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_xmlsignatures/sig1.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Max\Desktop\PROCESSOS LICITATÓRIOS\2022\CREDENCIAMENTO\02.2022 - ILUMINAÇÃO PÚBLICA\ARQUIVOS KMR\"/>
    </mc:Choice>
  </mc:AlternateContent>
  <xr:revisionPtr revIDLastSave="0" documentId="13_ncr:1_{3992F4B4-A810-4D8B-B47F-EEF126E0F355}" xr6:coauthVersionLast="47" xr6:coauthVersionMax="47" xr10:uidLastSave="{00000000-0000-0000-0000-000000000000}"/>
  <bookViews>
    <workbookView xWindow="-120" yWindow="-120" windowWidth="29040" windowHeight="15840" tabRatio="794" xr2:uid="{03BAB76F-1572-41E7-8BB7-8EE0F4B40DBD}"/>
  </bookViews>
  <sheets>
    <sheet name="Demonstrativo Orçamentário-1" sheetId="1" r:id="rId1"/>
    <sheet name="Demonstrativo Orçamentário-2" sheetId="18" r:id="rId2"/>
    <sheet name="Demonstrativo Orçamentário-3" sheetId="19" r:id="rId3"/>
    <sheet name="Demonstrativo Orçamentário-4" sheetId="20" r:id="rId4"/>
    <sheet name="Demonstrativo Orçamentário-5" sheetId="21" r:id="rId5"/>
    <sheet name="Demonstrativo Orçamentário-6" sheetId="22" r:id="rId6"/>
    <sheet name="Demonstrativo Orçamentário-7" sheetId="23" r:id="rId7"/>
    <sheet name="Demonstrativo Orçamentário-8" sheetId="24" r:id="rId8"/>
    <sheet name="Cálculo de BDI" sheetId="9" r:id="rId9"/>
    <sheet name="Composições Análitica de Preços" sheetId="2" r:id="rId10"/>
    <sheet name="Composições Sintéticas de Preço" sheetId="7" r:id="rId11"/>
    <sheet name="PMSP" sheetId="3" r:id="rId12"/>
    <sheet name="SINAPI" sheetId="5" r:id="rId13"/>
    <sheet name="SINAPI-COMP" sheetId="8" r:id="rId14"/>
    <sheet name="Cotações" sheetId="6" r:id="rId15"/>
    <sheet name="Inflação" sheetId="4" r:id="rId16"/>
  </sheets>
  <definedNames>
    <definedName name="CAP">'Composições Análitica de Preços'!$B$2:$H$5539</definedName>
    <definedName name="Cotações">Cotações!$B$2:$F$481</definedName>
    <definedName name="CSP">'Composições Sintéticas de Preço'!$B$2:$E$782</definedName>
    <definedName name="PMSP">PMSP!$B$3:$F$2211</definedName>
    <definedName name="SINAPI">SINAPI!$A$7:$E$5204</definedName>
    <definedName name="SINAPICOMP">'SINAPI-COMP'!$A$3:$F$7318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206" i="3" l="1"/>
  <c r="I77" i="24"/>
  <c r="I76" i="24"/>
  <c r="I75" i="24"/>
  <c r="I74" i="24"/>
  <c r="I73" i="24"/>
  <c r="I72" i="24"/>
  <c r="I71" i="24"/>
  <c r="I70" i="24"/>
  <c r="I69" i="24"/>
  <c r="I68" i="24"/>
  <c r="I67" i="24"/>
  <c r="I66" i="24"/>
  <c r="I64" i="24"/>
  <c r="H63" i="24"/>
  <c r="I63" i="24" s="1"/>
  <c r="H62" i="24"/>
  <c r="I62" i="24" s="1"/>
  <c r="H61" i="24"/>
  <c r="I61" i="24" s="1"/>
  <c r="H60" i="24"/>
  <c r="I60" i="24" s="1"/>
  <c r="H59" i="24"/>
  <c r="I59" i="24" s="1"/>
  <c r="H53" i="24"/>
  <c r="I53" i="24" s="1"/>
  <c r="H18" i="24"/>
  <c r="I18" i="24" s="1"/>
  <c r="H17" i="24"/>
  <c r="I17" i="24" s="1"/>
  <c r="H16" i="24"/>
  <c r="I16" i="24" s="1"/>
  <c r="H15" i="24"/>
  <c r="I15" i="24" s="1"/>
  <c r="H14" i="24"/>
  <c r="I14" i="24" s="1"/>
  <c r="I77" i="23"/>
  <c r="I76" i="23"/>
  <c r="I75" i="23"/>
  <c r="I74" i="23"/>
  <c r="I73" i="23"/>
  <c r="I72" i="23"/>
  <c r="I71" i="23"/>
  <c r="I70" i="23"/>
  <c r="I69" i="23"/>
  <c r="I68" i="23"/>
  <c r="I67" i="23"/>
  <c r="I66" i="23"/>
  <c r="I64" i="23"/>
  <c r="H63" i="23"/>
  <c r="I63" i="23" s="1"/>
  <c r="H62" i="23"/>
  <c r="I62" i="23" s="1"/>
  <c r="H61" i="23"/>
  <c r="I61" i="23" s="1"/>
  <c r="H60" i="23"/>
  <c r="I60" i="23" s="1"/>
  <c r="H59" i="23"/>
  <c r="I59" i="23" s="1"/>
  <c r="H53" i="23"/>
  <c r="I53" i="23" s="1"/>
  <c r="H18" i="23"/>
  <c r="I18" i="23" s="1"/>
  <c r="H17" i="23"/>
  <c r="I17" i="23" s="1"/>
  <c r="H16" i="23"/>
  <c r="I16" i="23" s="1"/>
  <c r="H15" i="23"/>
  <c r="I15" i="23" s="1"/>
  <c r="H14" i="23"/>
  <c r="I14" i="23" s="1"/>
  <c r="I77" i="22"/>
  <c r="I76" i="22"/>
  <c r="I75" i="22"/>
  <c r="I74" i="22"/>
  <c r="I73" i="22"/>
  <c r="I72" i="22"/>
  <c r="I71" i="22"/>
  <c r="I70" i="22"/>
  <c r="I69" i="22"/>
  <c r="I68" i="22"/>
  <c r="I67" i="22"/>
  <c r="I66" i="22"/>
  <c r="I64" i="22"/>
  <c r="H63" i="22"/>
  <c r="I63" i="22" s="1"/>
  <c r="H62" i="22"/>
  <c r="I62" i="22" s="1"/>
  <c r="H61" i="22"/>
  <c r="I61" i="22" s="1"/>
  <c r="H60" i="22"/>
  <c r="I60" i="22" s="1"/>
  <c r="H59" i="22"/>
  <c r="I59" i="22" s="1"/>
  <c r="H53" i="22"/>
  <c r="I53" i="22" s="1"/>
  <c r="H18" i="22"/>
  <c r="I18" i="22" s="1"/>
  <c r="H17" i="22"/>
  <c r="I17" i="22" s="1"/>
  <c r="H16" i="22"/>
  <c r="I16" i="22" s="1"/>
  <c r="H15" i="22"/>
  <c r="I15" i="22" s="1"/>
  <c r="H14" i="22"/>
  <c r="I14" i="22" s="1"/>
  <c r="I77" i="21"/>
  <c r="I76" i="21"/>
  <c r="I75" i="21"/>
  <c r="I74" i="21"/>
  <c r="I73" i="21"/>
  <c r="I72" i="21"/>
  <c r="I71" i="21"/>
  <c r="I70" i="21"/>
  <c r="I69" i="21"/>
  <c r="I68" i="21"/>
  <c r="I67" i="21"/>
  <c r="I66" i="21"/>
  <c r="I64" i="21"/>
  <c r="H63" i="21"/>
  <c r="I63" i="21" s="1"/>
  <c r="H62" i="21"/>
  <c r="I62" i="21" s="1"/>
  <c r="H61" i="21"/>
  <c r="I61" i="21" s="1"/>
  <c r="H60" i="21"/>
  <c r="I60" i="21" s="1"/>
  <c r="H59" i="21"/>
  <c r="I59" i="21" s="1"/>
  <c r="H53" i="21"/>
  <c r="I53" i="21" s="1"/>
  <c r="H18" i="21"/>
  <c r="I18" i="21" s="1"/>
  <c r="H17" i="21"/>
  <c r="I17" i="21" s="1"/>
  <c r="H16" i="21"/>
  <c r="I16" i="21" s="1"/>
  <c r="H15" i="21"/>
  <c r="I15" i="21" s="1"/>
  <c r="H14" i="21"/>
  <c r="I14" i="21" s="1"/>
  <c r="I77" i="20"/>
  <c r="I76" i="20"/>
  <c r="I75" i="20"/>
  <c r="I74" i="20"/>
  <c r="I73" i="20"/>
  <c r="I72" i="20"/>
  <c r="I71" i="20"/>
  <c r="I70" i="20"/>
  <c r="I69" i="20"/>
  <c r="I68" i="20"/>
  <c r="I67" i="20"/>
  <c r="I66" i="20"/>
  <c r="I64" i="20"/>
  <c r="H63" i="20"/>
  <c r="I63" i="20" s="1"/>
  <c r="H62" i="20"/>
  <c r="I62" i="20" s="1"/>
  <c r="H61" i="20"/>
  <c r="I61" i="20" s="1"/>
  <c r="H60" i="20"/>
  <c r="I60" i="20" s="1"/>
  <c r="H59" i="20"/>
  <c r="I59" i="20" s="1"/>
  <c r="H53" i="20"/>
  <c r="I53" i="20" s="1"/>
  <c r="H18" i="20"/>
  <c r="I18" i="20" s="1"/>
  <c r="H17" i="20"/>
  <c r="I17" i="20" s="1"/>
  <c r="H16" i="20"/>
  <c r="I16" i="20" s="1"/>
  <c r="H15" i="20"/>
  <c r="I15" i="20" s="1"/>
  <c r="H14" i="20"/>
  <c r="I14" i="20" s="1"/>
  <c r="I77" i="19"/>
  <c r="I76" i="19"/>
  <c r="I75" i="19"/>
  <c r="I74" i="19"/>
  <c r="I73" i="19"/>
  <c r="I72" i="19"/>
  <c r="I71" i="19"/>
  <c r="I70" i="19"/>
  <c r="I69" i="19"/>
  <c r="I68" i="19"/>
  <c r="I67" i="19"/>
  <c r="I66" i="19"/>
  <c r="I64" i="19"/>
  <c r="H63" i="19"/>
  <c r="I63" i="19" s="1"/>
  <c r="H62" i="19"/>
  <c r="I62" i="19" s="1"/>
  <c r="H61" i="19"/>
  <c r="I61" i="19" s="1"/>
  <c r="H60" i="19"/>
  <c r="I60" i="19" s="1"/>
  <c r="H59" i="19"/>
  <c r="I59" i="19" s="1"/>
  <c r="H53" i="19"/>
  <c r="I53" i="19" s="1"/>
  <c r="H18" i="19"/>
  <c r="I18" i="19" s="1"/>
  <c r="H17" i="19"/>
  <c r="I17" i="19" s="1"/>
  <c r="H16" i="19"/>
  <c r="I16" i="19" s="1"/>
  <c r="H15" i="19"/>
  <c r="I15" i="19" s="1"/>
  <c r="H14" i="19"/>
  <c r="I14" i="19" s="1"/>
  <c r="I77" i="18"/>
  <c r="I76" i="18"/>
  <c r="I75" i="18"/>
  <c r="I74" i="18"/>
  <c r="I73" i="18"/>
  <c r="I72" i="18"/>
  <c r="I71" i="18"/>
  <c r="I70" i="18"/>
  <c r="I69" i="18"/>
  <c r="I68" i="18"/>
  <c r="I67" i="18"/>
  <c r="I66" i="18"/>
  <c r="I64" i="18"/>
  <c r="H63" i="18"/>
  <c r="I63" i="18" s="1"/>
  <c r="H62" i="18"/>
  <c r="I62" i="18" s="1"/>
  <c r="H61" i="18"/>
  <c r="I61" i="18" s="1"/>
  <c r="H60" i="18"/>
  <c r="I60" i="18" s="1"/>
  <c r="H59" i="18"/>
  <c r="I59" i="18" s="1"/>
  <c r="H53" i="18"/>
  <c r="I53" i="18" s="1"/>
  <c r="H18" i="18"/>
  <c r="I18" i="18" s="1"/>
  <c r="H17" i="18"/>
  <c r="I17" i="18" s="1"/>
  <c r="H16" i="18"/>
  <c r="I16" i="18" s="1"/>
  <c r="H15" i="18"/>
  <c r="I15" i="18" s="1"/>
  <c r="H14" i="18"/>
  <c r="I14" i="18" s="1"/>
  <c r="H18" i="1"/>
  <c r="H17" i="1"/>
  <c r="H16" i="1"/>
  <c r="H15" i="1"/>
  <c r="H14" i="1"/>
  <c r="C166" i="7"/>
  <c r="D166" i="7"/>
  <c r="C167" i="7"/>
  <c r="D167" i="7"/>
  <c r="C168" i="7"/>
  <c r="D168" i="7"/>
  <c r="C169" i="7"/>
  <c r="D169" i="7"/>
  <c r="C170" i="7"/>
  <c r="D170" i="7"/>
  <c r="F1519" i="2"/>
  <c r="H1519" i="2" s="1"/>
  <c r="E1519" i="2"/>
  <c r="D1519" i="2"/>
  <c r="E1518" i="2"/>
  <c r="D1518" i="2"/>
  <c r="F1517" i="2"/>
  <c r="H1517" i="2" s="1"/>
  <c r="E1517" i="2"/>
  <c r="D1517" i="2"/>
  <c r="F1516" i="2"/>
  <c r="H1516" i="2" s="1"/>
  <c r="E1516" i="2"/>
  <c r="D1516" i="2"/>
  <c r="F1515" i="2"/>
  <c r="H1515" i="2" s="1"/>
  <c r="E1515" i="2"/>
  <c r="D1515" i="2"/>
  <c r="F1510" i="2"/>
  <c r="H1510" i="2" s="1"/>
  <c r="E1510" i="2"/>
  <c r="D1510" i="2"/>
  <c r="E1509" i="2"/>
  <c r="D1509" i="2"/>
  <c r="F1508" i="2"/>
  <c r="H1508" i="2" s="1"/>
  <c r="E1508" i="2"/>
  <c r="D1508" i="2"/>
  <c r="F1507" i="2"/>
  <c r="H1507" i="2" s="1"/>
  <c r="E1507" i="2"/>
  <c r="D1507" i="2"/>
  <c r="F1506" i="2"/>
  <c r="H1506" i="2" s="1"/>
  <c r="E1506" i="2"/>
  <c r="D1506" i="2"/>
  <c r="F1501" i="2"/>
  <c r="H1501" i="2" s="1"/>
  <c r="E1501" i="2"/>
  <c r="D1501" i="2"/>
  <c r="E1500" i="2"/>
  <c r="D1500" i="2"/>
  <c r="F1499" i="2"/>
  <c r="H1499" i="2" s="1"/>
  <c r="E1499" i="2"/>
  <c r="D1499" i="2"/>
  <c r="F1498" i="2"/>
  <c r="H1498" i="2" s="1"/>
  <c r="E1498" i="2"/>
  <c r="D1498" i="2"/>
  <c r="F1497" i="2"/>
  <c r="H1497" i="2" s="1"/>
  <c r="E1497" i="2"/>
  <c r="D1497" i="2"/>
  <c r="F1492" i="2"/>
  <c r="H1492" i="2" s="1"/>
  <c r="E1492" i="2"/>
  <c r="D1492" i="2"/>
  <c r="F1491" i="2"/>
  <c r="H1491" i="2" s="1"/>
  <c r="E1491" i="2"/>
  <c r="D1491" i="2"/>
  <c r="F1490" i="2"/>
  <c r="H1490" i="2" s="1"/>
  <c r="E1490" i="2"/>
  <c r="D1490" i="2"/>
  <c r="F1485" i="2"/>
  <c r="H1485" i="2" s="1"/>
  <c r="E1485" i="2"/>
  <c r="D1485" i="2"/>
  <c r="F1484" i="2"/>
  <c r="E1484" i="2"/>
  <c r="D1484" i="2"/>
  <c r="F1483" i="2"/>
  <c r="E1483" i="2"/>
  <c r="D1483" i="2"/>
  <c r="C151" i="7"/>
  <c r="D151" i="7"/>
  <c r="C152" i="7"/>
  <c r="D152" i="7"/>
  <c r="C153" i="7"/>
  <c r="D153" i="7"/>
  <c r="C154" i="7"/>
  <c r="D154" i="7"/>
  <c r="C155" i="7"/>
  <c r="D155" i="7"/>
  <c r="C156" i="7"/>
  <c r="D156" i="7"/>
  <c r="C157" i="7"/>
  <c r="D157" i="7"/>
  <c r="C158" i="7"/>
  <c r="D158" i="7"/>
  <c r="C159" i="7"/>
  <c r="D159" i="7"/>
  <c r="C160" i="7"/>
  <c r="D160" i="7"/>
  <c r="C161" i="7"/>
  <c r="D161" i="7"/>
  <c r="C162" i="7"/>
  <c r="D162" i="7"/>
  <c r="C163" i="7"/>
  <c r="D163" i="7"/>
  <c r="C164" i="7"/>
  <c r="D164" i="7"/>
  <c r="C165" i="7"/>
  <c r="D165" i="7"/>
  <c r="E23" i="6"/>
  <c r="F1478" i="2"/>
  <c r="H1478" i="2" s="1"/>
  <c r="E1478" i="2"/>
  <c r="D1478" i="2"/>
  <c r="F1477" i="2"/>
  <c r="H1477" i="2" s="1"/>
  <c r="E1477" i="2"/>
  <c r="D1477" i="2"/>
  <c r="F1476" i="2"/>
  <c r="H1476" i="2" s="1"/>
  <c r="E1476" i="2"/>
  <c r="D1476" i="2"/>
  <c r="F1475" i="2"/>
  <c r="H1475" i="2" s="1"/>
  <c r="E1475" i="2"/>
  <c r="D1475" i="2"/>
  <c r="F1474" i="2"/>
  <c r="H1474" i="2" s="1"/>
  <c r="E1474" i="2"/>
  <c r="D1474" i="2"/>
  <c r="F1473" i="2"/>
  <c r="H1473" i="2" s="1"/>
  <c r="E1473" i="2"/>
  <c r="D1473" i="2"/>
  <c r="E1472" i="2"/>
  <c r="D1472" i="2"/>
  <c r="F1471" i="2"/>
  <c r="H1471" i="2" s="1"/>
  <c r="E1471" i="2"/>
  <c r="D1471" i="2"/>
  <c r="F1470" i="2"/>
  <c r="H1470" i="2" s="1"/>
  <c r="E1470" i="2"/>
  <c r="D1470" i="2"/>
  <c r="F1469" i="2"/>
  <c r="H1469" i="2" s="1"/>
  <c r="E1469" i="2"/>
  <c r="D1469" i="2"/>
  <c r="F1466" i="2"/>
  <c r="E1466" i="2"/>
  <c r="D1466" i="2"/>
  <c r="F1465" i="2"/>
  <c r="H1465" i="2" s="1"/>
  <c r="E1465" i="2"/>
  <c r="D1465" i="2"/>
  <c r="F1464" i="2"/>
  <c r="H1464" i="2" s="1"/>
  <c r="E1464" i="2"/>
  <c r="D1464" i="2"/>
  <c r="F1458" i="2"/>
  <c r="H1458" i="2" s="1"/>
  <c r="E1458" i="2"/>
  <c r="D1458" i="2"/>
  <c r="F1457" i="2"/>
  <c r="H1457" i="2" s="1"/>
  <c r="E1457" i="2"/>
  <c r="D1457" i="2"/>
  <c r="F1456" i="2"/>
  <c r="H1456" i="2" s="1"/>
  <c r="E1456" i="2"/>
  <c r="D1456" i="2"/>
  <c r="F1455" i="2"/>
  <c r="H1455" i="2" s="1"/>
  <c r="E1455" i="2"/>
  <c r="D1455" i="2"/>
  <c r="F1454" i="2"/>
  <c r="H1454" i="2" s="1"/>
  <c r="E1454" i="2"/>
  <c r="D1454" i="2"/>
  <c r="F1453" i="2"/>
  <c r="H1453" i="2" s="1"/>
  <c r="E1453" i="2"/>
  <c r="D1453" i="2"/>
  <c r="E1452" i="2"/>
  <c r="D1452" i="2"/>
  <c r="F1451" i="2"/>
  <c r="H1451" i="2" s="1"/>
  <c r="E1451" i="2"/>
  <c r="D1451" i="2"/>
  <c r="F1450" i="2"/>
  <c r="H1450" i="2" s="1"/>
  <c r="E1450" i="2"/>
  <c r="D1450" i="2"/>
  <c r="F1449" i="2"/>
  <c r="H1449" i="2" s="1"/>
  <c r="E1449" i="2"/>
  <c r="D1449" i="2"/>
  <c r="F1446" i="2"/>
  <c r="E1446" i="2"/>
  <c r="D1446" i="2"/>
  <c r="F1445" i="2"/>
  <c r="H1445" i="2" s="1"/>
  <c r="E1445" i="2"/>
  <c r="D1445" i="2"/>
  <c r="F1444" i="2"/>
  <c r="H1444" i="2" s="1"/>
  <c r="E1444" i="2"/>
  <c r="D1444" i="2"/>
  <c r="F1438" i="2"/>
  <c r="H1438" i="2" s="1"/>
  <c r="E1438" i="2"/>
  <c r="D1438" i="2"/>
  <c r="F1437" i="2"/>
  <c r="H1437" i="2" s="1"/>
  <c r="E1437" i="2"/>
  <c r="D1437" i="2"/>
  <c r="F1436" i="2"/>
  <c r="H1436" i="2" s="1"/>
  <c r="E1436" i="2"/>
  <c r="D1436" i="2"/>
  <c r="F1435" i="2"/>
  <c r="H1435" i="2" s="1"/>
  <c r="E1435" i="2"/>
  <c r="D1435" i="2"/>
  <c r="F1434" i="2"/>
  <c r="H1434" i="2" s="1"/>
  <c r="E1434" i="2"/>
  <c r="D1434" i="2"/>
  <c r="F1433" i="2"/>
  <c r="H1433" i="2" s="1"/>
  <c r="E1433" i="2"/>
  <c r="D1433" i="2"/>
  <c r="E1432" i="2"/>
  <c r="D1432" i="2"/>
  <c r="F1431" i="2"/>
  <c r="H1431" i="2" s="1"/>
  <c r="E1431" i="2"/>
  <c r="D1431" i="2"/>
  <c r="F1430" i="2"/>
  <c r="H1430" i="2" s="1"/>
  <c r="E1430" i="2"/>
  <c r="D1430" i="2"/>
  <c r="F1429" i="2"/>
  <c r="H1429" i="2" s="1"/>
  <c r="E1429" i="2"/>
  <c r="D1429" i="2"/>
  <c r="F1426" i="2"/>
  <c r="E1426" i="2"/>
  <c r="D1426" i="2"/>
  <c r="F1425" i="2"/>
  <c r="H1425" i="2" s="1"/>
  <c r="E1425" i="2"/>
  <c r="D1425" i="2"/>
  <c r="F1424" i="2"/>
  <c r="H1424" i="2" s="1"/>
  <c r="E1424" i="2"/>
  <c r="D1424" i="2"/>
  <c r="F1418" i="2"/>
  <c r="H1418" i="2" s="1"/>
  <c r="E1418" i="2"/>
  <c r="D1418" i="2"/>
  <c r="F1417" i="2"/>
  <c r="H1417" i="2" s="1"/>
  <c r="E1417" i="2"/>
  <c r="D1417" i="2"/>
  <c r="F1416" i="2"/>
  <c r="H1416" i="2" s="1"/>
  <c r="E1416" i="2"/>
  <c r="D1416" i="2"/>
  <c r="F1415" i="2"/>
  <c r="H1415" i="2" s="1"/>
  <c r="E1415" i="2"/>
  <c r="D1415" i="2"/>
  <c r="F1414" i="2"/>
  <c r="H1414" i="2" s="1"/>
  <c r="E1414" i="2"/>
  <c r="D1414" i="2"/>
  <c r="F1413" i="2"/>
  <c r="H1413" i="2" s="1"/>
  <c r="E1413" i="2"/>
  <c r="D1413" i="2"/>
  <c r="E1412" i="2"/>
  <c r="D1412" i="2"/>
  <c r="F1411" i="2"/>
  <c r="H1411" i="2" s="1"/>
  <c r="E1411" i="2"/>
  <c r="D1411" i="2"/>
  <c r="F1410" i="2"/>
  <c r="H1410" i="2" s="1"/>
  <c r="E1410" i="2"/>
  <c r="D1410" i="2"/>
  <c r="F1409" i="2"/>
  <c r="H1409" i="2" s="1"/>
  <c r="E1409" i="2"/>
  <c r="D1409" i="2"/>
  <c r="F1406" i="2"/>
  <c r="E1406" i="2"/>
  <c r="D1406" i="2"/>
  <c r="F1405" i="2"/>
  <c r="H1405" i="2" s="1"/>
  <c r="E1405" i="2"/>
  <c r="D1405" i="2"/>
  <c r="F1404" i="2"/>
  <c r="H1404" i="2" s="1"/>
  <c r="E1404" i="2"/>
  <c r="D1404" i="2"/>
  <c r="F1398" i="2"/>
  <c r="H1398" i="2" s="1"/>
  <c r="E1398" i="2"/>
  <c r="D1398" i="2"/>
  <c r="F1397" i="2"/>
  <c r="H1397" i="2" s="1"/>
  <c r="E1397" i="2"/>
  <c r="D1397" i="2"/>
  <c r="F1396" i="2"/>
  <c r="H1396" i="2" s="1"/>
  <c r="E1396" i="2"/>
  <c r="D1396" i="2"/>
  <c r="F1395" i="2"/>
  <c r="H1395" i="2" s="1"/>
  <c r="E1395" i="2"/>
  <c r="D1395" i="2"/>
  <c r="F1394" i="2"/>
  <c r="H1394" i="2" s="1"/>
  <c r="E1394" i="2"/>
  <c r="D1394" i="2"/>
  <c r="F1393" i="2"/>
  <c r="H1393" i="2" s="1"/>
  <c r="E1393" i="2"/>
  <c r="D1393" i="2"/>
  <c r="E1392" i="2"/>
  <c r="D1392" i="2"/>
  <c r="F1391" i="2"/>
  <c r="H1391" i="2" s="1"/>
  <c r="E1391" i="2"/>
  <c r="D1391" i="2"/>
  <c r="F1390" i="2"/>
  <c r="H1390" i="2" s="1"/>
  <c r="E1390" i="2"/>
  <c r="D1390" i="2"/>
  <c r="F1389" i="2"/>
  <c r="H1389" i="2" s="1"/>
  <c r="E1389" i="2"/>
  <c r="D1389" i="2"/>
  <c r="F1386" i="2"/>
  <c r="E1386" i="2"/>
  <c r="D1386" i="2"/>
  <c r="F1385" i="2"/>
  <c r="H1385" i="2" s="1"/>
  <c r="E1385" i="2"/>
  <c r="D1385" i="2"/>
  <c r="F1384" i="2"/>
  <c r="H1384" i="2" s="1"/>
  <c r="E1384" i="2"/>
  <c r="D1384" i="2"/>
  <c r="F1378" i="2"/>
  <c r="H1378" i="2" s="1"/>
  <c r="E1378" i="2"/>
  <c r="D1378" i="2"/>
  <c r="F1377" i="2"/>
  <c r="H1377" i="2" s="1"/>
  <c r="E1377" i="2"/>
  <c r="D1377" i="2"/>
  <c r="F1376" i="2"/>
  <c r="H1376" i="2" s="1"/>
  <c r="E1376" i="2"/>
  <c r="D1376" i="2"/>
  <c r="F1375" i="2"/>
  <c r="H1375" i="2" s="1"/>
  <c r="E1375" i="2"/>
  <c r="D1375" i="2"/>
  <c r="F1374" i="2"/>
  <c r="H1374" i="2" s="1"/>
  <c r="E1374" i="2"/>
  <c r="D1374" i="2"/>
  <c r="F1373" i="2"/>
  <c r="H1373" i="2" s="1"/>
  <c r="E1373" i="2"/>
  <c r="D1373" i="2"/>
  <c r="E1372" i="2"/>
  <c r="D1372" i="2"/>
  <c r="F1371" i="2"/>
  <c r="H1371" i="2" s="1"/>
  <c r="E1371" i="2"/>
  <c r="D1371" i="2"/>
  <c r="F1370" i="2"/>
  <c r="H1370" i="2" s="1"/>
  <c r="E1370" i="2"/>
  <c r="D1370" i="2"/>
  <c r="F1369" i="2"/>
  <c r="H1369" i="2" s="1"/>
  <c r="E1369" i="2"/>
  <c r="D1369" i="2"/>
  <c r="F1366" i="2"/>
  <c r="E1366" i="2"/>
  <c r="D1366" i="2"/>
  <c r="F1365" i="2"/>
  <c r="H1365" i="2" s="1"/>
  <c r="E1365" i="2"/>
  <c r="D1365" i="2"/>
  <c r="F1364" i="2"/>
  <c r="H1364" i="2" s="1"/>
  <c r="E1364" i="2"/>
  <c r="D1364" i="2"/>
  <c r="F1358" i="2"/>
  <c r="H1358" i="2" s="1"/>
  <c r="E1358" i="2"/>
  <c r="D1358" i="2"/>
  <c r="F1357" i="2"/>
  <c r="H1357" i="2" s="1"/>
  <c r="E1357" i="2"/>
  <c r="D1357" i="2"/>
  <c r="F1356" i="2"/>
  <c r="H1356" i="2" s="1"/>
  <c r="E1356" i="2"/>
  <c r="D1356" i="2"/>
  <c r="F1355" i="2"/>
  <c r="H1355" i="2" s="1"/>
  <c r="E1355" i="2"/>
  <c r="D1355" i="2"/>
  <c r="F1354" i="2"/>
  <c r="H1354" i="2" s="1"/>
  <c r="E1354" i="2"/>
  <c r="D1354" i="2"/>
  <c r="F1353" i="2"/>
  <c r="H1353" i="2" s="1"/>
  <c r="E1353" i="2"/>
  <c r="D1353" i="2"/>
  <c r="E1352" i="2"/>
  <c r="D1352" i="2"/>
  <c r="F1351" i="2"/>
  <c r="H1351" i="2" s="1"/>
  <c r="E1351" i="2"/>
  <c r="D1351" i="2"/>
  <c r="F1350" i="2"/>
  <c r="H1350" i="2" s="1"/>
  <c r="E1350" i="2"/>
  <c r="D1350" i="2"/>
  <c r="F1349" i="2"/>
  <c r="H1349" i="2" s="1"/>
  <c r="E1349" i="2"/>
  <c r="D1349" i="2"/>
  <c r="F1346" i="2"/>
  <c r="E1346" i="2"/>
  <c r="D1346" i="2"/>
  <c r="F1345" i="2"/>
  <c r="H1345" i="2" s="1"/>
  <c r="E1345" i="2"/>
  <c r="D1345" i="2"/>
  <c r="F1344" i="2"/>
  <c r="H1344" i="2" s="1"/>
  <c r="E1344" i="2"/>
  <c r="D1344" i="2"/>
  <c r="F1338" i="2"/>
  <c r="H1338" i="2" s="1"/>
  <c r="E1338" i="2"/>
  <c r="D1338" i="2"/>
  <c r="F1337" i="2"/>
  <c r="H1337" i="2" s="1"/>
  <c r="E1337" i="2"/>
  <c r="D1337" i="2"/>
  <c r="F1336" i="2"/>
  <c r="H1336" i="2" s="1"/>
  <c r="E1336" i="2"/>
  <c r="D1336" i="2"/>
  <c r="F1335" i="2"/>
  <c r="H1335" i="2" s="1"/>
  <c r="E1335" i="2"/>
  <c r="D1335" i="2"/>
  <c r="F1334" i="2"/>
  <c r="H1334" i="2" s="1"/>
  <c r="E1334" i="2"/>
  <c r="D1334" i="2"/>
  <c r="F1333" i="2"/>
  <c r="H1333" i="2" s="1"/>
  <c r="E1333" i="2"/>
  <c r="D1333" i="2"/>
  <c r="E1332" i="2"/>
  <c r="D1332" i="2"/>
  <c r="F1331" i="2"/>
  <c r="H1331" i="2" s="1"/>
  <c r="E1331" i="2"/>
  <c r="D1331" i="2"/>
  <c r="F1330" i="2"/>
  <c r="H1330" i="2" s="1"/>
  <c r="E1330" i="2"/>
  <c r="D1330" i="2"/>
  <c r="F1329" i="2"/>
  <c r="H1329" i="2" s="1"/>
  <c r="E1329" i="2"/>
  <c r="D1329" i="2"/>
  <c r="F1326" i="2"/>
  <c r="E1326" i="2"/>
  <c r="D1326" i="2"/>
  <c r="F1325" i="2"/>
  <c r="H1325" i="2" s="1"/>
  <c r="E1325" i="2"/>
  <c r="D1325" i="2"/>
  <c r="F1324" i="2"/>
  <c r="H1324" i="2" s="1"/>
  <c r="E1324" i="2"/>
  <c r="D1324" i="2"/>
  <c r="F1319" i="2"/>
  <c r="H1319" i="2" s="1"/>
  <c r="E1319" i="2"/>
  <c r="D1319" i="2"/>
  <c r="F1318" i="2"/>
  <c r="H1318" i="2" s="1"/>
  <c r="E1318" i="2"/>
  <c r="D1318" i="2"/>
  <c r="F1317" i="2"/>
  <c r="H1317" i="2" s="1"/>
  <c r="E1317" i="2"/>
  <c r="D1317" i="2"/>
  <c r="F1316" i="2"/>
  <c r="H1316" i="2" s="1"/>
  <c r="E1316" i="2"/>
  <c r="D1316" i="2"/>
  <c r="F1315" i="2"/>
  <c r="H1315" i="2" s="1"/>
  <c r="E1315" i="2"/>
  <c r="D1315" i="2"/>
  <c r="F1314" i="2"/>
  <c r="H1314" i="2" s="1"/>
  <c r="E1314" i="2"/>
  <c r="D1314" i="2"/>
  <c r="E1313" i="2"/>
  <c r="D1313" i="2"/>
  <c r="F1312" i="2"/>
  <c r="H1312" i="2" s="1"/>
  <c r="E1312" i="2"/>
  <c r="D1312" i="2"/>
  <c r="F1311" i="2"/>
  <c r="H1311" i="2" s="1"/>
  <c r="E1311" i="2"/>
  <c r="D1311" i="2"/>
  <c r="F1310" i="2"/>
  <c r="H1310" i="2" s="1"/>
  <c r="E1310" i="2"/>
  <c r="D1310" i="2"/>
  <c r="G1307" i="2"/>
  <c r="F1307" i="2"/>
  <c r="E1307" i="2"/>
  <c r="D1307" i="2"/>
  <c r="F1306" i="2"/>
  <c r="H1306" i="2" s="1"/>
  <c r="E1306" i="2"/>
  <c r="D1306" i="2"/>
  <c r="F1305" i="2"/>
  <c r="H1305" i="2" s="1"/>
  <c r="E1305" i="2"/>
  <c r="D1305" i="2"/>
  <c r="F1299" i="2"/>
  <c r="H1299" i="2" s="1"/>
  <c r="E1299" i="2"/>
  <c r="D1299" i="2"/>
  <c r="F1298" i="2"/>
  <c r="H1298" i="2" s="1"/>
  <c r="E1298" i="2"/>
  <c r="D1298" i="2"/>
  <c r="F1297" i="2"/>
  <c r="H1297" i="2" s="1"/>
  <c r="E1297" i="2"/>
  <c r="D1297" i="2"/>
  <c r="F1296" i="2"/>
  <c r="H1296" i="2" s="1"/>
  <c r="E1296" i="2"/>
  <c r="D1296" i="2"/>
  <c r="F1295" i="2"/>
  <c r="H1295" i="2" s="1"/>
  <c r="E1295" i="2"/>
  <c r="D1295" i="2"/>
  <c r="F1294" i="2"/>
  <c r="H1294" i="2" s="1"/>
  <c r="E1294" i="2"/>
  <c r="D1294" i="2"/>
  <c r="E1293" i="2"/>
  <c r="D1293" i="2"/>
  <c r="F1292" i="2"/>
  <c r="H1292" i="2" s="1"/>
  <c r="E1292" i="2"/>
  <c r="D1292" i="2"/>
  <c r="F1291" i="2"/>
  <c r="H1291" i="2" s="1"/>
  <c r="E1291" i="2"/>
  <c r="D1291" i="2"/>
  <c r="F1290" i="2"/>
  <c r="H1290" i="2" s="1"/>
  <c r="E1290" i="2"/>
  <c r="D1290" i="2"/>
  <c r="G1287" i="2"/>
  <c r="F1287" i="2"/>
  <c r="E1287" i="2"/>
  <c r="D1287" i="2"/>
  <c r="F1286" i="2"/>
  <c r="H1286" i="2" s="1"/>
  <c r="E1286" i="2"/>
  <c r="D1286" i="2"/>
  <c r="F1285" i="2"/>
  <c r="H1285" i="2" s="1"/>
  <c r="E1285" i="2"/>
  <c r="D1285" i="2"/>
  <c r="F1279" i="2"/>
  <c r="H1279" i="2" s="1"/>
  <c r="E1279" i="2"/>
  <c r="D1279" i="2"/>
  <c r="F1278" i="2"/>
  <c r="H1278" i="2" s="1"/>
  <c r="E1278" i="2"/>
  <c r="D1278" i="2"/>
  <c r="F1277" i="2"/>
  <c r="H1277" i="2" s="1"/>
  <c r="E1277" i="2"/>
  <c r="D1277" i="2"/>
  <c r="F1276" i="2"/>
  <c r="H1276" i="2" s="1"/>
  <c r="E1276" i="2"/>
  <c r="D1276" i="2"/>
  <c r="F1275" i="2"/>
  <c r="H1275" i="2" s="1"/>
  <c r="E1275" i="2"/>
  <c r="D1275" i="2"/>
  <c r="F1274" i="2"/>
  <c r="H1274" i="2" s="1"/>
  <c r="E1274" i="2"/>
  <c r="D1274" i="2"/>
  <c r="E1273" i="2"/>
  <c r="D1273" i="2"/>
  <c r="F1272" i="2"/>
  <c r="H1272" i="2" s="1"/>
  <c r="E1272" i="2"/>
  <c r="D1272" i="2"/>
  <c r="F1271" i="2"/>
  <c r="H1271" i="2" s="1"/>
  <c r="E1271" i="2"/>
  <c r="D1271" i="2"/>
  <c r="F1270" i="2"/>
  <c r="H1270" i="2" s="1"/>
  <c r="E1270" i="2"/>
  <c r="D1270" i="2"/>
  <c r="G1267" i="2"/>
  <c r="F1267" i="2"/>
  <c r="E1267" i="2"/>
  <c r="D1267" i="2"/>
  <c r="F1266" i="2"/>
  <c r="H1266" i="2" s="1"/>
  <c r="E1266" i="2"/>
  <c r="D1266" i="2"/>
  <c r="F1265" i="2"/>
  <c r="H1265" i="2" s="1"/>
  <c r="E1265" i="2"/>
  <c r="D1265" i="2"/>
  <c r="F1259" i="2"/>
  <c r="H1259" i="2" s="1"/>
  <c r="E1259" i="2"/>
  <c r="D1259" i="2"/>
  <c r="F1258" i="2"/>
  <c r="H1258" i="2" s="1"/>
  <c r="E1258" i="2"/>
  <c r="D1258" i="2"/>
  <c r="F1257" i="2"/>
  <c r="H1257" i="2" s="1"/>
  <c r="E1257" i="2"/>
  <c r="D1257" i="2"/>
  <c r="F1256" i="2"/>
  <c r="H1256" i="2" s="1"/>
  <c r="E1256" i="2"/>
  <c r="D1256" i="2"/>
  <c r="F1255" i="2"/>
  <c r="H1255" i="2" s="1"/>
  <c r="E1255" i="2"/>
  <c r="D1255" i="2"/>
  <c r="F1254" i="2"/>
  <c r="H1254" i="2" s="1"/>
  <c r="E1254" i="2"/>
  <c r="D1254" i="2"/>
  <c r="E1253" i="2"/>
  <c r="D1253" i="2"/>
  <c r="F1252" i="2"/>
  <c r="H1252" i="2" s="1"/>
  <c r="E1252" i="2"/>
  <c r="D1252" i="2"/>
  <c r="F1251" i="2"/>
  <c r="H1251" i="2" s="1"/>
  <c r="E1251" i="2"/>
  <c r="D1251" i="2"/>
  <c r="F1250" i="2"/>
  <c r="H1250" i="2" s="1"/>
  <c r="E1250" i="2"/>
  <c r="D1250" i="2"/>
  <c r="G1247" i="2"/>
  <c r="F1247" i="2"/>
  <c r="E1247" i="2"/>
  <c r="D1247" i="2"/>
  <c r="F1246" i="2"/>
  <c r="H1246" i="2" s="1"/>
  <c r="E1246" i="2"/>
  <c r="D1246" i="2"/>
  <c r="F1245" i="2"/>
  <c r="H1245" i="2" s="1"/>
  <c r="E1245" i="2"/>
  <c r="D1245" i="2"/>
  <c r="F1239" i="2"/>
  <c r="H1239" i="2" s="1"/>
  <c r="E1239" i="2"/>
  <c r="D1239" i="2"/>
  <c r="F1238" i="2"/>
  <c r="H1238" i="2" s="1"/>
  <c r="E1238" i="2"/>
  <c r="D1238" i="2"/>
  <c r="F1237" i="2"/>
  <c r="H1237" i="2" s="1"/>
  <c r="E1237" i="2"/>
  <c r="D1237" i="2"/>
  <c r="F1236" i="2"/>
  <c r="H1236" i="2" s="1"/>
  <c r="E1236" i="2"/>
  <c r="D1236" i="2"/>
  <c r="F1235" i="2"/>
  <c r="H1235" i="2" s="1"/>
  <c r="E1235" i="2"/>
  <c r="D1235" i="2"/>
  <c r="F1234" i="2"/>
  <c r="H1234" i="2" s="1"/>
  <c r="E1234" i="2"/>
  <c r="D1234" i="2"/>
  <c r="E1233" i="2"/>
  <c r="D1233" i="2"/>
  <c r="F1232" i="2"/>
  <c r="H1232" i="2" s="1"/>
  <c r="E1232" i="2"/>
  <c r="D1232" i="2"/>
  <c r="F1231" i="2"/>
  <c r="H1231" i="2" s="1"/>
  <c r="E1231" i="2"/>
  <c r="D1231" i="2"/>
  <c r="F1230" i="2"/>
  <c r="H1230" i="2" s="1"/>
  <c r="E1230" i="2"/>
  <c r="D1230" i="2"/>
  <c r="G1227" i="2"/>
  <c r="F1227" i="2"/>
  <c r="E1227" i="2"/>
  <c r="D1227" i="2"/>
  <c r="F1226" i="2"/>
  <c r="H1226" i="2" s="1"/>
  <c r="E1226" i="2"/>
  <c r="D1226" i="2"/>
  <c r="F1225" i="2"/>
  <c r="H1225" i="2" s="1"/>
  <c r="E1225" i="2"/>
  <c r="D1225" i="2"/>
  <c r="F1219" i="2"/>
  <c r="H1219" i="2" s="1"/>
  <c r="E1219" i="2"/>
  <c r="D1219" i="2"/>
  <c r="F1218" i="2"/>
  <c r="H1218" i="2" s="1"/>
  <c r="E1218" i="2"/>
  <c r="D1218" i="2"/>
  <c r="F1217" i="2"/>
  <c r="H1217" i="2" s="1"/>
  <c r="E1217" i="2"/>
  <c r="D1217" i="2"/>
  <c r="F1216" i="2"/>
  <c r="H1216" i="2" s="1"/>
  <c r="E1216" i="2"/>
  <c r="D1216" i="2"/>
  <c r="F1215" i="2"/>
  <c r="H1215" i="2" s="1"/>
  <c r="E1215" i="2"/>
  <c r="D1215" i="2"/>
  <c r="F1214" i="2"/>
  <c r="H1214" i="2" s="1"/>
  <c r="E1214" i="2"/>
  <c r="D1214" i="2"/>
  <c r="E1213" i="2"/>
  <c r="D1213" i="2"/>
  <c r="F1212" i="2"/>
  <c r="H1212" i="2" s="1"/>
  <c r="E1212" i="2"/>
  <c r="D1212" i="2"/>
  <c r="F1211" i="2"/>
  <c r="H1211" i="2" s="1"/>
  <c r="E1211" i="2"/>
  <c r="D1211" i="2"/>
  <c r="F1210" i="2"/>
  <c r="H1210" i="2" s="1"/>
  <c r="E1210" i="2"/>
  <c r="D1210" i="2"/>
  <c r="G1207" i="2"/>
  <c r="F1207" i="2"/>
  <c r="E1207" i="2"/>
  <c r="D1207" i="2"/>
  <c r="F1206" i="2"/>
  <c r="H1206" i="2" s="1"/>
  <c r="E1206" i="2"/>
  <c r="D1206" i="2"/>
  <c r="F1205" i="2"/>
  <c r="H1205" i="2" s="1"/>
  <c r="E1205" i="2"/>
  <c r="D1205" i="2"/>
  <c r="F1199" i="2"/>
  <c r="H1199" i="2" s="1"/>
  <c r="E1199" i="2"/>
  <c r="D1199" i="2"/>
  <c r="F1198" i="2"/>
  <c r="H1198" i="2" s="1"/>
  <c r="E1198" i="2"/>
  <c r="D1198" i="2"/>
  <c r="F1197" i="2"/>
  <c r="H1197" i="2" s="1"/>
  <c r="E1197" i="2"/>
  <c r="D1197" i="2"/>
  <c r="F1196" i="2"/>
  <c r="H1196" i="2" s="1"/>
  <c r="E1196" i="2"/>
  <c r="D1196" i="2"/>
  <c r="F1195" i="2"/>
  <c r="H1195" i="2" s="1"/>
  <c r="E1195" i="2"/>
  <c r="D1195" i="2"/>
  <c r="F1194" i="2"/>
  <c r="H1194" i="2" s="1"/>
  <c r="E1194" i="2"/>
  <c r="D1194" i="2"/>
  <c r="E1193" i="2"/>
  <c r="D1193" i="2"/>
  <c r="F1192" i="2"/>
  <c r="H1192" i="2" s="1"/>
  <c r="E1192" i="2"/>
  <c r="D1192" i="2"/>
  <c r="F1191" i="2"/>
  <c r="H1191" i="2" s="1"/>
  <c r="E1191" i="2"/>
  <c r="D1191" i="2"/>
  <c r="F1190" i="2"/>
  <c r="H1190" i="2" s="1"/>
  <c r="E1190" i="2"/>
  <c r="D1190" i="2"/>
  <c r="G1187" i="2"/>
  <c r="F1187" i="2"/>
  <c r="E1187" i="2"/>
  <c r="D1187" i="2"/>
  <c r="F1186" i="2"/>
  <c r="H1186" i="2" s="1"/>
  <c r="E1186" i="2"/>
  <c r="D1186" i="2"/>
  <c r="F1185" i="2"/>
  <c r="H1185" i="2" s="1"/>
  <c r="E1185" i="2"/>
  <c r="D1185" i="2"/>
  <c r="G1167" i="2"/>
  <c r="F1167" i="2"/>
  <c r="H1167" i="2" s="1"/>
  <c r="E1167" i="2"/>
  <c r="D1167" i="2"/>
  <c r="F1179" i="2"/>
  <c r="H1179" i="2" s="1"/>
  <c r="E1179" i="2"/>
  <c r="D1179" i="2"/>
  <c r="F1178" i="2"/>
  <c r="H1178" i="2" s="1"/>
  <c r="E1178" i="2"/>
  <c r="D1178" i="2"/>
  <c r="F1177" i="2"/>
  <c r="H1177" i="2" s="1"/>
  <c r="E1177" i="2"/>
  <c r="D1177" i="2"/>
  <c r="F1176" i="2"/>
  <c r="H1176" i="2" s="1"/>
  <c r="E1176" i="2"/>
  <c r="D1176" i="2"/>
  <c r="F1175" i="2"/>
  <c r="H1175" i="2" s="1"/>
  <c r="E1175" i="2"/>
  <c r="D1175" i="2"/>
  <c r="F1174" i="2"/>
  <c r="H1174" i="2" s="1"/>
  <c r="E1174" i="2"/>
  <c r="D1174" i="2"/>
  <c r="E1173" i="2"/>
  <c r="D1173" i="2"/>
  <c r="F1172" i="2"/>
  <c r="H1172" i="2" s="1"/>
  <c r="E1172" i="2"/>
  <c r="D1172" i="2"/>
  <c r="F1171" i="2"/>
  <c r="H1171" i="2" s="1"/>
  <c r="E1171" i="2"/>
  <c r="D1171" i="2"/>
  <c r="F1170" i="2"/>
  <c r="H1170" i="2" s="1"/>
  <c r="E1170" i="2"/>
  <c r="D1170" i="2"/>
  <c r="F1166" i="2"/>
  <c r="E1166" i="2"/>
  <c r="D1166" i="2"/>
  <c r="F1165" i="2"/>
  <c r="E1165" i="2"/>
  <c r="D1165" i="2"/>
  <c r="I72" i="1"/>
  <c r="I73" i="1"/>
  <c r="I74" i="1"/>
  <c r="I75" i="1"/>
  <c r="I76" i="1"/>
  <c r="I77" i="1"/>
  <c r="H1488" i="2" l="1"/>
  <c r="E167" i="7" s="1"/>
  <c r="H42" i="24" s="1"/>
  <c r="I42" i="24" s="1"/>
  <c r="H1484" i="2"/>
  <c r="H1483" i="2"/>
  <c r="H1386" i="2"/>
  <c r="H1346" i="2"/>
  <c r="H1426" i="2"/>
  <c r="H1446" i="2"/>
  <c r="H1466" i="2"/>
  <c r="H1406" i="2"/>
  <c r="H1326" i="2"/>
  <c r="H1366" i="2"/>
  <c r="H1307" i="2"/>
  <c r="H1287" i="2"/>
  <c r="H1267" i="2"/>
  <c r="H1247" i="2"/>
  <c r="H1227" i="2"/>
  <c r="H1207" i="2"/>
  <c r="H1187" i="2"/>
  <c r="H1166" i="2"/>
  <c r="H1165" i="2"/>
  <c r="I71" i="1"/>
  <c r="I70" i="1"/>
  <c r="I69" i="1"/>
  <c r="I68" i="1"/>
  <c r="I67" i="1"/>
  <c r="I66" i="1"/>
  <c r="I18" i="1"/>
  <c r="I17" i="1"/>
  <c r="I16" i="1"/>
  <c r="I15" i="1"/>
  <c r="I14" i="1"/>
  <c r="H42" i="22" l="1"/>
  <c r="I42" i="22" s="1"/>
  <c r="H42" i="23"/>
  <c r="I42" i="23" s="1"/>
  <c r="H42" i="20"/>
  <c r="I42" i="20" s="1"/>
  <c r="H42" i="21"/>
  <c r="I42" i="21" s="1"/>
  <c r="H42" i="18"/>
  <c r="I42" i="18" s="1"/>
  <c r="H42" i="19"/>
  <c r="I42" i="19" s="1"/>
  <c r="H1481" i="2"/>
  <c r="E166" i="7" s="1"/>
  <c r="H41" i="24" s="1"/>
  <c r="I41" i="24" s="1"/>
  <c r="F919" i="2"/>
  <c r="H919" i="2" s="1"/>
  <c r="E919" i="2"/>
  <c r="D919" i="2"/>
  <c r="F879" i="2"/>
  <c r="H879" i="2" s="1"/>
  <c r="E879" i="2"/>
  <c r="D879" i="2"/>
  <c r="F839" i="2"/>
  <c r="H839" i="2" s="1"/>
  <c r="E839" i="2"/>
  <c r="D839" i="2"/>
  <c r="F800" i="2"/>
  <c r="H800" i="2" s="1"/>
  <c r="E800" i="2"/>
  <c r="D800" i="2"/>
  <c r="F763" i="2"/>
  <c r="H763" i="2" s="1"/>
  <c r="E763" i="2"/>
  <c r="D763" i="2"/>
  <c r="F726" i="2"/>
  <c r="H726" i="2" s="1"/>
  <c r="E726" i="2"/>
  <c r="D726" i="2"/>
  <c r="F685" i="2"/>
  <c r="H685" i="2" s="1"/>
  <c r="E685" i="2"/>
  <c r="D685" i="2"/>
  <c r="G711" i="2"/>
  <c r="H41" i="22" l="1"/>
  <c r="I41" i="22" s="1"/>
  <c r="H41" i="23"/>
  <c r="I41" i="23" s="1"/>
  <c r="H41" i="20"/>
  <c r="I41" i="20" s="1"/>
  <c r="H41" i="21"/>
  <c r="I41" i="21" s="1"/>
  <c r="H41" i="18"/>
  <c r="I41" i="18" s="1"/>
  <c r="H41" i="19"/>
  <c r="I41" i="19" s="1"/>
  <c r="G905" i="2"/>
  <c r="G826" i="2"/>
  <c r="F650" i="2"/>
  <c r="H650" i="2" s="1"/>
  <c r="E650" i="2"/>
  <c r="D650" i="2"/>
  <c r="I64" i="1"/>
  <c r="D8" i="9"/>
  <c r="D13" i="9" s="1"/>
  <c r="H59" i="1"/>
  <c r="I59" i="1" s="1"/>
  <c r="H60" i="1"/>
  <c r="I60" i="1" s="1"/>
  <c r="H61" i="1"/>
  <c r="I61" i="1" s="1"/>
  <c r="H62" i="1"/>
  <c r="I62" i="1" s="1"/>
  <c r="H63" i="1"/>
  <c r="I63" i="1" s="1"/>
  <c r="H53" i="1"/>
  <c r="I53" i="1" s="1"/>
  <c r="G1160" i="2" l="1"/>
  <c r="F1160" i="2"/>
  <c r="E1160" i="2"/>
  <c r="D1160" i="2"/>
  <c r="F1159" i="2"/>
  <c r="H1159" i="2" s="1"/>
  <c r="E1159" i="2"/>
  <c r="D1159" i="2"/>
  <c r="G1158" i="2"/>
  <c r="F1148" i="2"/>
  <c r="H1148" i="2" s="1"/>
  <c r="E1148" i="2"/>
  <c r="D1148" i="2"/>
  <c r="G1147" i="2"/>
  <c r="F1147" i="2"/>
  <c r="E1147" i="2"/>
  <c r="D1147" i="2"/>
  <c r="F1158" i="2"/>
  <c r="H1158" i="2" s="1"/>
  <c r="E1158" i="2"/>
  <c r="D1158" i="2"/>
  <c r="F1157" i="2"/>
  <c r="H1157" i="2" s="1"/>
  <c r="E1157" i="2"/>
  <c r="D1157" i="2"/>
  <c r="F1156" i="2"/>
  <c r="H1156" i="2" s="1"/>
  <c r="E1156" i="2"/>
  <c r="D1156" i="2"/>
  <c r="F1155" i="2"/>
  <c r="H1155" i="2" s="1"/>
  <c r="E1155" i="2"/>
  <c r="D1155" i="2"/>
  <c r="F1154" i="2"/>
  <c r="H1154" i="2" s="1"/>
  <c r="E1154" i="2"/>
  <c r="D1154" i="2"/>
  <c r="G1146" i="2"/>
  <c r="F1149" i="2"/>
  <c r="H1149" i="2" s="1"/>
  <c r="E1149" i="2"/>
  <c r="D1149" i="2"/>
  <c r="F1146" i="2"/>
  <c r="E1146" i="2"/>
  <c r="D1146" i="2"/>
  <c r="E1145" i="2"/>
  <c r="D1145" i="2"/>
  <c r="F1144" i="2"/>
  <c r="H1144" i="2" s="1"/>
  <c r="E1144" i="2"/>
  <c r="D1144" i="2"/>
  <c r="F1143" i="2"/>
  <c r="H1143" i="2" s="1"/>
  <c r="E1143" i="2"/>
  <c r="D1143" i="2"/>
  <c r="F1142" i="2"/>
  <c r="H1142" i="2" s="1"/>
  <c r="E1142" i="2"/>
  <c r="D1142" i="2"/>
  <c r="F1141" i="2"/>
  <c r="H1141" i="2" s="1"/>
  <c r="E1141" i="2"/>
  <c r="D1141" i="2"/>
  <c r="E1136" i="2"/>
  <c r="D1136" i="2"/>
  <c r="F1135" i="2"/>
  <c r="H1135" i="2" s="1"/>
  <c r="E1135" i="2"/>
  <c r="D1135" i="2"/>
  <c r="F1134" i="2"/>
  <c r="H1134" i="2" s="1"/>
  <c r="E1134" i="2"/>
  <c r="D1134" i="2"/>
  <c r="F1133" i="2"/>
  <c r="H1133" i="2" s="1"/>
  <c r="E1133" i="2"/>
  <c r="D1133" i="2"/>
  <c r="F1132" i="2"/>
  <c r="H1132" i="2" s="1"/>
  <c r="E1132" i="2"/>
  <c r="D1132" i="2"/>
  <c r="G1127" i="2"/>
  <c r="F1127" i="2"/>
  <c r="E1127" i="2"/>
  <c r="D1127" i="2"/>
  <c r="F1126" i="2"/>
  <c r="H1126" i="2" s="1"/>
  <c r="E1126" i="2"/>
  <c r="D1126" i="2"/>
  <c r="F1125" i="2"/>
  <c r="H1125" i="2" s="1"/>
  <c r="E1125" i="2"/>
  <c r="D1125" i="2"/>
  <c r="F1124" i="2"/>
  <c r="H1124" i="2" s="1"/>
  <c r="E1124" i="2"/>
  <c r="D1124" i="2"/>
  <c r="F1123" i="2"/>
  <c r="H1123" i="2" s="1"/>
  <c r="E1123" i="2"/>
  <c r="D1123" i="2"/>
  <c r="E1118" i="2"/>
  <c r="D1118" i="2"/>
  <c r="F1117" i="2"/>
  <c r="H1117" i="2" s="1"/>
  <c r="E1117" i="2"/>
  <c r="D1117" i="2"/>
  <c r="F1116" i="2"/>
  <c r="H1116" i="2" s="1"/>
  <c r="E1116" i="2"/>
  <c r="D1116" i="2"/>
  <c r="F1115" i="2"/>
  <c r="H1115" i="2" s="1"/>
  <c r="E1115" i="2"/>
  <c r="D1115" i="2"/>
  <c r="E1110" i="2"/>
  <c r="D1110" i="2"/>
  <c r="F1109" i="2"/>
  <c r="H1109" i="2" s="1"/>
  <c r="E1109" i="2"/>
  <c r="D1109" i="2"/>
  <c r="F1108" i="2"/>
  <c r="H1108" i="2" s="1"/>
  <c r="E1108" i="2"/>
  <c r="D1108" i="2"/>
  <c r="F1107" i="2"/>
  <c r="H1107" i="2" s="1"/>
  <c r="E1107" i="2"/>
  <c r="D1107" i="2"/>
  <c r="E1102" i="2"/>
  <c r="D1102" i="2"/>
  <c r="F1101" i="2"/>
  <c r="H1101" i="2" s="1"/>
  <c r="E1101" i="2"/>
  <c r="D1101" i="2"/>
  <c r="F1100" i="2"/>
  <c r="E1100" i="2"/>
  <c r="D1100" i="2"/>
  <c r="F1099" i="2"/>
  <c r="E1099" i="2"/>
  <c r="D1099" i="2"/>
  <c r="C149" i="7"/>
  <c r="D149" i="7"/>
  <c r="C150" i="7"/>
  <c r="D150" i="7"/>
  <c r="C139" i="7"/>
  <c r="D139" i="7"/>
  <c r="C140" i="7"/>
  <c r="D140" i="7"/>
  <c r="C141" i="7"/>
  <c r="D141" i="7"/>
  <c r="C142" i="7"/>
  <c r="D142" i="7"/>
  <c r="C143" i="7"/>
  <c r="D143" i="7"/>
  <c r="C144" i="7"/>
  <c r="D144" i="7"/>
  <c r="C145" i="7"/>
  <c r="D145" i="7"/>
  <c r="C146" i="7"/>
  <c r="D146" i="7"/>
  <c r="C147" i="7"/>
  <c r="D147" i="7"/>
  <c r="C148" i="7"/>
  <c r="D148" i="7"/>
  <c r="F1094" i="2"/>
  <c r="H1094" i="2" s="1"/>
  <c r="E1094" i="2"/>
  <c r="D1094" i="2"/>
  <c r="F1093" i="2"/>
  <c r="E1093" i="2"/>
  <c r="D1093" i="2"/>
  <c r="G1092" i="2"/>
  <c r="F1092" i="2"/>
  <c r="E1092" i="2"/>
  <c r="D1092" i="2"/>
  <c r="F1087" i="2"/>
  <c r="H1087" i="2" s="1"/>
  <c r="E1087" i="2"/>
  <c r="D1087" i="2"/>
  <c r="F1086" i="2"/>
  <c r="E1086" i="2"/>
  <c r="D1086" i="2"/>
  <c r="G1085" i="2"/>
  <c r="F1085" i="2"/>
  <c r="E1085" i="2"/>
  <c r="D1085" i="2"/>
  <c r="H1160" i="2" l="1"/>
  <c r="H1152" i="2" s="1"/>
  <c r="E150" i="7" s="1"/>
  <c r="H1146" i="2"/>
  <c r="H1127" i="2"/>
  <c r="H1121" i="2" s="1"/>
  <c r="E147" i="7" s="1"/>
  <c r="H1147" i="2"/>
  <c r="H1100" i="2"/>
  <c r="H1099" i="2"/>
  <c r="H1092" i="2"/>
  <c r="G1093" i="2"/>
  <c r="H1093" i="2" s="1"/>
  <c r="H1085" i="2"/>
  <c r="G1086" i="2"/>
  <c r="H1086" i="2" s="1"/>
  <c r="F1080" i="2"/>
  <c r="H1080" i="2" s="1"/>
  <c r="E1080" i="2"/>
  <c r="D1080" i="2"/>
  <c r="F1079" i="2"/>
  <c r="E1079" i="2"/>
  <c r="D1079" i="2"/>
  <c r="G1078" i="2"/>
  <c r="F1078" i="2"/>
  <c r="E1078" i="2"/>
  <c r="D1078" i="2"/>
  <c r="G1070" i="2"/>
  <c r="G1071" i="2" s="1"/>
  <c r="G1062" i="2"/>
  <c r="G1054" i="2"/>
  <c r="G1046" i="2"/>
  <c r="G1047" i="2" s="1"/>
  <c r="G1073" i="2"/>
  <c r="F1073" i="2"/>
  <c r="E1073" i="2"/>
  <c r="D1073" i="2"/>
  <c r="F1072" i="2"/>
  <c r="H1072" i="2" s="1"/>
  <c r="E1072" i="2"/>
  <c r="D1072" i="2"/>
  <c r="F1071" i="2"/>
  <c r="E1071" i="2"/>
  <c r="D1071" i="2"/>
  <c r="F1070" i="2"/>
  <c r="E1070" i="2"/>
  <c r="D1070" i="2"/>
  <c r="G1065" i="2"/>
  <c r="F1065" i="2"/>
  <c r="E1065" i="2"/>
  <c r="D1065" i="2"/>
  <c r="F1064" i="2"/>
  <c r="H1064" i="2" s="1"/>
  <c r="E1064" i="2"/>
  <c r="D1064" i="2"/>
  <c r="F1063" i="2"/>
  <c r="E1063" i="2"/>
  <c r="D1063" i="2"/>
  <c r="G1063" i="2"/>
  <c r="F1062" i="2"/>
  <c r="E1062" i="2"/>
  <c r="D1062" i="2"/>
  <c r="G1057" i="2"/>
  <c r="F1057" i="2"/>
  <c r="E1057" i="2"/>
  <c r="D1057" i="2"/>
  <c r="F1056" i="2"/>
  <c r="H1056" i="2" s="1"/>
  <c r="E1056" i="2"/>
  <c r="D1056" i="2"/>
  <c r="F1055" i="2"/>
  <c r="E1055" i="2"/>
  <c r="D1055" i="2"/>
  <c r="G1055" i="2"/>
  <c r="F1054" i="2"/>
  <c r="E1054" i="2"/>
  <c r="D1054" i="2"/>
  <c r="G1049" i="2"/>
  <c r="F1049" i="2"/>
  <c r="E1049" i="2"/>
  <c r="D1049" i="2"/>
  <c r="F1048" i="2"/>
  <c r="H1048" i="2" s="1"/>
  <c r="E1048" i="2"/>
  <c r="D1048" i="2"/>
  <c r="F1047" i="2"/>
  <c r="E1047" i="2"/>
  <c r="D1047" i="2"/>
  <c r="F1046" i="2"/>
  <c r="E1046" i="2"/>
  <c r="D1046" i="2"/>
  <c r="H54" i="23" l="1"/>
  <c r="I54" i="23" s="1"/>
  <c r="H54" i="24"/>
  <c r="I54" i="24" s="1"/>
  <c r="H57" i="23"/>
  <c r="I57" i="23" s="1"/>
  <c r="H57" i="24"/>
  <c r="I57" i="24" s="1"/>
  <c r="H54" i="21"/>
  <c r="I54" i="21" s="1"/>
  <c r="H54" i="22"/>
  <c r="I54" i="22" s="1"/>
  <c r="H57" i="21"/>
  <c r="I57" i="21" s="1"/>
  <c r="H57" i="22"/>
  <c r="I57" i="22" s="1"/>
  <c r="H54" i="19"/>
  <c r="I54" i="19" s="1"/>
  <c r="H54" i="20"/>
  <c r="I54" i="20" s="1"/>
  <c r="H57" i="19"/>
  <c r="I57" i="19" s="1"/>
  <c r="H57" i="20"/>
  <c r="I57" i="20" s="1"/>
  <c r="H54" i="18"/>
  <c r="I54" i="18" s="1"/>
  <c r="H57" i="18"/>
  <c r="I57" i="18" s="1"/>
  <c r="H54" i="1"/>
  <c r="I54" i="1" s="1"/>
  <c r="H57" i="1"/>
  <c r="I57" i="1" s="1"/>
  <c r="H1065" i="2"/>
  <c r="H1090" i="2"/>
  <c r="E143" i="7" s="1"/>
  <c r="H1083" i="2"/>
  <c r="E142" i="7" s="1"/>
  <c r="H1078" i="2"/>
  <c r="G1079" i="2"/>
  <c r="H1079" i="2" s="1"/>
  <c r="H1071" i="2"/>
  <c r="H1073" i="2"/>
  <c r="H1070" i="2"/>
  <c r="H1063" i="2"/>
  <c r="H1062" i="2"/>
  <c r="H1055" i="2"/>
  <c r="H1057" i="2"/>
  <c r="H1054" i="2"/>
  <c r="H1047" i="2"/>
  <c r="H1049" i="2"/>
  <c r="H1046" i="2"/>
  <c r="G1041" i="2"/>
  <c r="F1041" i="2"/>
  <c r="E1041" i="2"/>
  <c r="D1041" i="2"/>
  <c r="G1038" i="2"/>
  <c r="G1039" i="2" s="1"/>
  <c r="F1040" i="2"/>
  <c r="H1040" i="2" s="1"/>
  <c r="E1040" i="2"/>
  <c r="D1040" i="2"/>
  <c r="F1039" i="2"/>
  <c r="E1039" i="2"/>
  <c r="D1039" i="2"/>
  <c r="F1038" i="2"/>
  <c r="E1038" i="2"/>
  <c r="D1038" i="2"/>
  <c r="G1031" i="2"/>
  <c r="G1032" i="2" s="1"/>
  <c r="F1033" i="2"/>
  <c r="H1033" i="2" s="1"/>
  <c r="E1033" i="2"/>
  <c r="D1033" i="2"/>
  <c r="F1032" i="2"/>
  <c r="E1032" i="2"/>
  <c r="D1032" i="2"/>
  <c r="F1031" i="2"/>
  <c r="E1031" i="2"/>
  <c r="D1031" i="2"/>
  <c r="F1026" i="2"/>
  <c r="H1026" i="2" s="1"/>
  <c r="E1026" i="2"/>
  <c r="D1026" i="2"/>
  <c r="F1025" i="2"/>
  <c r="E1025" i="2"/>
  <c r="D1025" i="2"/>
  <c r="G1024" i="2"/>
  <c r="G1025" i="2" s="1"/>
  <c r="F1024" i="2"/>
  <c r="E1024" i="2"/>
  <c r="D1024" i="2"/>
  <c r="F1019" i="2"/>
  <c r="H1019" i="2" s="1"/>
  <c r="E1019" i="2"/>
  <c r="D1019" i="2"/>
  <c r="F1018" i="2"/>
  <c r="E1018" i="2"/>
  <c r="D1018" i="2"/>
  <c r="G1017" i="2"/>
  <c r="G1018" i="2" s="1"/>
  <c r="F1017" i="2"/>
  <c r="E1017" i="2"/>
  <c r="D1017" i="2"/>
  <c r="C126" i="7"/>
  <c r="D126" i="7"/>
  <c r="C127" i="7"/>
  <c r="D127" i="7"/>
  <c r="C128" i="7"/>
  <c r="D128" i="7"/>
  <c r="C129" i="7"/>
  <c r="D129" i="7"/>
  <c r="C130" i="7"/>
  <c r="D130" i="7"/>
  <c r="C131" i="7"/>
  <c r="D131" i="7"/>
  <c r="C132" i="7"/>
  <c r="D132" i="7"/>
  <c r="C133" i="7"/>
  <c r="D133" i="7"/>
  <c r="C134" i="7"/>
  <c r="D134" i="7"/>
  <c r="C135" i="7"/>
  <c r="D135" i="7"/>
  <c r="C136" i="7"/>
  <c r="D136" i="7"/>
  <c r="C137" i="7"/>
  <c r="D137" i="7"/>
  <c r="C138" i="7"/>
  <c r="D138" i="7"/>
  <c r="C112" i="7"/>
  <c r="D112" i="7"/>
  <c r="C113" i="7"/>
  <c r="D113" i="7"/>
  <c r="C114" i="7"/>
  <c r="D114" i="7"/>
  <c r="C115" i="7"/>
  <c r="D115" i="7"/>
  <c r="C116" i="7"/>
  <c r="D116" i="7"/>
  <c r="C117" i="7"/>
  <c r="D117" i="7"/>
  <c r="C118" i="7"/>
  <c r="D118" i="7"/>
  <c r="C119" i="7"/>
  <c r="D119" i="7"/>
  <c r="C120" i="7"/>
  <c r="D120" i="7"/>
  <c r="C121" i="7"/>
  <c r="D121" i="7"/>
  <c r="C122" i="7"/>
  <c r="D122" i="7"/>
  <c r="C123" i="7"/>
  <c r="D123" i="7"/>
  <c r="C124" i="7"/>
  <c r="D124" i="7"/>
  <c r="C125" i="7"/>
  <c r="D125" i="7"/>
  <c r="C91" i="7"/>
  <c r="D91" i="7"/>
  <c r="C92" i="7"/>
  <c r="D92" i="7"/>
  <c r="C93" i="7"/>
  <c r="D93" i="7"/>
  <c r="C94" i="7"/>
  <c r="D94" i="7"/>
  <c r="C95" i="7"/>
  <c r="D95" i="7"/>
  <c r="C96" i="7"/>
  <c r="D96" i="7"/>
  <c r="C97" i="7"/>
  <c r="D97" i="7"/>
  <c r="C98" i="7"/>
  <c r="D98" i="7"/>
  <c r="C99" i="7"/>
  <c r="D99" i="7"/>
  <c r="C100" i="7"/>
  <c r="D100" i="7"/>
  <c r="C101" i="7"/>
  <c r="D101" i="7"/>
  <c r="C102" i="7"/>
  <c r="D102" i="7"/>
  <c r="C103" i="7"/>
  <c r="D103" i="7"/>
  <c r="C104" i="7"/>
  <c r="D104" i="7"/>
  <c r="C105" i="7"/>
  <c r="D105" i="7"/>
  <c r="C106" i="7"/>
  <c r="D106" i="7"/>
  <c r="C107" i="7"/>
  <c r="D107" i="7"/>
  <c r="C108" i="7"/>
  <c r="D108" i="7"/>
  <c r="C109" i="7"/>
  <c r="D109" i="7"/>
  <c r="C110" i="7"/>
  <c r="D110" i="7"/>
  <c r="C111" i="7"/>
  <c r="D111" i="7"/>
  <c r="F1012" i="2"/>
  <c r="H1012" i="2" s="1"/>
  <c r="E1012" i="2"/>
  <c r="D1012" i="2"/>
  <c r="F1011" i="2"/>
  <c r="H1011" i="2" s="1"/>
  <c r="E1011" i="2"/>
  <c r="D1011" i="2"/>
  <c r="F1010" i="2"/>
  <c r="E1010" i="2"/>
  <c r="D1010" i="2"/>
  <c r="G1009" i="2"/>
  <c r="G1010" i="2" s="1"/>
  <c r="F1009" i="2"/>
  <c r="E1009" i="2"/>
  <c r="D1009" i="2"/>
  <c r="F1004" i="2"/>
  <c r="H1004" i="2" s="1"/>
  <c r="E1004" i="2"/>
  <c r="D1004" i="2"/>
  <c r="F996" i="2"/>
  <c r="E996" i="2"/>
  <c r="D996" i="2"/>
  <c r="F1003" i="2"/>
  <c r="H1003" i="2" s="1"/>
  <c r="E1003" i="2"/>
  <c r="D1003" i="2"/>
  <c r="F1002" i="2"/>
  <c r="E1002" i="2"/>
  <c r="D1002" i="2"/>
  <c r="G1001" i="2"/>
  <c r="F1001" i="2"/>
  <c r="E1001" i="2"/>
  <c r="D1001" i="2"/>
  <c r="F995" i="2"/>
  <c r="H995" i="2" s="1"/>
  <c r="E995" i="2"/>
  <c r="D995" i="2"/>
  <c r="G993" i="2"/>
  <c r="G994" i="2" s="1"/>
  <c r="F994" i="2"/>
  <c r="E994" i="2"/>
  <c r="D994" i="2"/>
  <c r="F993" i="2"/>
  <c r="E993" i="2"/>
  <c r="D993" i="2"/>
  <c r="F988" i="2"/>
  <c r="H988" i="2" s="1"/>
  <c r="E988" i="2"/>
  <c r="D988" i="2"/>
  <c r="F987" i="2"/>
  <c r="H987" i="2" s="1"/>
  <c r="E987" i="2"/>
  <c r="D987" i="2"/>
  <c r="F982" i="2"/>
  <c r="H982" i="2" s="1"/>
  <c r="E982" i="2"/>
  <c r="D982" i="2"/>
  <c r="F981" i="2"/>
  <c r="H981" i="2" s="1"/>
  <c r="E981" i="2"/>
  <c r="D981" i="2"/>
  <c r="F976" i="2"/>
  <c r="H976" i="2" s="1"/>
  <c r="E976" i="2"/>
  <c r="D976" i="2"/>
  <c r="F975" i="2"/>
  <c r="H975" i="2" s="1"/>
  <c r="E975" i="2"/>
  <c r="D975" i="2"/>
  <c r="F970" i="2"/>
  <c r="H970" i="2" s="1"/>
  <c r="E970" i="2"/>
  <c r="D970" i="2"/>
  <c r="F969" i="2"/>
  <c r="H969" i="2" s="1"/>
  <c r="E969" i="2"/>
  <c r="D969" i="2"/>
  <c r="E964" i="2"/>
  <c r="D964" i="2"/>
  <c r="F963" i="2"/>
  <c r="H963" i="2" s="1"/>
  <c r="E963" i="2"/>
  <c r="D963" i="2"/>
  <c r="E958" i="2"/>
  <c r="D958" i="2"/>
  <c r="F957" i="2"/>
  <c r="H957" i="2" s="1"/>
  <c r="E957" i="2"/>
  <c r="D957" i="2"/>
  <c r="E952" i="2"/>
  <c r="D952" i="2"/>
  <c r="F951" i="2"/>
  <c r="E951" i="2"/>
  <c r="D951" i="2"/>
  <c r="E946" i="2"/>
  <c r="D946" i="2"/>
  <c r="F945" i="2"/>
  <c r="E945" i="2"/>
  <c r="D945" i="2"/>
  <c r="H47" i="23" l="1"/>
  <c r="I47" i="23" s="1"/>
  <c r="H47" i="24"/>
  <c r="I47" i="24" s="1"/>
  <c r="H48" i="23"/>
  <c r="I48" i="23" s="1"/>
  <c r="H48" i="24"/>
  <c r="I48" i="24" s="1"/>
  <c r="H47" i="21"/>
  <c r="I47" i="21" s="1"/>
  <c r="H47" i="22"/>
  <c r="I47" i="22" s="1"/>
  <c r="H48" i="21"/>
  <c r="I48" i="21" s="1"/>
  <c r="H48" i="22"/>
  <c r="I48" i="22" s="1"/>
  <c r="H47" i="19"/>
  <c r="I47" i="19" s="1"/>
  <c r="H47" i="20"/>
  <c r="I47" i="20" s="1"/>
  <c r="H48" i="19"/>
  <c r="I48" i="19" s="1"/>
  <c r="H48" i="20"/>
  <c r="I48" i="20" s="1"/>
  <c r="H47" i="18"/>
  <c r="I47" i="18" s="1"/>
  <c r="H48" i="18"/>
  <c r="I48" i="18" s="1"/>
  <c r="H1038" i="2"/>
  <c r="H47" i="1"/>
  <c r="I47" i="1" s="1"/>
  <c r="H48" i="1"/>
  <c r="I48" i="1" s="1"/>
  <c r="H1041" i="2"/>
  <c r="H1076" i="2"/>
  <c r="E141" i="7" s="1"/>
  <c r="H1068" i="2"/>
  <c r="E140" i="7" s="1"/>
  <c r="H1060" i="2"/>
  <c r="E139" i="7" s="1"/>
  <c r="H1052" i="2"/>
  <c r="E138" i="7" s="1"/>
  <c r="H1044" i="2"/>
  <c r="E137" i="7" s="1"/>
  <c r="H1009" i="2"/>
  <c r="H1039" i="2"/>
  <c r="H1031" i="2"/>
  <c r="H1032" i="2"/>
  <c r="H1025" i="2"/>
  <c r="H1024" i="2"/>
  <c r="H1018" i="2"/>
  <c r="H1017" i="2"/>
  <c r="H1010" i="2"/>
  <c r="H996" i="2"/>
  <c r="H993" i="2"/>
  <c r="H1001" i="2"/>
  <c r="G1002" i="2"/>
  <c r="H1002" i="2" s="1"/>
  <c r="H994" i="2"/>
  <c r="H985" i="2"/>
  <c r="E129" i="7" s="1"/>
  <c r="H979" i="2"/>
  <c r="E128" i="7" s="1"/>
  <c r="H973" i="2"/>
  <c r="E127" i="7" s="1"/>
  <c r="H967" i="2"/>
  <c r="E126" i="7" s="1"/>
  <c r="H951" i="2"/>
  <c r="H945" i="2"/>
  <c r="H46" i="23" l="1"/>
  <c r="I46" i="23" s="1"/>
  <c r="H46" i="24"/>
  <c r="I46" i="24" s="1"/>
  <c r="H25" i="23"/>
  <c r="I25" i="23" s="1"/>
  <c r="H25" i="24"/>
  <c r="I25" i="24" s="1"/>
  <c r="H26" i="23"/>
  <c r="I26" i="23" s="1"/>
  <c r="H26" i="24"/>
  <c r="I26" i="24" s="1"/>
  <c r="H27" i="23"/>
  <c r="I27" i="23" s="1"/>
  <c r="H27" i="24"/>
  <c r="I27" i="24" s="1"/>
  <c r="H37" i="23"/>
  <c r="I37" i="23" s="1"/>
  <c r="H37" i="24"/>
  <c r="I37" i="24" s="1"/>
  <c r="H28" i="23"/>
  <c r="I28" i="23" s="1"/>
  <c r="H28" i="24"/>
  <c r="I28" i="24" s="1"/>
  <c r="H38" i="23"/>
  <c r="I38" i="23" s="1"/>
  <c r="H38" i="24"/>
  <c r="I38" i="24" s="1"/>
  <c r="H39" i="23"/>
  <c r="I39" i="23" s="1"/>
  <c r="H39" i="24"/>
  <c r="I39" i="24" s="1"/>
  <c r="H40" i="23"/>
  <c r="I40" i="23" s="1"/>
  <c r="H40" i="24"/>
  <c r="I40" i="24" s="1"/>
  <c r="H39" i="21"/>
  <c r="I39" i="21" s="1"/>
  <c r="H39" i="22"/>
  <c r="I39" i="22" s="1"/>
  <c r="H40" i="21"/>
  <c r="I40" i="21" s="1"/>
  <c r="H40" i="22"/>
  <c r="I40" i="22" s="1"/>
  <c r="H46" i="21"/>
  <c r="I46" i="21" s="1"/>
  <c r="H46" i="22"/>
  <c r="I46" i="22" s="1"/>
  <c r="H25" i="21"/>
  <c r="I25" i="21" s="1"/>
  <c r="H25" i="22"/>
  <c r="I25" i="22" s="1"/>
  <c r="H37" i="21"/>
  <c r="I37" i="21" s="1"/>
  <c r="H37" i="22"/>
  <c r="I37" i="22" s="1"/>
  <c r="H26" i="21"/>
  <c r="I26" i="21" s="1"/>
  <c r="H26" i="22"/>
  <c r="I26" i="22" s="1"/>
  <c r="H27" i="21"/>
  <c r="I27" i="21" s="1"/>
  <c r="H27" i="22"/>
  <c r="I27" i="22" s="1"/>
  <c r="H28" i="21"/>
  <c r="I28" i="21" s="1"/>
  <c r="H28" i="22"/>
  <c r="I28" i="22" s="1"/>
  <c r="H38" i="21"/>
  <c r="I38" i="21" s="1"/>
  <c r="H38" i="22"/>
  <c r="I38" i="22" s="1"/>
  <c r="H25" i="19"/>
  <c r="I25" i="19" s="1"/>
  <c r="H25" i="20"/>
  <c r="I25" i="20" s="1"/>
  <c r="H26" i="19"/>
  <c r="I26" i="19" s="1"/>
  <c r="H26" i="20"/>
  <c r="I26" i="20" s="1"/>
  <c r="H27" i="19"/>
  <c r="I27" i="19" s="1"/>
  <c r="H27" i="20"/>
  <c r="I27" i="20" s="1"/>
  <c r="H37" i="19"/>
  <c r="I37" i="19" s="1"/>
  <c r="H37" i="20"/>
  <c r="I37" i="20" s="1"/>
  <c r="H46" i="19"/>
  <c r="I46" i="19" s="1"/>
  <c r="H46" i="20"/>
  <c r="I46" i="20" s="1"/>
  <c r="H38" i="19"/>
  <c r="I38" i="19" s="1"/>
  <c r="H38" i="20"/>
  <c r="I38" i="20" s="1"/>
  <c r="H39" i="19"/>
  <c r="I39" i="19" s="1"/>
  <c r="H39" i="20"/>
  <c r="I39" i="20" s="1"/>
  <c r="H28" i="19"/>
  <c r="I28" i="19" s="1"/>
  <c r="H28" i="20"/>
  <c r="I28" i="20" s="1"/>
  <c r="H40" i="19"/>
  <c r="I40" i="19" s="1"/>
  <c r="H40" i="20"/>
  <c r="I40" i="20" s="1"/>
  <c r="H40" i="18"/>
  <c r="I40" i="18" s="1"/>
  <c r="H46" i="18"/>
  <c r="I46" i="18" s="1"/>
  <c r="H26" i="18"/>
  <c r="I26" i="18" s="1"/>
  <c r="H25" i="18"/>
  <c r="I25" i="18" s="1"/>
  <c r="H37" i="18"/>
  <c r="I37" i="18" s="1"/>
  <c r="H27" i="18"/>
  <c r="I27" i="18" s="1"/>
  <c r="H28" i="18"/>
  <c r="I28" i="18" s="1"/>
  <c r="H38" i="18"/>
  <c r="I38" i="18" s="1"/>
  <c r="H39" i="18"/>
  <c r="I39" i="18" s="1"/>
  <c r="H37" i="1"/>
  <c r="I37" i="1" s="1"/>
  <c r="H28" i="1"/>
  <c r="I28" i="1" s="1"/>
  <c r="H38" i="1"/>
  <c r="I38" i="1" s="1"/>
  <c r="H27" i="1"/>
  <c r="I27" i="1" s="1"/>
  <c r="H40" i="1"/>
  <c r="I40" i="1" s="1"/>
  <c r="H46" i="1"/>
  <c r="I46" i="1" s="1"/>
  <c r="H26" i="1"/>
  <c r="I26" i="1" s="1"/>
  <c r="H39" i="1"/>
  <c r="I39" i="1" s="1"/>
  <c r="H25" i="1"/>
  <c r="I25" i="1" s="1"/>
  <c r="H1036" i="2"/>
  <c r="E136" i="7" s="1"/>
  <c r="H1029" i="2"/>
  <c r="E135" i="7" s="1"/>
  <c r="H1022" i="2"/>
  <c r="E134" i="7" s="1"/>
  <c r="H1015" i="2"/>
  <c r="E133" i="7" s="1"/>
  <c r="H999" i="2"/>
  <c r="E131" i="7" s="1"/>
  <c r="H1007" i="2"/>
  <c r="E132" i="7" s="1"/>
  <c r="H991" i="2"/>
  <c r="E130" i="7" s="1"/>
  <c r="H29" i="23" l="1"/>
  <c r="I29" i="23" s="1"/>
  <c r="H29" i="24"/>
  <c r="I29" i="24" s="1"/>
  <c r="H30" i="23"/>
  <c r="I30" i="23" s="1"/>
  <c r="H30" i="24"/>
  <c r="I30" i="24" s="1"/>
  <c r="H32" i="23"/>
  <c r="I32" i="23" s="1"/>
  <c r="H32" i="24"/>
  <c r="I32" i="24" s="1"/>
  <c r="H36" i="23"/>
  <c r="I36" i="23" s="1"/>
  <c r="H36" i="24"/>
  <c r="I36" i="24" s="1"/>
  <c r="H33" i="23"/>
  <c r="I33" i="23" s="1"/>
  <c r="H33" i="24"/>
  <c r="I33" i="24" s="1"/>
  <c r="H34" i="23"/>
  <c r="I34" i="23" s="1"/>
  <c r="H34" i="24"/>
  <c r="I34" i="24" s="1"/>
  <c r="H31" i="23"/>
  <c r="I31" i="23" s="1"/>
  <c r="H31" i="24"/>
  <c r="I31" i="24" s="1"/>
  <c r="H32" i="21"/>
  <c r="I32" i="21" s="1"/>
  <c r="H32" i="22"/>
  <c r="I32" i="22" s="1"/>
  <c r="H33" i="21"/>
  <c r="I33" i="21" s="1"/>
  <c r="H33" i="22"/>
  <c r="I33" i="22" s="1"/>
  <c r="H34" i="21"/>
  <c r="I34" i="21" s="1"/>
  <c r="H34" i="22"/>
  <c r="I34" i="22" s="1"/>
  <c r="H36" i="21"/>
  <c r="I36" i="21" s="1"/>
  <c r="H36" i="22"/>
  <c r="I36" i="22" s="1"/>
  <c r="H31" i="21"/>
  <c r="I31" i="21" s="1"/>
  <c r="H31" i="22"/>
  <c r="I31" i="22" s="1"/>
  <c r="H30" i="21"/>
  <c r="I30" i="21" s="1"/>
  <c r="H30" i="22"/>
  <c r="I30" i="22" s="1"/>
  <c r="H29" i="21"/>
  <c r="I29" i="21" s="1"/>
  <c r="H29" i="22"/>
  <c r="I29" i="22" s="1"/>
  <c r="H32" i="19"/>
  <c r="I32" i="19" s="1"/>
  <c r="H32" i="20"/>
  <c r="I32" i="20" s="1"/>
  <c r="H33" i="19"/>
  <c r="I33" i="19" s="1"/>
  <c r="H33" i="20"/>
  <c r="I33" i="20" s="1"/>
  <c r="H31" i="19"/>
  <c r="I31" i="19" s="1"/>
  <c r="H31" i="20"/>
  <c r="I31" i="20" s="1"/>
  <c r="H34" i="19"/>
  <c r="I34" i="19" s="1"/>
  <c r="H34" i="20"/>
  <c r="I34" i="20" s="1"/>
  <c r="H36" i="19"/>
  <c r="I36" i="19" s="1"/>
  <c r="H36" i="20"/>
  <c r="I36" i="20" s="1"/>
  <c r="H30" i="19"/>
  <c r="I30" i="19" s="1"/>
  <c r="H30" i="20"/>
  <c r="I30" i="20" s="1"/>
  <c r="H29" i="19"/>
  <c r="I29" i="19" s="1"/>
  <c r="H29" i="20"/>
  <c r="I29" i="20" s="1"/>
  <c r="H32" i="18"/>
  <c r="I32" i="18" s="1"/>
  <c r="H33" i="18"/>
  <c r="I33" i="18" s="1"/>
  <c r="H34" i="18"/>
  <c r="I34" i="18" s="1"/>
  <c r="H30" i="18"/>
  <c r="I30" i="18" s="1"/>
  <c r="H36" i="18"/>
  <c r="I36" i="18" s="1"/>
  <c r="H29" i="18"/>
  <c r="I29" i="18" s="1"/>
  <c r="H31" i="18"/>
  <c r="I31" i="18" s="1"/>
  <c r="H30" i="1"/>
  <c r="I30" i="1" s="1"/>
  <c r="H33" i="1"/>
  <c r="I33" i="1" s="1"/>
  <c r="H34" i="1"/>
  <c r="I34" i="1" s="1"/>
  <c r="H36" i="1"/>
  <c r="I36" i="1" s="1"/>
  <c r="H29" i="1"/>
  <c r="I29" i="1" s="1"/>
  <c r="H32" i="1"/>
  <c r="I32" i="1" s="1"/>
  <c r="H31" i="1"/>
  <c r="I31" i="1" s="1"/>
  <c r="F940" i="2"/>
  <c r="E940" i="2"/>
  <c r="D940" i="2"/>
  <c r="G939" i="2"/>
  <c r="G940" i="2" s="1"/>
  <c r="F939" i="2"/>
  <c r="E939" i="2"/>
  <c r="D939" i="2"/>
  <c r="G938" i="2"/>
  <c r="F933" i="2"/>
  <c r="E933" i="2"/>
  <c r="D933" i="2"/>
  <c r="G932" i="2"/>
  <c r="G933" i="2" s="1"/>
  <c r="F932" i="2"/>
  <c r="E932" i="2"/>
  <c r="D932" i="2"/>
  <c r="G931" i="2"/>
  <c r="F926" i="2"/>
  <c r="E926" i="2"/>
  <c r="D926" i="2"/>
  <c r="G925" i="2"/>
  <c r="G926" i="2" s="1"/>
  <c r="F925" i="2"/>
  <c r="E925" i="2"/>
  <c r="D925" i="2"/>
  <c r="G924" i="2"/>
  <c r="F918" i="2"/>
  <c r="H918" i="2" s="1"/>
  <c r="E918" i="2"/>
  <c r="D918" i="2"/>
  <c r="F917" i="2"/>
  <c r="H917" i="2" s="1"/>
  <c r="E917" i="2"/>
  <c r="D917" i="2"/>
  <c r="F916" i="2"/>
  <c r="H916" i="2" s="1"/>
  <c r="E916" i="2"/>
  <c r="D916" i="2"/>
  <c r="F915" i="2"/>
  <c r="H915" i="2" s="1"/>
  <c r="E915" i="2"/>
  <c r="D915" i="2"/>
  <c r="F914" i="2"/>
  <c r="H914" i="2" s="1"/>
  <c r="E914" i="2"/>
  <c r="D914" i="2"/>
  <c r="E913" i="2"/>
  <c r="D913" i="2"/>
  <c r="F912" i="2"/>
  <c r="H912" i="2" s="1"/>
  <c r="E912" i="2"/>
  <c r="D912" i="2"/>
  <c r="F911" i="2"/>
  <c r="H911" i="2" s="1"/>
  <c r="E911" i="2"/>
  <c r="D911" i="2"/>
  <c r="F910" i="2"/>
  <c r="H910" i="2" s="1"/>
  <c r="E910" i="2"/>
  <c r="D910" i="2"/>
  <c r="F907" i="2"/>
  <c r="E907" i="2"/>
  <c r="D907" i="2"/>
  <c r="G906" i="2"/>
  <c r="F906" i="2"/>
  <c r="E906" i="2"/>
  <c r="D906" i="2"/>
  <c r="F877" i="2"/>
  <c r="H877" i="2" s="1"/>
  <c r="E877" i="2"/>
  <c r="D877" i="2"/>
  <c r="H926" i="2" l="1"/>
  <c r="H906" i="2"/>
  <c r="H925" i="2"/>
  <c r="H932" i="2"/>
  <c r="H940" i="2"/>
  <c r="H933" i="2"/>
  <c r="G907" i="2"/>
  <c r="H907" i="2" s="1"/>
  <c r="H939" i="2"/>
  <c r="G865" i="2" l="1"/>
  <c r="F900" i="2"/>
  <c r="E900" i="2"/>
  <c r="D900" i="2"/>
  <c r="G899" i="2"/>
  <c r="G900" i="2" s="1"/>
  <c r="F899" i="2"/>
  <c r="E899" i="2"/>
  <c r="D899" i="2"/>
  <c r="G898" i="2"/>
  <c r="F893" i="2"/>
  <c r="E893" i="2"/>
  <c r="D893" i="2"/>
  <c r="G892" i="2"/>
  <c r="G893" i="2" s="1"/>
  <c r="F892" i="2"/>
  <c r="E892" i="2"/>
  <c r="D892" i="2"/>
  <c r="G891" i="2"/>
  <c r="F886" i="2"/>
  <c r="E886" i="2"/>
  <c r="D886" i="2"/>
  <c r="G885" i="2"/>
  <c r="G886" i="2" s="1"/>
  <c r="F885" i="2"/>
  <c r="E885" i="2"/>
  <c r="D885" i="2"/>
  <c r="G884" i="2"/>
  <c r="F878" i="2"/>
  <c r="H878" i="2" s="1"/>
  <c r="E878" i="2"/>
  <c r="D878" i="2"/>
  <c r="F876" i="2"/>
  <c r="H876" i="2" s="1"/>
  <c r="E876" i="2"/>
  <c r="D876" i="2"/>
  <c r="F875" i="2"/>
  <c r="H875" i="2" s="1"/>
  <c r="E875" i="2"/>
  <c r="D875" i="2"/>
  <c r="F874" i="2"/>
  <c r="H874" i="2" s="1"/>
  <c r="E874" i="2"/>
  <c r="D874" i="2"/>
  <c r="E873" i="2"/>
  <c r="D873" i="2"/>
  <c r="F872" i="2"/>
  <c r="H872" i="2" s="1"/>
  <c r="E872" i="2"/>
  <c r="D872" i="2"/>
  <c r="F871" i="2"/>
  <c r="H871" i="2" s="1"/>
  <c r="E871" i="2"/>
  <c r="D871" i="2"/>
  <c r="F870" i="2"/>
  <c r="H870" i="2" s="1"/>
  <c r="E870" i="2"/>
  <c r="D870" i="2"/>
  <c r="F867" i="2"/>
  <c r="E867" i="2"/>
  <c r="D867" i="2"/>
  <c r="G866" i="2"/>
  <c r="G867" i="2" s="1"/>
  <c r="F866" i="2"/>
  <c r="E866" i="2"/>
  <c r="D866" i="2"/>
  <c r="G789" i="2"/>
  <c r="H886" i="2" l="1"/>
  <c r="H866" i="2"/>
  <c r="H893" i="2"/>
  <c r="H885" i="2"/>
  <c r="H892" i="2"/>
  <c r="H899" i="2"/>
  <c r="H867" i="2"/>
  <c r="H900" i="2"/>
  <c r="F838" i="2" l="1"/>
  <c r="H838" i="2" s="1"/>
  <c r="E838" i="2"/>
  <c r="D838" i="2"/>
  <c r="F837" i="2"/>
  <c r="H837" i="2" s="1"/>
  <c r="E837" i="2"/>
  <c r="D837" i="2"/>
  <c r="F860" i="2" l="1"/>
  <c r="E860" i="2"/>
  <c r="D860" i="2"/>
  <c r="G859" i="2"/>
  <c r="G860" i="2" s="1"/>
  <c r="F859" i="2"/>
  <c r="E859" i="2"/>
  <c r="D859" i="2"/>
  <c r="G858" i="2"/>
  <c r="F853" i="2"/>
  <c r="E853" i="2"/>
  <c r="D853" i="2"/>
  <c r="G852" i="2"/>
  <c r="G853" i="2" s="1"/>
  <c r="F852" i="2"/>
  <c r="E852" i="2"/>
  <c r="D852" i="2"/>
  <c r="G851" i="2"/>
  <c r="F846" i="2"/>
  <c r="E846" i="2"/>
  <c r="D846" i="2"/>
  <c r="G845" i="2"/>
  <c r="G846" i="2" s="1"/>
  <c r="F845" i="2"/>
  <c r="E845" i="2"/>
  <c r="D845" i="2"/>
  <c r="G844" i="2"/>
  <c r="F836" i="2"/>
  <c r="H836" i="2" s="1"/>
  <c r="E836" i="2"/>
  <c r="D836" i="2"/>
  <c r="F835" i="2"/>
  <c r="H835" i="2" s="1"/>
  <c r="E835" i="2"/>
  <c r="D835" i="2"/>
  <c r="E834" i="2"/>
  <c r="D834" i="2"/>
  <c r="F833" i="2"/>
  <c r="H833" i="2" s="1"/>
  <c r="E833" i="2"/>
  <c r="D833" i="2"/>
  <c r="F832" i="2"/>
  <c r="H832" i="2" s="1"/>
  <c r="E832" i="2"/>
  <c r="D832" i="2"/>
  <c r="F831" i="2"/>
  <c r="H831" i="2" s="1"/>
  <c r="E831" i="2"/>
  <c r="D831" i="2"/>
  <c r="F828" i="2"/>
  <c r="E828" i="2"/>
  <c r="D828" i="2"/>
  <c r="G827" i="2"/>
  <c r="G828" i="2" s="1"/>
  <c r="F827" i="2"/>
  <c r="E827" i="2"/>
  <c r="D827" i="2"/>
  <c r="F821" i="2"/>
  <c r="E821" i="2"/>
  <c r="D821" i="2"/>
  <c r="G820" i="2"/>
  <c r="G821" i="2" s="1"/>
  <c r="F820" i="2"/>
  <c r="E820" i="2"/>
  <c r="D820" i="2"/>
  <c r="G819" i="2"/>
  <c r="F814" i="2"/>
  <c r="E814" i="2"/>
  <c r="D814" i="2"/>
  <c r="G813" i="2"/>
  <c r="G814" i="2" s="1"/>
  <c r="F813" i="2"/>
  <c r="E813" i="2"/>
  <c r="D813" i="2"/>
  <c r="G812" i="2"/>
  <c r="F807" i="2"/>
  <c r="E807" i="2"/>
  <c r="D807" i="2"/>
  <c r="G806" i="2"/>
  <c r="G807" i="2" s="1"/>
  <c r="F806" i="2"/>
  <c r="E806" i="2"/>
  <c r="D806" i="2"/>
  <c r="G805" i="2"/>
  <c r="F799" i="2"/>
  <c r="H799" i="2" s="1"/>
  <c r="E799" i="2"/>
  <c r="D799" i="2"/>
  <c r="F798" i="2"/>
  <c r="H798" i="2" s="1"/>
  <c r="E798" i="2"/>
  <c r="D798" i="2"/>
  <c r="E797" i="2"/>
  <c r="D797" i="2"/>
  <c r="F796" i="2"/>
  <c r="H796" i="2" s="1"/>
  <c r="E796" i="2"/>
  <c r="D796" i="2"/>
  <c r="F795" i="2"/>
  <c r="H795" i="2" s="1"/>
  <c r="E795" i="2"/>
  <c r="D795" i="2"/>
  <c r="F794" i="2"/>
  <c r="H794" i="2" s="1"/>
  <c r="E794" i="2"/>
  <c r="D794" i="2"/>
  <c r="F791" i="2"/>
  <c r="E791" i="2"/>
  <c r="D791" i="2"/>
  <c r="G790" i="2"/>
  <c r="F790" i="2"/>
  <c r="E790" i="2"/>
  <c r="D790" i="2"/>
  <c r="H846" i="2" l="1"/>
  <c r="H813" i="2"/>
  <c r="H820" i="2"/>
  <c r="H807" i="2"/>
  <c r="H814" i="2"/>
  <c r="H806" i="2"/>
  <c r="H828" i="2"/>
  <c r="H853" i="2"/>
  <c r="H860" i="2"/>
  <c r="H845" i="2"/>
  <c r="H852" i="2"/>
  <c r="H859" i="2"/>
  <c r="H827" i="2"/>
  <c r="H790" i="2"/>
  <c r="H821" i="2"/>
  <c r="G791" i="2"/>
  <c r="H791" i="2" s="1"/>
  <c r="F784" i="2" l="1"/>
  <c r="E784" i="2"/>
  <c r="D784" i="2"/>
  <c r="G783" i="2"/>
  <c r="G784" i="2" s="1"/>
  <c r="F783" i="2"/>
  <c r="E783" i="2"/>
  <c r="D783" i="2"/>
  <c r="G782" i="2"/>
  <c r="F777" i="2"/>
  <c r="E777" i="2"/>
  <c r="D777" i="2"/>
  <c r="G776" i="2"/>
  <c r="G777" i="2" s="1"/>
  <c r="F776" i="2"/>
  <c r="E776" i="2"/>
  <c r="D776" i="2"/>
  <c r="G775" i="2"/>
  <c r="F770" i="2"/>
  <c r="E770" i="2"/>
  <c r="D770" i="2"/>
  <c r="G769" i="2"/>
  <c r="G770" i="2" s="1"/>
  <c r="F769" i="2"/>
  <c r="E769" i="2"/>
  <c r="D769" i="2"/>
  <c r="G768" i="2"/>
  <c r="F762" i="2"/>
  <c r="H762" i="2" s="1"/>
  <c r="E762" i="2"/>
  <c r="D762" i="2"/>
  <c r="F761" i="2"/>
  <c r="H761" i="2" s="1"/>
  <c r="E761" i="2"/>
  <c r="D761" i="2"/>
  <c r="E760" i="2"/>
  <c r="D760" i="2"/>
  <c r="F759" i="2"/>
  <c r="H759" i="2" s="1"/>
  <c r="E759" i="2"/>
  <c r="D759" i="2"/>
  <c r="F758" i="2"/>
  <c r="H758" i="2" s="1"/>
  <c r="E758" i="2"/>
  <c r="D758" i="2"/>
  <c r="F757" i="2"/>
  <c r="H757" i="2" s="1"/>
  <c r="E757" i="2"/>
  <c r="D757" i="2"/>
  <c r="F754" i="2"/>
  <c r="E754" i="2"/>
  <c r="D754" i="2"/>
  <c r="G753" i="2"/>
  <c r="G754" i="2" s="1"/>
  <c r="F753" i="2"/>
  <c r="E753" i="2"/>
  <c r="D753" i="2"/>
  <c r="G752" i="2"/>
  <c r="G667" i="2"/>
  <c r="H777" i="2" l="1"/>
  <c r="H753" i="2"/>
  <c r="H783" i="2"/>
  <c r="H770" i="2"/>
  <c r="H769" i="2"/>
  <c r="H776" i="2"/>
  <c r="H754" i="2"/>
  <c r="H784" i="2"/>
  <c r="F725" i="2" l="1"/>
  <c r="H725" i="2" s="1"/>
  <c r="E725" i="2"/>
  <c r="D725" i="2"/>
  <c r="F723" i="2"/>
  <c r="H723" i="2" s="1"/>
  <c r="E723" i="2"/>
  <c r="D723" i="2"/>
  <c r="F722" i="2"/>
  <c r="H722" i="2" s="1"/>
  <c r="E722" i="2"/>
  <c r="D722" i="2"/>
  <c r="D712" i="2" l="1"/>
  <c r="E712" i="2"/>
  <c r="F712" i="2"/>
  <c r="G712" i="2"/>
  <c r="D713" i="2"/>
  <c r="E713" i="2"/>
  <c r="F713" i="2"/>
  <c r="D716" i="2"/>
  <c r="E716" i="2"/>
  <c r="F716" i="2"/>
  <c r="H716" i="2" s="1"/>
  <c r="D717" i="2"/>
  <c r="E717" i="2"/>
  <c r="F717" i="2"/>
  <c r="H717" i="2" s="1"/>
  <c r="D718" i="2"/>
  <c r="E718" i="2"/>
  <c r="F718" i="2"/>
  <c r="H718" i="2" s="1"/>
  <c r="D719" i="2"/>
  <c r="E719" i="2"/>
  <c r="D720" i="2"/>
  <c r="E720" i="2"/>
  <c r="F720" i="2"/>
  <c r="H720" i="2" s="1"/>
  <c r="D721" i="2"/>
  <c r="E721" i="2"/>
  <c r="F721" i="2"/>
  <c r="H721" i="2" s="1"/>
  <c r="D724" i="2"/>
  <c r="E724" i="2"/>
  <c r="F724" i="2"/>
  <c r="H724" i="2" s="1"/>
  <c r="G731" i="2"/>
  <c r="D732" i="2"/>
  <c r="E732" i="2"/>
  <c r="F732" i="2"/>
  <c r="G732" i="2"/>
  <c r="G733" i="2" s="1"/>
  <c r="D733" i="2"/>
  <c r="E733" i="2"/>
  <c r="F733" i="2"/>
  <c r="G738" i="2"/>
  <c r="D739" i="2"/>
  <c r="E739" i="2"/>
  <c r="F739" i="2"/>
  <c r="G739" i="2"/>
  <c r="G740" i="2" s="1"/>
  <c r="D740" i="2"/>
  <c r="E740" i="2"/>
  <c r="F740" i="2"/>
  <c r="G745" i="2"/>
  <c r="D746" i="2"/>
  <c r="E746" i="2"/>
  <c r="F746" i="2"/>
  <c r="G746" i="2"/>
  <c r="G747" i="2" s="1"/>
  <c r="D747" i="2"/>
  <c r="E747" i="2"/>
  <c r="F747" i="2"/>
  <c r="G704" i="2"/>
  <c r="G697" i="2"/>
  <c r="G690" i="2"/>
  <c r="H747" i="2" l="1"/>
  <c r="H740" i="2"/>
  <c r="H733" i="2"/>
  <c r="H712" i="2"/>
  <c r="H746" i="2"/>
  <c r="H739" i="2"/>
  <c r="H732" i="2"/>
  <c r="G713" i="2"/>
  <c r="H713" i="2" s="1"/>
  <c r="G673" i="2" l="1"/>
  <c r="D674" i="2"/>
  <c r="E674" i="2"/>
  <c r="F674" i="2"/>
  <c r="G674" i="2"/>
  <c r="G675" i="2" s="1"/>
  <c r="D675" i="2"/>
  <c r="E675" i="2"/>
  <c r="F675" i="2"/>
  <c r="D678" i="2"/>
  <c r="E678" i="2"/>
  <c r="F678" i="2"/>
  <c r="H678" i="2" s="1"/>
  <c r="D679" i="2"/>
  <c r="E679" i="2"/>
  <c r="F679" i="2"/>
  <c r="H679" i="2" s="1"/>
  <c r="D680" i="2"/>
  <c r="E680" i="2"/>
  <c r="F680" i="2"/>
  <c r="H680" i="2" s="1"/>
  <c r="D681" i="2"/>
  <c r="E681" i="2"/>
  <c r="D682" i="2"/>
  <c r="E682" i="2"/>
  <c r="F682" i="2"/>
  <c r="H682" i="2" s="1"/>
  <c r="D683" i="2"/>
  <c r="E683" i="2"/>
  <c r="F683" i="2"/>
  <c r="H683" i="2" s="1"/>
  <c r="D684" i="2"/>
  <c r="E684" i="2"/>
  <c r="F684" i="2"/>
  <c r="H684" i="2" s="1"/>
  <c r="D691" i="2"/>
  <c r="E691" i="2"/>
  <c r="F691" i="2"/>
  <c r="G691" i="2"/>
  <c r="G692" i="2" s="1"/>
  <c r="D692" i="2"/>
  <c r="E692" i="2"/>
  <c r="F692" i="2"/>
  <c r="D698" i="2"/>
  <c r="E698" i="2"/>
  <c r="F698" i="2"/>
  <c r="G698" i="2"/>
  <c r="G699" i="2" s="1"/>
  <c r="D699" i="2"/>
  <c r="E699" i="2"/>
  <c r="F699" i="2"/>
  <c r="D705" i="2"/>
  <c r="E705" i="2"/>
  <c r="F705" i="2"/>
  <c r="G705" i="2"/>
  <c r="G706" i="2" s="1"/>
  <c r="D706" i="2"/>
  <c r="E706" i="2"/>
  <c r="F706" i="2"/>
  <c r="G661" i="2"/>
  <c r="D667" i="2"/>
  <c r="E667" i="2"/>
  <c r="F667" i="2"/>
  <c r="G668" i="2"/>
  <c r="D668" i="2"/>
  <c r="E668" i="2"/>
  <c r="F668" i="2"/>
  <c r="G662" i="2"/>
  <c r="F662" i="2"/>
  <c r="E662" i="2"/>
  <c r="D662" i="2"/>
  <c r="F661" i="2"/>
  <c r="E661" i="2"/>
  <c r="D661" i="2"/>
  <c r="G655" i="2"/>
  <c r="F656" i="2"/>
  <c r="E656" i="2"/>
  <c r="D656" i="2"/>
  <c r="F655" i="2"/>
  <c r="E655" i="2"/>
  <c r="D655" i="2"/>
  <c r="F649" i="2"/>
  <c r="H649" i="2" s="1"/>
  <c r="E649" i="2"/>
  <c r="D649" i="2"/>
  <c r="F648" i="2"/>
  <c r="E648" i="2"/>
  <c r="D648" i="2"/>
  <c r="F647" i="2"/>
  <c r="E647" i="2"/>
  <c r="D647" i="2"/>
  <c r="F645" i="2"/>
  <c r="F644" i="2"/>
  <c r="F643" i="2"/>
  <c r="F640" i="2"/>
  <c r="F639" i="2"/>
  <c r="D643" i="2"/>
  <c r="E643" i="2"/>
  <c r="D644" i="2"/>
  <c r="E644" i="2"/>
  <c r="D645" i="2"/>
  <c r="E645" i="2"/>
  <c r="D646" i="2"/>
  <c r="E646" i="2"/>
  <c r="D639" i="2"/>
  <c r="E639" i="2"/>
  <c r="D640" i="2"/>
  <c r="E640" i="2"/>
  <c r="G639" i="2"/>
  <c r="G640" i="2" s="1"/>
  <c r="H698" i="2" l="1"/>
  <c r="H691" i="2"/>
  <c r="H706" i="2"/>
  <c r="H699" i="2"/>
  <c r="H661" i="2"/>
  <c r="H675" i="2"/>
  <c r="H674" i="2"/>
  <c r="H692" i="2"/>
  <c r="H705" i="2"/>
  <c r="H668" i="2"/>
  <c r="H667" i="2"/>
  <c r="H662" i="2"/>
  <c r="H655" i="2"/>
  <c r="G656" i="2"/>
  <c r="H656" i="2" s="1"/>
  <c r="H648" i="2"/>
  <c r="H647" i="2"/>
  <c r="H659" i="2" l="1"/>
  <c r="E92" i="7" s="1"/>
  <c r="H665" i="2"/>
  <c r="E93" i="7" s="1"/>
  <c r="G633" i="2"/>
  <c r="G634" i="2" s="1"/>
  <c r="D633" i="2"/>
  <c r="E633" i="2"/>
  <c r="F633" i="2"/>
  <c r="D634" i="2"/>
  <c r="E634" i="2"/>
  <c r="F634" i="2"/>
  <c r="G627" i="2"/>
  <c r="G628" i="2" s="1"/>
  <c r="F628" i="2"/>
  <c r="E628" i="2"/>
  <c r="D628" i="2"/>
  <c r="F627" i="2"/>
  <c r="E627" i="2"/>
  <c r="D627" i="2"/>
  <c r="G621" i="2"/>
  <c r="G622" i="2" s="1"/>
  <c r="F622" i="2"/>
  <c r="E622" i="2"/>
  <c r="D622" i="2"/>
  <c r="F621" i="2"/>
  <c r="E621" i="2"/>
  <c r="D621" i="2"/>
  <c r="G615" i="2"/>
  <c r="G616" i="2" s="1"/>
  <c r="F616" i="2"/>
  <c r="E616" i="2"/>
  <c r="D616" i="2"/>
  <c r="F615" i="2"/>
  <c r="E615" i="2"/>
  <c r="D615" i="2"/>
  <c r="F614" i="2"/>
  <c r="H614" i="2" s="1"/>
  <c r="E614" i="2"/>
  <c r="D614" i="2"/>
  <c r="G608" i="2"/>
  <c r="G609" i="2" s="1"/>
  <c r="F609" i="2"/>
  <c r="E609" i="2"/>
  <c r="D609" i="2"/>
  <c r="F608" i="2"/>
  <c r="E608" i="2"/>
  <c r="D608" i="2"/>
  <c r="G602" i="2"/>
  <c r="G603" i="2" s="1"/>
  <c r="F603" i="2"/>
  <c r="E603" i="2"/>
  <c r="D603" i="2"/>
  <c r="F602" i="2"/>
  <c r="E602" i="2"/>
  <c r="D602" i="2"/>
  <c r="F601" i="2"/>
  <c r="H601" i="2" s="1"/>
  <c r="E601" i="2"/>
  <c r="D601" i="2"/>
  <c r="F594" i="2"/>
  <c r="E594" i="2"/>
  <c r="D594" i="2"/>
  <c r="G595" i="2"/>
  <c r="G596" i="2" s="1"/>
  <c r="D596" i="2"/>
  <c r="E596" i="2"/>
  <c r="F596" i="2"/>
  <c r="F595" i="2"/>
  <c r="E595" i="2"/>
  <c r="D595" i="2"/>
  <c r="E574" i="2"/>
  <c r="D574" i="2"/>
  <c r="E550" i="2"/>
  <c r="D550" i="2"/>
  <c r="F532" i="2"/>
  <c r="H532" i="2" s="1"/>
  <c r="E532" i="2"/>
  <c r="D532" i="2"/>
  <c r="H12" i="1" l="1"/>
  <c r="I12" i="1" s="1"/>
  <c r="H11" i="1"/>
  <c r="I11" i="1" s="1"/>
  <c r="H634" i="2"/>
  <c r="H633" i="2"/>
  <c r="H627" i="2"/>
  <c r="H628" i="2"/>
  <c r="H622" i="2"/>
  <c r="H621" i="2"/>
  <c r="H616" i="2"/>
  <c r="H615" i="2"/>
  <c r="H602" i="2"/>
  <c r="H609" i="2"/>
  <c r="H608" i="2"/>
  <c r="H603" i="2"/>
  <c r="H594" i="2"/>
  <c r="H631" i="2" l="1"/>
  <c r="H625" i="2"/>
  <c r="H619" i="2"/>
  <c r="H612" i="2"/>
  <c r="H599" i="2"/>
  <c r="H606" i="2"/>
  <c r="F582" i="2" l="1"/>
  <c r="H582" i="2" s="1"/>
  <c r="H580" i="2" s="1"/>
  <c r="E81" i="7" s="1"/>
  <c r="E582" i="2"/>
  <c r="D582" i="2"/>
  <c r="E577" i="2"/>
  <c r="D577" i="2"/>
  <c r="E576" i="2"/>
  <c r="D576" i="2"/>
  <c r="E575" i="2"/>
  <c r="D575" i="2"/>
  <c r="E569" i="2"/>
  <c r="D569" i="2"/>
  <c r="E568" i="2"/>
  <c r="D568" i="2"/>
  <c r="E567" i="2"/>
  <c r="D567" i="2"/>
  <c r="E566" i="2"/>
  <c r="D566" i="2"/>
  <c r="E565" i="2"/>
  <c r="D565" i="2"/>
  <c r="E551" i="2"/>
  <c r="D551" i="2"/>
  <c r="F545" i="2"/>
  <c r="H545" i="2" s="1"/>
  <c r="E545" i="2"/>
  <c r="D545" i="2"/>
  <c r="E540" i="2"/>
  <c r="D540" i="2"/>
  <c r="E535" i="2"/>
  <c r="D535" i="2"/>
  <c r="E534" i="2"/>
  <c r="D534" i="2"/>
  <c r="F533" i="2"/>
  <c r="H533" i="2" s="1"/>
  <c r="E533" i="2"/>
  <c r="D533" i="2"/>
  <c r="F527" i="2"/>
  <c r="H527" i="2" s="1"/>
  <c r="E527" i="2"/>
  <c r="D527" i="2"/>
  <c r="F526" i="2"/>
  <c r="H526" i="2" s="1"/>
  <c r="E526" i="2"/>
  <c r="D526" i="2"/>
  <c r="F525" i="2"/>
  <c r="H525" i="2" s="1"/>
  <c r="E525" i="2"/>
  <c r="D525" i="2"/>
  <c r="F524" i="2"/>
  <c r="H524" i="2" s="1"/>
  <c r="E524" i="2"/>
  <c r="D524" i="2"/>
  <c r="E523" i="2"/>
  <c r="D523" i="2"/>
  <c r="C71" i="7"/>
  <c r="D71" i="7"/>
  <c r="C72" i="7"/>
  <c r="D1448" i="2" s="1"/>
  <c r="D72" i="7"/>
  <c r="E1448" i="2" s="1"/>
  <c r="C73" i="7"/>
  <c r="D73" i="7"/>
  <c r="C74" i="7"/>
  <c r="D74" i="7"/>
  <c r="C75" i="7"/>
  <c r="D75" i="7"/>
  <c r="C76" i="7"/>
  <c r="D76" i="7"/>
  <c r="C77" i="7"/>
  <c r="D77" i="7"/>
  <c r="C78" i="7"/>
  <c r="D1467" i="2" s="1"/>
  <c r="D78" i="7"/>
  <c r="E1467" i="2" s="1"/>
  <c r="C79" i="7"/>
  <c r="D79" i="7"/>
  <c r="C80" i="7"/>
  <c r="D80" i="7"/>
  <c r="C81" i="7"/>
  <c r="D81" i="7"/>
  <c r="C82" i="7"/>
  <c r="D1468" i="2" s="1"/>
  <c r="D82" i="7"/>
  <c r="E1468" i="2" s="1"/>
  <c r="C83" i="7"/>
  <c r="D1343" i="2" s="1"/>
  <c r="D83" i="7"/>
  <c r="E1343" i="2" s="1"/>
  <c r="C84" i="7"/>
  <c r="D1363" i="2" s="1"/>
  <c r="D84" i="7"/>
  <c r="E1363" i="2" s="1"/>
  <c r="E84" i="7"/>
  <c r="F1363" i="2" s="1"/>
  <c r="H1363" i="2" s="1"/>
  <c r="C85" i="7"/>
  <c r="D1383" i="2" s="1"/>
  <c r="D85" i="7"/>
  <c r="E1383" i="2" s="1"/>
  <c r="E85" i="7"/>
  <c r="F1383" i="2" s="1"/>
  <c r="H1383" i="2" s="1"/>
  <c r="C86" i="7"/>
  <c r="D1403" i="2" s="1"/>
  <c r="D86" i="7"/>
  <c r="E1403" i="2" s="1"/>
  <c r="E86" i="7"/>
  <c r="F1403" i="2" s="1"/>
  <c r="H1403" i="2" s="1"/>
  <c r="C87" i="7"/>
  <c r="D1423" i="2" s="1"/>
  <c r="D87" i="7"/>
  <c r="E1423" i="2" s="1"/>
  <c r="E87" i="7"/>
  <c r="F1423" i="2" s="1"/>
  <c r="H1423" i="2" s="1"/>
  <c r="C88" i="7"/>
  <c r="D1443" i="2" s="1"/>
  <c r="D88" i="7"/>
  <c r="E1443" i="2" s="1"/>
  <c r="E88" i="7"/>
  <c r="F1443" i="2" s="1"/>
  <c r="H1443" i="2" s="1"/>
  <c r="C89" i="7"/>
  <c r="D1463" i="2" s="1"/>
  <c r="D89" i="7"/>
  <c r="E1463" i="2" s="1"/>
  <c r="E89" i="7"/>
  <c r="F1463" i="2" s="1"/>
  <c r="H1463" i="2" s="1"/>
  <c r="C90" i="7"/>
  <c r="D90" i="7"/>
  <c r="F511" i="2"/>
  <c r="H511" i="2" s="1"/>
  <c r="E511" i="2"/>
  <c r="D511" i="2"/>
  <c r="F474" i="2"/>
  <c r="H474" i="2" s="1"/>
  <c r="E474" i="2"/>
  <c r="D474" i="2"/>
  <c r="F473" i="2"/>
  <c r="H473" i="2" s="1"/>
  <c r="E473" i="2"/>
  <c r="D473" i="2"/>
  <c r="E467" i="2"/>
  <c r="D467" i="2"/>
  <c r="F510" i="2"/>
  <c r="H510" i="2" s="1"/>
  <c r="E510" i="2"/>
  <c r="D510" i="2"/>
  <c r="E509" i="2"/>
  <c r="D509" i="2"/>
  <c r="E504" i="2"/>
  <c r="D504" i="2"/>
  <c r="E503" i="2"/>
  <c r="D503" i="2"/>
  <c r="E502" i="2"/>
  <c r="D502" i="2"/>
  <c r="E497" i="2"/>
  <c r="D497" i="2"/>
  <c r="E496" i="2"/>
  <c r="D496" i="2"/>
  <c r="E495" i="2"/>
  <c r="D495" i="2"/>
  <c r="E494" i="2"/>
  <c r="D494" i="2"/>
  <c r="E493" i="2"/>
  <c r="D493" i="2"/>
  <c r="E479" i="2"/>
  <c r="D479" i="2"/>
  <c r="F472" i="2"/>
  <c r="H472" i="2" s="1"/>
  <c r="E472" i="2"/>
  <c r="D472" i="2"/>
  <c r="E466" i="2"/>
  <c r="D466" i="2"/>
  <c r="E465" i="2"/>
  <c r="D465" i="2"/>
  <c r="E460" i="2"/>
  <c r="D460" i="2"/>
  <c r="E459" i="2"/>
  <c r="D459" i="2"/>
  <c r="F458" i="2"/>
  <c r="H458" i="2" s="1"/>
  <c r="E458" i="2"/>
  <c r="D458" i="2"/>
  <c r="F453" i="2"/>
  <c r="H453" i="2" s="1"/>
  <c r="E453" i="2"/>
  <c r="D453" i="2"/>
  <c r="F452" i="2"/>
  <c r="H452" i="2" s="1"/>
  <c r="E452" i="2"/>
  <c r="D452" i="2"/>
  <c r="F451" i="2"/>
  <c r="H451" i="2" s="1"/>
  <c r="E451" i="2"/>
  <c r="D451" i="2"/>
  <c r="F450" i="2"/>
  <c r="H450" i="2" s="1"/>
  <c r="E450" i="2"/>
  <c r="D450" i="2"/>
  <c r="E449" i="2"/>
  <c r="D449" i="2"/>
  <c r="D1309" i="2" l="1"/>
  <c r="E1309" i="2"/>
  <c r="E1304" i="2"/>
  <c r="D1304" i="2"/>
  <c r="F1284" i="2"/>
  <c r="H1284" i="2" s="1"/>
  <c r="E1284" i="2"/>
  <c r="D1284" i="2"/>
  <c r="E1224" i="2"/>
  <c r="E1264" i="2"/>
  <c r="F1264" i="2"/>
  <c r="H1264" i="2" s="1"/>
  <c r="D1264" i="2"/>
  <c r="F1244" i="2"/>
  <c r="H1244" i="2" s="1"/>
  <c r="E1244" i="2"/>
  <c r="D1244" i="2"/>
  <c r="D1224" i="2"/>
  <c r="F1224" i="2"/>
  <c r="H1224" i="2" s="1"/>
  <c r="D1184" i="2"/>
  <c r="D1204" i="2"/>
  <c r="E1184" i="2"/>
  <c r="E1204" i="2"/>
  <c r="E909" i="2"/>
  <c r="D909" i="2"/>
  <c r="F905" i="2"/>
  <c r="H905" i="2" s="1"/>
  <c r="F924" i="2"/>
  <c r="H924" i="2" s="1"/>
  <c r="H922" i="2" s="1"/>
  <c r="E119" i="7" s="1"/>
  <c r="F938" i="2"/>
  <c r="H938" i="2" s="1"/>
  <c r="H936" i="2" s="1"/>
  <c r="E121" i="7" s="1"/>
  <c r="F931" i="2"/>
  <c r="H931" i="2" s="1"/>
  <c r="H929" i="2" s="1"/>
  <c r="E120" i="7" s="1"/>
  <c r="E905" i="2"/>
  <c r="E938" i="2"/>
  <c r="E931" i="2"/>
  <c r="E924" i="2"/>
  <c r="D905" i="2"/>
  <c r="D938" i="2"/>
  <c r="D931" i="2"/>
  <c r="D924" i="2"/>
  <c r="F898" i="2"/>
  <c r="H898" i="2" s="1"/>
  <c r="H896" i="2" s="1"/>
  <c r="E117" i="7" s="1"/>
  <c r="F891" i="2"/>
  <c r="H891" i="2" s="1"/>
  <c r="H889" i="2" s="1"/>
  <c r="E116" i="7" s="1"/>
  <c r="F884" i="2"/>
  <c r="H884" i="2" s="1"/>
  <c r="H882" i="2" s="1"/>
  <c r="E115" i="7" s="1"/>
  <c r="F865" i="2"/>
  <c r="H865" i="2" s="1"/>
  <c r="E898" i="2"/>
  <c r="E891" i="2"/>
  <c r="E884" i="2"/>
  <c r="E865" i="2"/>
  <c r="D898" i="2"/>
  <c r="D891" i="2"/>
  <c r="D884" i="2"/>
  <c r="D865" i="2"/>
  <c r="F858" i="2"/>
  <c r="H858" i="2" s="1"/>
  <c r="H856" i="2" s="1"/>
  <c r="E113" i="7" s="1"/>
  <c r="H12" i="23" s="1"/>
  <c r="I12" i="23" s="1"/>
  <c r="F851" i="2"/>
  <c r="H851" i="2" s="1"/>
  <c r="H849" i="2" s="1"/>
  <c r="E112" i="7" s="1"/>
  <c r="H11" i="23" s="1"/>
  <c r="I11" i="23" s="1"/>
  <c r="F844" i="2"/>
  <c r="H844" i="2" s="1"/>
  <c r="H842" i="2" s="1"/>
  <c r="E111" i="7" s="1"/>
  <c r="F826" i="2"/>
  <c r="H826" i="2" s="1"/>
  <c r="E858" i="2"/>
  <c r="E851" i="2"/>
  <c r="E844" i="2"/>
  <c r="E826" i="2"/>
  <c r="D858" i="2"/>
  <c r="D851" i="2"/>
  <c r="D844" i="2"/>
  <c r="D826" i="2"/>
  <c r="F789" i="2"/>
  <c r="H789" i="2" s="1"/>
  <c r="F812" i="2"/>
  <c r="H812" i="2" s="1"/>
  <c r="H810" i="2" s="1"/>
  <c r="E108" i="7" s="1"/>
  <c r="F805" i="2"/>
  <c r="H805" i="2" s="1"/>
  <c r="H803" i="2" s="1"/>
  <c r="E107" i="7" s="1"/>
  <c r="F819" i="2"/>
  <c r="H819" i="2" s="1"/>
  <c r="H817" i="2" s="1"/>
  <c r="E109" i="7" s="1"/>
  <c r="E789" i="2"/>
  <c r="E819" i="2"/>
  <c r="E812" i="2"/>
  <c r="E805" i="2"/>
  <c r="D789" i="2"/>
  <c r="D819" i="2"/>
  <c r="D812" i="2"/>
  <c r="D805" i="2"/>
  <c r="F768" i="2"/>
  <c r="H768" i="2" s="1"/>
  <c r="H766" i="2" s="1"/>
  <c r="E103" i="7" s="1"/>
  <c r="F752" i="2"/>
  <c r="H752" i="2" s="1"/>
  <c r="F775" i="2"/>
  <c r="H775" i="2" s="1"/>
  <c r="H773" i="2" s="1"/>
  <c r="E104" i="7" s="1"/>
  <c r="F782" i="2"/>
  <c r="H782" i="2" s="1"/>
  <c r="H780" i="2" s="1"/>
  <c r="E105" i="7" s="1"/>
  <c r="E775" i="2"/>
  <c r="E768" i="2"/>
  <c r="E782" i="2"/>
  <c r="E752" i="2"/>
  <c r="D775" i="2"/>
  <c r="D768" i="2"/>
  <c r="D752" i="2"/>
  <c r="D782" i="2"/>
  <c r="E704" i="2"/>
  <c r="E711" i="2"/>
  <c r="E731" i="2"/>
  <c r="E738" i="2"/>
  <c r="E745" i="2"/>
  <c r="D704" i="2"/>
  <c r="D711" i="2"/>
  <c r="D738" i="2"/>
  <c r="D731" i="2"/>
  <c r="D745" i="2"/>
  <c r="E697" i="2"/>
  <c r="D697" i="2"/>
  <c r="E673" i="2"/>
  <c r="E690" i="2"/>
  <c r="D673" i="2"/>
  <c r="D690" i="2"/>
  <c r="D589" i="2"/>
  <c r="E589" i="2"/>
  <c r="H543" i="2"/>
  <c r="E76" i="7" s="1"/>
  <c r="H470" i="2"/>
  <c r="H12" i="24" l="1"/>
  <c r="I12" i="24" s="1"/>
  <c r="H10" i="22"/>
  <c r="I10" i="22" s="1"/>
  <c r="H10" i="24"/>
  <c r="I10" i="24" s="1"/>
  <c r="H11" i="22"/>
  <c r="I11" i="22" s="1"/>
  <c r="H11" i="24"/>
  <c r="I11" i="24" s="1"/>
  <c r="H10" i="21"/>
  <c r="I10" i="21" s="1"/>
  <c r="H10" i="23"/>
  <c r="I10" i="23" s="1"/>
  <c r="H12" i="21"/>
  <c r="I12" i="21" s="1"/>
  <c r="H12" i="22"/>
  <c r="I12" i="22" s="1"/>
  <c r="H11" i="21"/>
  <c r="I11" i="21" s="1"/>
  <c r="E431" i="2"/>
  <c r="D431" i="2"/>
  <c r="E430" i="2"/>
  <c r="D430" i="2"/>
  <c r="E429" i="2"/>
  <c r="D429" i="2"/>
  <c r="E428" i="2"/>
  <c r="D428" i="2"/>
  <c r="E427" i="2"/>
  <c r="D427" i="2"/>
  <c r="E386" i="2"/>
  <c r="D386" i="2"/>
  <c r="E385" i="2"/>
  <c r="D385" i="2"/>
  <c r="F384" i="2"/>
  <c r="H384" i="2" s="1"/>
  <c r="E384" i="2"/>
  <c r="D384" i="2"/>
  <c r="F383" i="2"/>
  <c r="H383" i="2" s="1"/>
  <c r="E383" i="2"/>
  <c r="D383" i="2"/>
  <c r="E382" i="2"/>
  <c r="D382" i="2"/>
  <c r="F1204" i="2" l="1"/>
  <c r="H1204" i="2" s="1"/>
  <c r="F745" i="2"/>
  <c r="H745" i="2" s="1"/>
  <c r="H743" i="2" s="1"/>
  <c r="E101" i="7" s="1"/>
  <c r="F711" i="2"/>
  <c r="H711" i="2" s="1"/>
  <c r="F731" i="2"/>
  <c r="H731" i="2" s="1"/>
  <c r="H729" i="2" s="1"/>
  <c r="E99" i="7" s="1"/>
  <c r="F738" i="2"/>
  <c r="H738" i="2" s="1"/>
  <c r="H736" i="2" s="1"/>
  <c r="E100" i="7" s="1"/>
  <c r="H10" i="19" l="1"/>
  <c r="I10" i="19" s="1"/>
  <c r="H11" i="20"/>
  <c r="I11" i="20" s="1"/>
  <c r="H10" i="20"/>
  <c r="I10" i="20" s="1"/>
  <c r="H12" i="20"/>
  <c r="I12" i="20" s="1"/>
  <c r="H12" i="19"/>
  <c r="I12" i="19" s="1"/>
  <c r="H11" i="19"/>
  <c r="I11" i="19" s="1"/>
  <c r="F437" i="2"/>
  <c r="H437" i="2" s="1"/>
  <c r="E437" i="2"/>
  <c r="D437" i="2"/>
  <c r="E436" i="2"/>
  <c r="D436" i="2"/>
  <c r="E422" i="2"/>
  <c r="D422" i="2"/>
  <c r="E421" i="2"/>
  <c r="D421" i="2"/>
  <c r="E420" i="2"/>
  <c r="D420" i="2"/>
  <c r="E419" i="2"/>
  <c r="D419" i="2"/>
  <c r="E418" i="2"/>
  <c r="D418" i="2"/>
  <c r="E404" i="2"/>
  <c r="D404" i="2"/>
  <c r="E403" i="2"/>
  <c r="D403" i="2"/>
  <c r="E402" i="2"/>
  <c r="D402" i="2"/>
  <c r="F397" i="2"/>
  <c r="H397" i="2" s="1"/>
  <c r="H395" i="2" s="1"/>
  <c r="E56" i="7" s="1"/>
  <c r="E397" i="2"/>
  <c r="D397" i="2"/>
  <c r="E392" i="2"/>
  <c r="D392" i="2"/>
  <c r="E391" i="2"/>
  <c r="D391" i="2"/>
  <c r="F377" i="2"/>
  <c r="H377" i="2" s="1"/>
  <c r="E377" i="2"/>
  <c r="D377" i="2"/>
  <c r="F376" i="2"/>
  <c r="H376" i="2" s="1"/>
  <c r="E376" i="2"/>
  <c r="D376" i="2"/>
  <c r="F375" i="2"/>
  <c r="H375" i="2" s="1"/>
  <c r="E375" i="2"/>
  <c r="D375" i="2"/>
  <c r="F374" i="2"/>
  <c r="H374" i="2" s="1"/>
  <c r="E374" i="2"/>
  <c r="D374" i="2"/>
  <c r="E373" i="2"/>
  <c r="D373" i="2"/>
  <c r="C48" i="7"/>
  <c r="D1407" i="2" s="1"/>
  <c r="D48" i="7"/>
  <c r="E1407" i="2" s="1"/>
  <c r="C49" i="7"/>
  <c r="D49" i="7"/>
  <c r="C50" i="7"/>
  <c r="D50" i="7"/>
  <c r="C51" i="7"/>
  <c r="D51" i="7"/>
  <c r="C52" i="7"/>
  <c r="D1408" i="2" s="1"/>
  <c r="D52" i="7"/>
  <c r="E1408" i="2" s="1"/>
  <c r="C53" i="7"/>
  <c r="D53" i="7"/>
  <c r="C54" i="7"/>
  <c r="D54" i="7"/>
  <c r="C55" i="7"/>
  <c r="D55" i="7"/>
  <c r="C56" i="7"/>
  <c r="D56" i="7"/>
  <c r="C57" i="7"/>
  <c r="D57" i="7"/>
  <c r="C58" i="7"/>
  <c r="D1427" i="2" s="1"/>
  <c r="D58" i="7"/>
  <c r="E1427" i="2" s="1"/>
  <c r="C59" i="7"/>
  <c r="D59" i="7"/>
  <c r="C60" i="7"/>
  <c r="D60" i="7"/>
  <c r="C61" i="7"/>
  <c r="D518" i="2" s="1"/>
  <c r="D61" i="7"/>
  <c r="E518" i="2" s="1"/>
  <c r="C62" i="7"/>
  <c r="D62" i="7"/>
  <c r="C63" i="7"/>
  <c r="D556" i="2" s="1"/>
  <c r="D63" i="7"/>
  <c r="E556" i="2" s="1"/>
  <c r="C64" i="7"/>
  <c r="D557" i="2" s="1"/>
  <c r="D64" i="7"/>
  <c r="E557" i="2" s="1"/>
  <c r="C65" i="7"/>
  <c r="D558" i="2" s="1"/>
  <c r="D65" i="7"/>
  <c r="E558" i="2" s="1"/>
  <c r="C66" i="7"/>
  <c r="D559" i="2" s="1"/>
  <c r="D66" i="7"/>
  <c r="E559" i="2" s="1"/>
  <c r="E66" i="7"/>
  <c r="F559" i="2" s="1"/>
  <c r="H559" i="2" s="1"/>
  <c r="C67" i="7"/>
  <c r="D560" i="2" s="1"/>
  <c r="D67" i="7"/>
  <c r="E560" i="2" s="1"/>
  <c r="C68" i="7"/>
  <c r="D1447" i="2" s="1"/>
  <c r="D68" i="7"/>
  <c r="E1447" i="2" s="1"/>
  <c r="C69" i="7"/>
  <c r="D587" i="2" s="1"/>
  <c r="D69" i="7"/>
  <c r="E587" i="2" s="1"/>
  <c r="C70" i="7"/>
  <c r="D588" i="2" s="1"/>
  <c r="D70" i="7"/>
  <c r="E588" i="2" s="1"/>
  <c r="D1289" i="2" l="1"/>
  <c r="D1428" i="2"/>
  <c r="E1289" i="2"/>
  <c r="E1428" i="2"/>
  <c r="D1268" i="2"/>
  <c r="E908" i="2"/>
  <c r="E1308" i="2"/>
  <c r="D908" i="2"/>
  <c r="D1308" i="2"/>
  <c r="E1288" i="2"/>
  <c r="D1288" i="2"/>
  <c r="D1269" i="2"/>
  <c r="E1269" i="2"/>
  <c r="E1268" i="2"/>
  <c r="D517" i="2"/>
  <c r="E517" i="2"/>
  <c r="E516" i="2"/>
  <c r="D516" i="2"/>
  <c r="E488" i="2"/>
  <c r="D488" i="2"/>
  <c r="D487" i="2"/>
  <c r="F487" i="2"/>
  <c r="H487" i="2" s="1"/>
  <c r="E487" i="2"/>
  <c r="E486" i="2"/>
  <c r="D486" i="2"/>
  <c r="E485" i="2"/>
  <c r="D485" i="2"/>
  <c r="E484" i="2"/>
  <c r="D484" i="2"/>
  <c r="E442" i="2"/>
  <c r="E444" i="2"/>
  <c r="D444" i="2"/>
  <c r="E443" i="2"/>
  <c r="D443" i="2"/>
  <c r="D442" i="2"/>
  <c r="F361" i="2" l="1"/>
  <c r="H361" i="2" s="1"/>
  <c r="E361" i="2"/>
  <c r="D361" i="2"/>
  <c r="E360" i="2"/>
  <c r="D360" i="2"/>
  <c r="E355" i="2"/>
  <c r="D355" i="2"/>
  <c r="E354" i="2"/>
  <c r="D354" i="2"/>
  <c r="E353" i="2"/>
  <c r="D353" i="2"/>
  <c r="E348" i="2"/>
  <c r="D348" i="2"/>
  <c r="E347" i="2"/>
  <c r="D347" i="2"/>
  <c r="E346" i="2"/>
  <c r="D346" i="2"/>
  <c r="E345" i="2"/>
  <c r="D345" i="2"/>
  <c r="E344" i="2"/>
  <c r="D344" i="2"/>
  <c r="E328" i="2"/>
  <c r="D328" i="2"/>
  <c r="F323" i="2"/>
  <c r="H323" i="2" s="1"/>
  <c r="E323" i="2"/>
  <c r="D323" i="2"/>
  <c r="E318" i="2"/>
  <c r="D318" i="2"/>
  <c r="E317" i="2"/>
  <c r="D317" i="2"/>
  <c r="E312" i="2"/>
  <c r="D312" i="2"/>
  <c r="E311" i="2"/>
  <c r="D311" i="2"/>
  <c r="F310" i="2"/>
  <c r="H310" i="2" s="1"/>
  <c r="E310" i="2"/>
  <c r="D310" i="2"/>
  <c r="F305" i="2"/>
  <c r="H305" i="2" s="1"/>
  <c r="E305" i="2"/>
  <c r="D305" i="2"/>
  <c r="F304" i="2"/>
  <c r="H304" i="2" s="1"/>
  <c r="E304" i="2"/>
  <c r="D304" i="2"/>
  <c r="F303" i="2"/>
  <c r="H303" i="2" s="1"/>
  <c r="E303" i="2"/>
  <c r="D303" i="2"/>
  <c r="F302" i="2"/>
  <c r="H302" i="2" s="1"/>
  <c r="E302" i="2"/>
  <c r="D302" i="2"/>
  <c r="E301" i="2"/>
  <c r="D301" i="2"/>
  <c r="E280" i="2"/>
  <c r="D280" i="2"/>
  <c r="E279" i="2"/>
  <c r="D279" i="2"/>
  <c r="E256" i="2"/>
  <c r="D256" i="2"/>
  <c r="F249" i="2"/>
  <c r="H249" i="2" s="1"/>
  <c r="E249" i="2"/>
  <c r="D249" i="2"/>
  <c r="F234" i="2"/>
  <c r="H234" i="2" s="1"/>
  <c r="E234" i="2"/>
  <c r="D234" i="2"/>
  <c r="E233" i="2"/>
  <c r="D233" i="2"/>
  <c r="H321" i="2" l="1"/>
  <c r="F289" i="2" l="1"/>
  <c r="H289" i="2" s="1"/>
  <c r="E289" i="2"/>
  <c r="D289" i="2"/>
  <c r="E288" i="2"/>
  <c r="D288" i="2"/>
  <c r="E283" i="2"/>
  <c r="D283" i="2"/>
  <c r="E282" i="2"/>
  <c r="D282" i="2"/>
  <c r="E281" i="2"/>
  <c r="D281" i="2"/>
  <c r="E274" i="2"/>
  <c r="D274" i="2"/>
  <c r="E273" i="2"/>
  <c r="D273" i="2"/>
  <c r="E272" i="2"/>
  <c r="D272" i="2"/>
  <c r="E271" i="2"/>
  <c r="D271" i="2"/>
  <c r="E270" i="2"/>
  <c r="D270" i="2"/>
  <c r="E255" i="2"/>
  <c r="D255" i="2"/>
  <c r="E254" i="2"/>
  <c r="D254" i="2"/>
  <c r="F248" i="2"/>
  <c r="H248" i="2" s="1"/>
  <c r="H246" i="2" s="1"/>
  <c r="E36" i="7" s="1"/>
  <c r="E248" i="2"/>
  <c r="D248" i="2"/>
  <c r="E243" i="2"/>
  <c r="D243" i="2"/>
  <c r="E242" i="2"/>
  <c r="D242" i="2"/>
  <c r="E237" i="2"/>
  <c r="D237" i="2"/>
  <c r="E236" i="2"/>
  <c r="D236" i="2"/>
  <c r="F235" i="2"/>
  <c r="H235" i="2" s="1"/>
  <c r="E235" i="2"/>
  <c r="D235" i="2"/>
  <c r="F228" i="2"/>
  <c r="H228" i="2" s="1"/>
  <c r="E228" i="2"/>
  <c r="D228" i="2"/>
  <c r="F227" i="2"/>
  <c r="H227" i="2" s="1"/>
  <c r="E227" i="2"/>
  <c r="D227" i="2"/>
  <c r="F226" i="2"/>
  <c r="H226" i="2" s="1"/>
  <c r="E226" i="2"/>
  <c r="D226" i="2"/>
  <c r="F225" i="2"/>
  <c r="H225" i="2" s="1"/>
  <c r="E225" i="2"/>
  <c r="D225" i="2"/>
  <c r="E224" i="2"/>
  <c r="D224" i="2"/>
  <c r="C31" i="7"/>
  <c r="D31" i="7"/>
  <c r="C32" i="7"/>
  <c r="D1388" i="2" s="1"/>
  <c r="D32" i="7"/>
  <c r="E1388" i="2" s="1"/>
  <c r="C33" i="7"/>
  <c r="D33" i="7"/>
  <c r="C34" i="7"/>
  <c r="D34" i="7"/>
  <c r="C35" i="7"/>
  <c r="D35" i="7"/>
  <c r="C36" i="7"/>
  <c r="D36" i="7"/>
  <c r="C37" i="7"/>
  <c r="D37" i="7"/>
  <c r="C38" i="7"/>
  <c r="D1367" i="2" s="1"/>
  <c r="D38" i="7"/>
  <c r="E1367" i="2" s="1"/>
  <c r="C39" i="7"/>
  <c r="D366" i="2" s="1"/>
  <c r="D39" i="7"/>
  <c r="E366" i="2" s="1"/>
  <c r="C40" i="7"/>
  <c r="D367" i="2" s="1"/>
  <c r="D40" i="7"/>
  <c r="E367" i="2" s="1"/>
  <c r="C41" i="7"/>
  <c r="D368" i="2" s="1"/>
  <c r="D41" i="7"/>
  <c r="E368" i="2" s="1"/>
  <c r="C42" i="7"/>
  <c r="D1368" i="2" s="1"/>
  <c r="D42" i="7"/>
  <c r="E1368" i="2" s="1"/>
  <c r="C43" i="7"/>
  <c r="D409" i="2" s="1"/>
  <c r="D43" i="7"/>
  <c r="E409" i="2" s="1"/>
  <c r="C44" i="7"/>
  <c r="D410" i="2" s="1"/>
  <c r="D44" i="7"/>
  <c r="E410" i="2" s="1"/>
  <c r="C45" i="7"/>
  <c r="D411" i="2" s="1"/>
  <c r="D45" i="7"/>
  <c r="E411" i="2" s="1"/>
  <c r="C46" i="7"/>
  <c r="D412" i="2" s="1"/>
  <c r="D46" i="7"/>
  <c r="E412" i="2" s="1"/>
  <c r="E46" i="7"/>
  <c r="F412" i="2" s="1"/>
  <c r="H412" i="2" s="1"/>
  <c r="C47" i="7"/>
  <c r="D413" i="2" s="1"/>
  <c r="D47" i="7"/>
  <c r="E413" i="2" s="1"/>
  <c r="E181" i="2"/>
  <c r="D181" i="2"/>
  <c r="E869" i="2" l="1"/>
  <c r="E1249" i="2"/>
  <c r="D869" i="2"/>
  <c r="D1249" i="2"/>
  <c r="D1208" i="2"/>
  <c r="E1209" i="2"/>
  <c r="E1229" i="2"/>
  <c r="E1208" i="2"/>
  <c r="D1209" i="2"/>
  <c r="D1229" i="2"/>
  <c r="D793" i="2"/>
  <c r="D830" i="2"/>
  <c r="E793" i="2"/>
  <c r="E830" i="2"/>
  <c r="D756" i="2"/>
  <c r="E756" i="2"/>
  <c r="D338" i="2"/>
  <c r="E339" i="2"/>
  <c r="D339" i="2"/>
  <c r="F338" i="2"/>
  <c r="H338" i="2" s="1"/>
  <c r="E338" i="2"/>
  <c r="E335" i="2"/>
  <c r="D335" i="2"/>
  <c r="D337" i="2"/>
  <c r="D330" i="2"/>
  <c r="E337" i="2"/>
  <c r="E330" i="2"/>
  <c r="E336" i="2"/>
  <c r="E329" i="2"/>
  <c r="D336" i="2"/>
  <c r="D329" i="2"/>
  <c r="E296" i="2"/>
  <c r="D296" i="2"/>
  <c r="F212" i="2"/>
  <c r="H212" i="2" s="1"/>
  <c r="E212" i="2"/>
  <c r="D212" i="2"/>
  <c r="E211" i="2"/>
  <c r="D211" i="2"/>
  <c r="E206" i="2"/>
  <c r="D206" i="2"/>
  <c r="E205" i="2"/>
  <c r="D205" i="2"/>
  <c r="E204" i="2"/>
  <c r="D204" i="2"/>
  <c r="E199" i="2"/>
  <c r="D199" i="2"/>
  <c r="E198" i="2"/>
  <c r="D198" i="2"/>
  <c r="E197" i="2"/>
  <c r="D197" i="2"/>
  <c r="E196" i="2"/>
  <c r="D196" i="2"/>
  <c r="E195" i="2"/>
  <c r="D195" i="2"/>
  <c r="E180" i="2"/>
  <c r="D180" i="2"/>
  <c r="F175" i="2"/>
  <c r="H175" i="2" s="1"/>
  <c r="H173" i="2" s="1"/>
  <c r="E175" i="2"/>
  <c r="D175" i="2"/>
  <c r="E170" i="2"/>
  <c r="D170" i="2"/>
  <c r="E169" i="2"/>
  <c r="D169" i="2"/>
  <c r="E164" i="2"/>
  <c r="D164" i="2"/>
  <c r="F163" i="2"/>
  <c r="H163" i="2" s="1"/>
  <c r="E163" i="2"/>
  <c r="D163" i="2"/>
  <c r="F162" i="2"/>
  <c r="H162" i="2" s="1"/>
  <c r="E162" i="2"/>
  <c r="D162" i="2"/>
  <c r="F157" i="2"/>
  <c r="H157" i="2" s="1"/>
  <c r="E157" i="2"/>
  <c r="D157" i="2"/>
  <c r="F156" i="2"/>
  <c r="H156" i="2" s="1"/>
  <c r="E156" i="2"/>
  <c r="D156" i="2"/>
  <c r="F155" i="2"/>
  <c r="H155" i="2" s="1"/>
  <c r="E155" i="2"/>
  <c r="D155" i="2"/>
  <c r="F154" i="2"/>
  <c r="H154" i="2" s="1"/>
  <c r="E154" i="2"/>
  <c r="D154" i="2"/>
  <c r="E153" i="2"/>
  <c r="D153" i="2"/>
  <c r="F141" i="2" l="1"/>
  <c r="H141" i="2" s="1"/>
  <c r="E141" i="2"/>
  <c r="D141" i="2"/>
  <c r="E140" i="2"/>
  <c r="D140" i="2"/>
  <c r="E135" i="2"/>
  <c r="D135" i="2"/>
  <c r="E134" i="2"/>
  <c r="D134" i="2"/>
  <c r="E133" i="2"/>
  <c r="D133" i="2"/>
  <c r="E132" i="2"/>
  <c r="D132" i="2"/>
  <c r="E127" i="2"/>
  <c r="D127" i="2"/>
  <c r="E126" i="2"/>
  <c r="D126" i="2"/>
  <c r="E125" i="2"/>
  <c r="D125" i="2"/>
  <c r="E124" i="2"/>
  <c r="D124" i="2"/>
  <c r="E123" i="2"/>
  <c r="D123" i="2"/>
  <c r="E109" i="2"/>
  <c r="D109" i="2"/>
  <c r="F104" i="2"/>
  <c r="H104" i="2" s="1"/>
  <c r="H102" i="2" s="1"/>
  <c r="E16" i="7" s="1"/>
  <c r="E104" i="2"/>
  <c r="D104" i="2"/>
  <c r="E99" i="2"/>
  <c r="D99" i="2"/>
  <c r="E98" i="2"/>
  <c r="D98" i="2"/>
  <c r="E93" i="2"/>
  <c r="D93" i="2"/>
  <c r="E92" i="2"/>
  <c r="D92" i="2"/>
  <c r="F91" i="2"/>
  <c r="H91" i="2" s="1"/>
  <c r="E91" i="2"/>
  <c r="D91" i="2"/>
  <c r="F90" i="2"/>
  <c r="H90" i="2" s="1"/>
  <c r="E90" i="2"/>
  <c r="D90" i="2"/>
  <c r="F85" i="2"/>
  <c r="H85" i="2" s="1"/>
  <c r="E85" i="2"/>
  <c r="D85" i="2"/>
  <c r="F84" i="2"/>
  <c r="H84" i="2" s="1"/>
  <c r="E84" i="2"/>
  <c r="D84" i="2"/>
  <c r="F83" i="2"/>
  <c r="H83" i="2" s="1"/>
  <c r="E83" i="2"/>
  <c r="D83" i="2"/>
  <c r="F82" i="2"/>
  <c r="H82" i="2" s="1"/>
  <c r="E82" i="2"/>
  <c r="D82" i="2"/>
  <c r="E81" i="2"/>
  <c r="D81" i="2"/>
  <c r="C9" i="7"/>
  <c r="D9" i="7"/>
  <c r="C10" i="7"/>
  <c r="D10" i="7"/>
  <c r="C11" i="7"/>
  <c r="D11" i="7"/>
  <c r="C12" i="7"/>
  <c r="D12" i="7"/>
  <c r="C13" i="7"/>
  <c r="D13" i="7"/>
  <c r="C14" i="7"/>
  <c r="D14" i="7"/>
  <c r="C15" i="7"/>
  <c r="D15" i="7"/>
  <c r="C16" i="7"/>
  <c r="D16" i="7"/>
  <c r="C17" i="7"/>
  <c r="D17" i="7"/>
  <c r="C18" i="7"/>
  <c r="D18" i="7"/>
  <c r="E1347" i="2" s="1"/>
  <c r="C19" i="7"/>
  <c r="D19" i="7"/>
  <c r="C20" i="7"/>
  <c r="D20" i="7"/>
  <c r="C21" i="7"/>
  <c r="D219" i="2" s="1"/>
  <c r="D21" i="7"/>
  <c r="E219" i="2" s="1"/>
  <c r="C22" i="7"/>
  <c r="D1348" i="2" s="1"/>
  <c r="D22" i="7"/>
  <c r="E1348" i="2" s="1"/>
  <c r="C23" i="7"/>
  <c r="D261" i="2" s="1"/>
  <c r="D23" i="7"/>
  <c r="E261" i="2" s="1"/>
  <c r="C24" i="7"/>
  <c r="D262" i="2" s="1"/>
  <c r="D24" i="7"/>
  <c r="E262" i="2" s="1"/>
  <c r="C25" i="7"/>
  <c r="D263" i="2" s="1"/>
  <c r="D25" i="7"/>
  <c r="E263" i="2" s="1"/>
  <c r="C26" i="7"/>
  <c r="D264" i="2" s="1"/>
  <c r="D26" i="7"/>
  <c r="E264" i="2" s="1"/>
  <c r="E26" i="7"/>
  <c r="F264" i="2" s="1"/>
  <c r="H264" i="2" s="1"/>
  <c r="C27" i="7"/>
  <c r="D265" i="2" s="1"/>
  <c r="D27" i="7"/>
  <c r="E265" i="2" s="1"/>
  <c r="C28" i="7"/>
  <c r="D1387" i="2" s="1"/>
  <c r="D28" i="7"/>
  <c r="E1387" i="2" s="1"/>
  <c r="C29" i="7"/>
  <c r="D294" i="2" s="1"/>
  <c r="D29" i="7"/>
  <c r="E294" i="2" s="1"/>
  <c r="C30" i="7"/>
  <c r="D295" i="2" s="1"/>
  <c r="D30" i="7"/>
  <c r="E295" i="2" s="1"/>
  <c r="F69" i="2"/>
  <c r="H69" i="2" s="1"/>
  <c r="E69" i="2"/>
  <c r="D69" i="2"/>
  <c r="F68" i="2"/>
  <c r="H68" i="2" s="1"/>
  <c r="E68" i="2"/>
  <c r="D68" i="2"/>
  <c r="E67" i="2"/>
  <c r="D67" i="2"/>
  <c r="E62" i="2"/>
  <c r="D62" i="2"/>
  <c r="E61" i="2"/>
  <c r="D61" i="2"/>
  <c r="E60" i="2"/>
  <c r="D60" i="2"/>
  <c r="E59" i="2"/>
  <c r="D59" i="2"/>
  <c r="E54" i="2"/>
  <c r="D54" i="2"/>
  <c r="E53" i="2"/>
  <c r="D53" i="2"/>
  <c r="E52" i="2"/>
  <c r="D52" i="2"/>
  <c r="E51" i="2"/>
  <c r="D51" i="2"/>
  <c r="E50" i="2"/>
  <c r="D50" i="2"/>
  <c r="D1188" i="2" l="1"/>
  <c r="D1347" i="2"/>
  <c r="E1169" i="2"/>
  <c r="E1328" i="2"/>
  <c r="D1169" i="2"/>
  <c r="D1328" i="2"/>
  <c r="E1228" i="2"/>
  <c r="E1248" i="2"/>
  <c r="D1228" i="2"/>
  <c r="D1248" i="2"/>
  <c r="E715" i="2"/>
  <c r="E1189" i="2"/>
  <c r="D715" i="2"/>
  <c r="D1189" i="2"/>
  <c r="E714" i="2"/>
  <c r="E1188" i="2"/>
  <c r="E829" i="2"/>
  <c r="E868" i="2"/>
  <c r="D829" i="2"/>
  <c r="D868" i="2"/>
  <c r="E755" i="2"/>
  <c r="E792" i="2"/>
  <c r="D755" i="2"/>
  <c r="D792" i="2"/>
  <c r="D714" i="2"/>
  <c r="D677" i="2"/>
  <c r="E677" i="2"/>
  <c r="D642" i="2"/>
  <c r="E642" i="2"/>
  <c r="E218" i="2"/>
  <c r="D218" i="2"/>
  <c r="E217" i="2"/>
  <c r="D217" i="2"/>
  <c r="E189" i="2"/>
  <c r="E190" i="2"/>
  <c r="D190" i="2"/>
  <c r="D189" i="2"/>
  <c r="E188" i="2"/>
  <c r="F189" i="2"/>
  <c r="H189" i="2" s="1"/>
  <c r="D188" i="2"/>
  <c r="E187" i="2"/>
  <c r="D187" i="2"/>
  <c r="E186" i="2"/>
  <c r="D186" i="2"/>
  <c r="E148" i="2"/>
  <c r="D148" i="2"/>
  <c r="D147" i="2"/>
  <c r="E147" i="2"/>
  <c r="E146" i="2"/>
  <c r="D146" i="2"/>
  <c r="C5" i="7" l="1"/>
  <c r="D116" i="2" s="1"/>
  <c r="D5" i="7"/>
  <c r="C6" i="7"/>
  <c r="D6" i="7"/>
  <c r="C7" i="7"/>
  <c r="D7" i="7"/>
  <c r="C8" i="7"/>
  <c r="D1327" i="2" s="1"/>
  <c r="D8" i="7"/>
  <c r="E1327" i="2" s="1"/>
  <c r="C4" i="7"/>
  <c r="D115" i="2" s="1"/>
  <c r="D4" i="7"/>
  <c r="E115" i="2" s="1"/>
  <c r="D3" i="7"/>
  <c r="E114" i="2" s="1"/>
  <c r="C3" i="7"/>
  <c r="D114" i="2" s="1"/>
  <c r="E676" i="2" l="1"/>
  <c r="E1168" i="2"/>
  <c r="D676" i="2"/>
  <c r="D1168" i="2"/>
  <c r="D641" i="2"/>
  <c r="E641" i="2"/>
  <c r="E117" i="2"/>
  <c r="E118" i="2"/>
  <c r="D118" i="2"/>
  <c r="D117" i="2"/>
  <c r="E76" i="2"/>
  <c r="E116" i="2"/>
  <c r="E41" i="2"/>
  <c r="E74" i="2"/>
  <c r="D42" i="2"/>
  <c r="D75" i="2"/>
  <c r="D43" i="2"/>
  <c r="D76" i="2"/>
  <c r="D41" i="2"/>
  <c r="D74" i="2"/>
  <c r="E42" i="2"/>
  <c r="E75" i="2"/>
  <c r="E43" i="2"/>
  <c r="D44" i="2"/>
  <c r="E44" i="2"/>
  <c r="D45" i="2"/>
  <c r="E45" i="2"/>
  <c r="H41" i="1" l="1"/>
  <c r="I41" i="1" s="1"/>
  <c r="E36" i="2"/>
  <c r="D36" i="2"/>
  <c r="E35" i="2"/>
  <c r="D35" i="2"/>
  <c r="E34" i="2"/>
  <c r="D34" i="2"/>
  <c r="E5" i="6"/>
  <c r="F29" i="2"/>
  <c r="H29" i="2" s="1"/>
  <c r="H27" i="2" s="1"/>
  <c r="E6" i="7" s="1"/>
  <c r="E29" i="2"/>
  <c r="D29" i="2"/>
  <c r="E24" i="2"/>
  <c r="D24" i="2"/>
  <c r="E23" i="2"/>
  <c r="D23" i="2"/>
  <c r="E22" i="2"/>
  <c r="D22" i="2"/>
  <c r="E4" i="6"/>
  <c r="E17" i="2"/>
  <c r="D17" i="2"/>
  <c r="E16" i="2"/>
  <c r="D16" i="2"/>
  <c r="F15" i="2"/>
  <c r="H15" i="2" s="1"/>
  <c r="E15" i="2"/>
  <c r="D15" i="2"/>
  <c r="F14" i="2"/>
  <c r="H14" i="2" s="1"/>
  <c r="E14" i="2"/>
  <c r="D14" i="2"/>
  <c r="F9" i="2"/>
  <c r="H9" i="2" s="1"/>
  <c r="E9" i="2"/>
  <c r="D9" i="2"/>
  <c r="E3" i="6"/>
  <c r="D7" i="2"/>
  <c r="F8" i="2"/>
  <c r="H8" i="2" s="1"/>
  <c r="E8" i="2"/>
  <c r="D8" i="2"/>
  <c r="D6" i="2"/>
  <c r="E6" i="2"/>
  <c r="F6" i="2"/>
  <c r="H6" i="2" s="1"/>
  <c r="E7" i="2"/>
  <c r="F7" i="2"/>
  <c r="H7" i="2" s="1"/>
  <c r="E5" i="2"/>
  <c r="D5" i="2"/>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118" i="2" s="1"/>
  <c r="H1118" i="2" s="1"/>
  <c r="H1113" i="2" s="1"/>
  <c r="E146" i="7" s="1"/>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5" i="3"/>
  <c r="F156" i="3"/>
  <c r="F157" i="3"/>
  <c r="F158" i="3"/>
  <c r="F159" i="3"/>
  <c r="F160" i="3"/>
  <c r="F162" i="3"/>
  <c r="F163" i="3"/>
  <c r="F164" i="3"/>
  <c r="F165" i="3"/>
  <c r="F166" i="3"/>
  <c r="F167" i="3"/>
  <c r="F168" i="3"/>
  <c r="F169" i="3"/>
  <c r="F170" i="3"/>
  <c r="F171" i="3"/>
  <c r="F172" i="3"/>
  <c r="F173" i="3"/>
  <c r="F174" i="3"/>
  <c r="F175" i="3"/>
  <c r="F176" i="3"/>
  <c r="F177" i="3"/>
  <c r="F178" i="3"/>
  <c r="F180" i="3"/>
  <c r="F181" i="3"/>
  <c r="F182" i="3"/>
  <c r="F183" i="3"/>
  <c r="F184" i="3"/>
  <c r="F185" i="3"/>
  <c r="F187" i="3"/>
  <c r="F188" i="3"/>
  <c r="F189" i="3"/>
  <c r="F190" i="3"/>
  <c r="F191" i="3"/>
  <c r="F192" i="3"/>
  <c r="F193" i="3"/>
  <c r="F194" i="3"/>
  <c r="F195" i="3"/>
  <c r="F196" i="3"/>
  <c r="F197" i="3"/>
  <c r="F198" i="3"/>
  <c r="F199" i="3"/>
  <c r="F200" i="3"/>
  <c r="F201" i="3"/>
  <c r="F202" i="3"/>
  <c r="F203" i="3"/>
  <c r="F204" i="3"/>
  <c r="F205" i="3"/>
  <c r="F206" i="3"/>
  <c r="F207" i="3"/>
  <c r="F208" i="3"/>
  <c r="F210" i="3"/>
  <c r="F211" i="3"/>
  <c r="F212" i="3"/>
  <c r="F213" i="3"/>
  <c r="F214" i="3"/>
  <c r="F215" i="3"/>
  <c r="F217" i="3"/>
  <c r="F218" i="3"/>
  <c r="F219" i="3"/>
  <c r="F220" i="3"/>
  <c r="F221" i="3"/>
  <c r="F222" i="3"/>
  <c r="F223" i="3"/>
  <c r="F224" i="3"/>
  <c r="F225" i="3"/>
  <c r="F226" i="3"/>
  <c r="F227" i="3"/>
  <c r="F228" i="3"/>
  <c r="F229" i="3"/>
  <c r="F230" i="3"/>
  <c r="F231" i="3"/>
  <c r="F232" i="3"/>
  <c r="F233" i="3"/>
  <c r="F234" i="3"/>
  <c r="F1145" i="2" s="1"/>
  <c r="H1145" i="2" s="1"/>
  <c r="H1139" i="2" s="1"/>
  <c r="E149" i="7" s="1"/>
  <c r="F235" i="3"/>
  <c r="F236" i="3"/>
  <c r="F237" i="3"/>
  <c r="F238" i="3"/>
  <c r="F239" i="3"/>
  <c r="F240" i="3"/>
  <c r="F241" i="3"/>
  <c r="F242" i="3"/>
  <c r="F245" i="3"/>
  <c r="F246" i="3"/>
  <c r="F247" i="3"/>
  <c r="F248" i="3"/>
  <c r="F250" i="3"/>
  <c r="F251" i="3"/>
  <c r="F252" i="3"/>
  <c r="F253" i="3"/>
  <c r="F254" i="3"/>
  <c r="F255" i="3"/>
  <c r="F256" i="3"/>
  <c r="F257" i="3"/>
  <c r="F258" i="3"/>
  <c r="F259" i="3"/>
  <c r="F260" i="3"/>
  <c r="F261" i="3"/>
  <c r="F262" i="3"/>
  <c r="F263" i="3"/>
  <c r="F264" i="3"/>
  <c r="F265" i="3"/>
  <c r="F266" i="3"/>
  <c r="F268" i="3"/>
  <c r="F269" i="3"/>
  <c r="F270" i="3"/>
  <c r="F271" i="3"/>
  <c r="F272" i="3"/>
  <c r="F273" i="3"/>
  <c r="F274" i="3"/>
  <c r="F275" i="3"/>
  <c r="F276" i="3"/>
  <c r="F277" i="3"/>
  <c r="F278" i="3"/>
  <c r="F279" i="3"/>
  <c r="F280" i="3"/>
  <c r="F281" i="3"/>
  <c r="F282" i="3"/>
  <c r="F283" i="3"/>
  <c r="F284" i="3"/>
  <c r="F285" i="3"/>
  <c r="F286" i="3"/>
  <c r="F288" i="3"/>
  <c r="F289" i="3"/>
  <c r="F291" i="3"/>
  <c r="F292" i="3"/>
  <c r="F293" i="3"/>
  <c r="F294" i="3"/>
  <c r="F295" i="3"/>
  <c r="F296" i="3"/>
  <c r="F297" i="3"/>
  <c r="F298" i="3"/>
  <c r="F299" i="3"/>
  <c r="F300" i="3"/>
  <c r="F301" i="3"/>
  <c r="F302" i="3"/>
  <c r="F303" i="3"/>
  <c r="F304" i="3"/>
  <c r="F306" i="3"/>
  <c r="F307" i="3"/>
  <c r="F308" i="3"/>
  <c r="F309" i="3"/>
  <c r="F310" i="3"/>
  <c r="F311" i="3"/>
  <c r="F312" i="3"/>
  <c r="F313" i="3"/>
  <c r="F315" i="3"/>
  <c r="F316" i="3"/>
  <c r="F317" i="3"/>
  <c r="F318" i="3"/>
  <c r="F319" i="3"/>
  <c r="F320" i="3"/>
  <c r="F321" i="3"/>
  <c r="F322" i="3"/>
  <c r="F323" i="3"/>
  <c r="F324" i="3"/>
  <c r="F325" i="3"/>
  <c r="F326" i="3"/>
  <c r="F327" i="3"/>
  <c r="F328" i="3"/>
  <c r="F329" i="3"/>
  <c r="F330" i="3"/>
  <c r="F331" i="3"/>
  <c r="F332" i="3"/>
  <c r="F333" i="3"/>
  <c r="F334" i="3"/>
  <c r="F335" i="3"/>
  <c r="F337" i="3"/>
  <c r="F338" i="3"/>
  <c r="F339" i="3"/>
  <c r="F340" i="3"/>
  <c r="F341" i="3"/>
  <c r="F342" i="3"/>
  <c r="F343" i="3"/>
  <c r="F344" i="3"/>
  <c r="F345" i="3"/>
  <c r="F346" i="3"/>
  <c r="F347" i="3"/>
  <c r="F348" i="3"/>
  <c r="F349" i="3"/>
  <c r="F350" i="3"/>
  <c r="F352" i="3"/>
  <c r="F353" i="3"/>
  <c r="F354" i="3"/>
  <c r="F355" i="3"/>
  <c r="F356" i="3"/>
  <c r="F357" i="3"/>
  <c r="F358" i="3"/>
  <c r="F359" i="3"/>
  <c r="F360" i="3"/>
  <c r="F362" i="3"/>
  <c r="F363" i="3"/>
  <c r="F364" i="3"/>
  <c r="F365" i="3"/>
  <c r="F366" i="3"/>
  <c r="F367" i="3"/>
  <c r="F368" i="3"/>
  <c r="F369" i="3"/>
  <c r="F370" i="3"/>
  <c r="F372" i="3"/>
  <c r="F373" i="3"/>
  <c r="F374" i="3"/>
  <c r="F375" i="3"/>
  <c r="F376" i="3"/>
  <c r="F377" i="3"/>
  <c r="F378" i="3"/>
  <c r="F379" i="3"/>
  <c r="F380" i="3"/>
  <c r="F381" i="3"/>
  <c r="F383" i="3"/>
  <c r="F385" i="3"/>
  <c r="F386" i="3"/>
  <c r="F387" i="3"/>
  <c r="F388" i="3"/>
  <c r="F389" i="3"/>
  <c r="F390" i="3"/>
  <c r="F391" i="3"/>
  <c r="F392" i="3"/>
  <c r="F393" i="3"/>
  <c r="F394" i="3"/>
  <c r="F395" i="3"/>
  <c r="F396" i="3"/>
  <c r="F398" i="3"/>
  <c r="F399" i="3"/>
  <c r="F400" i="3"/>
  <c r="F401" i="3"/>
  <c r="F403" i="3"/>
  <c r="F404" i="3"/>
  <c r="F405" i="3"/>
  <c r="F406" i="3"/>
  <c r="F408" i="3"/>
  <c r="F409" i="3"/>
  <c r="F410" i="3"/>
  <c r="F411" i="3"/>
  <c r="F412" i="3"/>
  <c r="F413" i="3"/>
  <c r="F414" i="3"/>
  <c r="F415" i="3"/>
  <c r="F416" i="3"/>
  <c r="F417" i="3"/>
  <c r="F418" i="3"/>
  <c r="F420" i="3"/>
  <c r="F421" i="3"/>
  <c r="F422" i="3"/>
  <c r="F423" i="3"/>
  <c r="F424" i="3"/>
  <c r="F425" i="3"/>
  <c r="F426" i="3"/>
  <c r="F427" i="3"/>
  <c r="F428" i="3"/>
  <c r="F429" i="3"/>
  <c r="F430" i="3"/>
  <c r="F431" i="3"/>
  <c r="F432" i="3"/>
  <c r="F433" i="3"/>
  <c r="F434" i="3"/>
  <c r="F436" i="3"/>
  <c r="F437" i="3"/>
  <c r="F439" i="3"/>
  <c r="F440" i="3"/>
  <c r="F441" i="3"/>
  <c r="F442" i="3"/>
  <c r="F443" i="3"/>
  <c r="F444" i="3"/>
  <c r="F445" i="3"/>
  <c r="F446" i="3"/>
  <c r="F447" i="3"/>
  <c r="F448" i="3"/>
  <c r="F449" i="3"/>
  <c r="F450" i="3"/>
  <c r="F451" i="3"/>
  <c r="F452" i="3"/>
  <c r="F453" i="3"/>
  <c r="F454" i="3"/>
  <c r="F455" i="3"/>
  <c r="F456" i="3"/>
  <c r="F457" i="3"/>
  <c r="F458" i="3"/>
  <c r="F459" i="3"/>
  <c r="F460" i="3"/>
  <c r="F461" i="3"/>
  <c r="F462" i="3"/>
  <c r="F463" i="3"/>
  <c r="F464" i="3"/>
  <c r="F465" i="3"/>
  <c r="F466" i="3"/>
  <c r="F467" i="3"/>
  <c r="F468" i="3"/>
  <c r="F469" i="3"/>
  <c r="F470" i="3"/>
  <c r="F472" i="3"/>
  <c r="F473" i="3"/>
  <c r="F474" i="3"/>
  <c r="F475" i="3"/>
  <c r="F476" i="3"/>
  <c r="F477" i="3"/>
  <c r="F478" i="3"/>
  <c r="F479" i="3"/>
  <c r="F480" i="3"/>
  <c r="F481" i="3"/>
  <c r="F482" i="3"/>
  <c r="F483" i="3"/>
  <c r="F484" i="3"/>
  <c r="F485" i="3"/>
  <c r="F487" i="3"/>
  <c r="F488" i="3"/>
  <c r="F489" i="3"/>
  <c r="F491" i="3"/>
  <c r="F492" i="3"/>
  <c r="F493" i="3"/>
  <c r="F494" i="3"/>
  <c r="F495" i="3"/>
  <c r="F496" i="3"/>
  <c r="F497" i="3"/>
  <c r="F499" i="3"/>
  <c r="F500" i="3"/>
  <c r="F501" i="3"/>
  <c r="F502" i="3"/>
  <c r="F503" i="3"/>
  <c r="F504" i="3"/>
  <c r="F505" i="3"/>
  <c r="F506" i="3"/>
  <c r="F507" i="3"/>
  <c r="F508" i="3"/>
  <c r="F509" i="3"/>
  <c r="F510" i="3"/>
  <c r="F511" i="3"/>
  <c r="F512" i="3"/>
  <c r="F513" i="3"/>
  <c r="F514" i="3"/>
  <c r="F515" i="3"/>
  <c r="F516" i="3"/>
  <c r="F517" i="3"/>
  <c r="F518" i="3"/>
  <c r="F519" i="3"/>
  <c r="F520" i="3"/>
  <c r="F522" i="3"/>
  <c r="F523" i="3"/>
  <c r="F525" i="3"/>
  <c r="F526" i="3"/>
  <c r="F527" i="3"/>
  <c r="F529" i="3"/>
  <c r="F531" i="3"/>
  <c r="F532" i="3"/>
  <c r="F533" i="3"/>
  <c r="F534" i="3"/>
  <c r="F535" i="3"/>
  <c r="F536" i="3"/>
  <c r="F537" i="3"/>
  <c r="F538" i="3"/>
  <c r="F539" i="3"/>
  <c r="F540" i="3"/>
  <c r="F541" i="3"/>
  <c r="F542" i="3"/>
  <c r="F543" i="3"/>
  <c r="F544" i="3"/>
  <c r="F545" i="3"/>
  <c r="F546" i="3"/>
  <c r="F547" i="3"/>
  <c r="F548" i="3"/>
  <c r="F549" i="3"/>
  <c r="F550" i="3"/>
  <c r="F551" i="3"/>
  <c r="F552" i="3"/>
  <c r="F553" i="3"/>
  <c r="F554" i="3"/>
  <c r="F555" i="3"/>
  <c r="F556" i="3"/>
  <c r="F557" i="3"/>
  <c r="F558" i="3"/>
  <c r="F559" i="3"/>
  <c r="F560" i="3"/>
  <c r="F561" i="3"/>
  <c r="F562" i="3"/>
  <c r="F563" i="3"/>
  <c r="F564" i="3"/>
  <c r="F565" i="3"/>
  <c r="F566" i="3"/>
  <c r="F567" i="3"/>
  <c r="F568" i="3"/>
  <c r="F569" i="3"/>
  <c r="F570" i="3"/>
  <c r="F571" i="3"/>
  <c r="F573" i="3"/>
  <c r="F574" i="3"/>
  <c r="F575" i="3"/>
  <c r="F576" i="3"/>
  <c r="F577" i="3"/>
  <c r="F578" i="3"/>
  <c r="F579" i="3"/>
  <c r="F580" i="3"/>
  <c r="F581" i="3"/>
  <c r="F582" i="3"/>
  <c r="F583" i="3"/>
  <c r="F584" i="3"/>
  <c r="F585" i="3"/>
  <c r="F586" i="3"/>
  <c r="F587" i="3"/>
  <c r="F588" i="3"/>
  <c r="F589" i="3"/>
  <c r="F590" i="3"/>
  <c r="F591" i="3"/>
  <c r="F592" i="3"/>
  <c r="F594" i="3"/>
  <c r="F595" i="3"/>
  <c r="F596" i="3"/>
  <c r="F597" i="3"/>
  <c r="F598" i="3"/>
  <c r="F599" i="3"/>
  <c r="F600" i="3"/>
  <c r="F601" i="3"/>
  <c r="F602" i="3"/>
  <c r="F603" i="3"/>
  <c r="F604" i="3"/>
  <c r="F606" i="3"/>
  <c r="F607" i="3"/>
  <c r="F608" i="3"/>
  <c r="F609" i="3"/>
  <c r="F610" i="3"/>
  <c r="F611" i="3"/>
  <c r="F612" i="3"/>
  <c r="F613" i="3"/>
  <c r="F614" i="3"/>
  <c r="F615" i="3"/>
  <c r="F616" i="3"/>
  <c r="F617" i="3"/>
  <c r="F618" i="3"/>
  <c r="F619" i="3"/>
  <c r="F620" i="3"/>
  <c r="F621" i="3"/>
  <c r="F622" i="3"/>
  <c r="F623" i="3"/>
  <c r="F624" i="3"/>
  <c r="F625" i="3"/>
  <c r="F626" i="3"/>
  <c r="F627" i="3"/>
  <c r="F628" i="3"/>
  <c r="F629" i="3"/>
  <c r="F630" i="3"/>
  <c r="F631" i="3"/>
  <c r="F632" i="3"/>
  <c r="F633" i="3"/>
  <c r="F634" i="3"/>
  <c r="F635" i="3"/>
  <c r="F636" i="3"/>
  <c r="F638" i="3"/>
  <c r="F639" i="3"/>
  <c r="F640" i="3"/>
  <c r="F642" i="3"/>
  <c r="F643" i="3"/>
  <c r="F644" i="3"/>
  <c r="F645" i="3"/>
  <c r="F648" i="3"/>
  <c r="F649" i="3"/>
  <c r="F650" i="3"/>
  <c r="F652" i="3"/>
  <c r="F653" i="3"/>
  <c r="F654" i="3"/>
  <c r="F655" i="3"/>
  <c r="F656" i="3"/>
  <c r="F657" i="3"/>
  <c r="F658" i="3"/>
  <c r="F660" i="3"/>
  <c r="F661" i="3"/>
  <c r="F662" i="3"/>
  <c r="F663" i="3"/>
  <c r="F664" i="3"/>
  <c r="F666" i="3"/>
  <c r="F667" i="3"/>
  <c r="F668" i="3"/>
  <c r="F669" i="3"/>
  <c r="F670" i="3"/>
  <c r="F671" i="3"/>
  <c r="F672" i="3"/>
  <c r="F673" i="3"/>
  <c r="F675" i="3"/>
  <c r="F676" i="3"/>
  <c r="F677" i="3"/>
  <c r="F679" i="3"/>
  <c r="F680" i="3"/>
  <c r="F681" i="3"/>
  <c r="F682" i="3"/>
  <c r="F683" i="3"/>
  <c r="F684" i="3"/>
  <c r="F685" i="3"/>
  <c r="F686" i="3"/>
  <c r="F687" i="3"/>
  <c r="F688" i="3"/>
  <c r="F689" i="3"/>
  <c r="F691" i="3"/>
  <c r="F692" i="3"/>
  <c r="F693" i="3"/>
  <c r="F694" i="3"/>
  <c r="F695" i="3"/>
  <c r="F696" i="3"/>
  <c r="F697" i="3"/>
  <c r="F698" i="3"/>
  <c r="F699" i="3"/>
  <c r="F700" i="3"/>
  <c r="F701" i="3"/>
  <c r="F702" i="3"/>
  <c r="F704" i="3"/>
  <c r="F705" i="3"/>
  <c r="F706" i="3"/>
  <c r="F707" i="3"/>
  <c r="F708" i="3"/>
  <c r="F1136" i="2" s="1"/>
  <c r="H1136" i="2" s="1"/>
  <c r="H1130" i="2" s="1"/>
  <c r="E148" i="7" s="1"/>
  <c r="F709" i="3"/>
  <c r="F710" i="3"/>
  <c r="F711" i="3"/>
  <c r="F712" i="3"/>
  <c r="F713" i="3"/>
  <c r="F714" i="3"/>
  <c r="F715" i="3"/>
  <c r="F716" i="3"/>
  <c r="F717" i="3"/>
  <c r="F718" i="3"/>
  <c r="F719" i="3"/>
  <c r="F720" i="3"/>
  <c r="F721" i="3"/>
  <c r="F722" i="3"/>
  <c r="F723" i="3"/>
  <c r="F724" i="3"/>
  <c r="F725" i="3"/>
  <c r="F726" i="3"/>
  <c r="F727" i="3"/>
  <c r="F728" i="3"/>
  <c r="F729" i="3"/>
  <c r="F730" i="3"/>
  <c r="F731" i="3"/>
  <c r="F732" i="3"/>
  <c r="F733" i="3"/>
  <c r="F734" i="3"/>
  <c r="F735" i="3"/>
  <c r="F736" i="3"/>
  <c r="F737" i="3"/>
  <c r="F738" i="3"/>
  <c r="F739" i="3"/>
  <c r="F740" i="3"/>
  <c r="F741" i="3"/>
  <c r="F742" i="3"/>
  <c r="F744" i="3"/>
  <c r="F745" i="3"/>
  <c r="F746" i="3"/>
  <c r="F747" i="3"/>
  <c r="F748" i="3"/>
  <c r="F749" i="3"/>
  <c r="F750" i="3"/>
  <c r="F751" i="3"/>
  <c r="F752" i="3"/>
  <c r="F753" i="3"/>
  <c r="F754" i="3"/>
  <c r="F755" i="3"/>
  <c r="F756" i="3"/>
  <c r="F757" i="3"/>
  <c r="F758" i="3"/>
  <c r="F759" i="3"/>
  <c r="F760" i="3"/>
  <c r="F761" i="3"/>
  <c r="F762" i="3"/>
  <c r="F763" i="3"/>
  <c r="F764" i="3"/>
  <c r="F765" i="3"/>
  <c r="F766" i="3"/>
  <c r="F768" i="3"/>
  <c r="F769" i="3"/>
  <c r="F770" i="3"/>
  <c r="F771" i="3"/>
  <c r="F772" i="3"/>
  <c r="F773" i="3"/>
  <c r="F774" i="3"/>
  <c r="F775" i="3"/>
  <c r="F776" i="3"/>
  <c r="F777" i="3"/>
  <c r="F778" i="3"/>
  <c r="F779" i="3"/>
  <c r="F781" i="3"/>
  <c r="F782" i="3"/>
  <c r="F783" i="3"/>
  <c r="F784" i="3"/>
  <c r="F785" i="3"/>
  <c r="F786" i="3"/>
  <c r="F787" i="3"/>
  <c r="F788" i="3"/>
  <c r="F789" i="3"/>
  <c r="F790" i="3"/>
  <c r="F792" i="3"/>
  <c r="F793" i="3"/>
  <c r="F794" i="3"/>
  <c r="F795" i="3"/>
  <c r="F796" i="3"/>
  <c r="F797" i="3"/>
  <c r="F798" i="3"/>
  <c r="F799" i="3"/>
  <c r="F800" i="3"/>
  <c r="F801" i="3"/>
  <c r="F802" i="3"/>
  <c r="F803" i="3"/>
  <c r="F804" i="3"/>
  <c r="F805" i="3"/>
  <c r="F806" i="3"/>
  <c r="F807" i="3"/>
  <c r="F808" i="3"/>
  <c r="F809" i="3"/>
  <c r="F810" i="3"/>
  <c r="F811" i="3"/>
  <c r="F812" i="3"/>
  <c r="F813" i="3"/>
  <c r="F814" i="3"/>
  <c r="F815" i="3"/>
  <c r="F816" i="3"/>
  <c r="F817" i="3"/>
  <c r="F818" i="3"/>
  <c r="F819" i="3"/>
  <c r="F820" i="3"/>
  <c r="F821" i="3"/>
  <c r="F822" i="3"/>
  <c r="F823" i="3"/>
  <c r="F824" i="3"/>
  <c r="F825" i="3"/>
  <c r="F827" i="3"/>
  <c r="F828" i="3"/>
  <c r="F829" i="3"/>
  <c r="F830" i="3"/>
  <c r="F831" i="3"/>
  <c r="F832" i="3"/>
  <c r="F833" i="3"/>
  <c r="F834" i="3"/>
  <c r="F835" i="3"/>
  <c r="F836" i="3"/>
  <c r="F838" i="3"/>
  <c r="F839" i="3"/>
  <c r="F840" i="3"/>
  <c r="F841" i="3"/>
  <c r="F842" i="3"/>
  <c r="F843" i="3"/>
  <c r="F844" i="3"/>
  <c r="F845" i="3"/>
  <c r="F847" i="3"/>
  <c r="F848" i="3"/>
  <c r="F849" i="3"/>
  <c r="F850" i="3"/>
  <c r="F851" i="3"/>
  <c r="F852" i="3"/>
  <c r="F853" i="3"/>
  <c r="F854" i="3"/>
  <c r="F855" i="3"/>
  <c r="F856" i="3"/>
  <c r="F857" i="3"/>
  <c r="F858" i="3"/>
  <c r="F859" i="3"/>
  <c r="F860" i="3"/>
  <c r="F861" i="3"/>
  <c r="F862" i="3"/>
  <c r="F863" i="3"/>
  <c r="F864" i="3"/>
  <c r="F865" i="3"/>
  <c r="F866" i="3"/>
  <c r="F867" i="3"/>
  <c r="F868" i="3"/>
  <c r="F869" i="3"/>
  <c r="F870" i="3"/>
  <c r="F871" i="3"/>
  <c r="F872" i="3"/>
  <c r="F873" i="3"/>
  <c r="F874" i="3"/>
  <c r="F875" i="3"/>
  <c r="F876" i="3"/>
  <c r="F877" i="3"/>
  <c r="F878" i="3"/>
  <c r="F879" i="3"/>
  <c r="F880" i="3"/>
  <c r="F881" i="3"/>
  <c r="F882" i="3"/>
  <c r="F883" i="3"/>
  <c r="F884" i="3"/>
  <c r="F885" i="3"/>
  <c r="F886" i="3"/>
  <c r="F887" i="3"/>
  <c r="F888" i="3"/>
  <c r="F889" i="3"/>
  <c r="F890" i="3"/>
  <c r="F891" i="3"/>
  <c r="F892" i="3"/>
  <c r="F893" i="3"/>
  <c r="F894" i="3"/>
  <c r="F895" i="3"/>
  <c r="F896" i="3"/>
  <c r="F897" i="3"/>
  <c r="F898" i="3"/>
  <c r="F899" i="3"/>
  <c r="F900" i="3"/>
  <c r="F901" i="3"/>
  <c r="F902" i="3"/>
  <c r="F903" i="3"/>
  <c r="F904" i="3"/>
  <c r="F905" i="3"/>
  <c r="F906" i="3"/>
  <c r="F907" i="3"/>
  <c r="F908" i="3"/>
  <c r="F909" i="3"/>
  <c r="F910" i="3"/>
  <c r="F911" i="3"/>
  <c r="F912" i="3"/>
  <c r="F913" i="3"/>
  <c r="F914" i="3"/>
  <c r="F915" i="3"/>
  <c r="F916" i="3"/>
  <c r="F917" i="3"/>
  <c r="F918" i="3"/>
  <c r="F919" i="3"/>
  <c r="F920" i="3"/>
  <c r="F921" i="3"/>
  <c r="F922" i="3"/>
  <c r="F923" i="3"/>
  <c r="F924" i="3"/>
  <c r="F925" i="3"/>
  <c r="F926" i="3"/>
  <c r="F927" i="3"/>
  <c r="F928" i="3"/>
  <c r="F929" i="3"/>
  <c r="F930" i="3"/>
  <c r="F931" i="3"/>
  <c r="F932" i="3"/>
  <c r="F933" i="3"/>
  <c r="F934" i="3"/>
  <c r="F935" i="3"/>
  <c r="F936" i="3"/>
  <c r="F937" i="3"/>
  <c r="F938" i="3"/>
  <c r="F939" i="3"/>
  <c r="F940" i="3"/>
  <c r="F941" i="3"/>
  <c r="F942" i="3"/>
  <c r="F943" i="3"/>
  <c r="F944" i="3"/>
  <c r="F945" i="3"/>
  <c r="F946" i="3"/>
  <c r="F947" i="3"/>
  <c r="F948" i="3"/>
  <c r="F949" i="3"/>
  <c r="F950" i="3"/>
  <c r="F951" i="3"/>
  <c r="F952" i="3"/>
  <c r="F953" i="3"/>
  <c r="F954" i="3"/>
  <c r="F955" i="3"/>
  <c r="F956" i="3"/>
  <c r="F957" i="3"/>
  <c r="F958" i="3"/>
  <c r="F959" i="3"/>
  <c r="F960" i="3"/>
  <c r="F961" i="3"/>
  <c r="F962" i="3"/>
  <c r="F963" i="3"/>
  <c r="F964" i="3"/>
  <c r="F965" i="3"/>
  <c r="F966" i="3"/>
  <c r="F967" i="3"/>
  <c r="F968" i="3"/>
  <c r="F969" i="3"/>
  <c r="F970" i="3"/>
  <c r="F971" i="3"/>
  <c r="F972" i="3"/>
  <c r="F973" i="3"/>
  <c r="F974" i="3"/>
  <c r="F975" i="3"/>
  <c r="F976" i="3"/>
  <c r="F977" i="3"/>
  <c r="F978" i="3"/>
  <c r="F979" i="3"/>
  <c r="F980" i="3"/>
  <c r="F981" i="3"/>
  <c r="F982" i="3"/>
  <c r="F983" i="3"/>
  <c r="F984" i="3"/>
  <c r="F985" i="3"/>
  <c r="F986" i="3"/>
  <c r="F987" i="3"/>
  <c r="F988" i="3"/>
  <c r="F989" i="3"/>
  <c r="F990" i="3"/>
  <c r="F991" i="3"/>
  <c r="F992" i="3"/>
  <c r="F993" i="3"/>
  <c r="F994" i="3"/>
  <c r="F995" i="3"/>
  <c r="F996" i="3"/>
  <c r="F997" i="3"/>
  <c r="F998" i="3"/>
  <c r="F999" i="3"/>
  <c r="F1000" i="3"/>
  <c r="F1001" i="3"/>
  <c r="F1002" i="3"/>
  <c r="F1003" i="3"/>
  <c r="F1004" i="3"/>
  <c r="F1006" i="3"/>
  <c r="F1007" i="3"/>
  <c r="F1008" i="3"/>
  <c r="F1009" i="3"/>
  <c r="F1010" i="3"/>
  <c r="F1011" i="3"/>
  <c r="F1012" i="3"/>
  <c r="F1013" i="3"/>
  <c r="F1014" i="3"/>
  <c r="F1015" i="3"/>
  <c r="F1016" i="3"/>
  <c r="F1017" i="3"/>
  <c r="F1018" i="3"/>
  <c r="F1020" i="3"/>
  <c r="F1021" i="3"/>
  <c r="F1022" i="3"/>
  <c r="F1023" i="3"/>
  <c r="F1024" i="3"/>
  <c r="F1025" i="3"/>
  <c r="F1026" i="3"/>
  <c r="F1027" i="3"/>
  <c r="F1028" i="3"/>
  <c r="F1030" i="3"/>
  <c r="F958" i="2" s="1"/>
  <c r="H958" i="2" s="1"/>
  <c r="H955" i="2" s="1"/>
  <c r="E124" i="7" s="1"/>
  <c r="F1031" i="3"/>
  <c r="F946" i="2" s="1"/>
  <c r="H946" i="2" s="1"/>
  <c r="H943" i="2" s="1"/>
  <c r="E122" i="7" s="1"/>
  <c r="F1032" i="3"/>
  <c r="F952" i="2" s="1"/>
  <c r="H952" i="2" s="1"/>
  <c r="H949" i="2" s="1"/>
  <c r="E123" i="7" s="1"/>
  <c r="F1033" i="3"/>
  <c r="F1034" i="3"/>
  <c r="F1035" i="3"/>
  <c r="F1036" i="3"/>
  <c r="F964" i="2" s="1"/>
  <c r="H964" i="2" s="1"/>
  <c r="H961" i="2" s="1"/>
  <c r="E125" i="7" s="1"/>
  <c r="F1038" i="3"/>
  <c r="F1039" i="3"/>
  <c r="F1040" i="3"/>
  <c r="F1042" i="3"/>
  <c r="F1043" i="3"/>
  <c r="F1044" i="3"/>
  <c r="F1045" i="3"/>
  <c r="F1046" i="3"/>
  <c r="F1047" i="3"/>
  <c r="F1048" i="3"/>
  <c r="F1049" i="3"/>
  <c r="F1050" i="3"/>
  <c r="F1051" i="3"/>
  <c r="F1052" i="3"/>
  <c r="F1053" i="3"/>
  <c r="F1054" i="3"/>
  <c r="F1055" i="3"/>
  <c r="F1056" i="3"/>
  <c r="F1058" i="3"/>
  <c r="F1059" i="3"/>
  <c r="F1060" i="3"/>
  <c r="F1061" i="3"/>
  <c r="F1062" i="3"/>
  <c r="F1063" i="3"/>
  <c r="F1064" i="3"/>
  <c r="F1065" i="3"/>
  <c r="F1066" i="3"/>
  <c r="F1067" i="3"/>
  <c r="F1068" i="3"/>
  <c r="F1069" i="3"/>
  <c r="F1070" i="3"/>
  <c r="F1071" i="3"/>
  <c r="F1072" i="3"/>
  <c r="F1073" i="3"/>
  <c r="F1074" i="3"/>
  <c r="F1075" i="3"/>
  <c r="F1076" i="3"/>
  <c r="F1077" i="3"/>
  <c r="F1078" i="3"/>
  <c r="F1079" i="3"/>
  <c r="F1080" i="3"/>
  <c r="F1081" i="3"/>
  <c r="F1082" i="3"/>
  <c r="F1083" i="3"/>
  <c r="F1084" i="3"/>
  <c r="F1085" i="3"/>
  <c r="F1086" i="3"/>
  <c r="F1087" i="3"/>
  <c r="F1088" i="3"/>
  <c r="F1089" i="3"/>
  <c r="F1090" i="3"/>
  <c r="F1091" i="3"/>
  <c r="F1092" i="3"/>
  <c r="F1093" i="3"/>
  <c r="F1094" i="3"/>
  <c r="F1096" i="3"/>
  <c r="F1097" i="3"/>
  <c r="F1098" i="3"/>
  <c r="F1099" i="3"/>
  <c r="F1100" i="3"/>
  <c r="F1101" i="3"/>
  <c r="F1102" i="3"/>
  <c r="F1103" i="3"/>
  <c r="F1104" i="3"/>
  <c r="F1105" i="3"/>
  <c r="F1106" i="3"/>
  <c r="F1102" i="2" s="1"/>
  <c r="H1102" i="2" s="1"/>
  <c r="H1097" i="2" s="1"/>
  <c r="E144" i="7" s="1"/>
  <c r="F1107" i="3"/>
  <c r="F1108" i="3"/>
  <c r="F1110" i="2" s="1"/>
  <c r="H1110" i="2" s="1"/>
  <c r="H1105" i="2" s="1"/>
  <c r="E145" i="7" s="1"/>
  <c r="F1109" i="3"/>
  <c r="F1110" i="3"/>
  <c r="F1111" i="3"/>
  <c r="F1112" i="3"/>
  <c r="F1114" i="3"/>
  <c r="F1115" i="3"/>
  <c r="F1116" i="3"/>
  <c r="F1117" i="3"/>
  <c r="F1118" i="3"/>
  <c r="F1119" i="3"/>
  <c r="F1120" i="3"/>
  <c r="F1121" i="3"/>
  <c r="F1122" i="3"/>
  <c r="F1123" i="3"/>
  <c r="F1124" i="3"/>
  <c r="F1125" i="3"/>
  <c r="F1126" i="3"/>
  <c r="F1127" i="3"/>
  <c r="F1128" i="3"/>
  <c r="F1129" i="3"/>
  <c r="F1130" i="3"/>
  <c r="F1131" i="3"/>
  <c r="F1132" i="3"/>
  <c r="F1133" i="3"/>
  <c r="F1134" i="3"/>
  <c r="F1135" i="3"/>
  <c r="F1136" i="3"/>
  <c r="F1137" i="3"/>
  <c r="F1138" i="3"/>
  <c r="F1139" i="3"/>
  <c r="F1140" i="3"/>
  <c r="F1141" i="3"/>
  <c r="F1142" i="3"/>
  <c r="F1143" i="3"/>
  <c r="F1144" i="3"/>
  <c r="F1145" i="3"/>
  <c r="F1146" i="3"/>
  <c r="F1147" i="3"/>
  <c r="F1148" i="3"/>
  <c r="F1149" i="3"/>
  <c r="F1150" i="3"/>
  <c r="F1151" i="3"/>
  <c r="F1152" i="3"/>
  <c r="F1153" i="3"/>
  <c r="F1154" i="3"/>
  <c r="F1155" i="3"/>
  <c r="F1156" i="3"/>
  <c r="F1157" i="3"/>
  <c r="F1158" i="3"/>
  <c r="F1159" i="3"/>
  <c r="F1160" i="3"/>
  <c r="F1161" i="3"/>
  <c r="F1162" i="3"/>
  <c r="F1164" i="3"/>
  <c r="F1165" i="3"/>
  <c r="F1166" i="3"/>
  <c r="F1167" i="3"/>
  <c r="F1168" i="3"/>
  <c r="F1170" i="3"/>
  <c r="F1171" i="3"/>
  <c r="F1172" i="3"/>
  <c r="F1173" i="3"/>
  <c r="F1174" i="3"/>
  <c r="F1175" i="3"/>
  <c r="F1176" i="3"/>
  <c r="F1177" i="3"/>
  <c r="F1178" i="3"/>
  <c r="F1179" i="3"/>
  <c r="F1180" i="3"/>
  <c r="F1181" i="3"/>
  <c r="F1182" i="3"/>
  <c r="F1183" i="3"/>
  <c r="F1184" i="3"/>
  <c r="F1185" i="3"/>
  <c r="F1187" i="3"/>
  <c r="F1188" i="3"/>
  <c r="F1189" i="3"/>
  <c r="F1190" i="3"/>
  <c r="F1191" i="3"/>
  <c r="F1192" i="3"/>
  <c r="F1193" i="3"/>
  <c r="F1194" i="3"/>
  <c r="F1195" i="3"/>
  <c r="F1196" i="3"/>
  <c r="F1197" i="3"/>
  <c r="F1198" i="3"/>
  <c r="F1199" i="3"/>
  <c r="F1200" i="3"/>
  <c r="F1201" i="3"/>
  <c r="F1202" i="3"/>
  <c r="F1203" i="3"/>
  <c r="F1204" i="3"/>
  <c r="F1205" i="3"/>
  <c r="F1208" i="3"/>
  <c r="F1209" i="3"/>
  <c r="F1210" i="3"/>
  <c r="F1211" i="3"/>
  <c r="F1212" i="3"/>
  <c r="F1213" i="3"/>
  <c r="F1214" i="3"/>
  <c r="F1215" i="3"/>
  <c r="F1216" i="3"/>
  <c r="F1217" i="3"/>
  <c r="F1218" i="3"/>
  <c r="F1220" i="3"/>
  <c r="F1221" i="3"/>
  <c r="F1222" i="3"/>
  <c r="F1223" i="3"/>
  <c r="F1224" i="3"/>
  <c r="F1225" i="3"/>
  <c r="F1226" i="3"/>
  <c r="F1227" i="3"/>
  <c r="F1228" i="3"/>
  <c r="F1229" i="3"/>
  <c r="F1230" i="3"/>
  <c r="F1231" i="3"/>
  <c r="F1232" i="3"/>
  <c r="F1233" i="3"/>
  <c r="F1234" i="3"/>
  <c r="F1235" i="3"/>
  <c r="F1236" i="3"/>
  <c r="F1238" i="3"/>
  <c r="F1239" i="3"/>
  <c r="F1240" i="3"/>
  <c r="F1241" i="3"/>
  <c r="F1242" i="3"/>
  <c r="F1243" i="3"/>
  <c r="F1244" i="3"/>
  <c r="F1245" i="3"/>
  <c r="F1246" i="3"/>
  <c r="F1247" i="3"/>
  <c r="F1248" i="3"/>
  <c r="F1249" i="3"/>
  <c r="F1250" i="3"/>
  <c r="F1251" i="3"/>
  <c r="F1252" i="3"/>
  <c r="F1253" i="3"/>
  <c r="F1254" i="3"/>
  <c r="F1255" i="3"/>
  <c r="F1256" i="3"/>
  <c r="F1257" i="3"/>
  <c r="F1258" i="3"/>
  <c r="F1259" i="3"/>
  <c r="F1260" i="3"/>
  <c r="F1261" i="3"/>
  <c r="F1262" i="3"/>
  <c r="F1263" i="3"/>
  <c r="F1264" i="3"/>
  <c r="F1266" i="3"/>
  <c r="F1267" i="3"/>
  <c r="F1268" i="3"/>
  <c r="F1269" i="3"/>
  <c r="F1270" i="3"/>
  <c r="F1271" i="3"/>
  <c r="F1272" i="3"/>
  <c r="F1273" i="3"/>
  <c r="F1274" i="3"/>
  <c r="F1275" i="3"/>
  <c r="F1276" i="3"/>
  <c r="F1277" i="3"/>
  <c r="F1278" i="3"/>
  <c r="F1279" i="3"/>
  <c r="F1280" i="3"/>
  <c r="F1281" i="3"/>
  <c r="F1282" i="3"/>
  <c r="F1283" i="3"/>
  <c r="F1285" i="3"/>
  <c r="F1286" i="3"/>
  <c r="F1287" i="3"/>
  <c r="F1288" i="3"/>
  <c r="F1289" i="3"/>
  <c r="F1290" i="3"/>
  <c r="F1291" i="3"/>
  <c r="F1292" i="3"/>
  <c r="F1293" i="3"/>
  <c r="F1294" i="3"/>
  <c r="F1295" i="3"/>
  <c r="F1296" i="3"/>
  <c r="F1297" i="3"/>
  <c r="F1298" i="3"/>
  <c r="F1299" i="3"/>
  <c r="F1300" i="3"/>
  <c r="F1301" i="3"/>
  <c r="F1302" i="3"/>
  <c r="F1303" i="3"/>
  <c r="F1304" i="3"/>
  <c r="F1305" i="3"/>
  <c r="F1306" i="3"/>
  <c r="F1307" i="3"/>
  <c r="F1308" i="3"/>
  <c r="F1309" i="3"/>
  <c r="F1310" i="3"/>
  <c r="F1311" i="3"/>
  <c r="F1312" i="3"/>
  <c r="F1313" i="3"/>
  <c r="F1314" i="3"/>
  <c r="F1315" i="3"/>
  <c r="F1316" i="3"/>
  <c r="F1317" i="3"/>
  <c r="F1319" i="3"/>
  <c r="F1320" i="3"/>
  <c r="F1321" i="3"/>
  <c r="F1322" i="3"/>
  <c r="F1323" i="3"/>
  <c r="F1324" i="3"/>
  <c r="F1325" i="3"/>
  <c r="F1326" i="3"/>
  <c r="F1327" i="3"/>
  <c r="F1328" i="3"/>
  <c r="F1329" i="3"/>
  <c r="F1330" i="3"/>
  <c r="F1331" i="3"/>
  <c r="F1332" i="3"/>
  <c r="F1333" i="3"/>
  <c r="F1334" i="3"/>
  <c r="F1335" i="3"/>
  <c r="F1336" i="3"/>
  <c r="F1337" i="3"/>
  <c r="F1338" i="3"/>
  <c r="F1339" i="3"/>
  <c r="F1340" i="3"/>
  <c r="F1342" i="3"/>
  <c r="F1343" i="3"/>
  <c r="F1344" i="3"/>
  <c r="F1345" i="3"/>
  <c r="F1346" i="3"/>
  <c r="F1347" i="3"/>
  <c r="F1348" i="3"/>
  <c r="F1349" i="3"/>
  <c r="F1350" i="3"/>
  <c r="F1351" i="3"/>
  <c r="F1352" i="3"/>
  <c r="F1353" i="3"/>
  <c r="F1354" i="3"/>
  <c r="F1355" i="3"/>
  <c r="F1356" i="3"/>
  <c r="F1357" i="3"/>
  <c r="F1358" i="3"/>
  <c r="F1359" i="3"/>
  <c r="F1360" i="3"/>
  <c r="F1361" i="3"/>
  <c r="F1362" i="3"/>
  <c r="F1363" i="3"/>
  <c r="F1364" i="3"/>
  <c r="F1365" i="3"/>
  <c r="F1366" i="3"/>
  <c r="F1367" i="3"/>
  <c r="F1368" i="3"/>
  <c r="F1369" i="3"/>
  <c r="F1370" i="3"/>
  <c r="F1371" i="3"/>
  <c r="F1372" i="3"/>
  <c r="F1374" i="3"/>
  <c r="F1375" i="3"/>
  <c r="F1376" i="3"/>
  <c r="F1377" i="3"/>
  <c r="F1378" i="3"/>
  <c r="F1379" i="3"/>
  <c r="F1380" i="3"/>
  <c r="F1381" i="3"/>
  <c r="F1382" i="3"/>
  <c r="F1383" i="3"/>
  <c r="F1384" i="3"/>
  <c r="F1385" i="3"/>
  <c r="F1386" i="3"/>
  <c r="F1387" i="3"/>
  <c r="F1388" i="3"/>
  <c r="F1389" i="3"/>
  <c r="F1390" i="3"/>
  <c r="F1391" i="3"/>
  <c r="F1392" i="3"/>
  <c r="F1393" i="3"/>
  <c r="F1394" i="3"/>
  <c r="F1395" i="3"/>
  <c r="F1396" i="3"/>
  <c r="F1397" i="3"/>
  <c r="F1398" i="3"/>
  <c r="F1400" i="3"/>
  <c r="F1401" i="3"/>
  <c r="F1402" i="3"/>
  <c r="F1403" i="3"/>
  <c r="F1404" i="3"/>
  <c r="F1405" i="3"/>
  <c r="F1406" i="3"/>
  <c r="F1407" i="3"/>
  <c r="F1408" i="3"/>
  <c r="F1409" i="3"/>
  <c r="F1410" i="3"/>
  <c r="F1411" i="3"/>
  <c r="F1412" i="3"/>
  <c r="F1413" i="3"/>
  <c r="F1414" i="3"/>
  <c r="F1415" i="3"/>
  <c r="F1416" i="3"/>
  <c r="F1417" i="3"/>
  <c r="F1418" i="3"/>
  <c r="F1419" i="3"/>
  <c r="F1420" i="3"/>
  <c r="F1421" i="3"/>
  <c r="F1422" i="3"/>
  <c r="F1423" i="3"/>
  <c r="F1424" i="3"/>
  <c r="F1425" i="3"/>
  <c r="F1426" i="3"/>
  <c r="F1427" i="3"/>
  <c r="F1428" i="3"/>
  <c r="F1429" i="3"/>
  <c r="F1430" i="3"/>
  <c r="F1432" i="3"/>
  <c r="F1433" i="3"/>
  <c r="F1434" i="3"/>
  <c r="F1435" i="3"/>
  <c r="F1436" i="3"/>
  <c r="F1437" i="3"/>
  <c r="F1438" i="3"/>
  <c r="F1439" i="3"/>
  <c r="F1440" i="3"/>
  <c r="F1441" i="3"/>
  <c r="F1442" i="3"/>
  <c r="F1443" i="3"/>
  <c r="F1444" i="3"/>
  <c r="F1445" i="3"/>
  <c r="F1446" i="3"/>
  <c r="F1447" i="3"/>
  <c r="F1448" i="3"/>
  <c r="F1449" i="3"/>
  <c r="F1450" i="3"/>
  <c r="F1451" i="3"/>
  <c r="F1452" i="3"/>
  <c r="F1453" i="3"/>
  <c r="F1454" i="3"/>
  <c r="F1455" i="3"/>
  <c r="F1456" i="3"/>
  <c r="F1457" i="3"/>
  <c r="F1458" i="3"/>
  <c r="F1459" i="3"/>
  <c r="F1460" i="3"/>
  <c r="F1462" i="3"/>
  <c r="F1463" i="3"/>
  <c r="F1464" i="3"/>
  <c r="F1465" i="3"/>
  <c r="F1466" i="3"/>
  <c r="F1467" i="3"/>
  <c r="F1468" i="3"/>
  <c r="F1469" i="3"/>
  <c r="F1470" i="3"/>
  <c r="F1471" i="3"/>
  <c r="F1472" i="3"/>
  <c r="F1473" i="3"/>
  <c r="F1474" i="3"/>
  <c r="F1475" i="3"/>
  <c r="F1477" i="3"/>
  <c r="F1478" i="3"/>
  <c r="F1479" i="3"/>
  <c r="F1480" i="3"/>
  <c r="F1481" i="3"/>
  <c r="F1482" i="3"/>
  <c r="F1483" i="3"/>
  <c r="F1484" i="3"/>
  <c r="F1486" i="3"/>
  <c r="F1487" i="3"/>
  <c r="F1488" i="3"/>
  <c r="F1489" i="3"/>
  <c r="F1490" i="3"/>
  <c r="F1491" i="3"/>
  <c r="F1492" i="3"/>
  <c r="F1493" i="3"/>
  <c r="F1494" i="3"/>
  <c r="F1495" i="3"/>
  <c r="F1496" i="3"/>
  <c r="F1497" i="3"/>
  <c r="F1498" i="3"/>
  <c r="F467" i="2" s="1"/>
  <c r="H467" i="2" s="1"/>
  <c r="F1499" i="3"/>
  <c r="F1500" i="3"/>
  <c r="F1501" i="3"/>
  <c r="F1502" i="3"/>
  <c r="F1503" i="3"/>
  <c r="F1504" i="3"/>
  <c r="F1505" i="3"/>
  <c r="F1506" i="3"/>
  <c r="F1507" i="3"/>
  <c r="F1508" i="3"/>
  <c r="F1509" i="3"/>
  <c r="F1510" i="3"/>
  <c r="F1511" i="3"/>
  <c r="F1512" i="3"/>
  <c r="F1513" i="3"/>
  <c r="F1514" i="3"/>
  <c r="F1515" i="3"/>
  <c r="F34" i="2" s="1"/>
  <c r="H34" i="2" s="1"/>
  <c r="F1516" i="3"/>
  <c r="F35" i="2" s="1"/>
  <c r="H35" i="2" s="1"/>
  <c r="F1517" i="3"/>
  <c r="F1518" i="3"/>
  <c r="F1519" i="3"/>
  <c r="F1520" i="3"/>
  <c r="F1522" i="3"/>
  <c r="F1523" i="3"/>
  <c r="F1524" i="3"/>
  <c r="F1525" i="3"/>
  <c r="F1526" i="3"/>
  <c r="F1527" i="3"/>
  <c r="F1528" i="3"/>
  <c r="F1529" i="3"/>
  <c r="F1530" i="3"/>
  <c r="F1531" i="3"/>
  <c r="F1532" i="3"/>
  <c r="F1533" i="3"/>
  <c r="F1534" i="3"/>
  <c r="F1535" i="3"/>
  <c r="F1536" i="3"/>
  <c r="F1537" i="3"/>
  <c r="F1538" i="3"/>
  <c r="F1539" i="3"/>
  <c r="F1540" i="3"/>
  <c r="F1541" i="3"/>
  <c r="F1542" i="3"/>
  <c r="F1543" i="3"/>
  <c r="F1544" i="3"/>
  <c r="F1545" i="3"/>
  <c r="F1547" i="3"/>
  <c r="F1548" i="3"/>
  <c r="F1549" i="3"/>
  <c r="F1550" i="3"/>
  <c r="F1551" i="3"/>
  <c r="F1552" i="3"/>
  <c r="F1553" i="3"/>
  <c r="F1554" i="3"/>
  <c r="F1555" i="3"/>
  <c r="F1557" i="3"/>
  <c r="F1558" i="3"/>
  <c r="F1559" i="3"/>
  <c r="F1560" i="3"/>
  <c r="F1561" i="3"/>
  <c r="F1562" i="3"/>
  <c r="F1563" i="3"/>
  <c r="F1564" i="3"/>
  <c r="F1565" i="3"/>
  <c r="F1567" i="3"/>
  <c r="F1568" i="3"/>
  <c r="F1569" i="3"/>
  <c r="F1570" i="3"/>
  <c r="F1572" i="3"/>
  <c r="F1573" i="3"/>
  <c r="F1574" i="3"/>
  <c r="F1575" i="3"/>
  <c r="F1576" i="3"/>
  <c r="F1577" i="3"/>
  <c r="F1578" i="3"/>
  <c r="F1579" i="3"/>
  <c r="F1580" i="3"/>
  <c r="F1581" i="3"/>
  <c r="F1582" i="3"/>
  <c r="F1583" i="3"/>
  <c r="F1584" i="3"/>
  <c r="F1585" i="3"/>
  <c r="F1586" i="3"/>
  <c r="F1587" i="3"/>
  <c r="F1588" i="3"/>
  <c r="F1589" i="3"/>
  <c r="F1590" i="3"/>
  <c r="F1591" i="3"/>
  <c r="F1592" i="3"/>
  <c r="F1593" i="3"/>
  <c r="F1594" i="3"/>
  <c r="F1595" i="3"/>
  <c r="F1596" i="3"/>
  <c r="F1597" i="3"/>
  <c r="F1598" i="3"/>
  <c r="F1599" i="3"/>
  <c r="F1600" i="3"/>
  <c r="F1602" i="3"/>
  <c r="F1603" i="3"/>
  <c r="F1604" i="3"/>
  <c r="F1605" i="3"/>
  <c r="F1606" i="3"/>
  <c r="F1607" i="3"/>
  <c r="F1608" i="3"/>
  <c r="F1609" i="3"/>
  <c r="F1610" i="3"/>
  <c r="F1611" i="3"/>
  <c r="F1612" i="3"/>
  <c r="F1614" i="3"/>
  <c r="F1615" i="3"/>
  <c r="F1616" i="3"/>
  <c r="F1617" i="3"/>
  <c r="F1618" i="3"/>
  <c r="F1620" i="3"/>
  <c r="F1621" i="3"/>
  <c r="F1622" i="3"/>
  <c r="F1623" i="3"/>
  <c r="F1624" i="3"/>
  <c r="F1625" i="3"/>
  <c r="F1626" i="3"/>
  <c r="F1627" i="3"/>
  <c r="F1628" i="3"/>
  <c r="F1629" i="3"/>
  <c r="F1630" i="3"/>
  <c r="F1631" i="3"/>
  <c r="F1632" i="3"/>
  <c r="F1633" i="3"/>
  <c r="F1634" i="3"/>
  <c r="F1635" i="3"/>
  <c r="F1636" i="3"/>
  <c r="F1637" i="3"/>
  <c r="F1638" i="3"/>
  <c r="F1639" i="3"/>
  <c r="F1640" i="3"/>
  <c r="F1641" i="3"/>
  <c r="F1642" i="3"/>
  <c r="F1643" i="3"/>
  <c r="F1644" i="3"/>
  <c r="F1645" i="3"/>
  <c r="F1646" i="3"/>
  <c r="F1647" i="3"/>
  <c r="F1648" i="3"/>
  <c r="F1649" i="3"/>
  <c r="F1650" i="3"/>
  <c r="F1651" i="3"/>
  <c r="F1652" i="3"/>
  <c r="F1653" i="3"/>
  <c r="F1654" i="3"/>
  <c r="F1655" i="3"/>
  <c r="F1656" i="3"/>
  <c r="F1657" i="3"/>
  <c r="F1658" i="3"/>
  <c r="F1659" i="3"/>
  <c r="F1660" i="3"/>
  <c r="F1661" i="3"/>
  <c r="F1662" i="3"/>
  <c r="F1663" i="3"/>
  <c r="F1664" i="3"/>
  <c r="F1665" i="3"/>
  <c r="F1666" i="3"/>
  <c r="F1667" i="3"/>
  <c r="F1668" i="3"/>
  <c r="F1669" i="3"/>
  <c r="F1670" i="3"/>
  <c r="F1671" i="3"/>
  <c r="F1672" i="3"/>
  <c r="F1673" i="3"/>
  <c r="F1674" i="3"/>
  <c r="F1675" i="3"/>
  <c r="F1676" i="3"/>
  <c r="F1677" i="3"/>
  <c r="F1678" i="3"/>
  <c r="F1679" i="3"/>
  <c r="F1680" i="3"/>
  <c r="F1681" i="3"/>
  <c r="F1682" i="3"/>
  <c r="F1683" i="3"/>
  <c r="F1684" i="3"/>
  <c r="F1685" i="3"/>
  <c r="F1686" i="3"/>
  <c r="F1687" i="3"/>
  <c r="F1688" i="3"/>
  <c r="F1689" i="3"/>
  <c r="F1690" i="3"/>
  <c r="F1691" i="3"/>
  <c r="F1692" i="3"/>
  <c r="F1693" i="3"/>
  <c r="F1694" i="3"/>
  <c r="F1695" i="3"/>
  <c r="F1696" i="3"/>
  <c r="F1697" i="3"/>
  <c r="F1698" i="3"/>
  <c r="F1699" i="3"/>
  <c r="F1700" i="3"/>
  <c r="F1701" i="3"/>
  <c r="F1702" i="3"/>
  <c r="F1703" i="3"/>
  <c r="F1705" i="3"/>
  <c r="F1706" i="3"/>
  <c r="F1707" i="3"/>
  <c r="F1708" i="3"/>
  <c r="F1709" i="3"/>
  <c r="F1710" i="3"/>
  <c r="F1711" i="3"/>
  <c r="F1712" i="3"/>
  <c r="F1713" i="3"/>
  <c r="F1714" i="3"/>
  <c r="F1715" i="3"/>
  <c r="F1716" i="3"/>
  <c r="F1718" i="3"/>
  <c r="F1719" i="3"/>
  <c r="F1721" i="3"/>
  <c r="F1722" i="3"/>
  <c r="F1723" i="3"/>
  <c r="F1724" i="3"/>
  <c r="F1725" i="3"/>
  <c r="F1726" i="3"/>
  <c r="F1727" i="3"/>
  <c r="F1728" i="3"/>
  <c r="F1729" i="3"/>
  <c r="F1730" i="3"/>
  <c r="F1731" i="3"/>
  <c r="F1732" i="3"/>
  <c r="F1733" i="3"/>
  <c r="F1734" i="3"/>
  <c r="F1735" i="3"/>
  <c r="F1736" i="3"/>
  <c r="F1737" i="3"/>
  <c r="F1738" i="3"/>
  <c r="F1739" i="3"/>
  <c r="F1740" i="3"/>
  <c r="F1741" i="3"/>
  <c r="F1742" i="3"/>
  <c r="F1743" i="3"/>
  <c r="F1744" i="3"/>
  <c r="F1745" i="3"/>
  <c r="F1746" i="3"/>
  <c r="F1747" i="3"/>
  <c r="F1748" i="3"/>
  <c r="F1749" i="3"/>
  <c r="F1751" i="3"/>
  <c r="F1752" i="3"/>
  <c r="F1753" i="3"/>
  <c r="F1754" i="3"/>
  <c r="F1755" i="3"/>
  <c r="F1756" i="3"/>
  <c r="F1758" i="3"/>
  <c r="F1759" i="3"/>
  <c r="F1760" i="3"/>
  <c r="F1761" i="3"/>
  <c r="F1762" i="3"/>
  <c r="F1763" i="3"/>
  <c r="F1764" i="3"/>
  <c r="F1765" i="3"/>
  <c r="F1766" i="3"/>
  <c r="F1767" i="3"/>
  <c r="F1768" i="3"/>
  <c r="F1770" i="3"/>
  <c r="F1771" i="3"/>
  <c r="F1772" i="3"/>
  <c r="F1773" i="3"/>
  <c r="F1774" i="3"/>
  <c r="F1775" i="3"/>
  <c r="F1776" i="3"/>
  <c r="F1777" i="3"/>
  <c r="F1778" i="3"/>
  <c r="F1779" i="3"/>
  <c r="F1780" i="3"/>
  <c r="F1781" i="3"/>
  <c r="F1783" i="3"/>
  <c r="F1784" i="3"/>
  <c r="F1785" i="3"/>
  <c r="F1786" i="3"/>
  <c r="F1787" i="3"/>
  <c r="F1789" i="3"/>
  <c r="F1790" i="3"/>
  <c r="F1791" i="3"/>
  <c r="F1792" i="3"/>
  <c r="F1793" i="3"/>
  <c r="F1794" i="3"/>
  <c r="F1795" i="3"/>
  <c r="F1796" i="3"/>
  <c r="F1797" i="3"/>
  <c r="F1798" i="3"/>
  <c r="F1799" i="3"/>
  <c r="F1800" i="3"/>
  <c r="F1801" i="3"/>
  <c r="F1802" i="3"/>
  <c r="F1803" i="3"/>
  <c r="F1804" i="3"/>
  <c r="F1805" i="3"/>
  <c r="F1806" i="3"/>
  <c r="F1807" i="3"/>
  <c r="F1808" i="3"/>
  <c r="F1809" i="3"/>
  <c r="F1810" i="3"/>
  <c r="F1811" i="3"/>
  <c r="F1812" i="3"/>
  <c r="F1813" i="3"/>
  <c r="F1814" i="3"/>
  <c r="F1816" i="3"/>
  <c r="F1817" i="3"/>
  <c r="F1818" i="3"/>
  <c r="F1819" i="3"/>
  <c r="F1820" i="3"/>
  <c r="F1821" i="3"/>
  <c r="F1822" i="3"/>
  <c r="F1823" i="3"/>
  <c r="F1824" i="3"/>
  <c r="F1825" i="3"/>
  <c r="F1827" i="3"/>
  <c r="F1828" i="3"/>
  <c r="F1829" i="3"/>
  <c r="F1830" i="3"/>
  <c r="F1831" i="3"/>
  <c r="F1833" i="3"/>
  <c r="F1834" i="3"/>
  <c r="F1835" i="3"/>
  <c r="F1836" i="3"/>
  <c r="F1837" i="3"/>
  <c r="F1838" i="3"/>
  <c r="F1840" i="3"/>
  <c r="F1841" i="3"/>
  <c r="F1842" i="3"/>
  <c r="F1843" i="3"/>
  <c r="F1844" i="3"/>
  <c r="F1845" i="3"/>
  <c r="F1846" i="3"/>
  <c r="F1847" i="3"/>
  <c r="F1848" i="3"/>
  <c r="F1849" i="3"/>
  <c r="F1850" i="3"/>
  <c r="F1851" i="3"/>
  <c r="F1852" i="3"/>
  <c r="F1853" i="3"/>
  <c r="F1854" i="3"/>
  <c r="F1855" i="3"/>
  <c r="F1856" i="3"/>
  <c r="F1857" i="3"/>
  <c r="F1859" i="3"/>
  <c r="F1860" i="3"/>
  <c r="F1861" i="3"/>
  <c r="F1862" i="3"/>
  <c r="F1863" i="3"/>
  <c r="F1864" i="3"/>
  <c r="F1865" i="3"/>
  <c r="F1866" i="3"/>
  <c r="F1867" i="3"/>
  <c r="F1868" i="3"/>
  <c r="F1869" i="3"/>
  <c r="F1870" i="3"/>
  <c r="F1871" i="3"/>
  <c r="F1872" i="3"/>
  <c r="F1873" i="3"/>
  <c r="F1874" i="3"/>
  <c r="F1875" i="3"/>
  <c r="F1876" i="3"/>
  <c r="F1877" i="3"/>
  <c r="F1878" i="3"/>
  <c r="F1879" i="3"/>
  <c r="F1880" i="3"/>
  <c r="F1881" i="3"/>
  <c r="F1883" i="3"/>
  <c r="F1884" i="3"/>
  <c r="F1885" i="3"/>
  <c r="F1886" i="3"/>
  <c r="F1887" i="3"/>
  <c r="F1888" i="3"/>
  <c r="F1890" i="3"/>
  <c r="F1891" i="3"/>
  <c r="F1892" i="3"/>
  <c r="F1893" i="3"/>
  <c r="F1894" i="3"/>
  <c r="F1895" i="3"/>
  <c r="F1896" i="3"/>
  <c r="F1897" i="3"/>
  <c r="F1898" i="3"/>
  <c r="F1899" i="3"/>
  <c r="F1900" i="3"/>
  <c r="F1901" i="3"/>
  <c r="F1902" i="3"/>
  <c r="F1903" i="3"/>
  <c r="F1904" i="3"/>
  <c r="F1905" i="3"/>
  <c r="F1906" i="3"/>
  <c r="F1907" i="3"/>
  <c r="F1908" i="3"/>
  <c r="F1909" i="3"/>
  <c r="F1910" i="3"/>
  <c r="F1911" i="3"/>
  <c r="F1913" i="3"/>
  <c r="F1914" i="3"/>
  <c r="F1915" i="3"/>
  <c r="F1916" i="3"/>
  <c r="F1917" i="3"/>
  <c r="F1919" i="3"/>
  <c r="F1920" i="3"/>
  <c r="F1921" i="3"/>
  <c r="F1922" i="3"/>
  <c r="F1923" i="3"/>
  <c r="F1924" i="3"/>
  <c r="F1925" i="3"/>
  <c r="F1926" i="3"/>
  <c r="F1927" i="3"/>
  <c r="F1928" i="3"/>
  <c r="F1929" i="3"/>
  <c r="F1930" i="3"/>
  <c r="F1931" i="3"/>
  <c r="F1933" i="3"/>
  <c r="F1934" i="3"/>
  <c r="F1935" i="3"/>
  <c r="F1936" i="3"/>
  <c r="F1937" i="3"/>
  <c r="F1938" i="3"/>
  <c r="F1939" i="3"/>
  <c r="F1940" i="3"/>
  <c r="F1942" i="3"/>
  <c r="F1943" i="3"/>
  <c r="F1944" i="3"/>
  <c r="F1945" i="3"/>
  <c r="F1946" i="3"/>
  <c r="F1947" i="3"/>
  <c r="F1948" i="3"/>
  <c r="F1949" i="3"/>
  <c r="F1950" i="3"/>
  <c r="F1951" i="3"/>
  <c r="F1952" i="3"/>
  <c r="F1953" i="3"/>
  <c r="F1954" i="3"/>
  <c r="F1955" i="3"/>
  <c r="F1956" i="3"/>
  <c r="F1958" i="3"/>
  <c r="F1960" i="3"/>
  <c r="F1961" i="3"/>
  <c r="F1962" i="3"/>
  <c r="F1963" i="3"/>
  <c r="F1964" i="3"/>
  <c r="F1965" i="3"/>
  <c r="F1966" i="3"/>
  <c r="F1967" i="3"/>
  <c r="F1968" i="3"/>
  <c r="F1969" i="3"/>
  <c r="F1970" i="3"/>
  <c r="F1971" i="3"/>
  <c r="F1972" i="3"/>
  <c r="F1973" i="3"/>
  <c r="F1974" i="3"/>
  <c r="F1976" i="3"/>
  <c r="F1977" i="3"/>
  <c r="F1978" i="3"/>
  <c r="F1979" i="3"/>
  <c r="F1980" i="3"/>
  <c r="F1981" i="3"/>
  <c r="F1982" i="3"/>
  <c r="F1983" i="3"/>
  <c r="F1985" i="3"/>
  <c r="F1986" i="3"/>
  <c r="F1987" i="3"/>
  <c r="F1988" i="3"/>
  <c r="F1989" i="3"/>
  <c r="F1990" i="3"/>
  <c r="F1991" i="3"/>
  <c r="F1992" i="3"/>
  <c r="F1993" i="3"/>
  <c r="F1994" i="3"/>
  <c r="F1996" i="3"/>
  <c r="F1997" i="3"/>
  <c r="F1998" i="3"/>
  <c r="F1999" i="3"/>
  <c r="F2000" i="3"/>
  <c r="F2001" i="3"/>
  <c r="F2002" i="3"/>
  <c r="F2003" i="3"/>
  <c r="F2004" i="3"/>
  <c r="F2005" i="3"/>
  <c r="F2006" i="3"/>
  <c r="F2007" i="3"/>
  <c r="F2008" i="3"/>
  <c r="F2009" i="3"/>
  <c r="F2010" i="3"/>
  <c r="F2011" i="3"/>
  <c r="F2013" i="3"/>
  <c r="F2014" i="3"/>
  <c r="F2015" i="3"/>
  <c r="F2016" i="3"/>
  <c r="F2017" i="3"/>
  <c r="F2018" i="3"/>
  <c r="F2019" i="3"/>
  <c r="F2020" i="3"/>
  <c r="F2021" i="3"/>
  <c r="F2022" i="3"/>
  <c r="F2023" i="3"/>
  <c r="F2024" i="3"/>
  <c r="F2025" i="3"/>
  <c r="F2026" i="3"/>
  <c r="F2027" i="3"/>
  <c r="F2029" i="3"/>
  <c r="F2030" i="3"/>
  <c r="F2031" i="3"/>
  <c r="F2032" i="3"/>
  <c r="F2033" i="3"/>
  <c r="F2034" i="3"/>
  <c r="F2035" i="3"/>
  <c r="F2036" i="3"/>
  <c r="F2038" i="3"/>
  <c r="F2039" i="3"/>
  <c r="F2040" i="3"/>
  <c r="F2041" i="3"/>
  <c r="F2042" i="3"/>
  <c r="F2043" i="3"/>
  <c r="F2044" i="3"/>
  <c r="F2045" i="3"/>
  <c r="F2046" i="3"/>
  <c r="F2047" i="3"/>
  <c r="F2048" i="3"/>
  <c r="F2049" i="3"/>
  <c r="F2050" i="3"/>
  <c r="F2051" i="3"/>
  <c r="F2052" i="3"/>
  <c r="F2053" i="3"/>
  <c r="F2054" i="3"/>
  <c r="F2055" i="3"/>
  <c r="F2056" i="3"/>
  <c r="F2057" i="3"/>
  <c r="F2058" i="3"/>
  <c r="F2059" i="3"/>
  <c r="F2060" i="3"/>
  <c r="F2062" i="3"/>
  <c r="F2063" i="3"/>
  <c r="F2064" i="3"/>
  <c r="F2065" i="3"/>
  <c r="F2066" i="3"/>
  <c r="F2067" i="3"/>
  <c r="F2069" i="3"/>
  <c r="F2070" i="3"/>
  <c r="F2071" i="3"/>
  <c r="F2072" i="3"/>
  <c r="F2073" i="3"/>
  <c r="F2074" i="3"/>
  <c r="F2075" i="3"/>
  <c r="F2076" i="3"/>
  <c r="F2077" i="3"/>
  <c r="F2078" i="3"/>
  <c r="F2079" i="3"/>
  <c r="F2080" i="3"/>
  <c r="F2081" i="3"/>
  <c r="F2082" i="3"/>
  <c r="F2083" i="3"/>
  <c r="F2084" i="3"/>
  <c r="F2085" i="3"/>
  <c r="F2086" i="3"/>
  <c r="F2087" i="3"/>
  <c r="F2088" i="3"/>
  <c r="F2089" i="3"/>
  <c r="F2090" i="3"/>
  <c r="F2091" i="3"/>
  <c r="F2092" i="3"/>
  <c r="F2093" i="3"/>
  <c r="F2094" i="3"/>
  <c r="F2095" i="3"/>
  <c r="F2096" i="3"/>
  <c r="F2097" i="3"/>
  <c r="F2098" i="3"/>
  <c r="F2099" i="3"/>
  <c r="F2100" i="3"/>
  <c r="F2101" i="3"/>
  <c r="F2102" i="3"/>
  <c r="F2103" i="3"/>
  <c r="F2104" i="3"/>
  <c r="F2105" i="3"/>
  <c r="F2106" i="3"/>
  <c r="F2107" i="3"/>
  <c r="F2108" i="3"/>
  <c r="F2110" i="3"/>
  <c r="F2112" i="3"/>
  <c r="F2113" i="3"/>
  <c r="F2114" i="3"/>
  <c r="F2115" i="3"/>
  <c r="F2116" i="3"/>
  <c r="F2117" i="3"/>
  <c r="F2118" i="3"/>
  <c r="F2119" i="3"/>
  <c r="F2120" i="3"/>
  <c r="F2121" i="3"/>
  <c r="F2122" i="3"/>
  <c r="F2123" i="3"/>
  <c r="F2124" i="3"/>
  <c r="F2125" i="3"/>
  <c r="F2126" i="3"/>
  <c r="F2127" i="3"/>
  <c r="F2128" i="3"/>
  <c r="F2129" i="3"/>
  <c r="F2130" i="3"/>
  <c r="F2131" i="3"/>
  <c r="F2132" i="3"/>
  <c r="F2133" i="3"/>
  <c r="F2134" i="3"/>
  <c r="F2135" i="3"/>
  <c r="F2136" i="3"/>
  <c r="F2137" i="3"/>
  <c r="F2138" i="3"/>
  <c r="F2139" i="3"/>
  <c r="F2140" i="3"/>
  <c r="F2141" i="3"/>
  <c r="F2142" i="3"/>
  <c r="F2143" i="3"/>
  <c r="F2144" i="3"/>
  <c r="F2145" i="3"/>
  <c r="F2146" i="3"/>
  <c r="F2147" i="3"/>
  <c r="F2148" i="3"/>
  <c r="F2149" i="3"/>
  <c r="F2150" i="3"/>
  <c r="F2151" i="3"/>
  <c r="F2152" i="3"/>
  <c r="F2153" i="3"/>
  <c r="F2154" i="3"/>
  <c r="F2155" i="3"/>
  <c r="F2156" i="3"/>
  <c r="F2157" i="3"/>
  <c r="F2158" i="3"/>
  <c r="F2159" i="3"/>
  <c r="F2160" i="3"/>
  <c r="F2161" i="3"/>
  <c r="F2162" i="3"/>
  <c r="F2163" i="3"/>
  <c r="F2164" i="3"/>
  <c r="F2165" i="3"/>
  <c r="F2166" i="3"/>
  <c r="F2167" i="3"/>
  <c r="F2169" i="3"/>
  <c r="F2170" i="3"/>
  <c r="F2171" i="3"/>
  <c r="F2172" i="3"/>
  <c r="F2173" i="3"/>
  <c r="F2174" i="3"/>
  <c r="F2176" i="3"/>
  <c r="F2177" i="3"/>
  <c r="F2178" i="3"/>
  <c r="F2179" i="3"/>
  <c r="F2180" i="3"/>
  <c r="F2181" i="3"/>
  <c r="F2182" i="3"/>
  <c r="F2183" i="3"/>
  <c r="F2184" i="3"/>
  <c r="F2185" i="3"/>
  <c r="F2186" i="3"/>
  <c r="F2187" i="3"/>
  <c r="F2188" i="3"/>
  <c r="F2189" i="3"/>
  <c r="F2190" i="3"/>
  <c r="F2191" i="3"/>
  <c r="F2192" i="3"/>
  <c r="F2193" i="3"/>
  <c r="F2194" i="3"/>
  <c r="F2195" i="3"/>
  <c r="F2196" i="3"/>
  <c r="F2197" i="3"/>
  <c r="F2198" i="3"/>
  <c r="F2199" i="3"/>
  <c r="F2200" i="3"/>
  <c r="F2201" i="3"/>
  <c r="F2202" i="3"/>
  <c r="F2203" i="3"/>
  <c r="F2204" i="3"/>
  <c r="F2205" i="3"/>
  <c r="F2206" i="3"/>
  <c r="F2207" i="3"/>
  <c r="F2208" i="3"/>
  <c r="F2209" i="3"/>
  <c r="F2210" i="3"/>
  <c r="F2211" i="3"/>
  <c r="F5" i="3"/>
  <c r="F4" i="3"/>
  <c r="H52" i="18" l="1"/>
  <c r="I52" i="18" s="1"/>
  <c r="H52" i="23"/>
  <c r="I52" i="23" s="1"/>
  <c r="H52" i="21"/>
  <c r="I52" i="21" s="1"/>
  <c r="H52" i="19"/>
  <c r="I52" i="19" s="1"/>
  <c r="H52" i="24"/>
  <c r="I52" i="24" s="1"/>
  <c r="H52" i="22"/>
  <c r="I52" i="22" s="1"/>
  <c r="H52" i="20"/>
  <c r="I52" i="20" s="1"/>
  <c r="H52" i="1"/>
  <c r="I52" i="1" s="1"/>
  <c r="F535" i="2"/>
  <c r="H535" i="2" s="1"/>
  <c r="F460" i="2"/>
  <c r="H460" i="2" s="1"/>
  <c r="F386" i="2"/>
  <c r="H386" i="2" s="1"/>
  <c r="F312" i="2"/>
  <c r="H312" i="2" s="1"/>
  <c r="H308" i="2" s="1"/>
  <c r="E44" i="7" s="1"/>
  <c r="F237" i="2"/>
  <c r="H237" i="2" s="1"/>
  <c r="F93" i="2"/>
  <c r="H93" i="2" s="1"/>
  <c r="F540" i="2"/>
  <c r="H540" i="2" s="1"/>
  <c r="H538" i="2" s="1"/>
  <c r="E75" i="7" s="1"/>
  <c r="F466" i="2"/>
  <c r="H466" i="2" s="1"/>
  <c r="F392" i="2"/>
  <c r="H392" i="2" s="1"/>
  <c r="F318" i="2"/>
  <c r="H318" i="2" s="1"/>
  <c r="F243" i="2"/>
  <c r="H243" i="2" s="1"/>
  <c r="F170" i="2"/>
  <c r="H170" i="2" s="1"/>
  <c r="F99" i="2"/>
  <c r="H99" i="2" s="1"/>
  <c r="F1500" i="2"/>
  <c r="H1500" i="2" s="1"/>
  <c r="H1495" i="2" s="1"/>
  <c r="E168" i="7" s="1"/>
  <c r="F1509" i="2"/>
  <c r="H1509" i="2" s="1"/>
  <c r="H1504" i="2" s="1"/>
  <c r="E169" i="7" s="1"/>
  <c r="F1518" i="2"/>
  <c r="H1518" i="2" s="1"/>
  <c r="H1513" i="2" s="1"/>
  <c r="E170" i="7" s="1"/>
  <c r="F575" i="2"/>
  <c r="H575" i="2" s="1"/>
  <c r="F502" i="2"/>
  <c r="H502" i="2" s="1"/>
  <c r="F429" i="2"/>
  <c r="H429" i="2" s="1"/>
  <c r="F281" i="2"/>
  <c r="H281" i="2" s="1"/>
  <c r="F205" i="2"/>
  <c r="H205" i="2" s="1"/>
  <c r="E7" i="6"/>
  <c r="F133" i="2"/>
  <c r="H133" i="2" s="1"/>
  <c r="F60" i="2"/>
  <c r="H60" i="2" s="1"/>
  <c r="F1372" i="2"/>
  <c r="H1372" i="2" s="1"/>
  <c r="F1392" i="2"/>
  <c r="H1392" i="2" s="1"/>
  <c r="F1412" i="2"/>
  <c r="H1412" i="2" s="1"/>
  <c r="F1472" i="2"/>
  <c r="H1472" i="2" s="1"/>
  <c r="F1313" i="2"/>
  <c r="H1313" i="2" s="1"/>
  <c r="F1293" i="2"/>
  <c r="H1293" i="2" s="1"/>
  <c r="F1273" i="2"/>
  <c r="H1273" i="2" s="1"/>
  <c r="F1253" i="2"/>
  <c r="H1253" i="2" s="1"/>
  <c r="F1233" i="2"/>
  <c r="H1233" i="2" s="1"/>
  <c r="F1213" i="2"/>
  <c r="H1213" i="2" s="1"/>
  <c r="F1193" i="2"/>
  <c r="H1193" i="2" s="1"/>
  <c r="F1332" i="2"/>
  <c r="H1332" i="2" s="1"/>
  <c r="F1432" i="2"/>
  <c r="H1432" i="2" s="1"/>
  <c r="F1452" i="2"/>
  <c r="H1452" i="2" s="1"/>
  <c r="F1352" i="2"/>
  <c r="H1352" i="2" s="1"/>
  <c r="F1173" i="2"/>
  <c r="H1173" i="2" s="1"/>
  <c r="F913" i="2"/>
  <c r="H913" i="2" s="1"/>
  <c r="F873" i="2"/>
  <c r="H873" i="2" s="1"/>
  <c r="F834" i="2"/>
  <c r="H834" i="2" s="1"/>
  <c r="F797" i="2"/>
  <c r="H797" i="2" s="1"/>
  <c r="F760" i="2"/>
  <c r="H760" i="2" s="1"/>
  <c r="F719" i="2"/>
  <c r="H719" i="2" s="1"/>
  <c r="F681" i="2"/>
  <c r="H681" i="2" s="1"/>
  <c r="F646" i="2"/>
  <c r="H646" i="2" s="1"/>
  <c r="H22" i="23"/>
  <c r="I22" i="23" s="1"/>
  <c r="H22" i="24"/>
  <c r="I22" i="24" s="1"/>
  <c r="H22" i="21"/>
  <c r="I22" i="21" s="1"/>
  <c r="H22" i="19"/>
  <c r="I22" i="19" s="1"/>
  <c r="H22" i="22"/>
  <c r="I22" i="22" s="1"/>
  <c r="H22" i="20"/>
  <c r="I22" i="20" s="1"/>
  <c r="H22" i="1"/>
  <c r="I22" i="1" s="1"/>
  <c r="H22" i="18"/>
  <c r="I22" i="18" s="1"/>
  <c r="F24" i="2"/>
  <c r="H24" i="2" s="1"/>
  <c r="F459" i="2"/>
  <c r="H459" i="2" s="1"/>
  <c r="H456" i="2" s="1"/>
  <c r="E64" i="7" s="1"/>
  <c r="F534" i="2"/>
  <c r="H534" i="2" s="1"/>
  <c r="H530" i="2" s="1"/>
  <c r="E74" i="7" s="1"/>
  <c r="F385" i="2"/>
  <c r="H385" i="2" s="1"/>
  <c r="F311" i="2"/>
  <c r="H311" i="2" s="1"/>
  <c r="F236" i="2"/>
  <c r="H236" i="2" s="1"/>
  <c r="H231" i="2" s="1"/>
  <c r="E34" i="7" s="1"/>
  <c r="F164" i="2"/>
  <c r="H164" i="2" s="1"/>
  <c r="H160" i="2" s="1"/>
  <c r="E24" i="7" s="1"/>
  <c r="F92" i="2"/>
  <c r="H92" i="2" s="1"/>
  <c r="H88" i="2" s="1"/>
  <c r="E14" i="7" s="1"/>
  <c r="F465" i="2"/>
  <c r="H465" i="2" s="1"/>
  <c r="F391" i="2"/>
  <c r="H391" i="2" s="1"/>
  <c r="H389" i="2" s="1"/>
  <c r="E55" i="7" s="1"/>
  <c r="F317" i="2"/>
  <c r="H317" i="2" s="1"/>
  <c r="H315" i="2" s="1"/>
  <c r="E45" i="7" s="1"/>
  <c r="F242" i="2"/>
  <c r="H242" i="2" s="1"/>
  <c r="H240" i="2" s="1"/>
  <c r="E35" i="7" s="1"/>
  <c r="F169" i="2"/>
  <c r="H169" i="2" s="1"/>
  <c r="H167" i="2" s="1"/>
  <c r="E25" i="7" s="1"/>
  <c r="F98" i="2"/>
  <c r="H98" i="2" s="1"/>
  <c r="H96" i="2" s="1"/>
  <c r="E15" i="7" s="1"/>
  <c r="F427" i="2"/>
  <c r="H427" i="2" s="1"/>
  <c r="F279" i="2"/>
  <c r="H279" i="2" s="1"/>
  <c r="H21" i="22"/>
  <c r="I21" i="22" s="1"/>
  <c r="H21" i="23"/>
  <c r="I21" i="23" s="1"/>
  <c r="H21" i="19"/>
  <c r="I21" i="19" s="1"/>
  <c r="H21" i="24"/>
  <c r="I21" i="24" s="1"/>
  <c r="H21" i="20"/>
  <c r="I21" i="20" s="1"/>
  <c r="H21" i="18"/>
  <c r="I21" i="18" s="1"/>
  <c r="H21" i="1"/>
  <c r="I21" i="1" s="1"/>
  <c r="H21" i="21"/>
  <c r="I21" i="21" s="1"/>
  <c r="F551" i="2"/>
  <c r="H551" i="2" s="1"/>
  <c r="F404" i="2"/>
  <c r="H404" i="2" s="1"/>
  <c r="F256" i="2"/>
  <c r="H256" i="2" s="1"/>
  <c r="F330" i="2"/>
  <c r="H330" i="2" s="1"/>
  <c r="H23" i="23"/>
  <c r="I23" i="23" s="1"/>
  <c r="H23" i="24"/>
  <c r="I23" i="24" s="1"/>
  <c r="H23" i="21"/>
  <c r="I23" i="21" s="1"/>
  <c r="H23" i="1"/>
  <c r="I23" i="1" s="1"/>
  <c r="H23" i="22"/>
  <c r="I23" i="22" s="1"/>
  <c r="H23" i="18"/>
  <c r="I23" i="18" s="1"/>
  <c r="H23" i="19"/>
  <c r="I23" i="19" s="1"/>
  <c r="H23" i="20"/>
  <c r="I23" i="20" s="1"/>
  <c r="F22" i="2"/>
  <c r="H22" i="2" s="1"/>
  <c r="F382" i="2"/>
  <c r="H382" i="2" s="1"/>
  <c r="H380" i="2" s="1"/>
  <c r="E54" i="7" s="1"/>
  <c r="F233" i="2"/>
  <c r="H233" i="2" s="1"/>
  <c r="F569" i="2"/>
  <c r="H569" i="2" s="1"/>
  <c r="F497" i="2"/>
  <c r="H497" i="2" s="1"/>
  <c r="F422" i="2"/>
  <c r="H422" i="2" s="1"/>
  <c r="F348" i="2"/>
  <c r="H348" i="2" s="1"/>
  <c r="F274" i="2"/>
  <c r="H274" i="2" s="1"/>
  <c r="F199" i="2"/>
  <c r="H199" i="2" s="1"/>
  <c r="F127" i="2"/>
  <c r="H127" i="2" s="1"/>
  <c r="F54" i="2"/>
  <c r="H54" i="2" s="1"/>
  <c r="F16" i="2"/>
  <c r="H16" i="2" s="1"/>
  <c r="F479" i="2"/>
  <c r="H479" i="2" s="1"/>
  <c r="H477" i="2" s="1"/>
  <c r="E67" i="7" s="1"/>
  <c r="F403" i="2"/>
  <c r="H403" i="2" s="1"/>
  <c r="F255" i="2"/>
  <c r="H255" i="2" s="1"/>
  <c r="F181" i="2"/>
  <c r="H181" i="2" s="1"/>
  <c r="F329" i="2"/>
  <c r="H329" i="2" s="1"/>
  <c r="F496" i="2"/>
  <c r="H496" i="2" s="1"/>
  <c r="F568" i="2"/>
  <c r="H568" i="2" s="1"/>
  <c r="F421" i="2"/>
  <c r="H421" i="2" s="1"/>
  <c r="F347" i="2"/>
  <c r="H347" i="2" s="1"/>
  <c r="F273" i="2"/>
  <c r="H273" i="2" s="1"/>
  <c r="F198" i="2"/>
  <c r="H198" i="2" s="1"/>
  <c r="F126" i="2"/>
  <c r="H126" i="2" s="1"/>
  <c r="F53" i="2"/>
  <c r="H53" i="2" s="1"/>
  <c r="H51" i="23"/>
  <c r="I51" i="23" s="1"/>
  <c r="H51" i="21"/>
  <c r="I51" i="21" s="1"/>
  <c r="H51" i="19"/>
  <c r="I51" i="19" s="1"/>
  <c r="H51" i="18"/>
  <c r="I51" i="18" s="1"/>
  <c r="H51" i="24"/>
  <c r="I51" i="24" s="1"/>
  <c r="H51" i="22"/>
  <c r="I51" i="22" s="1"/>
  <c r="H51" i="20"/>
  <c r="I51" i="20" s="1"/>
  <c r="H51" i="1"/>
  <c r="I51" i="1" s="1"/>
  <c r="H24" i="19"/>
  <c r="I24" i="19" s="1"/>
  <c r="H24" i="1"/>
  <c r="I24" i="1" s="1"/>
  <c r="H24" i="20"/>
  <c r="I24" i="20" s="1"/>
  <c r="H24" i="21"/>
  <c r="I24" i="21" s="1"/>
  <c r="H24" i="22"/>
  <c r="I24" i="22" s="1"/>
  <c r="H24" i="23"/>
  <c r="I24" i="23" s="1"/>
  <c r="H24" i="24"/>
  <c r="I24" i="24" s="1"/>
  <c r="H24" i="18"/>
  <c r="I24" i="18" s="1"/>
  <c r="H55" i="23"/>
  <c r="I55" i="23" s="1"/>
  <c r="H55" i="24"/>
  <c r="I55" i="24" s="1"/>
  <c r="H55" i="21"/>
  <c r="I55" i="21" s="1"/>
  <c r="H55" i="22"/>
  <c r="I55" i="22" s="1"/>
  <c r="H55" i="19"/>
  <c r="I55" i="19" s="1"/>
  <c r="H55" i="20"/>
  <c r="I55" i="20" s="1"/>
  <c r="H55" i="18"/>
  <c r="I55" i="18" s="1"/>
  <c r="H55" i="1"/>
  <c r="I55" i="1" s="1"/>
  <c r="F503" i="2"/>
  <c r="H503" i="2" s="1"/>
  <c r="F576" i="2"/>
  <c r="H576" i="2" s="1"/>
  <c r="F430" i="2"/>
  <c r="H430" i="2" s="1"/>
  <c r="F354" i="2"/>
  <c r="H354" i="2" s="1"/>
  <c r="F282" i="2"/>
  <c r="H282" i="2" s="1"/>
  <c r="F206" i="2"/>
  <c r="H206" i="2" s="1"/>
  <c r="F134" i="2"/>
  <c r="H134" i="2" s="1"/>
  <c r="F61" i="2"/>
  <c r="H61" i="2" s="1"/>
  <c r="F550" i="2"/>
  <c r="H550" i="2" s="1"/>
  <c r="F402" i="2"/>
  <c r="H402" i="2" s="1"/>
  <c r="H400" i="2" s="1"/>
  <c r="E57" i="7" s="1"/>
  <c r="F328" i="2"/>
  <c r="H328" i="2" s="1"/>
  <c r="H326" i="2" s="1"/>
  <c r="E47" i="7" s="1"/>
  <c r="F339" i="2" s="1"/>
  <c r="H339" i="2" s="1"/>
  <c r="F254" i="2"/>
  <c r="H254" i="2" s="1"/>
  <c r="F180" i="2"/>
  <c r="H180" i="2" s="1"/>
  <c r="H178" i="2" s="1"/>
  <c r="E27" i="7" s="1"/>
  <c r="F109" i="2"/>
  <c r="H109" i="2" s="1"/>
  <c r="H107" i="2" s="1"/>
  <c r="E17" i="7" s="1"/>
  <c r="F523" i="2"/>
  <c r="H523" i="2" s="1"/>
  <c r="H521" i="2" s="1"/>
  <c r="E73" i="7" s="1"/>
  <c r="F449" i="2"/>
  <c r="H449" i="2" s="1"/>
  <c r="H447" i="2" s="1"/>
  <c r="E63" i="7" s="1"/>
  <c r="F373" i="2"/>
  <c r="H373" i="2" s="1"/>
  <c r="H371" i="2" s="1"/>
  <c r="E53" i="7" s="1"/>
  <c r="F301" i="2"/>
  <c r="H301" i="2" s="1"/>
  <c r="H299" i="2" s="1"/>
  <c r="E43" i="7" s="1"/>
  <c r="F224" i="2"/>
  <c r="H224" i="2" s="1"/>
  <c r="H222" i="2" s="1"/>
  <c r="E33" i="7" s="1"/>
  <c r="F335" i="2" s="1"/>
  <c r="H335" i="2" s="1"/>
  <c r="F153" i="2"/>
  <c r="H153" i="2" s="1"/>
  <c r="H151" i="2" s="1"/>
  <c r="E23" i="7" s="1"/>
  <c r="F81" i="2"/>
  <c r="H81" i="2" s="1"/>
  <c r="H79" i="2" s="1"/>
  <c r="E13" i="7" s="1"/>
  <c r="F567" i="2"/>
  <c r="H567" i="2" s="1"/>
  <c r="F495" i="2"/>
  <c r="H495" i="2" s="1"/>
  <c r="F420" i="2"/>
  <c r="H420" i="2" s="1"/>
  <c r="F346" i="2"/>
  <c r="H346" i="2" s="1"/>
  <c r="F272" i="2"/>
  <c r="H272" i="2" s="1"/>
  <c r="F197" i="2"/>
  <c r="H197" i="2" s="1"/>
  <c r="F52" i="2"/>
  <c r="H52" i="2" s="1"/>
  <c r="F125" i="2"/>
  <c r="H125" i="2" s="1"/>
  <c r="E6" i="6"/>
  <c r="F5" i="2"/>
  <c r="H5" i="2" s="1"/>
  <c r="F23" i="2"/>
  <c r="H23" i="2" s="1"/>
  <c r="F36" i="2"/>
  <c r="H36" i="2" s="1"/>
  <c r="H32" i="2" s="1"/>
  <c r="E7" i="7" s="1"/>
  <c r="F509" i="2"/>
  <c r="H509" i="2" s="1"/>
  <c r="H507" i="2" s="1"/>
  <c r="E71" i="7" s="1"/>
  <c r="F589" i="2" s="1"/>
  <c r="H589" i="2" s="1"/>
  <c r="F436" i="2"/>
  <c r="H436" i="2" s="1"/>
  <c r="H434" i="2" s="1"/>
  <c r="E61" i="7" s="1"/>
  <c r="F518" i="2" s="1"/>
  <c r="H518" i="2" s="1"/>
  <c r="F360" i="2"/>
  <c r="H360" i="2" s="1"/>
  <c r="H358" i="2" s="1"/>
  <c r="E51" i="7" s="1"/>
  <c r="F288" i="2"/>
  <c r="H288" i="2" s="1"/>
  <c r="H286" i="2" s="1"/>
  <c r="E41" i="7" s="1"/>
  <c r="F211" i="2"/>
  <c r="H211" i="2" s="1"/>
  <c r="H209" i="2" s="1"/>
  <c r="E31" i="7" s="1"/>
  <c r="F140" i="2"/>
  <c r="H140" i="2" s="1"/>
  <c r="H138" i="2" s="1"/>
  <c r="E21" i="7" s="1"/>
  <c r="F67" i="2"/>
  <c r="H67" i="2" s="1"/>
  <c r="H65" i="2" s="1"/>
  <c r="E11" i="7" s="1"/>
  <c r="H644" i="2" s="1"/>
  <c r="F577" i="2"/>
  <c r="H577" i="2" s="1"/>
  <c r="F504" i="2"/>
  <c r="H504" i="2" s="1"/>
  <c r="F431" i="2"/>
  <c r="H431" i="2" s="1"/>
  <c r="F355" i="2"/>
  <c r="H355" i="2" s="1"/>
  <c r="H351" i="2" s="1"/>
  <c r="E50" i="7" s="1"/>
  <c r="F283" i="2"/>
  <c r="H283" i="2" s="1"/>
  <c r="F135" i="2"/>
  <c r="H135" i="2" s="1"/>
  <c r="F62" i="2"/>
  <c r="H62" i="2" s="1"/>
  <c r="F565" i="2"/>
  <c r="H565" i="2" s="1"/>
  <c r="F493" i="2"/>
  <c r="H493" i="2" s="1"/>
  <c r="F418" i="2"/>
  <c r="H418" i="2" s="1"/>
  <c r="F344" i="2"/>
  <c r="H344" i="2" s="1"/>
  <c r="F270" i="2"/>
  <c r="H270" i="2" s="1"/>
  <c r="F195" i="2"/>
  <c r="H195" i="2" s="1"/>
  <c r="F123" i="2"/>
  <c r="H123" i="2" s="1"/>
  <c r="F50" i="2"/>
  <c r="H50" i="2" s="1"/>
  <c r="H50" i="23"/>
  <c r="I50" i="23" s="1"/>
  <c r="H50" i="24"/>
  <c r="I50" i="24" s="1"/>
  <c r="H50" i="21"/>
  <c r="I50" i="21" s="1"/>
  <c r="H50" i="22"/>
  <c r="I50" i="22" s="1"/>
  <c r="H50" i="19"/>
  <c r="I50" i="19" s="1"/>
  <c r="H50" i="20"/>
  <c r="I50" i="20" s="1"/>
  <c r="H50" i="18"/>
  <c r="I50" i="18" s="1"/>
  <c r="H50" i="1"/>
  <c r="I50" i="1" s="1"/>
  <c r="H56" i="19"/>
  <c r="I56" i="19" s="1"/>
  <c r="H56" i="18"/>
  <c r="I56" i="18" s="1"/>
  <c r="H56" i="1"/>
  <c r="I56" i="1" s="1"/>
  <c r="H56" i="20"/>
  <c r="I56" i="20" s="1"/>
  <c r="H56" i="23"/>
  <c r="I56" i="23" s="1"/>
  <c r="H56" i="24"/>
  <c r="I56" i="24" s="1"/>
  <c r="H56" i="21"/>
  <c r="I56" i="21" s="1"/>
  <c r="H56" i="22"/>
  <c r="I56" i="22" s="1"/>
  <c r="F17" i="2"/>
  <c r="H17" i="2" s="1"/>
  <c r="H43" i="1"/>
  <c r="I43" i="1" s="1"/>
  <c r="H42" i="1"/>
  <c r="I42" i="1" s="1"/>
  <c r="F117" i="2"/>
  <c r="H117" i="2" s="1"/>
  <c r="H639" i="2"/>
  <c r="H20" i="2"/>
  <c r="E5" i="7" s="1"/>
  <c r="H3" i="2"/>
  <c r="E3" i="7" s="1"/>
  <c r="F187" i="2" l="1"/>
  <c r="H187" i="2" s="1"/>
  <c r="H252" i="2"/>
  <c r="E37" i="7" s="1"/>
  <c r="H463" i="2"/>
  <c r="E65" i="7" s="1"/>
  <c r="F558" i="2" s="1"/>
  <c r="H558" i="2" s="1"/>
  <c r="F556" i="2"/>
  <c r="H556" i="2" s="1"/>
  <c r="H12" i="2"/>
  <c r="E4" i="7" s="1"/>
  <c r="F409" i="2"/>
  <c r="H409" i="2" s="1"/>
  <c r="F262" i="2"/>
  <c r="H262" i="2" s="1"/>
  <c r="F263" i="2"/>
  <c r="H263" i="2" s="1"/>
  <c r="F190" i="2"/>
  <c r="H190" i="2" s="1"/>
  <c r="H45" i="24"/>
  <c r="I45" i="24" s="1"/>
  <c r="H45" i="21"/>
  <c r="I45" i="21" s="1"/>
  <c r="H45" i="19"/>
  <c r="I45" i="19" s="1"/>
  <c r="H45" i="22"/>
  <c r="I45" i="22" s="1"/>
  <c r="H45" i="20"/>
  <c r="I45" i="20" s="1"/>
  <c r="H45" i="18"/>
  <c r="I45" i="18" s="1"/>
  <c r="H45" i="23"/>
  <c r="I45" i="23" s="1"/>
  <c r="H45" i="1"/>
  <c r="I45" i="1" s="1"/>
  <c r="F488" i="2"/>
  <c r="H488" i="2" s="1"/>
  <c r="F413" i="2"/>
  <c r="H413" i="2" s="1"/>
  <c r="H44" i="24"/>
  <c r="I44" i="24" s="1"/>
  <c r="H44" i="22"/>
  <c r="I44" i="22" s="1"/>
  <c r="H44" i="23"/>
  <c r="I44" i="23" s="1"/>
  <c r="H44" i="20"/>
  <c r="I44" i="20" s="1"/>
  <c r="H44" i="18"/>
  <c r="I44" i="18" s="1"/>
  <c r="H44" i="21"/>
  <c r="I44" i="21" s="1"/>
  <c r="H44" i="19"/>
  <c r="I44" i="19" s="1"/>
  <c r="H44" i="1"/>
  <c r="I44" i="1" s="1"/>
  <c r="F484" i="2"/>
  <c r="H484" i="2" s="1"/>
  <c r="F188" i="2"/>
  <c r="H188" i="2" s="1"/>
  <c r="F428" i="2"/>
  <c r="H428" i="2" s="1"/>
  <c r="H425" i="2" s="1"/>
  <c r="E60" i="7" s="1"/>
  <c r="F443" i="2" s="1"/>
  <c r="H443" i="2" s="1"/>
  <c r="F280" i="2"/>
  <c r="H280" i="2" s="1"/>
  <c r="F353" i="2"/>
  <c r="H353" i="2" s="1"/>
  <c r="F204" i="2"/>
  <c r="H204" i="2" s="1"/>
  <c r="H202" i="2" s="1"/>
  <c r="E30" i="7" s="1"/>
  <c r="F132" i="2"/>
  <c r="H132" i="2" s="1"/>
  <c r="H130" i="2" s="1"/>
  <c r="E20" i="7" s="1"/>
  <c r="F59" i="2"/>
  <c r="H59" i="2" s="1"/>
  <c r="H57" i="2" s="1"/>
  <c r="E10" i="7" s="1"/>
  <c r="H643" i="2" s="1"/>
  <c r="H43" i="24"/>
  <c r="I43" i="24" s="1"/>
  <c r="H43" i="20"/>
  <c r="I43" i="20" s="1"/>
  <c r="H43" i="18"/>
  <c r="I43" i="18" s="1"/>
  <c r="H43" i="21"/>
  <c r="I43" i="21" s="1"/>
  <c r="H43" i="19"/>
  <c r="I43" i="19" s="1"/>
  <c r="H43" i="22"/>
  <c r="I43" i="22" s="1"/>
  <c r="H43" i="23"/>
  <c r="I43" i="23" s="1"/>
  <c r="F219" i="2"/>
  <c r="H219" i="2" s="1"/>
  <c r="F148" i="2"/>
  <c r="H148" i="2" s="1"/>
  <c r="H277" i="2"/>
  <c r="E40" i="7" s="1"/>
  <c r="F367" i="2" s="1"/>
  <c r="H367" i="2" s="1"/>
  <c r="F410" i="2"/>
  <c r="H410" i="2" s="1"/>
  <c r="F336" i="2"/>
  <c r="H336" i="2" s="1"/>
  <c r="F296" i="2"/>
  <c r="H296" i="2" s="1"/>
  <c r="F574" i="2"/>
  <c r="H574" i="2" s="1"/>
  <c r="H572" i="2" s="1"/>
  <c r="E80" i="7" s="1"/>
  <c r="H596" i="2" s="1"/>
  <c r="F494" i="2"/>
  <c r="H494" i="2" s="1"/>
  <c r="H491" i="2" s="1"/>
  <c r="E69" i="7" s="1"/>
  <c r="F566" i="2"/>
  <c r="H566" i="2" s="1"/>
  <c r="H563" i="2" s="1"/>
  <c r="E79" i="7" s="1"/>
  <c r="H595" i="2" s="1"/>
  <c r="F419" i="2"/>
  <c r="H419" i="2" s="1"/>
  <c r="H416" i="2" s="1"/>
  <c r="E59" i="7" s="1"/>
  <c r="F345" i="2"/>
  <c r="H345" i="2" s="1"/>
  <c r="H342" i="2" s="1"/>
  <c r="E49" i="7" s="1"/>
  <c r="F271" i="2"/>
  <c r="H271" i="2" s="1"/>
  <c r="H268" i="2" s="1"/>
  <c r="E39" i="7" s="1"/>
  <c r="F196" i="2"/>
  <c r="H196" i="2" s="1"/>
  <c r="H193" i="2" s="1"/>
  <c r="E29" i="7" s="1"/>
  <c r="F51" i="2"/>
  <c r="H51" i="2" s="1"/>
  <c r="H48" i="2" s="1"/>
  <c r="E9" i="7" s="1"/>
  <c r="F74" i="2" s="1"/>
  <c r="H74" i="2" s="1"/>
  <c r="F124" i="2"/>
  <c r="H124" i="2" s="1"/>
  <c r="H121" i="2" s="1"/>
  <c r="E19" i="7" s="1"/>
  <c r="F411" i="2"/>
  <c r="H411" i="2" s="1"/>
  <c r="F337" i="2"/>
  <c r="H337" i="2" s="1"/>
  <c r="F368" i="2"/>
  <c r="H368" i="2" s="1"/>
  <c r="F265" i="2"/>
  <c r="H265" i="2" s="1"/>
  <c r="F486" i="2"/>
  <c r="H486" i="2" s="1"/>
  <c r="F557" i="2"/>
  <c r="H557" i="2" s="1"/>
  <c r="F485" i="2"/>
  <c r="H485" i="2" s="1"/>
  <c r="H500" i="2"/>
  <c r="E70" i="7" s="1"/>
  <c r="F444" i="2"/>
  <c r="H444" i="2" s="1"/>
  <c r="F261" i="2"/>
  <c r="H261" i="2" s="1"/>
  <c r="F186" i="2"/>
  <c r="H186" i="2" s="1"/>
  <c r="H548" i="2"/>
  <c r="E77" i="7" s="1"/>
  <c r="F560" i="2" s="1"/>
  <c r="H560" i="2" s="1"/>
  <c r="F118" i="2"/>
  <c r="H118" i="2" s="1"/>
  <c r="H640" i="2"/>
  <c r="F114" i="2"/>
  <c r="H114" i="2" s="1"/>
  <c r="F115" i="2"/>
  <c r="H115" i="2" s="1"/>
  <c r="F76" i="2"/>
  <c r="H76" i="2" s="1"/>
  <c r="F116" i="2"/>
  <c r="H116" i="2" s="1"/>
  <c r="F45" i="2"/>
  <c r="H45" i="2" s="1"/>
  <c r="F43" i="2"/>
  <c r="H43" i="2" s="1"/>
  <c r="F41" i="2"/>
  <c r="H41" i="2" s="1"/>
  <c r="F42" i="2"/>
  <c r="H42" i="2" s="1"/>
  <c r="F44" i="2"/>
  <c r="H44" i="2" s="1"/>
  <c r="F75" i="2" l="1"/>
  <c r="H75" i="2" s="1"/>
  <c r="H184" i="2"/>
  <c r="E28" i="7" s="1"/>
  <c r="F1387" i="2" s="1"/>
  <c r="H1387" i="2" s="1"/>
  <c r="H333" i="2"/>
  <c r="E48" i="7" s="1"/>
  <c r="F1407" i="2" s="1"/>
  <c r="H1407" i="2" s="1"/>
  <c r="F442" i="2"/>
  <c r="H442" i="2" s="1"/>
  <c r="H440" i="2" s="1"/>
  <c r="E62" i="7" s="1"/>
  <c r="F587" i="2"/>
  <c r="H587" i="2" s="1"/>
  <c r="F294" i="2"/>
  <c r="H294" i="2" s="1"/>
  <c r="F516" i="2"/>
  <c r="H516" i="2" s="1"/>
  <c r="H592" i="2"/>
  <c r="E83" i="7" s="1"/>
  <c r="F690" i="2" s="1"/>
  <c r="H690" i="2" s="1"/>
  <c r="H688" i="2" s="1"/>
  <c r="E95" i="7" s="1"/>
  <c r="H259" i="2"/>
  <c r="E38" i="7" s="1"/>
  <c r="F1367" i="2" s="1"/>
  <c r="H1367" i="2" s="1"/>
  <c r="F217" i="2"/>
  <c r="H217" i="2" s="1"/>
  <c r="F146" i="2"/>
  <c r="H146" i="2" s="1"/>
  <c r="H554" i="2"/>
  <c r="E78" i="7" s="1"/>
  <c r="H482" i="2"/>
  <c r="E68" i="7" s="1"/>
  <c r="F218" i="2"/>
  <c r="H218" i="2" s="1"/>
  <c r="F147" i="2"/>
  <c r="H147" i="2" s="1"/>
  <c r="F295" i="2"/>
  <c r="H295" i="2" s="1"/>
  <c r="H292" i="2" s="1"/>
  <c r="E42" i="7" s="1"/>
  <c r="F366" i="2"/>
  <c r="H366" i="2" s="1"/>
  <c r="H364" i="2" s="1"/>
  <c r="E52" i="7" s="1"/>
  <c r="H407" i="2"/>
  <c r="E58" i="7" s="1"/>
  <c r="F588" i="2"/>
  <c r="H588" i="2" s="1"/>
  <c r="F517" i="2"/>
  <c r="H517" i="2" s="1"/>
  <c r="H112" i="2"/>
  <c r="E18" i="7" s="1"/>
  <c r="F1347" i="2" s="1"/>
  <c r="H1347" i="2" s="1"/>
  <c r="H72" i="2"/>
  <c r="E12" i="7" s="1"/>
  <c r="F1328" i="2" s="1"/>
  <c r="H1328" i="2" s="1"/>
  <c r="H39" i="2"/>
  <c r="E8" i="7" s="1"/>
  <c r="H585" i="2" l="1"/>
  <c r="E82" i="7" s="1"/>
  <c r="F1228" i="2"/>
  <c r="H1228" i="2" s="1"/>
  <c r="F755" i="2"/>
  <c r="H755" i="2" s="1"/>
  <c r="F1184" i="2"/>
  <c r="H1184" i="2" s="1"/>
  <c r="F1343" i="2"/>
  <c r="H1343" i="2" s="1"/>
  <c r="F792" i="2"/>
  <c r="H792" i="2" s="1"/>
  <c r="F1248" i="2"/>
  <c r="H1248" i="2" s="1"/>
  <c r="F697" i="2"/>
  <c r="H697" i="2" s="1"/>
  <c r="H695" i="2" s="1"/>
  <c r="E96" i="7" s="1"/>
  <c r="H11" i="18" s="1"/>
  <c r="I11" i="18" s="1"/>
  <c r="F673" i="2"/>
  <c r="H673" i="2" s="1"/>
  <c r="H514" i="2"/>
  <c r="E72" i="7" s="1"/>
  <c r="F869" i="2" s="1"/>
  <c r="H869" i="2" s="1"/>
  <c r="F1428" i="2"/>
  <c r="H1428" i="2" s="1"/>
  <c r="F1269" i="2"/>
  <c r="H1269" i="2" s="1"/>
  <c r="F830" i="2"/>
  <c r="H830" i="2" s="1"/>
  <c r="F1208" i="2"/>
  <c r="H1208" i="2" s="1"/>
  <c r="F704" i="2"/>
  <c r="H704" i="2" s="1"/>
  <c r="H702" i="2" s="1"/>
  <c r="E97" i="7" s="1"/>
  <c r="H12" i="18" s="1"/>
  <c r="I12" i="18" s="1"/>
  <c r="F1368" i="2"/>
  <c r="H1368" i="2" s="1"/>
  <c r="H1361" i="2" s="1"/>
  <c r="E160" i="7" s="1"/>
  <c r="F1209" i="2"/>
  <c r="H1209" i="2" s="1"/>
  <c r="F715" i="2"/>
  <c r="H715" i="2" s="1"/>
  <c r="F1448" i="2"/>
  <c r="H1448" i="2" s="1"/>
  <c r="F1468" i="2"/>
  <c r="H1468" i="2" s="1"/>
  <c r="F909" i="2"/>
  <c r="H909" i="2" s="1"/>
  <c r="F1309" i="2"/>
  <c r="H1309" i="2" s="1"/>
  <c r="F1467" i="2"/>
  <c r="H1467" i="2" s="1"/>
  <c r="F908" i="2"/>
  <c r="H908" i="2" s="1"/>
  <c r="F1308" i="2"/>
  <c r="H1308" i="2" s="1"/>
  <c r="F1427" i="2"/>
  <c r="H1427" i="2" s="1"/>
  <c r="F1268" i="2"/>
  <c r="H1268" i="2" s="1"/>
  <c r="H1262" i="2" s="1"/>
  <c r="E156" i="7" s="1"/>
  <c r="F829" i="2"/>
  <c r="H829" i="2" s="1"/>
  <c r="F1447" i="2"/>
  <c r="H1447" i="2" s="1"/>
  <c r="F1288" i="2"/>
  <c r="H1288" i="2" s="1"/>
  <c r="F868" i="2"/>
  <c r="H868" i="2" s="1"/>
  <c r="H144" i="2"/>
  <c r="E22" i="7" s="1"/>
  <c r="F677" i="2" s="1"/>
  <c r="H677" i="2" s="1"/>
  <c r="H215" i="2"/>
  <c r="E32" i="7" s="1"/>
  <c r="F1408" i="2"/>
  <c r="H1408" i="2" s="1"/>
  <c r="H1401" i="2" s="1"/>
  <c r="E162" i="7" s="1"/>
  <c r="H9" i="21" s="1"/>
  <c r="I9" i="21" s="1"/>
  <c r="F1249" i="2"/>
  <c r="H1249" i="2" s="1"/>
  <c r="F793" i="2"/>
  <c r="H793" i="2" s="1"/>
  <c r="H787" i="2" s="1"/>
  <c r="E106" i="7" s="1"/>
  <c r="H7" i="21" s="1"/>
  <c r="I7" i="21" s="1"/>
  <c r="F1168" i="2"/>
  <c r="H1168" i="2" s="1"/>
  <c r="F1327" i="2"/>
  <c r="H1327" i="2" s="1"/>
  <c r="H1322" i="2" s="1"/>
  <c r="E158" i="7" s="1"/>
  <c r="F714" i="2"/>
  <c r="H714" i="2" s="1"/>
  <c r="H709" i="2" s="1"/>
  <c r="E98" i="7" s="1"/>
  <c r="F1188" i="2"/>
  <c r="H1188" i="2" s="1"/>
  <c r="F1169" i="2"/>
  <c r="H1169" i="2" s="1"/>
  <c r="F676" i="2"/>
  <c r="H676" i="2" s="1"/>
  <c r="F641" i="2"/>
  <c r="H641" i="2" s="1"/>
  <c r="H653" i="2"/>
  <c r="E91" i="7" s="1"/>
  <c r="H10" i="18" s="1"/>
  <c r="I10" i="18" s="1"/>
  <c r="H645" i="2"/>
  <c r="F642" i="2"/>
  <c r="H642" i="2" s="1"/>
  <c r="H1421" i="2" l="1"/>
  <c r="E163" i="7" s="1"/>
  <c r="F1289" i="2"/>
  <c r="H1289" i="2" s="1"/>
  <c r="H1282" i="2" s="1"/>
  <c r="E157" i="7" s="1"/>
  <c r="H8" i="23" s="1"/>
  <c r="I8" i="23" s="1"/>
  <c r="H824" i="2"/>
  <c r="E110" i="7" s="1"/>
  <c r="H7" i="22" s="1"/>
  <c r="I7" i="22" s="1"/>
  <c r="H1242" i="2"/>
  <c r="E155" i="7" s="1"/>
  <c r="H8" i="21" s="1"/>
  <c r="I8" i="21" s="1"/>
  <c r="H1461" i="2"/>
  <c r="E165" i="7" s="1"/>
  <c r="H1202" i="2"/>
  <c r="E153" i="7" s="1"/>
  <c r="H863" i="2"/>
  <c r="E114" i="7" s="1"/>
  <c r="H7" i="23" s="1"/>
  <c r="I7" i="23" s="1"/>
  <c r="H903" i="2"/>
  <c r="E118" i="7" s="1"/>
  <c r="H7" i="24" s="1"/>
  <c r="I7" i="24" s="1"/>
  <c r="H1441" i="2"/>
  <c r="E164" i="7" s="1"/>
  <c r="H8" i="22"/>
  <c r="I8" i="22" s="1"/>
  <c r="H9" i="22"/>
  <c r="I9" i="22" s="1"/>
  <c r="F756" i="2"/>
  <c r="H756" i="2" s="1"/>
  <c r="H750" i="2" s="1"/>
  <c r="E102" i="7" s="1"/>
  <c r="H7" i="20" s="1"/>
  <c r="I7" i="20" s="1"/>
  <c r="F1388" i="2"/>
  <c r="H1388" i="2" s="1"/>
  <c r="H1381" i="2" s="1"/>
  <c r="E161" i="7" s="1"/>
  <c r="H9" i="20" s="1"/>
  <c r="I9" i="20" s="1"/>
  <c r="F1229" i="2"/>
  <c r="H1229" i="2" s="1"/>
  <c r="H1222" i="2" s="1"/>
  <c r="E154" i="7" s="1"/>
  <c r="H8" i="20" s="1"/>
  <c r="I8" i="20" s="1"/>
  <c r="F1348" i="2"/>
  <c r="H1348" i="2" s="1"/>
  <c r="H1341" i="2" s="1"/>
  <c r="E159" i="7" s="1"/>
  <c r="H9" i="19" s="1"/>
  <c r="I9" i="19" s="1"/>
  <c r="F1189" i="2"/>
  <c r="H1189" i="2" s="1"/>
  <c r="H1182" i="2" s="1"/>
  <c r="E152" i="7" s="1"/>
  <c r="H8" i="24"/>
  <c r="I8" i="24" s="1"/>
  <c r="H9" i="1"/>
  <c r="I9" i="1" s="1"/>
  <c r="H1163" i="2"/>
  <c r="E151" i="7" s="1"/>
  <c r="H10" i="1"/>
  <c r="I10" i="1" s="1"/>
  <c r="H671" i="2"/>
  <c r="E94" i="7" s="1"/>
  <c r="H7" i="19" s="1"/>
  <c r="I7" i="19" s="1"/>
  <c r="H637" i="2"/>
  <c r="E90" i="7" s="1"/>
  <c r="H8" i="19" l="1"/>
  <c r="I8" i="19" s="1"/>
  <c r="H9" i="24"/>
  <c r="I9" i="24" s="1"/>
  <c r="H9" i="23"/>
  <c r="I9" i="23" s="1"/>
  <c r="H9" i="18"/>
  <c r="I9" i="18" s="1"/>
  <c r="F1304" i="2"/>
  <c r="H1304" i="2" s="1"/>
  <c r="H1302" i="2" s="1"/>
  <c r="H7" i="18"/>
  <c r="I7" i="18" s="1"/>
  <c r="H8" i="1"/>
  <c r="I8" i="1" s="1"/>
  <c r="H8" i="18"/>
  <c r="I8" i="18" s="1"/>
  <c r="H7" i="1"/>
  <c r="I7" i="1" s="1"/>
</calcChain>
</file>

<file path=xl/sharedStrings.xml><?xml version="1.0" encoding="utf-8"?>
<sst xmlns="http://schemas.openxmlformats.org/spreadsheetml/2006/main" count="60919" uniqueCount="19607">
  <si>
    <t>Item</t>
  </si>
  <si>
    <t>Descrição</t>
  </si>
  <si>
    <t>Und.</t>
  </si>
  <si>
    <t>Qtde</t>
  </si>
  <si>
    <t>Sem BDI</t>
  </si>
  <si>
    <t>Com BDI</t>
  </si>
  <si>
    <t>Valor Unitário</t>
  </si>
  <si>
    <t>Referência</t>
  </si>
  <si>
    <t>Fonte</t>
  </si>
  <si>
    <t>Código</t>
  </si>
  <si>
    <t>OS</t>
  </si>
  <si>
    <t>Diagnóstico de defeito em sistema de iluminação pública, com luminária LED.</t>
  </si>
  <si>
    <t>pt</t>
  </si>
  <si>
    <t>Alinhamento, ajuste de ângulo ou verificação da fixação de luminária ou braço de iluminação pública, excluso qualquer tipo de material.</t>
  </si>
  <si>
    <t>Implementação, Ampliação ou Melhoria</t>
  </si>
  <si>
    <t>Posteamento e ferragens</t>
  </si>
  <si>
    <t>Fornecimento e instalação de poste reto de aço tubular, acabamento galvanizado à fogo, tamanho total de 5 a 6 metros, telecônico, diâmetro de topo de Ø60,32mm.</t>
  </si>
  <si>
    <t>Fornecimento e instalação de poste reto de aço tubular, acabamento galvanizado à fogo, tamanho total de 6 a 8 metros, telecônico, diâmetro de topo de Ø60,32mm.</t>
  </si>
  <si>
    <t>Fornecimento e instalação de poste reto de aço tubular, acabamento galvanizado à fogo, tamanho total de 8 a 10 metros, telecônico, diâmetro de topo de Ø60,32mm.</t>
  </si>
  <si>
    <t>Fornecimento e instalação de poste reto de aço tubular, acabamento galvanizado à fogo, tamanho total de 10 a 12 metros, telecônico, diâmetro de topo de Ø60,32mm.</t>
  </si>
  <si>
    <t>Fornecimento e instalação de poste reto de aço tubular, acabamento galvanizado à fogo, tamanho total de 15 metros, telecônico, diâmetro de topo de Ø60,32mm.</t>
  </si>
  <si>
    <t>2.1.1</t>
  </si>
  <si>
    <t>2.1.2</t>
  </si>
  <si>
    <t>2.1.3</t>
  </si>
  <si>
    <t>2.1.4</t>
  </si>
  <si>
    <t>2.1.5</t>
  </si>
  <si>
    <t>2.1.6</t>
  </si>
  <si>
    <t>2.1.7</t>
  </si>
  <si>
    <t>Fornecimento e instalação de poste de concreto armado, seção duplo "T", extensão 9 metros, 200daN, para entrada de energia elétrica.</t>
  </si>
  <si>
    <t>Fornecimento e instalação de braço de iluminação pública tipo "Curto", de tubo de aço, sem costura, galvanizado a fogo, com sapata, projeção horizontal de até 2,1 metros, e vertical até 1,66m, diâmetro nominal externo de Ø33,5mm, inclusive abraçadeiras, parafusos, porcas e arruelas.</t>
  </si>
  <si>
    <t>Fornecimento e instalação de braço de iluminação pública tipo "médio", de tubo de aço, sem costura, galvanizado a fogo, com sapata, projeção horizontal de até 2,4 metros, e vertical até 1,8m, diâmetro nominal externo de Ø48mm, inclusive abraçadeiras, parafusos, porcas e arruelas.</t>
  </si>
  <si>
    <t>Fornecimento e instalação de braço de iluminação pública tipo "longo", de tubo de aço, sem costura, galvanizado a fogo, com sapata, projeção horizontal de até 3,6 metros, e vertical até 2,8m, diâmetro nominal externo de Ø48mm, inclusive abraçadeiras, parafusos, porcas e arruelas.</t>
  </si>
  <si>
    <t>Fornecimento e instalação de suporte simples tubular para 1 luminária em topo poste de aço galvanizado com diâmetro Ø60,3mm.</t>
  </si>
  <si>
    <t>Fornecimento e instalação de suporte simples tubular para 2 luminárias em topo poste de aço galvanizado com diâmetro Ø60,3mm.</t>
  </si>
  <si>
    <t>2.1.8</t>
  </si>
  <si>
    <t>2.1.9</t>
  </si>
  <si>
    <t>2.1.10</t>
  </si>
  <si>
    <t>2.1.11</t>
  </si>
  <si>
    <t>2.1.12</t>
  </si>
  <si>
    <t>2.1.13</t>
  </si>
  <si>
    <t>Fornecimento e instalação de cruzeta de aço galvanizado para fixação de projetores, 90x115x2400mm,, inclusive abraçadeiras, parafusos, mão franceça, porcas e arruelas.</t>
  </si>
  <si>
    <t>Luminárias e projetores</t>
  </si>
  <si>
    <t>2.2.1</t>
  </si>
  <si>
    <t>2.2.2</t>
  </si>
  <si>
    <t>2.2.3</t>
  </si>
  <si>
    <t>2.2.4</t>
  </si>
  <si>
    <t>2.2.5</t>
  </si>
  <si>
    <r>
      <t xml:space="preserve">Fornecimento e instalação de luminária LED, potência nominal de até 50W, eficiência luminosa mínima de 130 lm/W, temperatura de cor 4.000k, grau de proteção IP-66, com certificação da portaria nº 20 do INMETRO, inclusive relé fotoeletrônico </t>
    </r>
    <r>
      <rPr>
        <i/>
        <sz val="10"/>
        <color theme="1"/>
        <rFont val="Century Gothic"/>
        <family val="2"/>
      </rPr>
      <t>"fail-off".</t>
    </r>
  </si>
  <si>
    <r>
      <t xml:space="preserve">Fornecimento e instalação de luminária LED, potência nominal de 68 até 97W, grau de proteção IP-66, eficiência luminosa mínima de 130 lm/W, temperatura de cor 4.000k, com certificação da portaria nº 20 do INMETRO, inclusive relé fotoeletrônico </t>
    </r>
    <r>
      <rPr>
        <i/>
        <sz val="10"/>
        <color theme="1"/>
        <rFont val="Century Gothic"/>
        <family val="2"/>
      </rPr>
      <t>"fail-off".</t>
    </r>
  </si>
  <si>
    <r>
      <t xml:space="preserve">Fornecimento e instalação de luminária LED, potência nominal de 98 até 137W, grau de proteção IP-66, eficiência luminosa mínima de 130 lm/W, temperatura de cor 4.000k, com certificação da portaria nº 20 do INMETRO, inclusive relé fotoeletrônico </t>
    </r>
    <r>
      <rPr>
        <i/>
        <sz val="10"/>
        <color theme="1"/>
        <rFont val="Century Gothic"/>
        <family val="2"/>
      </rPr>
      <t>"fail-off".</t>
    </r>
  </si>
  <si>
    <t>2.2.6</t>
  </si>
  <si>
    <t>Fornecimento e instalação de projetor LED, potência nominal de 50, grau de proteção IP-66, IK-09, eficiência luminosa mínima de 130 lm/W, temperatura de cor 5.000k.</t>
  </si>
  <si>
    <t>Infraestrutura e obra civil</t>
  </si>
  <si>
    <t>Lançamento de duto corrugado espiralado, PEAD, de diâmetro nominal de  Ø50mm, enterrado, inclusive escavação e reaterro em profundidade até 60cm.</t>
  </si>
  <si>
    <t>Lançamento de duto corrugado espiralado, PEAD, de diâmetro  Ø100mm, enterrado, inclusive escavação e reaterro em profundidade até 60cm.</t>
  </si>
  <si>
    <t>Demolição de piso para passagem de eletroduto enterrado, largura de 30cm, inclusive limpeza e destinação final dos resíduos.</t>
  </si>
  <si>
    <t>2.2.7</t>
  </si>
  <si>
    <t>Recomposição de piso mosaíco português.</t>
  </si>
  <si>
    <t>CPU</t>
  </si>
  <si>
    <t>CPU-001</t>
  </si>
  <si>
    <t>Cód.</t>
  </si>
  <si>
    <t>Ref.</t>
  </si>
  <si>
    <t>Insumo</t>
  </si>
  <si>
    <t>Preço Unitário</t>
  </si>
  <si>
    <t>Fator de Utilização</t>
  </si>
  <si>
    <t>Preço Total</t>
  </si>
  <si>
    <t>Valor</t>
  </si>
  <si>
    <t>CÓDIGO</t>
  </si>
  <si>
    <t>DESCRIÇÃO</t>
  </si>
  <si>
    <t>UNIDADE</t>
  </si>
  <si>
    <t>CUSTO UNITÁRIO R$</t>
  </si>
  <si>
    <t>ELEMENTOS DE FUNDAÇÃO</t>
  </si>
  <si>
    <t>.</t>
  </si>
  <si>
    <t>FORNECIMENTO E CRAVAÇÃO DE ESTACA DE CONCRETO PRÉ-MOLDADA COM CARGA ADMISSÍVEL P/ ESTRUTURA DE 20T - ATÉ 10M</t>
  </si>
  <si>
    <t>M</t>
  </si>
  <si>
    <t>FORNECIMENTO E CRAVAÇÃO DE ESTACA DE CONCRETO PRÉ-MOLDADA COM CARGA ADMISSÍVEL P/ ESTRUTURA DE 30T - ATÉ 10M</t>
  </si>
  <si>
    <t>FORNECIMENTO E CRAVAÇÃO DE ESTACA DE CONCRETO PRÉ-MOLDADA COM CARGA ADMISSÍVEL P/ ESTRUTURA DE 40T - ATÉ 10M</t>
  </si>
  <si>
    <t>FORNECIMENTO E CRAVAÇÃO DE ESTACA DE CONCRETO PRÉ-MOLDADA COM CARGA ADMISSÍVEL P/ ESTRUTURA DE 60T - ATÉ 10M</t>
  </si>
  <si>
    <t>FORNECIMENTO E CRAVAÇÃO DE ESTACA DE CONCRETO PRÉ-MOLDADA COM CARGA ADMISSÍVEL P/ ESTRUTURA DE 70T - ATÉ 10M</t>
  </si>
  <si>
    <t>FORNECIMENTO E CRAVAÇÃO DE ESTACA DE CONCRETO PRÉ-MOLDADA COM CARGA ADMISSÍVEL P/ ESTRUTURA DE 50T - ATÉ 10M</t>
  </si>
  <si>
    <t>ESCAVAÇÃO MECÂNICA D= 40 CM - P/ ESTACAS ESCAVADAS</t>
  </si>
  <si>
    <t>ESCAVAÇÃO MECÂNICA D= 80 CM - P/ ESTACAS ESCAVADAS</t>
  </si>
  <si>
    <t>CRAVAÇÃO DE ESTACAS MOLDADAS NO LOCAL TIPO STRAUSS D=25 CM (ATÉ 20 TON)</t>
  </si>
  <si>
    <t>CRAVAÇÃO DE ESTACAS MOLDADAS NO LOCAL TIPO STRAUSS D=32 CM (ATÉ 30 TON)</t>
  </si>
  <si>
    <t>CRAVAÇÃO DE ESTACAS MOLDADAS NO LOCAL TIPO STRAUSS D=38 CM (ATÉ 40 TON)</t>
  </si>
  <si>
    <t>CRAVAÇÃO DE ESTACAS MOLDADAS NO LOCAL TIPO STRAUSS D=45 CM (ATÉ 60 TON)</t>
  </si>
  <si>
    <t>ESCAVAÇÃO MECÂNICA D= 25 CM - P/ ESTACAS ESCAVADAS</t>
  </si>
  <si>
    <t>ESCAVAÇÃO MECÂNICA D= 30 CM - P/ ESTACAS ESCAVADAS</t>
  </si>
  <si>
    <t>ESCAVAÇÃO MECÂNICA D= 35 CM - P/ ESTACAS ESCAVADAS</t>
  </si>
  <si>
    <t>CORTE DE PERFIL DE AÇO I - 10"</t>
  </si>
  <si>
    <t>Un</t>
  </si>
  <si>
    <t>CORTE DE PERFIL DE ACO I - 12"</t>
  </si>
  <si>
    <t>CORTE DE PERFIL DE ACO I - 15"</t>
  </si>
  <si>
    <t>EMENDA DE TOPO DE PERFIL DE AÇO I - 10"</t>
  </si>
  <si>
    <t>EMENDA DE TOPO DE PERFIL DE AÇO I - 12"</t>
  </si>
  <si>
    <t>EMENDA DE TOPO DE PERFIL DE AÇO I - 15"</t>
  </si>
  <si>
    <t>EMENDA DE ESTACA DE CONCRETO PRÉ MOLDADA 17 CM - 20 T</t>
  </si>
  <si>
    <t>EMENDA DE ESTACA DE CONCRETO PRÉ MOLDADA 20 CM - 30 T</t>
  </si>
  <si>
    <t>EMENDA DE ESTACA DE CONCRETO PRÉ MOLDADA 23 CM - 40 T</t>
  </si>
  <si>
    <t>EMENDA DE ESTACA DE CONCRETO PRÉ MOLDADA 28 CM - 60 T</t>
  </si>
  <si>
    <t>EMENDA DE ESTACA DE CONCRETO PRÉ MOLDADA 33 CM - 70 T</t>
  </si>
  <si>
    <t>EXECUÇÃO DE ESTACA TIPO HÉLICE DN 25CM P/ ATÉ 25TF</t>
  </si>
  <si>
    <t>EXECUÇÃO DE ESTACA TIPO HÉLICE DN 30CM P/ ATÉ 35TF</t>
  </si>
  <si>
    <t>EXECUÇÃO DE ESTACA TIPO HÉLICE DN 35CM P/ ATÉ 50TF</t>
  </si>
  <si>
    <t>EXECUÇÃO DE ESTACA TIPO HÉLICE DN 40CM P/ ATÉ 60TF</t>
  </si>
  <si>
    <t>EXECUÇÃO DE ESTACA TIPO HÉLICE DN 50CM P/ ATÉ 100TF</t>
  </si>
  <si>
    <t>EXECUÇÃO DE ESTACA TIPO HÉLICE DN 60CM P/ ATÉ 150TF</t>
  </si>
  <si>
    <t>BENTONITA FF - ENSACADA</t>
  </si>
  <si>
    <t>Kg</t>
  </si>
  <si>
    <t>EXECUÇÃO DE ESTACAS RAIZ D=100MM PERFURADAS EM ROCHA - 10T (SEM FORNECIMENTO DE MATERIAIS) * VALOR P/ EXEC. EM CONDIÇÕES IDEAIS</t>
  </si>
  <si>
    <t>EXECUÇÃO DE ESTACAS RAIZ D=120MM PERFURADAS EM ROCHA - 15T (SEM FORNECIMENTO DE MATERIAIS) * VALOR P/ EXEC. EM CONDIÇÕES IDEAIS</t>
  </si>
  <si>
    <t>EXECUÇÃO DE ESTACAS RAIZ D=150MM PERFURADAS EM ROCHA - 25T (SEM FORNECIMENTO DE MATERIAIS) * VALOR P/ EXEC. EM CONDIÇÕES IDEAIS</t>
  </si>
  <si>
    <t>EXECUÇÃO DE ESTACAS RAIZ D=160MM PERFURADAS EM ROCHA - 35T (SEM FORNECIMENTO DE MATERIAIS) * VALOR P/ EXEC. EM CONDIÇÕES IDEAIS</t>
  </si>
  <si>
    <t>EXECUÇÃO DE ESTACAS RAIZ D=200MM PERFURADAS EM ROCHA - 50T (SEM FORNECIMENTO DE MATERIAIS) * VALOR P/ EXEC. EM CONDIÇÕES IDEAIS</t>
  </si>
  <si>
    <t>EXECUÇÃO DE ESTACAS RAIZ D=250MM PERFURADAS EM ROCHA - 80T (SEM FORNECIMENTO DE MATERIAIS) * VALOR P/ EXEC. EM CONDIÇÕES IDEAIS</t>
  </si>
  <si>
    <t>EXECUÇÃO DE ESTACAS RAIZ D=310MM PERFURADAS EM ROCHA - 100T (SEM FORNECIMENTO DE MATERIAIS) * VALOR P/ EXEC. EM CONDIÇÕES IDEAIS</t>
  </si>
  <si>
    <t>EXECUÇÃO DE ESTACAS RAIZ D=400MM PERFURADAS EM ROCHA - 130T (SEM FORNECIMENTO DE MATERIAIS) * VALOR P/ EXEC. EM CONDIÇÕES IDEAIS</t>
  </si>
  <si>
    <t>EXECUÇÃO DE ESTACAS RAIZ D=100MM PERFURADAS EM SOLO - 10T (SEM FORNECIMENTO DE MATERIAIS) * VALOR P/ EXEC. EM CONDIÇÕES IDEAIS</t>
  </si>
  <si>
    <t>EXECUÇÃO DE ESTACAS RAIZ D=120MM PERFURADAS EM SOLO - 15T (SEM FORNECIMENTO DE MATERIAIS) * VALOR P/ EXEC. EM CONDIÇÕES IDEAIS</t>
  </si>
  <si>
    <t>EXECUÇÃO DE ESTACAS RAIZ D=150MM PERFURADAS EM SOLO - 25T (SEM FORNECIMENTO DE MATERIAIS) * VALOR P/ EXEC. EM CONDIÇÕES IDEAIS</t>
  </si>
  <si>
    <t>EXECUÇÃO DE ESTACAS RAIZ D=160MM PERFURADAS EM SOLO - 35T (SEM FORNECIMENTO DE MATERIAIS) * VALOR P/ EXEC. EM CONDIÇÕES IDEAIS</t>
  </si>
  <si>
    <t>EXECUÇÃO DE ESTACAS RAIZ D=200MM PERFURADAS EM SOLO - 50T (SEM FORNECIMENTO DE MATERIAIS) * VALOR P/ EXEC. EM CONDIÇÕES IDEAIS</t>
  </si>
  <si>
    <t>EXECUÇÃO DE ESTACAS RAIZ D=250MM PERFURADAS EM SOLO - 80T (SEM FORNECIMENTO DE MATERIAIS) * VALOR P/ EXEC. EM CONDIÇÕES IDEAIS</t>
  </si>
  <si>
    <t>EXECUÇÃO DE ESTACAS RAIZ D=310MM PERFURADAS EM SOLO - 100T (SEM FORNECIMENTO DE MATERIAIS) * VALOR P/ EXEC. EM CONDIÇÕES IDEAIS</t>
  </si>
  <si>
    <t>EXECUÇÃO DE ESTACAS RAIZ D=400MM PERFURADAS EM SOLO - 130T (SEM FORNECIMENTO DE MATERIAIS) * VALOR P/ EXEC. EM CONDIÇÕES IDEAIS</t>
  </si>
  <si>
    <t>AGLOMERANTES, AGREGADOS E MISTURAS</t>
  </si>
  <si>
    <t>AREIA LAVADA</t>
  </si>
  <si>
    <t>M3</t>
  </si>
  <si>
    <t>AGREGADO RECICLADO (DIVERSAS GLANULOMETRIAS)</t>
  </si>
  <si>
    <t>AREIA LAVADA FINA</t>
  </si>
  <si>
    <t>AREIA LAVADA GROSSA</t>
  </si>
  <si>
    <t>ARGILA EXPANDIDA (A GRANEL)</t>
  </si>
  <si>
    <t>AREIA LAVADA MÉDIA</t>
  </si>
  <si>
    <t>CAL HIDRATADA - CH-III</t>
  </si>
  <si>
    <t>CAL HIDRATADA TIPO CH1 - A GRANEL (CARGA FECHADA)</t>
  </si>
  <si>
    <t>CAULIM COR BRANCA - PARA COLOCAÇÃO DE PASTILHA MALHA 325</t>
  </si>
  <si>
    <t>GESSO PARA REVESTIMENTO</t>
  </si>
  <si>
    <t>MATERIAL FRESADO</t>
  </si>
  <si>
    <t>CIMENTO BRANCO - ESTRUTURAL</t>
  </si>
  <si>
    <t>REJUNTE ANTI-ÁCIDO (ALUMINOSO)</t>
  </si>
  <si>
    <t>CIMENTO PORTLAND CPII-E/F-32</t>
  </si>
  <si>
    <t>CONCRETO USINADO, BRITA 1E2,SLUMP 5+OU-1cm / FCK= 10,0MPA</t>
  </si>
  <si>
    <t>CONCRETO USINADO, BRITA 1E2,SLUMP 8+OU-1cm / FCK= 10,0MPA - BOMBEÁVEL</t>
  </si>
  <si>
    <t>CONCRETO USINADO, BRITA 1E2,SLUMP 5+OU-1cm / FCK= 15,0MPA</t>
  </si>
  <si>
    <t>CONCRETO USINADO, BRITA 1E2,SLUMP 8+OU-1cm / FCK= 15,0MPA - BOMBEÁVEL</t>
  </si>
  <si>
    <t>CONCRETO USINADO, BRITA 1E2,SLUMP 5+OU-1cm / FCK= 20,0MPA</t>
  </si>
  <si>
    <t>CONCRETO USINADO, BRITA 1,SLUMP 8+OU-1cm / FCK= 20,0MPA - BOMBEÁVEL</t>
  </si>
  <si>
    <t>CONCRETO USINADO, BRITA 1E2,SLUMP 8+OU-1cm / FCK= 20,0MPA - BOMBEÁVEL</t>
  </si>
  <si>
    <t>CONCRETO USINADO, BRITA 1E2,SLUMP 5+OU-1cm / FCK= 25,0MPA</t>
  </si>
  <si>
    <t>CONCRETO USINADO, BRITA 1E2,SLUMP 8+OU-1cm / FCK= 25,0MPA - BOMBEÁVEL</t>
  </si>
  <si>
    <t>CONCRETO USINADO, BRITA 1E2,SLUMP 5+OU-1cm / FCK= 30,0MPA</t>
  </si>
  <si>
    <t>CONCRETO USINADO, BRITA 1E2,SLUMP 8+OU-1cm / FCK= 30,0MPA - BOMBEÁVEL</t>
  </si>
  <si>
    <t>CONCRETO USINADO, BRITA 1E2,SLUMP 5+OU-1cm / FCK= 35,0MPA</t>
  </si>
  <si>
    <t>CONCRETO USINADO, BRITA 1E2,SLUMP 8+OU-1cm / FCK= 35,0MPA - BOMBEÁVEL</t>
  </si>
  <si>
    <t>CONCRETO USINADO, BRITA 1E2,SLUMP 5+OU-1cm / FCK= 40,0MPA</t>
  </si>
  <si>
    <t>CONCRETO USINADO, BRITA 1E2,SLUMP 8+OU-1cm / FCK= 40,0MPA - BOMBEÁVEL</t>
  </si>
  <si>
    <t>CONCRETO USINADO, CONSUMO 120 KG CIMENTO/M3 - BRITA 1 E 2</t>
  </si>
  <si>
    <t>CONCRETO USINADO, CONSUMO 400 KG CIMENTO/M3 - BRITA 1 SLUMP 20 + OU- 2CM</t>
  </si>
  <si>
    <t>PEDRA BRITADA NÚMERO 1</t>
  </si>
  <si>
    <t>PEDRA BRITADA NÚMERO 2</t>
  </si>
  <si>
    <t>PEDRA BRITADA NÚMERO 3</t>
  </si>
  <si>
    <t>PEDRA BRITADA NÚMERO 4</t>
  </si>
  <si>
    <t>PEDRA RACHÃO D= 10 A 15 CM</t>
  </si>
  <si>
    <t>BRITA GRADUADA</t>
  </si>
  <si>
    <t>PEDRA BRITADA 1/2</t>
  </si>
  <si>
    <t>PEDRISCO LIMPO</t>
  </si>
  <si>
    <t>PÓ DE PEDRA</t>
  </si>
  <si>
    <t>PEDRA MARROADA</t>
  </si>
  <si>
    <t>PEDRA BICA CORRIDA</t>
  </si>
  <si>
    <t>PEDRA BRITADA NÚMERO 3 E 4</t>
  </si>
  <si>
    <t>BRITA GRADUADA TRATADA COM CIMENTO 4% EM PESO</t>
  </si>
  <si>
    <t>ARGAMASSA COLANTE - USO INTERNO - TIPO AC-I - COR CINZA</t>
  </si>
  <si>
    <t>ARGAMASSA PRÉ-FABRICADA PARA REBOCO</t>
  </si>
  <si>
    <t>ARGAMASSA EXPANSIVA P/ GRAUTEAMENTO</t>
  </si>
  <si>
    <t>ARGAMASSA  QUÍMICA BICOMPONENTE, ALTA RESISTÊNCIA QUÍMICA, TÉRMICAS E VIBRAÇÕES, ARGAMASSA AC-III-E DA GAIL</t>
  </si>
  <si>
    <t>FÍLER PARA CONCRETO ASFÁLTICO - MALHA 325 ENSACADO (MATERIAL DE ENCHIMENTO)</t>
  </si>
  <si>
    <t>ALVENARIA DE TIJOLOS COM ARGAMASSA DE CIMENTO E AREIA 1:3</t>
  </si>
  <si>
    <t>CONCRETO FCK=5MPA C/ AGREGADO RECICLADO</t>
  </si>
  <si>
    <t>CONCRETO FCK=5MPA C/ BRITA 2</t>
  </si>
  <si>
    <t>CONCRETO FCK=5MPA C/ BRITA 1 E 2</t>
  </si>
  <si>
    <t>CONCRETO FCK=10MPA C/ AGREGADO RECICLADO</t>
  </si>
  <si>
    <t>CONCRETO FCK=10MPA C/ BRITA 2</t>
  </si>
  <si>
    <t>CONCRETO FCK=10MPA C/ BRITA 1 E 2</t>
  </si>
  <si>
    <t>CONCRETO FCK=15MPA C/ AGREGADO RECICLADO</t>
  </si>
  <si>
    <t>CONCRETO FCK=15MPA C/ BRITA 1</t>
  </si>
  <si>
    <t>CONCRETO FCK=15MPA C/ BRITA 2</t>
  </si>
  <si>
    <t>CONCRETO FCK=15MPA C/ BRITA 1 E 2</t>
  </si>
  <si>
    <t>CONCRETO FCK=20MPA C/ AGREGADO RECICLADO</t>
  </si>
  <si>
    <t>CONCRETO FCK=20MPA C/ BRITA 1</t>
  </si>
  <si>
    <t>CONCRETO FCK=20MPA C/ BRITA 2</t>
  </si>
  <si>
    <t>CONCRETO FCK=20MPA C/ BRITA 1 E 2</t>
  </si>
  <si>
    <t>CONCRETO FCK=25MPA C/ AGREGADO RECICLADO</t>
  </si>
  <si>
    <t>CONCRETO FCK=25MPA C/ BRITA 1</t>
  </si>
  <si>
    <t>CONCRETO FCK=25MPA C/ BRITA 2</t>
  </si>
  <si>
    <t>CONCRETO FCK=25MPA C/ BRITA 1 E 2</t>
  </si>
  <si>
    <t>CONCRETO FCK=30MPA C/ BRITA 1</t>
  </si>
  <si>
    <t>CONCRETO FCK=30MPA C/ BRITA 2</t>
  </si>
  <si>
    <t>CONCRETO FCK=30MPA C/ BRITA 1 E 2</t>
  </si>
  <si>
    <t>CONCRETO FCK=35MPA C/ BRITA 1</t>
  </si>
  <si>
    <t>CONCRETO FCK=35MPA C/ BRITA 2</t>
  </si>
  <si>
    <t>CONCRETO FCK=35MPA C/ BRITA 1 E 2</t>
  </si>
  <si>
    <t>CONCRETO FCK=40MPA C/ BRITA 1</t>
  </si>
  <si>
    <t>CONCRETO FCK=40MPA C/ BRITA 2</t>
  </si>
  <si>
    <t>CONCRETO FCK=40MPA C/ BRITA 1 E 2</t>
  </si>
  <si>
    <t>CONCRETO "GROUT" C/ PEDRISCO</t>
  </si>
  <si>
    <t>ARGAMASSA DE CIMENTO COM AREIA MÉDIA 1:2</t>
  </si>
  <si>
    <t>ARGAMASSA DE CIMENTO COM AREIA MÉDIA 1:3</t>
  </si>
  <si>
    <t>ARGAMASSA DE CIMENTO COM AREIA GROSSA 1:3</t>
  </si>
  <si>
    <t>ARGAMASSA DE CIMENTO COM AREIA MÉDIA 1:4</t>
  </si>
  <si>
    <t>ARGAMASSA DE CIMENTO COM AREIA GROSSA 1:4</t>
  </si>
  <si>
    <t>ARGAMASSA DE CIMENTO COM AREIA MÉDIA 1:5</t>
  </si>
  <si>
    <t>ARGAMASSA DE CIMENTOCOM AREIA GROSSA 1:5</t>
  </si>
  <si>
    <t>ARGAMASSA DE CIMENTO COM AREIA MÉDIA 1:6</t>
  </si>
  <si>
    <t>ARGAMASSA DE CIMENTO COM AREIA GROSSA 1:6</t>
  </si>
  <si>
    <t>ARGAMASSA DE CIMENTO COM AREIA MÉDIA 1:7</t>
  </si>
  <si>
    <t>ARGAMASSA DE CIMENTO COM AREIA GROSSA 1:7</t>
  </si>
  <si>
    <t>ARGAMASSA DE CAL COM AREIA FINA 1:3</t>
  </si>
  <si>
    <t>ARGAMASSA DE CAL COM AREIA MÉDIA 1:3</t>
  </si>
  <si>
    <t>ARGAMASSA DE CAL COM AREIA FINA 1:4</t>
  </si>
  <si>
    <t>ARGAMASSA DE CAL COM AREIA MÉDIA 1:4</t>
  </si>
  <si>
    <t>ARGAMASSA MISTA COM AREIA GROSSA 1:0,25:3</t>
  </si>
  <si>
    <t>ARGAMASSA MISTA COM AREIA MÉDIA 1:0,5:5</t>
  </si>
  <si>
    <t>ARGAMASSA MISTA COM AREIA GROSSA 1:0,5:8</t>
  </si>
  <si>
    <t>ARGAMASSA MISTA COM AREIA GROSSA 1:1,5:6</t>
  </si>
  <si>
    <t>ARGAMASSA MISTA COM AREIA GROSSA 1:1:4</t>
  </si>
  <si>
    <t>ARGAMASSA MISTA COM AREIA GROSSA 1:2:8</t>
  </si>
  <si>
    <t>ARGAMASSA MISTA COM AREIA MÉDIA 1:2:9</t>
  </si>
  <si>
    <t>ADITIVOS</t>
  </si>
  <si>
    <t>AGENTE DE CURA PARA CONCRETO</t>
  </si>
  <si>
    <t>ADITIVO PARA ASFALTO TIPO BETUDOPE OU SIMILAR</t>
  </si>
  <si>
    <t>ADITIVO EXPANSOR PARA ENCUNHAMENTO E INJEÇÕES DE CIMENTO</t>
  </si>
  <si>
    <t>ADITIVO ACELERADOR DE PEGA PARA CONCRETO PROJETADO</t>
  </si>
  <si>
    <t>FIBRA DE POLIPROPILENO P/ CONCRETO DOSADO EM CENTRAL FILAMENTOS - TECNOLOGIA "CRACKSTOP"</t>
  </si>
  <si>
    <t>FIBRA DE CELULOSE PARA ASFALTO</t>
  </si>
  <si>
    <t>FORMAS/ESCORAMENTO/ANDAIMES (MADEIRA)</t>
  </si>
  <si>
    <t>DESMOLDANTE PARA FORMAS</t>
  </si>
  <si>
    <t>L</t>
  </si>
  <si>
    <t>COMPENSADO PLASTIFICADO 10MM CHAPA DE 2,20 X 1,10 M</t>
  </si>
  <si>
    <t>M2</t>
  </si>
  <si>
    <t>COMPENSADO PLASTIFICADO 12MM CHAPA DE 2,20 X 1,10 M</t>
  </si>
  <si>
    <t>COMPENSADO PLASTIFICADO 14MM CHAPA DE 2,20 X 1,10 M</t>
  </si>
  <si>
    <t>COMPENSADO RESINADO  6 MM COLA BRANCA - CHAPA DE 2,20 X 1,10 M</t>
  </si>
  <si>
    <t>COMPENSADO RESINADO 10MM COLA BRANCA - CHAPA DE 2,20 X 1,10 M</t>
  </si>
  <si>
    <t>COMPENSADO RESINADO 12MM COLA BRANCA - CHAPA DE 2,20 X 1,10 M</t>
  </si>
  <si>
    <t>EUCALIPTO D=20 / 30 CM NA BASE - 6M - COM TRATAMENTO E SEM CASCA (CITRIODORA)</t>
  </si>
  <si>
    <t>PINUS - RIPA DE 1/2" X 3" - BRUTA</t>
  </si>
  <si>
    <t>PINUS - PONTALETE DE 3" X 3" - BRUTO</t>
  </si>
  <si>
    <t>TUBO CILÍNDRICO DE PAPELÃO C/ REV. EXT. IMPERMEAB. E INTERN. C/ PAPEL ESPECIAL NÃO ADERENTE AO CONCR.- DIÂM DE 350MM</t>
  </si>
  <si>
    <t>PEROBA DO NORTE (CUPIÚBA) - TÁBUA DE 3 X 16 CM - BRUTA</t>
  </si>
  <si>
    <t>PINUS - TÁBUA DE 1" X 6" - BRUTA</t>
  </si>
  <si>
    <t>PINUS - SARRAFO DE 1" X 2" - BRUTO</t>
  </si>
  <si>
    <t>PINUS - SARRAFO DE 1" X 4" - BRUTO</t>
  </si>
  <si>
    <t>PINUS - SARRAFO DE 1" X 3" - BRUTO</t>
  </si>
  <si>
    <t>PINUS - TÁBUA DE 1" X 12" - BRUTA</t>
  </si>
  <si>
    <t>ESCORAMENTO/ANDAIMES - ALUGUEL</t>
  </si>
  <si>
    <t>ESCORAMENTO CONTÍNUO</t>
  </si>
  <si>
    <t>LOCAÇÃO DE ANDAIME TUBULAR TIPO TORRE 1.50 X 1.50 M (ALTURA DE 1 METRO)</t>
  </si>
  <si>
    <t>M / Mês</t>
  </si>
  <si>
    <t>CHAPAS E ACESSÓRIOS PARA ESCORAMENTO (CHAPA GROSSA NAS ESPESSURAS 1/2", 1" E 1.1/2")</t>
  </si>
  <si>
    <t>TORRE METÁLICA ROHR ETEM T-28 (CIMBR.TUB.ENCAIX) PREÇO SEM FRETE</t>
  </si>
  <si>
    <t>Kg / Mês</t>
  </si>
  <si>
    <t>VIGA METÁLICA V-18 - LOCAÇÃO PREÇO SEM FRETE</t>
  </si>
  <si>
    <t>VIGA METALICA V-7,5 - LOCAÇÃO PREÇO SEM FRETE</t>
  </si>
  <si>
    <t>ARMADURAS PARA CONCRETO</t>
  </si>
  <si>
    <t>AÇO CA-25 - MÉDIA BITOLAS</t>
  </si>
  <si>
    <t>KG</t>
  </si>
  <si>
    <t>AÇO CA-25 -  6,3 MM - 1/4" - LISO</t>
  </si>
  <si>
    <t>AÇO CA-25 -  8,0 MM - 5/16" - LISO</t>
  </si>
  <si>
    <t>AÇO CA-25 - 10,0 MM - 3/8"- LISO</t>
  </si>
  <si>
    <t>AÇO CA-25 - 12,5 MM - 1/2" - LISO</t>
  </si>
  <si>
    <t>AÇO CA-25 - 16,0 MM - 5/8" - LISO</t>
  </si>
  <si>
    <t>AÇO CA-25 - 20,0 MM - 3/4" - LISO</t>
  </si>
  <si>
    <t>AÇO CA-25 - 25,0 MM - 1" - LISO</t>
  </si>
  <si>
    <t>AÇO CA-50A OU B - MÉDIA BITOLAS</t>
  </si>
  <si>
    <t>AÇO CA-50 -  6,3 MM - 1/4" - NERVURADO</t>
  </si>
  <si>
    <t>AÇO CA-50 -  8,0 MM - 5/16" - NERVURADO</t>
  </si>
  <si>
    <t>AÇO CA-50 - 10,0 MM - 3/8" - NERVURADO</t>
  </si>
  <si>
    <t>AÇO CA-50 - 12,5 MM - 1/2" - NERVURADO</t>
  </si>
  <si>
    <t>AÇO CA-50 - 16,0 MM - 5/8" - NERVURADO</t>
  </si>
  <si>
    <t>AÇO CA-50 - 20,0 MM - 3/4" - NERVURADO</t>
  </si>
  <si>
    <t>AÇO CA-50 - 25,0 MM - 1" - NERVURADO</t>
  </si>
  <si>
    <t>AÇO CA-60B - MÉDIA BITOLAS</t>
  </si>
  <si>
    <t>AÇO CA-60 - 4,2 MM</t>
  </si>
  <si>
    <t>AÇO CA-60 - 5,0 MM</t>
  </si>
  <si>
    <t>AÇO CA-60 - 6,0MM</t>
  </si>
  <si>
    <t>AÇO CA-60 - 8,0MM</t>
  </si>
  <si>
    <t>TELA SOLDADA NERVURADA Q- 61 (PAINEL - AÇO CA60 - MALHA 15 X 15 CM - FIO 3.4 MM)</t>
  </si>
  <si>
    <t>LAJES E PAINÉIS PRÉ-FABRICADOS</t>
  </si>
  <si>
    <t>LAJE MISTA TRELIÇADA PRÉ-FABRICADA H= 8CM - INTEREIXOS 45CM - 300KGF/CM2</t>
  </si>
  <si>
    <t>LAJE MISTA TRELIÇADA PRÉ-FABRICADA H=10CM - INTEREIXOS 45CM - 300KGF/CM2</t>
  </si>
  <si>
    <t>LAJE MISTA TRELIÇADA PRÉ-FABRICADA H=12CM - INTEREIXOS 45CM - 300KGF/CM2</t>
  </si>
  <si>
    <t>LAJE MISTA TRELIÇADA PRÉ-FABRICADA H=15CM - INTEREIXOS 45CM - 300KGF/CM2</t>
  </si>
  <si>
    <t>LAJE MISTA TRELIÇADA PRÉ-FABRICADA H=20CM - INTEREIXOS 45CM - 300KGF/CM2</t>
  </si>
  <si>
    <t>LAJE MISTA TRELIÇADA PRÉ-FABRICADA H=25CM - INTEREIXOS 45CM - 300KGF/CM2</t>
  </si>
  <si>
    <t>VEDOS (TIJOLOS E BLOCOS)</t>
  </si>
  <si>
    <t>BLOCO SÍLICO CALCÁRIO - 14X19X39</t>
  </si>
  <si>
    <t>BLOCO SÍLICO CALCÁRIO - 19X19X39</t>
  </si>
  <si>
    <t>BLOCO DE CONCRETO APARENTE - (09X19X39)CM</t>
  </si>
  <si>
    <t>BLOCO DE CONCRETO APARENTE - (14X19X39)CM</t>
  </si>
  <si>
    <t>BLOCO DE CONCRETO APARENTE - (19X19X39)CM</t>
  </si>
  <si>
    <t>BLOCO DE CONCRETO COMUM - (14X19X39)CM</t>
  </si>
  <si>
    <t>BLOCO DE CONCRETO COMUM - (19X19X39)CM</t>
  </si>
  <si>
    <t>BLOCO DE CONCRETO COMUM - (19X19X19)CM</t>
  </si>
  <si>
    <t>BLOCO VAZADO DE CONCRETO ESTRUTURAL 14CM (ATÉ 6 MPA)</t>
  </si>
  <si>
    <t>BLOCO VAZADO DE CONCRETO ESTRUTURAL 19CM (ATÉ 6 MPA)</t>
  </si>
  <si>
    <t>BLOCO CERÂMICO DE VEDAÇÃO - (14X19X39)CM</t>
  </si>
  <si>
    <t>BLOCO CERÂMICO DE VEDAÇÃO - (19X19X39)CM</t>
  </si>
  <si>
    <t>TIJOLO CERÂMICO FURADO - 9 FUROS - (11,5X14X24)CM</t>
  </si>
  <si>
    <t>TIJOLO CERÂMICO LAMINADO - (5,5X11X23)CM (MEDIDAS APROXIMADAS)</t>
  </si>
  <si>
    <t>TIJOLO DE VIDRO - CANELADO - 8X19X19CM</t>
  </si>
  <si>
    <t>TIJOLO DE VIDRO - VENTILAÇÃO - 20X10X10CM</t>
  </si>
  <si>
    <t>TIJOLO DE VIDRO - XADREZ - 19X19X8CM</t>
  </si>
  <si>
    <t>TIJOLO MAÇICO DE BARRO COMUM</t>
  </si>
  <si>
    <t>BLOCO DE CONCRETO ESTRUTURAL DE 14CM - RESISTÊNCIA  8MPA</t>
  </si>
  <si>
    <t>BLOCO DE CONCRETO ESTRUTURAL DE 14CM - RESISTÊNCIA 10MPA</t>
  </si>
  <si>
    <t>BLOCO DE CONCRETO ESTRUTURAL DE 14CM - RESISTÊNCIA 12MPA</t>
  </si>
  <si>
    <t>BLOCO DE CONCRETO ESTRUTURAL DE 14CM - RESISTÊNCIA 14MPA</t>
  </si>
  <si>
    <t>BLOCO DE CONCRETO ESTRUTURAL DE 19CM - RESISTÊNCIA  8MPA</t>
  </si>
  <si>
    <t>BLOCO DE CONCRETO ESTRUTURAL DE 19CM - RESISTÊNCIA 10MPA</t>
  </si>
  <si>
    <t>BLOCO DE CONCRETO ESTRUTURAL DE 19CM - RESISTÊNCIA 12MPA</t>
  </si>
  <si>
    <t>BLOCO DE CONCRETO ESTRUTURAL DE 19CM - RESISTÊNCIA 14MPA</t>
  </si>
  <si>
    <t>VEDOS (ELEMENTOS VAZADOS)</t>
  </si>
  <si>
    <t>VEDOS (DIVISÓRIAS EM PLACAS)</t>
  </si>
  <si>
    <t>PLACA DE GRANILITE 30MM - DIVISÓRIA</t>
  </si>
  <si>
    <t>PLACA DE GRANILITE 40MM - DIVISÓRIA</t>
  </si>
  <si>
    <t>PLACA DE GRANILITE 50MM - DIVISÓRIA</t>
  </si>
  <si>
    <t>ARDOSIA CINZA EM PLACA -POLIDA NOS 2 LADOS -ESPESSURA 30MM</t>
  </si>
  <si>
    <t>DIVISÓRIAS</t>
  </si>
  <si>
    <t>DIVISÓRIA NAVAL; MIOLO COLMÉIA - PAINEL/PAINEL - FORNECIMENTO E COLOCAÇÃO ALT. DE 3 METROS</t>
  </si>
  <si>
    <t>DIVISÓRIA NAVAL; MIOLO COLMÉIA - PAINEL CEGO - FORNECIMENTO E COLOCAÇÃO ALT. DE 3 METROS</t>
  </si>
  <si>
    <t>DIVISÓRIA NAVAL; MIOLO COLMÉIA - PORTA/BANDEIRA - FORNECIMENTO E COLOCAÇÃO ALT. DE 3 METROS (C/ FERRAGENS NECESS. P/COLOCAÇÃO)</t>
  </si>
  <si>
    <t>DIVISÓRIA NAVAL; MIOLO COLMÉIA - PAINEL/VIDRO - FORNECIMENTO E COLOCAÇÃO ALT. DE 3 METROS</t>
  </si>
  <si>
    <t>DIVISÓRIA NAVAL; MIOLO COLMÉIA - PORTA/VIDRO - FORNECIMENTO E COLOCAÇÃO ALT. DE 3 METROS (C/ FERRAGENS NECESS. P/COLOCAÇÃO)</t>
  </si>
  <si>
    <t>DIVISÓRIA NAVAL; MIOLO COLMÉIA - PAINEL/VIDRO/PAINEL - FORNECIMENTO E COLOCAÇÃO ALT. DE 3 METROS</t>
  </si>
  <si>
    <t>DIVISÓRIA NAVAL; MIOLO COLMÉIA - PAINEL/VIDRO/VIDRO - FORNECIMENTO E COLOCAÇÃO ALT. DE 3 METROS</t>
  </si>
  <si>
    <t>DIVISÓRIA NAVAL; MIOLO COLMÉIA - PORTA/BONECA/PAINEL - FORNECIMENTO E COLOCAÇÃO ALT. DE 3 METROS (C/ FERRAGENS NECESS. P/COLOCAÇÃO)</t>
  </si>
  <si>
    <t>DIVISÓRIA NAVAL; MIOLO COLMÉIA - PORTA/BONECA/VIDRO - FORNECIMENTO E COLOCAÇÃO ALT. DE 3 METROS (C/ FERRAGENS NECESS. P/COLOCAÇÃO)</t>
  </si>
  <si>
    <t>DIVISÓRIA DRYWALL CHAPA DE GESSO (VERDE), RESISTENTE A UMIDADE</t>
  </si>
  <si>
    <t>DIVISÓRIA PLACA DE GESSO ACARTONADO TIPO STANDARD EST= 73 MM, ESPESSURA = 9,5 CM – M2</t>
  </si>
  <si>
    <t>DIVISÓRIA EM PLACAS DE GESSO ACARTONADO, RESISTÊNCIA AO FOGO 30 MINUTOS, ESPESSURA 100/70 MM - 1ST / 1ST LM</t>
  </si>
  <si>
    <t>DIVISÓRIA EM PLACAS DE GESSO ACARTONADO, RESISTÊNCIA AO FOGO 30 MINUTOS, ESPESSURA 100/70 MM - 1ST / 1ST</t>
  </si>
  <si>
    <t>DIVISÓRIA EM PLACAS DE GESSO ACARTONADO, RESISTÊNCIA AO FOGO 30 MINUTOS, ESPESSURA 73/48 MM - 1ST / 1ST</t>
  </si>
  <si>
    <t>DIVISÓRIA EM PLACAS DE GESSO ACARTONADO, RESISTÊNCIA AO FOGO 30 MINUTOS, ESPESSURA 73/48 MM - 1ST / 1ST LM</t>
  </si>
  <si>
    <t>DIVISÓRIA EM PLACAS DE GESSO ACARTONADO, RESISTÊNCIA AO FOGO 30 MINUTOS, ESPESSURA 100/70 MM - 1ST /1RU / 1RU</t>
  </si>
  <si>
    <t>DIVISÓRIA EM PLACAS DE GESSO ACARTONADO, RESISTÊNCIA AO FOGO 30 MINUTOS, ESPESSURA 120/70 MM - 2ST / 2ST LM</t>
  </si>
  <si>
    <t>MATERIAIS PARA IMPERMEABILIZAÇÃO</t>
  </si>
  <si>
    <t>ASFALTO OXIDADO TIPO lll</t>
  </si>
  <si>
    <t>CIMENTO IMPERMEABILIZANTE DE CRISTALIZAÇÃO - ESTRUTURA ELEVADA - COM APLICAÇÃO</t>
  </si>
  <si>
    <t>CIMENTO IMPERMEABILIZANTE DE CRISTALIZAÇÃO - ESTRUTURA ENTERRADA - COM APLICAÇÃO</t>
  </si>
  <si>
    <t>EMULSÃO ASFÁLTICA MODIFICADA C/ELASTÔMEROS - ESTRUTURADA C/TECIDO POLIÉSTER-2 CAMADAS DE ESTRUT- (FORN E APLIC MAT)</t>
  </si>
  <si>
    <t>EMULSÃO ASFÁLTICA - ESTRUTURADA COM TECIDO DE POLIÉSTER - 2 CAMADAS DE ESTRUTURANTE (FORNEC. E APLICAÇÃO DO MATERIAL)</t>
  </si>
  <si>
    <t>EMULSÃO ASFÁLTICA - ESTRUTURADA COM TECIDO DE POLIÉSTER - 3 CAMADAS DE ESTRUTURANTE (FORNEC. E APLICAÇÃO DO MATERIAL)</t>
  </si>
  <si>
    <t>PRIMER HIDROFUGANTE A BASE DE SILANO SILOXANO P/ SUPERFÍCIES DE CONCRETO, ALVENARIA, ETC.</t>
  </si>
  <si>
    <t>PRIMER PARA TINTA ANTI-PICHAÇÃO</t>
  </si>
  <si>
    <t>PRIMER PARA VERNIZ ANTI-PICHAÇÃO</t>
  </si>
  <si>
    <t>MEMBRANAS ASFÁLTICAS - 3 CAMADAS DE FELTRO ASFÁLTICO 15LBS COM APLICAÇÃO A QUENTE (FORNECIMENTO E COLOCAÇÃO)</t>
  </si>
  <si>
    <t>MEMBRANAS ASFÁLTICAS - 4 CAMADAS DE FELTRO ASFÁLTICO 15LBS COM APLICAÇÃO A QUENTE (FORNECIMENTO E COLOCAÇÃO)</t>
  </si>
  <si>
    <t>MEMBRANAS ASFÁLTICAS - 5 CAMADAS DE FELTRO ASFÁLTICO 15LBS COM APLICAÇÃO A QUENTE (FORNECIMENTO E COLOCAÇÃO)</t>
  </si>
  <si>
    <t>MANTA ASFÁLTICA E=3MM C/ VÉU DE POLIÉSTER-COLADA A MAÇARICO (FORNECIMENTO DO MATERIAL E COLOCAÇÃO)</t>
  </si>
  <si>
    <t>MANTA ASFÁLTICA E=4MM C/ VÉU DE POLIÉSTER-COLADA A MAÇARICO (FORNECIMENTO DO MATERIAL E COLOCAÇÃO)</t>
  </si>
  <si>
    <t>MANTA ASFÁLTICA ESPESSURA 4 MM ANTIRAIZ C/ VÉU DE POLIÉSTER (FORNECIMENTO DO MATERIAL E COLOCAÇÃO)</t>
  </si>
  <si>
    <t>TINTA BETUMINOSA PARA CONCRETO E ALVENARIA</t>
  </si>
  <si>
    <t>IMPERMEABILIZANTE PARA CONCRETO E ARGAMASSA</t>
  </si>
  <si>
    <t>IMPERMEABILIZANTE MONOCOMPONENTE Á BASE DE POLÍMEROS ACRÍLICOS, COR BRANCA, CONSUMO 2 A 3,5 KG/M2</t>
  </si>
  <si>
    <t>IMPERMEABILIZANTE Á BASE DE EMULSÃO ASFÁLTICA MODIFICADA COM ELASTÔMEROS SINTÉTICOS, MOMOCOMPONENTE, NA COR PRETA, PARA MOLDAGEM A FRIO “IN LOCO”, FORMANDO UMA MEMBRANA ELÁSTICA E FLEXÍVEL SEM EMENDAS. CONSUMO 4 KG/M2 (RENDIMENTO 1,0 KG/M2/DEMÃO)</t>
  </si>
  <si>
    <t>MATERIAIS PARA ISOTERMIA</t>
  </si>
  <si>
    <t>PLACA DE POLIESTIRENO EXPANDIDO ESP=50 MM - TIPO "P1"</t>
  </si>
  <si>
    <t>MASSA BETUMINOSA - ADESIVO P/ PLACAS TERMO-ACÚSTICAS FRIO ASFALTO</t>
  </si>
  <si>
    <t>JUNTAS DE DILATAÇÃO</t>
  </si>
  <si>
    <t>MATA-JUNTA DE PVC - TIPO 012</t>
  </si>
  <si>
    <t>MATA-JUNTA DE PVC - TIPO 022</t>
  </si>
  <si>
    <t>MASTIQUE A BASE DE POLIURETANO - MC</t>
  </si>
  <si>
    <t>MASTIQUE A BASE DE SILICONE</t>
  </si>
  <si>
    <t>BARRA CHATA DE ALUMÍNIO TIPO FITA 1/8" X 7/8"</t>
  </si>
  <si>
    <t>BARRA DE ALUMÍNIO 1/4" X 3/4"</t>
  </si>
  <si>
    <t>MANGUEIRA PLÁSTICA FLEXÍVEL D = 3/4" - ESP = 2MM - CRISTAL</t>
  </si>
  <si>
    <t>FORNEC. E COLOC.- JUNTA DE DILATAÇÃO DE ELAST. DE NEOPRENE JEENE JJ0411M  (4X15MM)  MOV. MÁX. DE -2 A +2MM</t>
  </si>
  <si>
    <t>FORNEC. E COLOC.- JUNTA DE DILATAÇÃO DE ELAST. DE NEOPRENE JEENE JJ2027M (20X35MM)  MOV. MÁX. DE -10 A +10MM</t>
  </si>
  <si>
    <t>FORNEC. E COLOC.- JUNTA DE DILATAÇÃO DE ELAST. DE NEOPRENE JEENE JJ6080VV (60X90MM)  MOV. MÁX. DE -30 A +30MM</t>
  </si>
  <si>
    <t>FORNEC. E COLOC.- JUNTA DE DILATAÇÃO DE ELAST. DE NEOPRENE JEENE JJ99120VV  (100X140MM)  MOV. MÁX. DE -50 A +50MM</t>
  </si>
  <si>
    <t>FORNEC. E COLOC.- JUNTA DE DILATAÇÃO DE ELAST. DE NEOPRENE JEENE JJ5070VV (50X80MM)+LÁB.POL, MOV. MÁX. DE -20 A +30MM</t>
  </si>
  <si>
    <t>FORNEC. E COLOC.- JUNTA DE DILATAÇÃO DE ELAST. DE NEOPRENE JEENE JJ2540VV (25X50MM)+LÁB.POL, MOV. MÁX. DE -10 A +15MM</t>
  </si>
  <si>
    <t>FORNEC. E COLOC.- JUNTA DE DILATAÇÃO DE ELAST. DE NEOPRENE JEENE JJ3550VV (35X60MM)+LÁB.POL, MOV. MÁX. DE -15 A +20MM</t>
  </si>
  <si>
    <t>ESTRUTURAS PARA COBERTURA</t>
  </si>
  <si>
    <t>ESTRUTURA METÁLICA INCL. ANTIFERRUGINOSA</t>
  </si>
  <si>
    <t>RETIRADA DE ESTRUTURA METÁLICA INCLUSIVE PERFIS DE FIXAÇÃO</t>
  </si>
  <si>
    <t>MADEIRAMENTO DE PEROBA DO NORTE (CUPIÚBA) P/ TELHADO</t>
  </si>
  <si>
    <t>MONTAGEM DE ESTRUTURA METÁLICA</t>
  </si>
  <si>
    <t>PEROBA DO NORTE (CUPIÚBA) - VIGA DE  6 CM X 12 CM - BRUTA</t>
  </si>
  <si>
    <t>PEROBA DO NORTE (CUPIÚBA) - VIGA DE 6 X 16 CM - BRUTA</t>
  </si>
  <si>
    <t>CAIBRO DE PEROBA DO NORTE 5 X 6 CM - BRUTO (CUPIÚBA)</t>
  </si>
  <si>
    <t>RIPA DE PEROBA DO NORTE 1,5 CM X 5 CM - BRUTA (CUPIÚBA)</t>
  </si>
  <si>
    <t>TELHAS E DOMOS</t>
  </si>
  <si>
    <t>DOMO DE ACRÍLICO COM CAIXILHO DE ALUMÍNIO 1,05 X 1,05 M</t>
  </si>
  <si>
    <t>COBERTURA EM POLICARBONATO ALVEOLAR 6MM, ESTRUTURA METÁLICA GALVANIZADA, INSTALADA</t>
  </si>
  <si>
    <t>TELHAS DE BARRO COZIDO  - FRANCESA</t>
  </si>
  <si>
    <t>TELHAS DE BARRO COZIDO - PAULISTA</t>
  </si>
  <si>
    <t>TELHAS DE BARRO COZIDO - SUPER PAULISTA (PLAN)</t>
  </si>
  <si>
    <t>TELHA TECNOLOGIA CRFS ONDULADA 6MM</t>
  </si>
  <si>
    <t>TELHA TECNOLOGIA CRFS ONDULADA 8MM</t>
  </si>
  <si>
    <t>TELHA ESTRUTURAL TRAPEZOIDAL CRFS - E=8 MM LARG. ÚTIL 44 CM</t>
  </si>
  <si>
    <t>TELHA TECNOLOGIA CRFS TRAPEZOIDAL 90 CM E=8 MM</t>
  </si>
  <si>
    <t>TELHA DE AÇO GALV. ACAB. NATURAL TRAPEZOIDAL E=0.5 MM H= ATÉ 40 MM</t>
  </si>
  <si>
    <t>TELHA AÇO GALV. ONDULADA E= 0,5 MM - H= 17/18 MM REV. B</t>
  </si>
  <si>
    <t>TELHA AÇO GALV. TRAPEZOIDAL DUPLA E=0,5MM-H=40MM-MIOLO=30MM POLIURETANO -  REV.B</t>
  </si>
  <si>
    <t>TELHA AÇO GALV. TRAPEZOIDAL   E=0.5MM - H=40MM PINTURA ELETROSTÁTICA 2 FACES - REV. B</t>
  </si>
  <si>
    <t>TELHA AÇO GALV. ONDULADA E= 0,5 MM - H= 17/18 MM PINTURA ELETROST. 2 FACES - REV.B</t>
  </si>
  <si>
    <t>TELHA AÇO GALV. TRAPEZOIDAL DUPLA E=0,5MM-H=40MM-MIOLO=30MM POLIURETANO - PINTADA 1 FACE - REV.B</t>
  </si>
  <si>
    <t>TELHA AÇO GALV. TRAPEZOIDAL DUPLA E=0,8MM-H=40MM-MIOLO=30MM POLIURETANO - PINTADA 1 FACE - REV.B</t>
  </si>
  <si>
    <t>TAPUME METÁLICO COM TELHA METÁLICA, SEM PINTURA,TRAPEZOIDAL 40-ESP. 0,43MM, COLUNAS, BASES E PARAFUSOS</t>
  </si>
  <si>
    <t>CUMEEIRA AÇO GALV. TRAPEZOIDAL E=0,5MM - H=40MM - L=0,60M REV.B</t>
  </si>
  <si>
    <t>CUMEEIRA AÇO GALV. ONDULADA E= 0,5MM - H= 17/18MM - L=0.60M</t>
  </si>
  <si>
    <t>CUMEEIRA AÇO GALV. TRAPEZOIDAL E=0,5MM - H=40MM - L=0,60M REV.B - PINT.BR 2 FACES</t>
  </si>
  <si>
    <t>CUMEEIRA AÇO GALV. ONDULADA E= 0,5MM - H= 17/18MM - L=0.60M PINTURA ELETROSTÁTICA 2 FACES - REV. B</t>
  </si>
  <si>
    <t>TELHAS (ELEMENTOS DE ARREMATE)</t>
  </si>
  <si>
    <t>CUMEEIRA UNIVERSAL P/ TELHA TECNOLOGIA CRFS ONDULADA 1,10 X 0,60 M</t>
  </si>
  <si>
    <t>CUMEEIRA NORMAL P/ TELHA TECNOLOGIA CRFS TRAPEZ. 44CM</t>
  </si>
  <si>
    <t>CUMEEIRA NORMAL P/ TELHA TECNOLOGIA CRFS TRAPEZ. 90CM</t>
  </si>
  <si>
    <t>CUMEEIRA DE ALUMÍNIO NORMAL E=0.8MM - P/ TELHA ONDULADA  ACABAMENTO NATURAL - COMPRIMENTO = 1072 MM / 1345 MM</t>
  </si>
  <si>
    <t>CUMEEIRA DE ALUMÍNIO NORMAL E=0.8MM - P/ TELHA TRAPEZOIDAL ACABAMENTO NATURAL - COMPRIMENTO = 1056 MM / 1265 MM</t>
  </si>
  <si>
    <t>CUMEEIRA DE ALUMÍNIO SHED E=0.8MM - P/ TELHA ONDULADA ACABAMENTO NATURAL</t>
  </si>
  <si>
    <t>CUMEEIRA DE ALUMÍNIO SHED E=0.8MM - P/ TELHA TRAPEZOIDAL ACABAMENTO NATURAL</t>
  </si>
  <si>
    <t>CUMEEIRA DE BARRO TIPO UNIVERSAL</t>
  </si>
  <si>
    <t>PINGADEIRA PLÁST. P/ TELHA ESTR. TRAPEZ. CRFS L= 44/49 CM 230 MM</t>
  </si>
  <si>
    <t>PINGADEIRA PLÁST. P/ TELHA ESTRUT. TRAPEZOIDAL CRFS L=90CM 115 MM</t>
  </si>
  <si>
    <t>PLACA DE VENTILAÇÃO PARA TELHA ESTR. TRAPEZOIDAL CRFS 44 CM</t>
  </si>
  <si>
    <t>PLACA DE VENTILAÇÃO P/ TELHA DE FIBROC./CRFS CANALETE 90</t>
  </si>
  <si>
    <t>PLACA DE VEDAÇÃO NERVURA -  P/ TELHA DE FIBROCIMENTO/CRFS CANALETE 90</t>
  </si>
  <si>
    <t>SUBCOBERTURA COM FOLHA DE ALUMÍNIO</t>
  </si>
  <si>
    <t>ELEMENTOS DE FIXAÇÃO (PARAFUSOS E FERRAGENS)</t>
  </si>
  <si>
    <t>CONJUNTO DE VEDAÇÃO ELÁSTICA 5/16" - P/ FIXAÇÃO DE TELHA ONDULADA (1 ARRUELA DE PVC + 1 ARRUELA FERRO GALVANIZADA)</t>
  </si>
  <si>
    <t>FERRAGEM PARA MADEIRAMENTO DE TELHADO</t>
  </si>
  <si>
    <t>FIXADOR DE ABAS PARA TELHAS DE FIBROCIMENTO / CRFS TIPO SIMPLES</t>
  </si>
  <si>
    <t>PARAFUSO ZINCADO BRANCO - FENDA SIMPLES - CABEÇA CHATA P/ MADEIRA - DIÂMETRO 6,1 MM - COMPRIMENTO 90MM</t>
  </si>
  <si>
    <t>PARAFUSO AUTO-ATARRAXANTE - CABEÇA PANELA - COM BUCHA DE NYLON S- 8 DIÂMETRO 5,5MM - COMPRIMENTO 50MM - FENDA SIMPLES</t>
  </si>
  <si>
    <t>PARAFUSO AUTO PERFURANTE 12 4 X 3/4"  TIPO TRAXX COM CONJUNTO DE VEDAÇÃO</t>
  </si>
  <si>
    <t>CONJUNTO DE FIXAÇÃO NIQUELADO PARA BACIA DE LOUÇA (BUCHA 8 E ARRUELA PLÁSTICA)</t>
  </si>
  <si>
    <t>PARAFUSO C/ ROSCA SOBERBA DE FERRO GALVANIZADO P/ FIXAÇÃO DE TELHAS ONDULADAS EM CRFS/AMIANTO - S/ VEDAÇÃO  - 8 x 230MM</t>
  </si>
  <si>
    <t>SUPORTE DE ABAS PARA TELHA ESTRUTURAL 90 (APOIO EM MADEIRA) SEM BASE</t>
  </si>
  <si>
    <t>ELEMENTOS DE FIXAÇÃO (PREGO/GRAMPOS ETC)</t>
  </si>
  <si>
    <t>PREGO 18 X 27 COMUM - POLIDO</t>
  </si>
  <si>
    <t>PREGO 13 X 18 COMUM - POLIDO - SEM CABEÇA</t>
  </si>
  <si>
    <t>PREGO 12 X 12 E 12 X 15  COMUM - POLIDO</t>
  </si>
  <si>
    <t>PREGO 18 X 27 ZINCADO</t>
  </si>
  <si>
    <t>REBITE DE REPUXO EM ALUMÍNIO TIPO POP N. 415 ( DIÂMETRO 4 MM - COMPRIMENTO 15 MM)</t>
  </si>
  <si>
    <t>GANCHO 8 X 350MM "L" - COM ROSCA E PORCA - PARA TELHA (SEM VEDAÇÃO)</t>
  </si>
  <si>
    <t>GANCHO CHATO - 140 MM</t>
  </si>
  <si>
    <t>HASTE DE ALUMÍNIO - 250MM X 5/16" - C/ ACESSÓRIOS (PORCA + ARRUELA ALUM.+ ARRUELA PVC) P/ FIX. TELHA ALUM.</t>
  </si>
  <si>
    <t>CJ</t>
  </si>
  <si>
    <t>TACO - CHUMBADOR DE PEROBA DO NORTE (CUPIÚBA) ESPESSURA 15 MM / LARGURA 50 MM / ALTURA 60 MM</t>
  </si>
  <si>
    <t>ARAMES</t>
  </si>
  <si>
    <t>ARAME GALVANIZADO N. 10</t>
  </si>
  <si>
    <t>ARAME GALVANIZADO N. 14</t>
  </si>
  <si>
    <t>ARAME GALVANIZADO N.18</t>
  </si>
  <si>
    <t>ARAME RECOZIDO N. 16 E N. 18</t>
  </si>
  <si>
    <t>ARAME GALVANIZADO N. 12</t>
  </si>
  <si>
    <t>ARAME GALVANIZADO N.  8</t>
  </si>
  <si>
    <t>BLOCO DE CONCRETO, DIMENSÃO 200X400X160MMCOR NATURAL</t>
  </si>
  <si>
    <t>BLOCO DE CONCRETO, DIMENSÃO 200X400X160MMCOR GRAFITE</t>
  </si>
  <si>
    <t>BLOCO DE CONCRETO, DIMENSÃO 200X400X160MMCOR CINZA</t>
  </si>
  <si>
    <t>ADITIVO POLÍMERO EM PÓ</t>
  </si>
  <si>
    <t>FECHAMENTOS EXTERNOS</t>
  </si>
  <si>
    <t>TELA ALAMBRADO MALHA 2" - FIO 10 - GALVANIZADA</t>
  </si>
  <si>
    <t>DIVERSOS</t>
  </si>
  <si>
    <t>BOMBEAMENTO E LANÇAMENTO DE CONCRETO P/ ESTRUTURAS DE OBRAS ATÉ 80M3</t>
  </si>
  <si>
    <t>COLA DE CONTATO</t>
  </si>
  <si>
    <t>COLA EM PU ( POLIURETANO) PARA TACO</t>
  </si>
  <si>
    <t>MASSA PARA VEDAÇÃO ( P/ USO EM TELHAS DE AMIANTO/CRFS )</t>
  </si>
  <si>
    <t>TELA TIPO DEPLOYER (UTILIZADA EM ALVENARIA / ESTUQUE)</t>
  </si>
  <si>
    <t>TELA ESTRUTURANTE DE POLIÉSTER OU NYLON, EM MALHA 1 X 1 MM OU 2 X 2 MM</t>
  </si>
  <si>
    <t>RIPA DE PEROBA DO NORTE(CUPIÚBA) APARELHADA - 1,5 X 5CM</t>
  </si>
  <si>
    <t>SARRAFO DE PINUS 1A. APARELHADA - 1 X 4(2,5 X 10CM)</t>
  </si>
  <si>
    <t>VIGOTA DE PEROBA DO NORTE 4 X 9,5 CM - APARELHADA (CUPIÚBA)</t>
  </si>
  <si>
    <t>COLA PARA TELHA DE FIBROCIMENTO</t>
  </si>
  <si>
    <t>ADESIVO PARA TRINCAS E FISSURAS ESTRUTURAIS</t>
  </si>
  <si>
    <t>RESINA EPÓXI DE BAIXA VISCOSIDADE, BICOMPONENTE, ISENTA DE SOLVENTES  PARA INJEÇÃO</t>
  </si>
  <si>
    <t>QUADRAS E ACESSÓRIOS</t>
  </si>
  <si>
    <t>DEMARCAÇÃO E PINTURA DE FAIXAS ATÉ 10CM - BORRACHA CLORADA</t>
  </si>
  <si>
    <t>DEMARCAÇÃO E PINTURA DE FAIXAS ATÉ 10CM - EPÓXI</t>
  </si>
  <si>
    <t>DEMARCAÇÃO E PINTURA DE SUPERFÍCIES - BORRACHA CLORADA</t>
  </si>
  <si>
    <t>DEMARCAÇÃO E PINTURA DE SUPERFÍCIES - EPÓXI</t>
  </si>
  <si>
    <t>MADEIRAS</t>
  </si>
  <si>
    <t>SARRAFO DE CEDRINHO 5X2.5CM - BRUTO</t>
  </si>
  <si>
    <t>RIPA DE IMBUIA 3,5 X 1,5 CM</t>
  </si>
  <si>
    <t>GUARNIÇÃO EM PADRÃO IMBUIA - TIPO MEIA MOLDURA - 3 CM (UTILIZADA COMO ACABAMENTO P/ VISOR DE VIDRO EM PORTA)</t>
  </si>
  <si>
    <t>CAIBRO DE PEROBA DO NORTE 3 X 5 CM - BRUTO - (CUPIÚBA)</t>
  </si>
  <si>
    <t>CONTENÇÕES</t>
  </si>
  <si>
    <t>GABIÃO TIPO CAIXA, H=1,00M, MALHA 8X10, FIO 2,4MM - GALV. E  PVC (GAIOLA VAZIA)</t>
  </si>
  <si>
    <t>GABIÃO TIPO CAIXA, H=1,00M, MALHA 8X10, FIO 2,7MM - GALV. (GAIOLA VAZIA)</t>
  </si>
  <si>
    <t>GABIÃO TIPO CAIXA, H=0,50M, MALHA 8X10, FIO 2,7MM - GALV. (GAIOLA VAZIA)</t>
  </si>
  <si>
    <t>GABIÃO TIPO CAIXA, H=0,50M, MALHA 8X10, FIO 2,4MM - PVC (GAIOLA VAZIA)</t>
  </si>
  <si>
    <t>GABIÃO TIPO COLCHÃO RENO, H=0,17M, MALHA 6X8 , FIO 2,0MM PVC (GAIOLA VAZIA)</t>
  </si>
  <si>
    <t>GABIÃO TIPO COLCHÃO RENO, H=0,23M, MALHA 6X8, FIO 2,0MM PVC (GAIOLA VAZIA)</t>
  </si>
  <si>
    <t>GABIÃO TIPO SACO, D=0,65M -MALHA 8X10-FIO 2,4MM -REV. PVC (GAIOLA VAZIA)</t>
  </si>
  <si>
    <t>LAJE PRÉ-MOLD D=2,50M E=15CM P/ RESERV – FORN/MONT</t>
  </si>
  <si>
    <t>LAJE PRÉ-MOLD D=2,50M E=8CM P/ RESERV – FORN/MONT</t>
  </si>
  <si>
    <t>PEÇAS PRÉ-FABRICADAS DE CONCRETO COM SISTEMA DE ENCAIXE TIPO “S” , 25 X 20 CM PARA CONTENÇÃO</t>
  </si>
  <si>
    <t>PEÇAS PRÉ-FABRICADAS DE CONCRETO COM SISTEMA DE ENCAIXE TIPO “S” , 25 X 10 CM PARA CONTENÇÃO</t>
  </si>
  <si>
    <t>DRENAGEM</t>
  </si>
  <si>
    <t>MANILHA DE BARRO VIDRADO FURADO 6" X 1.5 M (PARA DRENO)</t>
  </si>
  <si>
    <t>MANILHA DE BARRO VIDRADO FURADO 8" X 1.5 M (PARA DRENO)</t>
  </si>
  <si>
    <t>MANTA GEOTÊXTIL C/ RESISTÊNCIA À TRAÇÃO LONG. DE  7 KN/M E TRAÇÃO TRANSV.  6 KN/M</t>
  </si>
  <si>
    <t>MANTA GEOTÊXTIL C/ RESISTÊNCIA À TRAÇÃO LONG. DE  8 KN/M E TRAÇÃO TRANSV.  7 KN/M</t>
  </si>
  <si>
    <t>MANTA GEOTÊXTIL C/ RESISTÊNCIA À TRAÇÃO LONG. DE  9 KN/M E TRAÇÃO TRANSV.  8 KN/M</t>
  </si>
  <si>
    <t>MANTA GEOTÊXTIL C/ RESISTÊNCIA À TRAÇÃO LONG. DE 10 KN/M E TRAÇÃO TRANSV.  9 KN/M</t>
  </si>
  <si>
    <t>MANTA GEOTÊXTIL C/ RESISTÊNCIA À TRAÇÃO LONG. DE 14 KN/M E TRAÇÃO TRANSV. 12 KN/M</t>
  </si>
  <si>
    <t>MANTA GEOTÊXTIL C/ RESISTÊNCIA À TRAÇÃO LONG. DE 16 KN/M E TRAÇÃO TRANSV. 14 KN/M</t>
  </si>
  <si>
    <t>MANTA GEOTÊXTIL C/ RESISTÊNCIA À TRAÇÃO LONG. DE 21 KN/M E TRAÇÃO TRANSV. 19 KN/M</t>
  </si>
  <si>
    <t>MANTA GEOTÊXTIL C/ RESISTÊNCIA À TRAÇÃO LONG. DE 26 KN/M E TRAÇÃO TRANSV. 23 KN/M</t>
  </si>
  <si>
    <t>MANTA GEOTÊXTIL C/ RESISTÊNCIA À TRAÇÃO LONG. DE 31 KN/M E TRAÇÃO TRANSV. 27 KN/M</t>
  </si>
  <si>
    <t>GEOMEMBRANA DE 1MM DE ESPESSURA DE PEAD</t>
  </si>
  <si>
    <t>MANTA FORMADA PELA ASSOC. DE TECIDO TÉCN. DE POLIÉSTER C/ FILME DE POLIETILENO DE BAIXA INTENS, DE ACORDO C/NBR 12824</t>
  </si>
  <si>
    <t>GEOCOMPOSTO FORMADO POR NÚCLEO TRIDIMENSIONAL FLEXÍVEL DE FILAM. POLIPROPILENO ASSOC. ÀS SUAS DS SUPERF.GEOT. NÃO TEC.</t>
  </si>
  <si>
    <t>TUBO DRENO DE CONCRETO FURADO D = 200 MM</t>
  </si>
  <si>
    <t>TÚNEIS</t>
  </si>
  <si>
    <t>CALANDRAGEM DAS CHAPAS,CORTE DOS FLANGES,PERFUR.EM KG DE CHAPA</t>
  </si>
  <si>
    <t>FORMA METÁLICA PARA CONCRETAGEM DO REVEST. INTER.DE TÚNEL</t>
  </si>
  <si>
    <t>UN</t>
  </si>
  <si>
    <t>TUNNEL LINER</t>
  </si>
  <si>
    <t>CHAPA CORRUGADA ARMCO (TUNNEL LINER) D=1.60M E=2.7MM CIRCULAR, GALVANIZADA</t>
  </si>
  <si>
    <t>CHAPA CORRUGADA ARMCO (TUNNEL LINER) D=1.80M E=2.7MM CIRCULAR, GALVANIZADA</t>
  </si>
  <si>
    <t>CHAPA CORRUGADA ARMCO (TUNNEL LINER) D=2.00M E=2.7MM CIRCULAR, GALVANIZADA</t>
  </si>
  <si>
    <t>CHAPA CORRUGADA ARMCO (TUNNEL LINER) D=2.20M E=2.7MM CIRCULAR, GALVANIZADA</t>
  </si>
  <si>
    <t>CHAPA CORRUGADA ARMCO (TUNNEL LINER) D=2.40M E=2.7MM CIRCULAR, GALVANIZADA</t>
  </si>
  <si>
    <t>CHAPA CORRUGADA ARMCO (TUNNEL LINER) D=2.60M E=2.7MM CIRCULAR, GALVANIZADA</t>
  </si>
  <si>
    <t>CHAPA CORRUGADA ARMCO (TUNNEL LINER) D=2.80M E=2.7MM CIRCULAR, GALVANIZADA</t>
  </si>
  <si>
    <t>CHAPA CORRUGADA ARMCO (TUNNEL LINER) D=3.00M E=2.7MM CIRCULAR, GALVANIZADA</t>
  </si>
  <si>
    <t>CHAPA CORRUGADA ARMCO (TUNNEL LINER) D=3.20M E=2.7MM CIRCULAR, GALVANIZADA</t>
  </si>
  <si>
    <t>CHAPA CORRUGADA ARMCO (TUNNEL LINER) D=2.00M E=3.4MM CIRCULAR, GALVANIZADA</t>
  </si>
  <si>
    <t>CHAPA CORRUGADA ARMCO (TUNNEL LINER) D=2.20M E=3.4MM CIRCULAR, GALVANIZADA</t>
  </si>
  <si>
    <t>CHAPA CORRUGADA ARMCO (TUNNEL LINER) D=2.40M E=3.4MM CIRCULAR, GALVANIZADA</t>
  </si>
  <si>
    <t>CHAPA CORRUGADA ARMCO (TUNNEL LINER) D=2.60M E=3.4MM CIRCULAR, GALVANIZADA</t>
  </si>
  <si>
    <t>CHAPA CORRUGADA ARMCO (TUNNEL LINER) D=2.80M E=3.4MM CIRCULAR, GALVANIZADA</t>
  </si>
  <si>
    <t>CHAPA CORRUGADA ARMCO (TUNNEL LINER) D=3.00M E=3.4MM CIRCULAR, GALVANIZADA</t>
  </si>
  <si>
    <t>CHAPA CORRUGADA ARMCO (TUNNEL LINER) D=3.20M E=3.4MM CIRCULAR, GALVANIZADA</t>
  </si>
  <si>
    <t>CHAPA DE AÇO, PRETA, CORRUGADA, P/ TÚNEL, D=1.60M E E=2.50M</t>
  </si>
  <si>
    <t>CHAPA DE AÇO, PRETA, CORRUGADA, P/ TÚNEL, D=1.80M E E=2.50M</t>
  </si>
  <si>
    <t>CHAPA DE AÇO, PRETA, CORRUGADA, P/ TÚNEL, D=2.00M E E=2.50M</t>
  </si>
  <si>
    <t>CHAPA DE AÇO, PRETA, CORRUGADA, P/ TÚNEL, D=2.20M E E=2.50M</t>
  </si>
  <si>
    <t>CHAPA DE AÇO, PRETA, CORRUGADA, P/ TÚNEL, D=2.40M E E=2.50M</t>
  </si>
  <si>
    <t>CHAPA DE AÇO, PRETA, CORRUGADA, P/ TÚNEL, D=2.60M E E=2.50M</t>
  </si>
  <si>
    <t>CHAPA DE AÇO, PRETA, CORRUGADA, P/ TÚNEL, D=2.80M E E=2.50M</t>
  </si>
  <si>
    <t>CHAPA DE AÇO, PRETA, CORRUGADA, P/ TÚNEL, D=3.00M E E=2.50M</t>
  </si>
  <si>
    <t>CHAPA DE AÇO, PRETA, CORRUGADA, P/ TÚNEL, D=3.20M E E=2.50M</t>
  </si>
  <si>
    <t>CHAPA DE AÇO, PRETA, CORRUGADA, P/ TÚNEL, D=2.00M E E=3.20M</t>
  </si>
  <si>
    <t>CHAPA DE AÇO, PRETA, CORRUGADA, P/ TÚNEL, D=2.20M E E=3.20M</t>
  </si>
  <si>
    <t>CHAPA DE AÇO, PRETA, CORRUGADA, P/ TÚNEL, D=2.40M E E=3.20M</t>
  </si>
  <si>
    <t>CHAPA DE AÇO, PRETA, CORRUGADA, P/ TÚNEL, D=2.60M E E=3.20M</t>
  </si>
  <si>
    <t>CHAPA DE AÇO, PRETA, CORRUGADA, P/ TÚNEL, D=2.80M E E=3.20M</t>
  </si>
  <si>
    <t>CHAPA DE AÇO, PRETA, CORRUGADA, P/ TÚNEL, D=3.00M E E=3.20M</t>
  </si>
  <si>
    <t>CHAPA DE AÇO, PRETA, CORRUGADA, P/ TÚNEL, D=3.20M E E=3.20M</t>
  </si>
  <si>
    <t>TIRANTES</t>
  </si>
  <si>
    <t>ANCORAGEM COMPLETA ATIVA 12 FUROS - D=12.7MM - 1/2" SOMENTE MATERIAL - SEM COLOCAÇÃO</t>
  </si>
  <si>
    <t>ANCORAGEM COMPLETA ATIVA  4 FUROS - D=12.7MM - 1/2" SOMENTE MATERIAL - SEM COLOCAÇÃO</t>
  </si>
  <si>
    <t>ANCORAGEM COMPLETA ATIVA  6 FUROS - D=12.7MM - 1/2" SOMENTE MATERIAL - SEM COLOCAÇÃO</t>
  </si>
  <si>
    <t>ANCORAGEM ATIVA 12 FIOS DE 5/8" SOMENTE MATERIAL - SEM COLOCAÇÃO</t>
  </si>
  <si>
    <t>BAINHA FLEXÍVEL METÁLICA GALVANIZADA - D. INTERNO 50MM</t>
  </si>
  <si>
    <t>BAINHA FLEXÍVEL METÁLICA GALVANIZADA - D. INTERNO 65MM</t>
  </si>
  <si>
    <t>BAINHA FLEXÍVEL METÁLICA GALVANIZADA - D. INTERNO 45MM</t>
  </si>
  <si>
    <t>BAINHA FLEXÍVEL METÁLICA GALVANIZADA - D. INTERNO 75MM</t>
  </si>
  <si>
    <t>AÇO DE PROTENSÃO CORDOALHA CP 190 RB 7 - D. NOM.=12,7 MM</t>
  </si>
  <si>
    <t>AÇO DE PROTENSÃO CORDOALHA CP 190 RB 7 - D. NOM.=15.2 MM</t>
  </si>
  <si>
    <t>SERVIÇO DE PROTENSÃO 20 PORC DO MAT.E MÃO DE OBRA (08.73)</t>
  </si>
  <si>
    <t>%</t>
  </si>
  <si>
    <t>SERVIÇO DE PROTENSÃO 20 PORC DO MAT.E MÃO DE OBRA (08.62)</t>
  </si>
  <si>
    <t>SERVIÇO DE PROTENSÃO 20 PORC DO MAT.E MÃO DE OBRA (08.63)</t>
  </si>
  <si>
    <t>SERVIÇO DE PROTENSÃO 20 PORC DO MAT.E MÃO DE OBRA (08.64)</t>
  </si>
  <si>
    <t>FIXAÇÕES</t>
  </si>
  <si>
    <t>BRAÇADEIRA EM CHAPA DE AÇO DE 1 1/2" X 3/16"</t>
  </si>
  <si>
    <t>BARRA ROSCADA GALV. 1/4" (TIRANTE) C/ PORCA E CONTRA PORCA APLICAÇÃO: FIO DE SUSTENTAÇÃO P/ COIFA DE CHAPA AÇO GALV</t>
  </si>
  <si>
    <t>BARRA CHATA DE FERRO 1.1/2" X 3/16" - GALV. A FOGO</t>
  </si>
  <si>
    <t>TELA</t>
  </si>
  <si>
    <t>TELA DE AÇO INOX 430 - PERFURADA - ESPESSURA 1,6 MM DIÂMETRO DO FURO 17 MM</t>
  </si>
  <si>
    <t>TELA SOLDADA NERVURADA Q-196 PAINEL (AÇO CA60 - MALHA 10 X 10 CM - FIO 5,0 MM)</t>
  </si>
  <si>
    <t>COLA A BASE DE BORRACHA SINTÉTICA</t>
  </si>
  <si>
    <t>NATA DE CIMENTO, COLA PVA E ÁGUA - FORNECIMENTO E APLICAÇÃO (2 DEMÃOS)</t>
  </si>
  <si>
    <t>FELTRO  PARA QUADRO DE MADEIRA</t>
  </si>
  <si>
    <t>FITA ANTIDERRAPANTE; FAIXA C/L=5CM E=2MM</t>
  </si>
  <si>
    <t>SINALIZAÇÃO VISUAL DE DEGRAUS  (20X3CM) (FAIXA DE BORDA DE ESCADA) ADESIVADA</t>
  </si>
  <si>
    <t>ESQUADRIAS DE MADEIRA</t>
  </si>
  <si>
    <t>BATENTE DE PEROBA 14CM - APARELHADA - ESPES. DE 3,5 A 4,5CM P/ PORTA DE 1 FOLHA</t>
  </si>
  <si>
    <t>BATENTE DE PEROBA 14CM - APARELHADA - ESPES. DE 3,5 A 4,5CM P/ PORTA DE 2 FOLHAS</t>
  </si>
  <si>
    <t>BATENTE DE PEROBA 14CM - APARELHADA - ESPES. DE 3,5 A 4,5CM P/ PORTA COM BANDEIRA - ALTURA DOS UMBRAIS = 3 M CADA</t>
  </si>
  <si>
    <t>BATENTE DE MADEIRA - 25 CM - PORTA 1 FOLHA</t>
  </si>
  <si>
    <t>BATENTE DE MADEIRA - 25 CM - PORTA 2 FOLHAS</t>
  </si>
  <si>
    <t>BATENTE DE MADEIRA - 25 CM - P/ PORTA COM BANDEIRA ALTURA DOS UMBRAIS = 3 M CADA</t>
  </si>
  <si>
    <t>GUARNIÇÃO DE MADEIRA - 1,5 X 5,0 CM</t>
  </si>
  <si>
    <t>GUARNIÇÃO DE MADEIRA - 1,5 X 7,5 CM</t>
  </si>
  <si>
    <t>GUARNIÇÃO DE MADEIRA - 1,5 X 10 CM</t>
  </si>
  <si>
    <t>GUARNIÇÃO DE MADEIRA - 1,5 X 15 CM</t>
  </si>
  <si>
    <t>PORTA LISA 62 X 210 CM - ENCABEÇADA - COMPENSADA/SARRAFEADA PADRÃO IMBUIA E CEDRO P/ PINTURA A ÓLEO/VERNIZ - E=35MM</t>
  </si>
  <si>
    <t>PORTA LISA 72 X 210 CM - ENCABEÇADA - COMPENSADA/SARRAFEADA PADRÃO IMBUIA E CEDRO P/ PINTURA A ÓLEO/VERNIZ - E=35MM</t>
  </si>
  <si>
    <t>PORTA LISA 82 X 210 CM - ENCABEÇADA - COMPENSADA/SARRAFEADA PADRÃO IMBUIA E CEDRO P/ PINTURA A ÓLEO/VERNIZ - E=35MM</t>
  </si>
  <si>
    <t>PORTA LISA 92 X 210 CM - ENCABEÇADA - COMPENSADA/SARRAFEADA PADRÃO IMBUIA E CEDRO P/ PINTURA A ÓLEO/VERNIZ - E=35MM</t>
  </si>
  <si>
    <t>PORTA LISA 102 X 210 CM - ENCABEÇADA -COMPENSADA/SARRAFEADA PADRÃO IMBUIA E CEDRO P/ PINTURA A ÓLEO/VERNIZ - E=35MM</t>
  </si>
  <si>
    <t>PORTA LISA 62 X 210 CM - SÓLIDA PADRÃO IMBUIA E CEDRO P/ PINTURA A ÓLEO/VERNIZ - E=35MM</t>
  </si>
  <si>
    <t>PORTA LISA 82 X 210 CM - SÓLIDA PADRÃO IMBUIA E CEDRO P/ PINTURA A ÓLEO/VERNIZ - E=35MM</t>
  </si>
  <si>
    <t>PORTA LISA 92 X 210 CM - SÓLIDA PADRÃO IMBUIA E CEDRO P/ PINTURA A ÓLEO/VERNIZ - E=35MM</t>
  </si>
  <si>
    <t>PORTA LISA 102 X 210 CM - SÓLIDA PADRÃO IMBUIA E CEDRO P/ PINTURA A ÓLEO/VERNIZ - E=35MM</t>
  </si>
  <si>
    <t>PORTA LISA 82 X 165 CM, SÓLIDA PADRÃO IMBUIA E CEDRO P PINTURA A ÓLEO/VERNIZ, E= 35 MM</t>
  </si>
  <si>
    <t>PORTA VENEZIANA  92 X 210 CM CEDRO / IMBUIA / MOGNO</t>
  </si>
  <si>
    <t>PORTA VENEZIANA  82 X 210 CM CEDRO / IMBUIA / MOGNO</t>
  </si>
  <si>
    <t>MADEIRAS DIVERSAS</t>
  </si>
  <si>
    <t>CHAPA COMPENSADA DE VIROLINHA / SUMAÚMA E=10MM</t>
  </si>
  <si>
    <t>CHAPA COMPENSADA DE VIROLINHA / SUMAÚMA E=15MM</t>
  </si>
  <si>
    <t>ARMÁRIOS E COMPLEMENTOS</t>
  </si>
  <si>
    <t>ARMÁRIO PARA CUMBUCAS (MM-13)</t>
  </si>
  <si>
    <t>ARMÁRIO PARA CANECAS (MM-14)</t>
  </si>
  <si>
    <t>ARMÁRIO PARA PRATOS (MM-15)</t>
  </si>
  <si>
    <t>FAIXA DE ITAUBA 15 X 2CM - APARELHADA - CANTOS ARREDONDADOS</t>
  </si>
  <si>
    <t>ESQUADRIAS METÁLICAS</t>
  </si>
  <si>
    <t>BATENTE EM CHAPA 14 (E=1.9MM) GALVANIZADA A FOGO E DOBRADA 38 X 35 X 22 MM</t>
  </si>
  <si>
    <t>CAIXILHO EM ALUMÍNIO ANODIZ. COMUM- BASCUL- H=1,00M-C=1,20M PERFIL 25 -S/VIDROS -S/COLOC -COMPLETO -PRONTO P/ INSTAL.</t>
  </si>
  <si>
    <t>CAIXILHO EM ALUMÍNIO ANODIZ. COMUM- CORRER- H=1,20M-C=2,00M 2 FLS - PERFIL 25 - S/COLOC -COMPLETO -PRONTO P/ INSTAL.</t>
  </si>
  <si>
    <t>CAIXILHO EM ALUMÍNIO ANODIZ. COMUM - FIXO -S/ VENT. PERMAN. H=1,00M- L=1,20M-PERF.30 -S/VIDR-S/COLOC-COMPL.PRONT.P/INST.</t>
  </si>
  <si>
    <t>CAIXILHO ALUMÍNIO ANODIZADO-FIXO C/ VENTILAÇÃO PERMANENTE H=1,00 - L=1,10M</t>
  </si>
  <si>
    <t>CAIXILHO DE ALUMÍNIO ANODIZ. COMUM -MAXIMAR-H=0,90M-L=1,20M LINHA 30 - S/VIDRO - S/COLOC -COMPLETO -PRONTO P/ INSTAL.</t>
  </si>
  <si>
    <t>CAIXILHO ALUMÍNIO ANODIZADO - PIVOTANTE - H=0,80M L=3X0,30M = 0,90M</t>
  </si>
  <si>
    <t>CAIXILHO FE. PERF.FIXO- L=1,60M- H=0,75M- "T" E "L""X1/8" B.CH.1"X3/16"-C/VENT.PERM-COMP-PR.P/INST-S/VIDR-ACAB.ANTIOX.</t>
  </si>
  <si>
    <t>CAIXILHO FE. PERF.FIXO- L=1,60M- H=1,50M- "T" E "L""X1/8" B.CH.1"X3/16"-S/VENT.PERM-COMP-PR.P/INST-S/VIDR-ACAB.ANTIOX.</t>
  </si>
  <si>
    <t>CAIXILHO FE. PERF.BASC- L=1,10M- H=1,50M- "T" E "L""X1/8" B.CH.5/8"X3/16"- COMPL-PR.P/INST-S/VIDR-ACAB. FUNDO ANTIOX.</t>
  </si>
  <si>
    <t>CAIXILHO FERRO PERFILADO  DE CORRER H=5X0,25 (1,25M) L=4X0,80 = 3,20M</t>
  </si>
  <si>
    <t>CAIXILHO FERRO PERFILADO - MAXIMAR -H=0,90 - L=2X0,60=1,20M SEM BANDEIRA</t>
  </si>
  <si>
    <t>CAIXILHO FERRO PERFILADO-PIVOTANTE H=0,80 + 2 X 0,30 =1,40M L=6X0,30=1,80M - COM BANDEIRA</t>
  </si>
  <si>
    <t>CAIXILHO PERFIL CH 14 DOBRADA - BASC. L=0,8M - H=0,50M 2 BÁSC. - PRONTO P/INST- S/VIDRO- ACAB. FUND. ANTIOXID.</t>
  </si>
  <si>
    <t>CAIXILHO PERFIL CH 14 DOBRADA -H=1,00M-L=1,20M -TIPO VENEZ. FIXO-C/VENT.PERM -COMPL- PRONT.P/INST- ACAB. FUND.ANTIOXID.</t>
  </si>
  <si>
    <t>COLUNA MÓVEL / COLUNA DE CENTRO</t>
  </si>
  <si>
    <t>FERRO PERFILADO TRABALHADO</t>
  </si>
  <si>
    <t>ALUMÍNIO EXTRUDADO - TRABALHADO - ANODIZADO (P/UTILIZAÇÃO EM CAIXILHOS E PEQUENAS PEÇAS DE SERRALHERIA)</t>
  </si>
  <si>
    <t>CAVALETE CENTRAL (P/ COLUNA MÓVEL CENTRAL DE PORTA DE ENROLAR)</t>
  </si>
  <si>
    <t>GRADE DE PROTEÇÃO EM FERRO REDONDO</t>
  </si>
  <si>
    <t>GRADE DE PROTEÇÃO EM FERRO CHATO</t>
  </si>
  <si>
    <t>GRADE DE FERRO ELETROFUNDIDO GALV. A FOGO -S/ PINTURA 25X2MM MALHA 65X132MM P/PROT. DE ESQUADRIA 1,00X1,20M - COMPRA 10UN</t>
  </si>
  <si>
    <t>PORTA EM ALUMÍNIO ANODIZ. COMUM - 1 FOLHA DE ABRIR H=2,1M-L=1,0M-MET.VIDR/MET.ALUM.-LINH.30-S/VIDR-COMPL.C/BAT. PRON.P/ INST</t>
  </si>
  <si>
    <t>PORTA EM ALUMÍNIO ANODIZ. COMUM - 2 FOLHAS DE ABRIR H=2,1M-L=2,0M-MET.VIDR/MET.ALUM.-LINH.30-S/VIDR-COMPL.C/BAT. PRON.P/ INST</t>
  </si>
  <si>
    <t>PORTA EM ALUMÍNIO ANODIZ. COMUM - 2 FOLHAS DE CORRER H=2,1M-L=2,0M-MET.VIDR/MET.ALUM.-LINH.30-S/VIDR-COMPL.C/BAT. PRON.P/ INST</t>
  </si>
  <si>
    <t>PORTA EM ALUMÍNIO ANODIZ. COMUM - TIPO VENEZIANA H=2,1M-L=1,0M - LINHA 30-DE ABRIR-1 FOLHA -COMPL.-C/ BATENTE-PRONTA P/ INST.</t>
  </si>
  <si>
    <t>PORTA CHAPA DE AÇO N.16</t>
  </si>
  <si>
    <t>PORTA EM PERFIL DE CHAPA DOBRADA N.14 - METADE VIDRO - 1 FOLHA DE ABRIR H=2,10M - L=1,02M-COMPL.C/BAT-PR.P/INST-S/VIDR-ACAB. ANTIOX</t>
  </si>
  <si>
    <t>PORTA EM PERFIL DE CHAPA DOBRADA N.14 - TIPO VENEZIANA - 2 FOLHAS DE ABRIR H=2,10M - L=1,84M-COMPL-C/BAT-S/VIDR-PR.P/INST-ACAB.ANTIOX</t>
  </si>
  <si>
    <t>PORTA DE ENROLAR - CHAPA ONDULADA N. 22 3,20X3,20M - ACAB. FUNDO ANTIOXID-C/ MECANISMO-C/ BATENTE-PRONTA P/ INSTAL.</t>
  </si>
  <si>
    <t>PORTA DE ENROLAR-EM TIRAS ARTICULADAS E RAIADAS-CHAPA 22 3,20X3,20M-ACAB.FUND. ANTIOX-C/ MECAN.-C/BAT-PRONT.P/INSTAL.</t>
  </si>
  <si>
    <t>PORTA DE FE.PERFIL - CH.PRETA 14- 2 FOLHAS DE ABRIR - ALM. 1 LADO H=2,10M-L=2,04M - PRON.P/INST-C/BATENTE- S/VIDR-ACAB. C/ FUND.ANTIOX</t>
  </si>
  <si>
    <t>PORTA EM FE.PERFIL - CH 16 - 2 FOLHAS DE ABRIR - METADE VIDRO H=2,10M-L=2,04M - COMPL-C/BATENTE-S/VIDRO-PRONT.P/INST-ACAB.C/FUND.ANTIOXID.</t>
  </si>
  <si>
    <t>PORTA EM FE.PERFIL - CH 16 - 2 FOLHAS DE CORRER - METADE VIDRO H=2,10M-L=2,04M - COMPL-C/BATENTE-S/VIDRO-PRONT.P/INST-ACAB.C/FUND.ANTIOXID.</t>
  </si>
  <si>
    <t>PORTA EM FE.PERFIL - CH 16 - 1 FOLHA DE ABRIR - METADE VIDRO H=2,10M-L=1,02M - COMPL-C/BATENTE-S/VIDRO-PRONT.P/INST-ACAB.C/FUND.ANTIOXID.</t>
  </si>
  <si>
    <t>PORTA EM FE.PERFIL. CH. PRETA 16 - 1 FOLHA DE ABRIR - DUPLA ALMOF. H=2,10M-L=1,02M - COMPL-C/BAT-PR.P/INSTAL-ACAB.C/FUND.ANTIOX</t>
  </si>
  <si>
    <t>TELA PARA PROTEÇÃO - ARAME N. 12 - MALHA 1/2 - ONDULADA</t>
  </si>
  <si>
    <t>TELA TIPO MOSQUITEIRO GALVANIZADA - MALHA 14 - FIO 28</t>
  </si>
  <si>
    <t>TELA ONDULADA DE ARAME GALVANIZADA MALHA 1 - FIO 10</t>
  </si>
  <si>
    <t>ARMÁRIO DE AÇO C/2 PORTAS E FECH L320XP420XH1980</t>
  </si>
  <si>
    <t>CHAPA DE AÇO N. 14 - CHAPA FINA QUENTE - PRETA (15,25 KG/M2)</t>
  </si>
  <si>
    <t>PERFIS INDUSTRIALIZADOS</t>
  </si>
  <si>
    <t>BATENTE EM PERFIL DE CHAPA DOBRADA Nº20 - GALVANIZADO / TOTAL=5,0M A FRIO, P/ PORTA DE 1 FOLHA S/ BANDEIRA</t>
  </si>
  <si>
    <t>BATENTE EM PERFIL DE CHAPA DOBRADA Nº20 - GALVANIZADO / TOTAL=6,20M A FRIO, P/ PORTA DE 2 FOLHAS S/ BANDEIRA</t>
  </si>
  <si>
    <t>CHAPA DE AÇO E = 1/8" - SAE 1010/1020</t>
  </si>
  <si>
    <t>CHAPA DE AÇO E = 1/4" - SAE 1010/1020</t>
  </si>
  <si>
    <t>CHAPA GROSSA DE AÇO ASTM A-36 - 3/8"</t>
  </si>
  <si>
    <t>CHAPA DE AÇO GALVANIZADA N. 22</t>
  </si>
  <si>
    <t>FERRO CHATO 2" X 1/2"</t>
  </si>
  <si>
    <t>FERRO CHATO 3" X 3/4"</t>
  </si>
  <si>
    <t>FERRO CHATO 4" X 3/4"</t>
  </si>
  <si>
    <t>PERFIL DE AÇO ASTM-36</t>
  </si>
  <si>
    <t>CONJUNTO DE BATENTES DE ALUMÍNIO - TOTAL 3,30 METROS P/ PORTA FIXADA EM DIVISÓRIA DE GRANILITE DE BANHEIRO</t>
  </si>
  <si>
    <t>PORTA CORTA-FOGO 90CM X 2,10M -ISOLAÇÃO 90MIN -C/ BATENTE</t>
  </si>
  <si>
    <t>PERFIL "I" DE AÇO LAMINADO - W 250 X 32,7</t>
  </si>
  <si>
    <t>PERFIL "I" DE AÇO LAMINADO - W 310 X 52,0</t>
  </si>
  <si>
    <t>PERFIL DE AÇO L 2"X2"X3/16"</t>
  </si>
  <si>
    <t>PERFIL DE AÇO L 3"X3"X1/4"</t>
  </si>
  <si>
    <t>PERFIL DE AÇO I 15" - SOLDAD0</t>
  </si>
  <si>
    <t>FORNECIMENTO E MONTAGEM DE ESTRUTURA METÁLICA P/EDIFICAÇÕES ASTM OU ABNT -N.PAT, C/APLIC DE FUNDO ANTICOR-S/PINT. DE AC</t>
  </si>
  <si>
    <t>FORNECIMENTO E MONTAGEM DE ESTRUTURA METÁLICA P/EDIFICAÇÕES ASTM OU ABNT -PAT, C/APLIC DE FUNDO ANTICOR-S/PINT. DE ACAB</t>
  </si>
  <si>
    <t>PORTA CORTA-FOGO 105CM X 2,10M -ISOLAÇÃO 90MIN -C/ BATENTE</t>
  </si>
  <si>
    <t>GRADIS</t>
  </si>
  <si>
    <t>GRADIL DE FERRO 1718X1650MM -FIO DE 5MM -GALV. A FOGO S/ PINTURA MALHA DE 65X132MM - BARRA PORTANTE DE 25X2MM</t>
  </si>
  <si>
    <t>GRADIL DE FERRO 1718X1650MM -FIO DE 5MM -GALV.A FOGO, C/ACAB. EM PINT. ELETROST, MALHA DE 65X132MM,BARRA PORTANTE 25X2MM</t>
  </si>
  <si>
    <t>PORTÃO DE FE. ELETROF. GALV. A FOGO- C/ 1 FOLHA DE ABRIR - S/ PINTURA MALHA DE 65X132MM - BARRA PORTANTE DE 25X2MM</t>
  </si>
  <si>
    <t>PORTÃO DE FE. ELETROF. GALV. A FOGO- C/ 1 FOLHA DE ABRIR - C/ PINT. ELETROST, MALHA 65X132MM - BARRA PORTANTE 25X2MM</t>
  </si>
  <si>
    <t>PORTÃO DE FE. ELETROF. GALV. A FOGO- C/ 2 FOLHAS DE ABRIR S/ PINTURA - MALHA DE 65X132MM - BARRA PORTANTE DE 25X2MM</t>
  </si>
  <si>
    <t>PORTÃO DE FE. ELETROF. GALV. A FOGO- C/ 2 FOLHAS DE ABRIR C/ACAB.PINT.ELETROST, MALHA 65X132MM, BARRA PORTANTE 25X2MM</t>
  </si>
  <si>
    <t>PORTÃO DE FE. ELETROF. GALV. A FOGO- C/ 1 FOLHA DE CORRER SEM PINTURA - MALHA DE 65X132MM - BARRA PORTANTE DE 25X2MM</t>
  </si>
  <si>
    <t>PORTÃO DE FE. ELETROF. GALV. A FOGO- C/ 2 FOLHAS DE CORRER C/ACAB.PINT.ELETROST, MALHA 65X132MM, BARRA PORTANTE 25X2MM</t>
  </si>
  <si>
    <t>PORTÃO METÁLICO DE OBRA 5m, PIVOTANTE,2 FOLHAS, PARA TAPUME METÁLICO</t>
  </si>
  <si>
    <t>PORTÃO DE PEDESTRES - 1,15 M, PARA TABUME METÁLICO</t>
  </si>
  <si>
    <t>DESPESA C/SOLDA, ESMERIL, LIXA E PINT-8% DA M.OBRA E MATERIAL (08.48)</t>
  </si>
  <si>
    <t>FERRAGENS PARA ESQUADRIAS</t>
  </si>
  <si>
    <t>CADEADO DE LATÃO - 35MM - TRAVA DUPLA - PESO MÍNIMO 140 GR</t>
  </si>
  <si>
    <t>DOBRADIÇA 3.1/2" X 3" REFORÇADA DE AÇO CROMADO - COM ANÉIS E BOLAS</t>
  </si>
  <si>
    <t>DOBRADIÇA DE AÇO CROMADO - 3" X 3" TIPO MÉDIO - SEM ANEL</t>
  </si>
  <si>
    <t>ESPELHO RETANGULAR CROMADO -P/ FECHADURA CILINDRO</t>
  </si>
  <si>
    <t>Par</t>
  </si>
  <si>
    <t>FECHADURA CILÍNDRICA COMPLETA, 55MM, ACAB. CROM. C/ACES.E GUARN: ROSETA, TESTA, CONTRA TESTA - TRÁFEGO INTENSO</t>
  </si>
  <si>
    <t>FECHADURA CILINDRO - BICO DE PAPAGAIO - 22MM P/  PORTA DE CORRER</t>
  </si>
  <si>
    <t>FECHADURA CILINDRO-CAIXA RASA 22 MM P/ PORTAS DE MONTANTE ESTREITO - ZAMACK</t>
  </si>
  <si>
    <t>CONJUNTO EXTERNO CROMADO DE 55MM COM FECHADURA MAÇANETA, ALAVANCA E ROSETA - TRÁFEGO INTENSO</t>
  </si>
  <si>
    <t>FECHADURA TIPO GORGE 55 MM - SOMENTE A LINGUETA - P/ PORTA INTERNA DE ABRIR (LATÃO CROMADO)</t>
  </si>
  <si>
    <t>FECHADURA TIPO GORGE - 55MM - USO INTERNO - ZAMACK - TRÁFEGO INTENSO</t>
  </si>
  <si>
    <t>FECHADURA TIPO TRANQUETA E TRINCO 55MM - COMPLETA P/PORTA DE SANITÁRIO - ACABAMENTO CROMADO - TRÁFEGO INTENSO</t>
  </si>
  <si>
    <t>FECHO DE EMBUTIR COM ALAVANCA , LATÃO LAMINADO CROMADO ALT. 200 MM</t>
  </si>
  <si>
    <t>FECHO DE EMBUTIR COM ALAVANCA - LATÃO LAMINADO CROMADO ALT. 400 MM</t>
  </si>
  <si>
    <t>RESPIRADOR DE LATÃO 10 CM</t>
  </si>
  <si>
    <t>MAÇANETA EM ZAMAC P/ CONJUNTO DE FECHADURA CILINDRO</t>
  </si>
  <si>
    <t>MOLA HIDRÁULICA AÉREA P/ FECHAMENTO DE PORTA - TIPO LEVE</t>
  </si>
  <si>
    <t>MOLA HIDRÁULICA AÉREA P/ FECHAMENTO DE PORTA - TIPO PESADO</t>
  </si>
  <si>
    <t>MOLA VAI-E-VEM DE TOPO</t>
  </si>
  <si>
    <t>PORTA CADEADO 63 MM - AÇO ZINCADO</t>
  </si>
  <si>
    <t>PORTA CADEADO 89 MM - AÇO ZINCADO</t>
  </si>
  <si>
    <t>PUXADOR TIPO CONCHA - EM LATÃO CROMADO COM FURO</t>
  </si>
  <si>
    <t>ROSETA ACABAMENTO CROMADO P/ FECHADURA CILINDRO</t>
  </si>
  <si>
    <t>TARGETA DE SOBREPOR "LIVRE-OCUPADO" - ZAMACK CROMADO</t>
  </si>
  <si>
    <t>ALAVANCA EM ZAMACK P/ CAIXILHO BASCULANTE - SEM CAVALETE</t>
  </si>
  <si>
    <t>BRAÇO DE ALAVANCA EM FERRO CHATO - 5/8" X 3/16"</t>
  </si>
  <si>
    <t>TRILHO DE ALUMÍNIO 55 X 60 MM</t>
  </si>
  <si>
    <t>ROLDANA DE NYLON - EIXO SIMPLES TIPO FERMAX - MODELO "RAN 02" OU SIMILAR - (P/ TRILHO DE ALUMÍNIO 55 X 60)</t>
  </si>
  <si>
    <t>PIVÔ GUIA RETO DE LATÃO DE 1/2"</t>
  </si>
  <si>
    <t>TRILHO GUIA CANALETA DE ALUMÍNIO "U" DE 1/2" ESPESSURA 1/16"</t>
  </si>
  <si>
    <t>BARRA ANTI PÂNICO PARA PORTA 1 FOLHA (COM ATÉ 1,00M) SEM CHAVE</t>
  </si>
  <si>
    <t>TRANCA TIPO TETRA SEM MAÇANETAS, SOMENTE COM ROSETA ACAB CROMADO</t>
  </si>
  <si>
    <t>ESCADAS</t>
  </si>
  <si>
    <t>ESCADA DE MARINHEIRO DE FERRO PERFILADO DP.01</t>
  </si>
  <si>
    <t>ESCADA DE MARINHEIRO DE FERRO PERFILADO COM GUARDA CORPO</t>
  </si>
  <si>
    <t>ESCADA COMPLEM. P/ ESCADA MARINHEIRO DE FERRO PERFILADO</t>
  </si>
  <si>
    <t>REVESTIMENTOS (CERÂMICA + SIMILARES)</t>
  </si>
  <si>
    <t>AZULEJO</t>
  </si>
  <si>
    <t>PASTILHA DE PORCELANA FOSCA</t>
  </si>
  <si>
    <t>REVESTIMENTO CERÂMICO ANTI-PICHAÇÃO 10 X 10 CM</t>
  </si>
  <si>
    <t>REVESTIMENTO CERÂMICO ESMALTADO 10 X 10 CM</t>
  </si>
  <si>
    <t>REVESTIMENTOS (PEDRAS NATURAIS)</t>
  </si>
  <si>
    <t>REVESTIMENTOS (MADEIRA; PLÁSTICOS; ETC)</t>
  </si>
  <si>
    <t>CHAPA DE LAMINADO MELAMÍNICO 1.3MM - ACABAMENTO TEXTURIZADO COR BRANCA (P/ REVESTIMENTO DE PORTAS COMPENSADAS)</t>
  </si>
  <si>
    <t>CHAPA DE LAMINADO MELAMÍNICO 1 MM - ACABAMENTO TEXTURIZADO COR BRANCA (P/ REVESTIMENTO DE PORTAS COMPENSADAS)</t>
  </si>
  <si>
    <t>CHAPA DE LAMINADO MELAMÍNICO 1,0 MM - ACABAMENTO LISO COR BRANCA - PARA CONFECÇÃO DE LOUSA</t>
  </si>
  <si>
    <t>REVESTIMENTOS (ELEMENTOS DE ARREMATE)</t>
  </si>
  <si>
    <t>CANTONEIRA DE ALUMÍNIO PARA AZULEJOS</t>
  </si>
  <si>
    <t>CANTONEIRA DE ALUMÍNIO - PERFIL Y</t>
  </si>
  <si>
    <t>PEITORIL DE MADEIRA ITAÚBA - APARELHADO - MED.(30X2)CM</t>
  </si>
  <si>
    <t>PEITORIL DE GRANILITE - 20X2CM</t>
  </si>
  <si>
    <t>PERFIL -L- DE ALUMÍNIO - (1X1X1/8)"</t>
  </si>
  <si>
    <t>PERFIL -L- DE FERRO - (1X1X1/8)"</t>
  </si>
  <si>
    <t>CANTONEIRA DE FERRO ABAS IGUAIS - (1.1/4X1.1/4X1/8)"</t>
  </si>
  <si>
    <t>FORROS</t>
  </si>
  <si>
    <t>FORRO DE GESSO COMUM - PLACA CONVENCIONAL - ESP. 1,25CM FORNECIMENTO E INSTALAÇÃO</t>
  </si>
  <si>
    <t>FORRO DE GESSO ACARTONADO TIPO FGA - ESP. 1,25CM FORNECIMENTO E INSTALAÇÃO</t>
  </si>
  <si>
    <t>FORRO GYPSUM ESTRUTURADO TIPO FGE - ESP. 12,5MM FORNECIMENTO E INSTALAÇÃO</t>
  </si>
  <si>
    <t>FORRO EM RÉGUA DE PVC DE 200MM - COLOCADO</t>
  </si>
  <si>
    <t>FORRO DE FIBRA MINERAL MODELADA ÚMIDA- ACABAMENTO DA SUPERF. C/TINTA VINÍLICA A BASE DE LÁTEX- ESP.13MM- COLOC.</t>
  </si>
  <si>
    <t>PISOS (CERÂMICA E SIMILARES)</t>
  </si>
  <si>
    <t>CERÂMICA ESMALTADA  PEI 5</t>
  </si>
  <si>
    <t>PISO CERÂMICO NÃO ESMALTADO ANTI-DERRAPANTE ANTI-ÁCIDO</t>
  </si>
  <si>
    <t>ADESIVO A BASE ACRÍLICA</t>
  </si>
  <si>
    <t>PISO REFERENCIAL PODOTÁTIL COLORIDO ALERTA OU DIRECIONAL VIBRO-PRENSADO - ESP.3CM</t>
  </si>
  <si>
    <t>PISO PODOTÁTIL COLORIDO DE LADRILHO HIDRÁULICO ALERTA OU DIRECIONAL - ESP. 2 A 3CM</t>
  </si>
  <si>
    <t>PISO PODOTÁTIL COLORIDO DE BORRACHA (5MM - COM COLA) ALERTA/DIRECIONAL</t>
  </si>
  <si>
    <t>PISO PODOTÁTIL COLORIDO DE BORRACHA (7MM - ARGAMASSADA) ALERTA/DIRECIONAL</t>
  </si>
  <si>
    <t>PISO PODOTÁTIL COLORIDO INTERTRAVADO - ALERTA OU DIRECIONAL ESP. 6CM</t>
  </si>
  <si>
    <t>PISOS (PEDRAS NATURAIS)</t>
  </si>
  <si>
    <t>PISO DE GRANITO POLIDO - CINZA MAUÁ - PLACAS 2CM</t>
  </si>
  <si>
    <t>PISO GRANITO POLIDO - VERDE UBATUBA - ESPESSURA 2CM</t>
  </si>
  <si>
    <t>PISO MÁRMORE POLIDO BRANCO ESPÍRITO SANTO - ESPESSURA 2CM</t>
  </si>
  <si>
    <t>PISOS (MADEIRA; PLÁSTICOS; ETC)</t>
  </si>
  <si>
    <t>DEGRAU DE BORRACHA SINTÉTICA EM PEÇA ÚNICA (PATAMAR E TESTEIRA) SUPERFÍCIES EM RELEVO C/ ESP.2,5MM A 3,5MM-COLADO</t>
  </si>
  <si>
    <t>TESTEIRA PADRÃO PARA PISO VINÍLICO - ESPESSURA 2MM</t>
  </si>
  <si>
    <t>PISO DE BORRACHA SINTÉTICA SBR- ARGAMASSADO- SUPERFÍCIE EM RELEVO</t>
  </si>
  <si>
    <t>PISO DE BORRACHA SINTÉTICA SBR- ARGAMASSADO- SUPERFÍCIE LISA</t>
  </si>
  <si>
    <t>PISO DE BORRACHA SINTÉTICA SBR- COLADO- SUPERFÍCIE LISA  - ESP. 4MM</t>
  </si>
  <si>
    <t>PISO DE BORRACHA SINTÉTICA SBR- COLADO- SUPERFÍCIE EM RELEVO - ESP. 4MM</t>
  </si>
  <si>
    <t>PISO ARGAMASSA DE ALTA RESISTÊNCIA - ESP: 8MM</t>
  </si>
  <si>
    <t>PISO ARGAMASSA DE ALTA RESISTÊNCIA - ESP: 12MM</t>
  </si>
  <si>
    <t>PISO DE GRANILITE - ESP= 8MM</t>
  </si>
  <si>
    <t>ASSOALHO EM CUMARU COM  ENCAIXE MACHO E FÊMEA MEDIDAS 15X2CM</t>
  </si>
  <si>
    <t>TACO EM CUMARU MEDIDAS - 10 X 40 X 2 CM</t>
  </si>
  <si>
    <t>PISOS (ELEMENTOS DE ARREMATE)</t>
  </si>
  <si>
    <t>JUNTA PLÁSTICA PARA PISO DE GRANILITE - (20X3)MM</t>
  </si>
  <si>
    <t>PISO VINÍLICO SEMIFLEXÍVEL, PADRÃO LISO, ESPESSURA DE 2MM</t>
  </si>
  <si>
    <t>PISO VINÍLICO SEMIFLEXÍVEL, PADRÃO LISO, ESPESSURA DE 3,2MM</t>
  </si>
  <si>
    <t>RODAPE DE ARGAMASSA ALTA RESISTÊNCIA MEIA CANA - 10CM</t>
  </si>
  <si>
    <t>RODAPÉ LISO DE BORRACHA SINTÉTICA DE 7CM - ESPESSURA DE 3MM - COLADO</t>
  </si>
  <si>
    <t>RODAPÉ DE PVC TIPO PLANO P/ PISO PAVIFLEX - ALT: 7,5 CM</t>
  </si>
  <si>
    <t>RODAPÉ DE GRANILITE - 10CM</t>
  </si>
  <si>
    <t>RODAPE DE GRANILITE - MEIA CANA 10 CM</t>
  </si>
  <si>
    <t>RODAPÉ DE 7 CM EM CUMARU ESPESSURA VARIÁVEL, POR VOLTA DE 1,5 CM</t>
  </si>
  <si>
    <t>RODAPÉ EM GRANITO CINZA MAUÁ - 7X2CM</t>
  </si>
  <si>
    <t>TESTEIRA DE BORRACHA SINTÉTICA - SUPERFÍCIES EM RELEVO MED. (50 OU 70 X 30)MM - ESPES. DE 3MM - P/ FIXAÇÃO C/ COLA</t>
  </si>
  <si>
    <t>SOLEIRA P/PORTAS EM GRANITO CINZA S/POLIM. (FOSCO) - 14X2CM</t>
  </si>
  <si>
    <t>PAVIMENTAÇÃO EXTERNA</t>
  </si>
  <si>
    <t>REVESTIMENTO COM 2 CM DE ARGAMASSA 1:3</t>
  </si>
  <si>
    <t>LADRILHO HIDRÁULICO P/ PASSEIO -  ESP = 2CM 20X20CM - (MAPA DE SÃO PAULO)</t>
  </si>
  <si>
    <t>MOSAICO PORTUGUÊS BRANCO (NÃO COLOCADO) BRUTO</t>
  </si>
  <si>
    <t>MOSAICO PORTUGUÊS PRETO (NÃO COLOCADO) BRUTO</t>
  </si>
  <si>
    <t>MOSAICO PORTUGUÊS - 1 OU 2 CORES</t>
  </si>
  <si>
    <t>PARALELEPÍPEDO CINZA (INTEIRO - NÃO COLOCADO)</t>
  </si>
  <si>
    <t>CONCRETO ASFALTICO</t>
  </si>
  <si>
    <t>TON</t>
  </si>
  <si>
    <t>ASFALTO DILUÍDO CM-30 - IMPERMEABILIZANTE</t>
  </si>
  <si>
    <t>ASFALTO DILUÍDO DE PETRÓLEO CR-250</t>
  </si>
  <si>
    <t>CIMENTO ASFÁLTICO DE PETRÓLEO - PENETRAÇÃO CAP 50/70</t>
  </si>
  <si>
    <t>CIMENTO ASFÁLTICO DE PETRÓLEO - PENETRAÇÃO CAP 85/100</t>
  </si>
  <si>
    <t>CONCRETO ASFÁLTICO TIPO CPA (CONCRETO POROSO ASFÁLTICO) COM POLÍMEROS E FIBRAS - PREÇO A RETIRAR</t>
  </si>
  <si>
    <t>Ton</t>
  </si>
  <si>
    <t>SELA TRINCA (CIMENTO ASFÁLTICO ELASTOMÉRICO PARA SELAGEM DE TRINCAS EM PAVIMENTOS ASFÁLTICOS)</t>
  </si>
  <si>
    <t>PEDRA MIRACEMA - ESP MD=1,2CM</t>
  </si>
  <si>
    <t>CIMENTO ASFÁLTICO MODIFICADO POR POLÍMERO</t>
  </si>
  <si>
    <t>CIMENTO ASFÁLTICO MODIFICADO POR BORRACHA</t>
  </si>
  <si>
    <t>PISO DE CONCRETO PRÉ-MOLDADO INTERTRAVADO E=6CM-COR NATURAL MODELO "RETANGULAR" - 10 X 20 CM</t>
  </si>
  <si>
    <t>PISO DE CONCRETO PRÉ-MOLDADO INTERTRAVADO E=8 CM-COR NATUR. MODELO "RETANGULAR" - 10 X 20 CM</t>
  </si>
  <si>
    <t>PISO DE CONCRETO PRÉ-MOLDADO INTERTRAVADO E=10CM-COR NATUR. MODELO "RETANGULAR" - 10 X 20 CM</t>
  </si>
  <si>
    <t>PISO DE CONCRETO PRÉMOLDADO INTERTRAVADO DRENANTE, ESPESSURA 6 CM, COR NATURAL</t>
  </si>
  <si>
    <t>PISO DE CONCRETO PRÉMOLDADO INTERTRAVADO DRENANTE, ESPESSURA 8 CM, COR NATURAL</t>
  </si>
  <si>
    <t>USINAGEM À QUENTE DE MISTURA ASFÁLTICA TIPO SMA COM CIMENTO ASFÁLTICO MODIFICADO COM POLÍMERO E FIBRA</t>
  </si>
  <si>
    <t>USINAGEM À QUENTE DE MISTURA ASFÁLTICA TIPO CPA (CAMADA POROSA DE ATRITO) COM CIMENTO ASFÁLTICO MODIFICADO COM POLÍMERO E FIBRA</t>
  </si>
  <si>
    <t>USINAGEM À QUENTE DE MISTURA ASFÁLTICA TIPO CPA (CAMADA POROSA DE ATRITO) COM CIMENTO ASFÁLTICO MODIFICADO COM BORRACHA</t>
  </si>
  <si>
    <t>USINAGEM À QUENTE DE MISTURA ASFÁLTICA TIPO "GAP GRADED" COM CIMENTO ASFÁLTICO MODIFICADO COM POLÍMERO</t>
  </si>
  <si>
    <t>USINAGEM À QUENTE DE MISTURA ASFÁLTICA TIPO "GAP GRADED" COM CIMENTO ASFÁLTICO MODIFICADO COM BORRACHA</t>
  </si>
  <si>
    <t>RECICLAGEM (USINAGEM) DE MATERIAL BETUMINOSO PROVENIENTES DA FRESAGEM DE PAVIMENTOS ASFÁLTICOS (RAP) RECICLADO EM USINA MÓVEL COM ATÉ 3% DE EMULSÃO MODIFICADA COM POLÍMERO</t>
  </si>
  <si>
    <t>RECICLAGEM (USINAGEM) DE MATERIAL BETUMINOSO PROVENIENTES DOS RESÍDUOS SÓLIDOS DA CONSTRUÇÃO CIVIL (RCC) E/OU FRESAGEM DE PAVIMENTOS ASFÁLTICOS (RAP) RECICLADO EM USINA MÓVEL COM ATÉ 3% DE CAP</t>
  </si>
  <si>
    <t>ESTABILIZANTE QUÍMICO DE SOLOS</t>
  </si>
  <si>
    <t>EMULSÃO ASFÁLTICA RL-1C</t>
  </si>
  <si>
    <t>EMULSÃO ASFÁLTICA (LIGANTE) - RR 1C</t>
  </si>
  <si>
    <t>EMULSÃO ASFÁLTICA (LIGANTE) - RR 2C</t>
  </si>
  <si>
    <t>EMULSÃO ASFÁLTICA MODIFICADA POR POLÍMERO</t>
  </si>
  <si>
    <t>PRÉ MISTURADO A QUENTE</t>
  </si>
  <si>
    <t>PRÉ MISTURADO A FRIO</t>
  </si>
  <si>
    <t>BINDER ABERTO</t>
  </si>
  <si>
    <t>BINDER FECHADO</t>
  </si>
  <si>
    <t>USINAGEM À QUENTE DE MISTURA ASFÁLTICA COM CIMENTO ASFÁLTICO MODIFICADO COM POLÍMERO (SEM DESONERAÇÃO)</t>
  </si>
  <si>
    <t>CONCRETO ASFÁLTICO USINADO MORNO COM ADITIVO SURFACTANTE</t>
  </si>
  <si>
    <t>GUIAS E BOCAS DE LOBO</t>
  </si>
  <si>
    <t>CHAPÉU DE BOCA DE LOBO</t>
  </si>
  <si>
    <t>GUIA DE CONCRETO TIPO PMSP "100" 20 MPA</t>
  </si>
  <si>
    <t>GUIA DE CONCRETO TIPO PMSP "100" 25 MPA</t>
  </si>
  <si>
    <t>GUIA DE CONCRETO PARA JARDIM</t>
  </si>
  <si>
    <t>TAMPA DE CONCRETO PARA BOCA DE LOBO -  TIPO PMSP - MEDIDA DE 1,10 X 0,70 X 0,08 M</t>
  </si>
  <si>
    <t>TAMPÃO DE FERRO FUNDIDO DÚCTIL CLASSE MÍNIMA 400 (40T) D=600 MM - NBR 10160 - ARTICULADO - P/ GAL. ÁGUAS PLUV.</t>
  </si>
  <si>
    <t>TAMPÃO-GRELHA DE FERRO FUNDIDO DÚCTIL CLASSE MÍNIMA 400 (40T) D=600MM - NBR 10160-ARTICULADO- P/ GAL. ÁGUAS PLUV.</t>
  </si>
  <si>
    <t>TAMPÃO MAIS ARO, AMBOS EM POLIETILENO CLASSE MÍNIMA 400 (40T) D=600MM - ABNT - P/ GAL. ÁGUAS PLUV.</t>
  </si>
  <si>
    <t>TAMPÃO DE FERRO FUNDIDO DÚCTIL CLASSE MÍNIMA 400 (40T) D=600 MM - NBR 10160 - NÃO ARTICULADO - P/ GAL. ÁGUAS PLUV.</t>
  </si>
  <si>
    <t>TAMPÃO-GRELHA DE FERRO FUNDIDO DÚCTIL CLASSE MÍNINIMA 400 (40T) D=600MM -NBR 10160-NÃO ARTICULADO-P/ GAL. ÁGUAS PLUV.</t>
  </si>
  <si>
    <t>GUIA DE CONCRETO TIPO PMSP "100" 30 MPA - 15 X 30CM 12CM TOPO</t>
  </si>
  <si>
    <t>GRELHA TIPO "BOCA DE LEÃO" DE FE. FUND. DUCTIL CL. MÍN. 250 25T- DIM.APR=810X270MM-NBR 10160 -T.ARTICU.- P/ GAL.ÁG.PLU</t>
  </si>
  <si>
    <t>GRELHA TIPO "BOCA DE LEÃO" DE FE. FUND. DUCTIL CL MÍN. D400 40T-DIM. APR= 810X270MM-NBR 10160-T.ARTICU.-P/ GAL. ÁG.PLU</t>
  </si>
  <si>
    <t>GRELHA TIPO "BOCA DE LEÃO" DE FE. FUND. DUCTIL CL MÍN. D400 40T-DIM. APR= 500X500MM-NBR 10160-T. ARTICU.-P/ GAL. ÁG.PLU</t>
  </si>
  <si>
    <t>GRELHA TIPO "BOCA DE LEÃO" DE POLIETILENO CL. MÍN. 250 - 25T- DIM. APR=810X270MM-ABNT-T. ARTICU.-P/ GAL. ÁG. PLU</t>
  </si>
  <si>
    <t>GRELHA TIPO "BOCA DE LEÃO" DE FE. FUND. DUCTIL CL. MÍN. 250 25T-DIM.APR=810X270MM-NBR 10160-T. NÃO ARTICUL-P/GAL.ÁG.PLU</t>
  </si>
  <si>
    <t>GRELHA TIPO "BOCA DE LEÃO" DE FE. FUND. DUCTIL CL. MÍN D400 40T-DIM.APR= 810X270MM-NBR 10160-T. NÃO ARTICU.P/GAL.ÁG.PLU</t>
  </si>
  <si>
    <t>CANALETA E GRELHA EMBUTIDA DE CONCRETO POLÍMERO 95MPA ANTIFURTO CLASSE D400 15X23X100CM , VAZÃO DECLIVIDADE 0% 6,6 L/S OU SIMILAR</t>
  </si>
  <si>
    <t>CANALETA E GRELHA EMBUTIDA DE CONCRETO POLÍMERO 95MPA ANTIFURTO CLASSE D400 25X32X100CM, VAZÃO DECLIVIDADE 0% 22,1 L/S OU SIMILAR</t>
  </si>
  <si>
    <t>CANALETA E GRELHA EMBUTIDA DE CONCRETO POLÍMERO 95MPA ANTIFURTO CLASSE D400 21X28X100CM , VAZÃO DECLIVIDADE 0% 9,13 L/S OU SIMILAR</t>
  </si>
  <si>
    <t>CANALETA E GRELHA EMBUTIDA DE CONCRETO POLÍMERO 95MPA ANTIFURTO CLASSE D400 21X38X100CM , VAZÃO DECLIVIDADE 0% 20,65 L/S OU SIMILAR</t>
  </si>
  <si>
    <t>CANALETA E GRELHA EMBUTIDA DE CONCRETO POLÍMERO 95MPA ANTIFURTO CLASSE D400 26X53X100CM, VAZÃO DECLIVIDADE 0% 57,25 L/S OU SIMILAR</t>
  </si>
  <si>
    <t>CANALETA E GRELHA EMBUTIDA DE CONCRETO POLÍMERO 95MPA ANTIFURTO CLASSE D400 40X59,5X200CM , VAZÃO DECLIVIDADE 0% 83,20 L/S OU SIMILAR</t>
  </si>
  <si>
    <t>VIDROS</t>
  </si>
  <si>
    <t>ESPELHO COMUM - 3MM</t>
  </si>
  <si>
    <t>ESPELHO COMUM C/ MOLD. ALUMÍNIO - 3MM</t>
  </si>
  <si>
    <t>VIDRO DE SEGURANÇA; TEMPERADO - 6MM</t>
  </si>
  <si>
    <t>VIDRO DE SEGURANÇA; TEMPERADO - 10MM</t>
  </si>
  <si>
    <t>VIDRO IMPRESSO; TIPO CANELADO - 4MM</t>
  </si>
  <si>
    <t>VIDRO LAMINADO INCOLOR - 6MM</t>
  </si>
  <si>
    <t>VIDRO LAMINADO LEITOSO - 6MM</t>
  </si>
  <si>
    <t>VIDRO LISO COMUM; TRANSPARENTE INCOLOR - 3MM</t>
  </si>
  <si>
    <t>VIDRO LISO COMUM; TRANSPARENTE INCOLOR - 4MM</t>
  </si>
  <si>
    <t>VIDRO LISO COMUM; TRANSPARENTE INCOLOR - 5MM</t>
  </si>
  <si>
    <t>VIDRO LISO COMUM; TRANSPARENTE INCOLOR - 6MM</t>
  </si>
  <si>
    <t>PLACA DE POLICARBONATO TIPO COMPACTA - PARA PROTEÇÃO DE BARRAMENTO DE QUADROS -  ESP. 4MM</t>
  </si>
  <si>
    <t>TINTAS</t>
  </si>
  <si>
    <t>TINTA ESMALTE BRILHANTE BRANCA</t>
  </si>
  <si>
    <t>TINTA A BASE DE BORRACHA CLORADA</t>
  </si>
  <si>
    <t>TINTA A ÓLEO BRILHANTE BRANCA</t>
  </si>
  <si>
    <t>TINTA LÁTEX - PVA (1a. LINHA / PREMIUM) BRANCA</t>
  </si>
  <si>
    <t>TINTA A BASE DE RESINA EPÓXI</t>
  </si>
  <si>
    <t>TINTA ACRÍLICA FOSCA BRANCA</t>
  </si>
  <si>
    <t>TEXTURA ACRÍLICA BRANCA</t>
  </si>
  <si>
    <t>TINTA ESMALTE SINTÉTICO VERDE P/ QUADRO ESCOLAR</t>
  </si>
  <si>
    <t>TINTA À BASE DE CIMENTO - MODIFICADA COM RESINA ACRÍLICA (UTILIZ. EM IMPERMEABILIZ. DE FACH. DE CONCRETO OU ALVEN.)</t>
  </si>
  <si>
    <t>TINTA ANTI-PICHAÇÃO - BASE SOLVENTE (SOLÚVEL EM SOLVENTE)</t>
  </si>
  <si>
    <t>VERNIZES E OUTROS MATERIAIS P/ PINTURA</t>
  </si>
  <si>
    <t>ÓXIDO DE ALUMÍNIO (JATO DE AREIA) P/ TRATAMENTO DE SUPERFÍCIE (RECUPERAÇÃO DE ESTRUTURA)</t>
  </si>
  <si>
    <t>HIDROJATEAMENTO PARA LIMPEZA DE SUPERFÍCIES</t>
  </si>
  <si>
    <t>JATEAMENTO PARA LIMPEZA DE FERRAGENS E SUPERFÍCIES DE CONCRETO</t>
  </si>
  <si>
    <t>LIXAMENTO MECÂNICO DE SUPERFÍCIES DE CONCRETO</t>
  </si>
  <si>
    <t>LIXAMENTO MANUAL DE SUPERFÍCIE DE CONCRETO</t>
  </si>
  <si>
    <t>LÍQUIDO IMUNIZANTE PARA MADEIRA, A BASE DE PIRETRÓIDE, DISSOLVIDO EM ISOPARAFINA - APLICADO</t>
  </si>
  <si>
    <t>FUNDO CROMATO DE ZINCO</t>
  </si>
  <si>
    <t>SELADOR P/ TINTA EPÓXI (P/FUNDO DE PAREDE,S/MASSA CORRIDA)</t>
  </si>
  <si>
    <t>SELADOR ACRÍLICO</t>
  </si>
  <si>
    <t>TRINCHA 2.1/2" (PARA LÁTEX)</t>
  </si>
  <si>
    <t>LIXA D'ÁGUA - N. 80  E  N. 320</t>
  </si>
  <si>
    <t>LIXA PARA FERRO - N. 150</t>
  </si>
  <si>
    <t>PEDRA ABRASIVA GRANA 220 (PARA UTILIZAÇÃO NA POLIDORA DE PISO)</t>
  </si>
  <si>
    <t>DISCO CERÂMICO DIAMANTADO - GRANA 200 (PARA UTILIZAÇÃO NA POLIDORA DE PISO)</t>
  </si>
  <si>
    <t>LIXA PARA MADEIRA - N.100</t>
  </si>
  <si>
    <t>LIXA CARBURETO DE SILÍCIO  7" - GRANA  60 - PARA CONCRETO</t>
  </si>
  <si>
    <t>ESCOVA RETANGULAR COM CERDAS DE AÇO:ALTURA DAS CERDAS 30 MM COMPRIMENTO: 192 MM; LARGURA 57 MM - SEM CABO</t>
  </si>
  <si>
    <t>ESCOVA CIRCULAR COM CERDAS DE AÇO - 6 X 3/4" - FURO 1/2"</t>
  </si>
  <si>
    <t>LIXA CARBURETO DE SILÍCIO  7" -  GRANA 120 - PARA CONCRETO</t>
  </si>
  <si>
    <t>MASSA BASE ÓLEO PARA MADEIRA</t>
  </si>
  <si>
    <t>MASSA CORRIDA - PVA</t>
  </si>
  <si>
    <t>MASSA BASE EPÓXI - BICOMPONENTE (MASSA E CATALIZADOR)</t>
  </si>
  <si>
    <t>MASSA ACRÍLICA (PARA PAREDE)</t>
  </si>
  <si>
    <t>ÓLEO DE LINHAÇA</t>
  </si>
  <si>
    <t>PIGMENTO PARA CIMENTADO LISO (PÓ XADREZ)</t>
  </si>
  <si>
    <t>REMOVEDOR</t>
  </si>
  <si>
    <t>GOMA LACA (IMPORTADA)</t>
  </si>
  <si>
    <t>ÁLCOOL ABSOLUTO 99 %</t>
  </si>
  <si>
    <t>VERNIZ A BASE DE GOMA LACA</t>
  </si>
  <si>
    <t>VERNIZ POLIURETANO BRILHANTE (VERNIZ MARÍTIMO)</t>
  </si>
  <si>
    <t>VERNIZ ANTI-PICHAÇÃO - BASE SOLVENTE INCOLOR (SOLÚVEL EM SOLVENTE)</t>
  </si>
  <si>
    <t>SOLUÇÃO CONCENTRADA DE SILICONE - IMPERMEABILIZANTE INCOLOR HIDROREPELENTE PARA FACHADA</t>
  </si>
  <si>
    <t>VERNIZ NITRO CELULOSE // VERNIZ SINTÉTICO BRILHANTE ( PARA USO EM MADEIRA )</t>
  </si>
  <si>
    <t>VERNIZ ACRÍLICO BRILHANTE BASE ÁGUA</t>
  </si>
  <si>
    <t>COMPLEMENTOS PAISAGISTICOS E ESPORTIVOS</t>
  </si>
  <si>
    <t>GRAMA ESMERALDA</t>
  </si>
  <si>
    <t>MASTRO P/ BANDEIRA COMPLETO ENGASTADO H LIVRE 7,0 M</t>
  </si>
  <si>
    <t>MASTRO P/ BANDEIRA COMPLETO ENGASTADO H LIVRE 9,0 M</t>
  </si>
  <si>
    <t>POSTE P/ REDE DE VOLEIBOL C/ ACESSÓRIOS</t>
  </si>
  <si>
    <t>REDE DE NÁILON PARA FUTEBOL DE SALÃO</t>
  </si>
  <si>
    <t>REDE DE NÁILON PARA VOLEIBOL</t>
  </si>
  <si>
    <t>COBERTURA DE QUADRA POLIESPORTIVA COM TELA DE NYLON FIO 3MM (FORNECIMENTO E COLOCAÇÃO)</t>
  </si>
  <si>
    <t>TELA POLIETILENO P/ PROTEÇÃO DE FACHADA-TRAMA 2,2MM</t>
  </si>
  <si>
    <t>TABELA PARA BASQUETE; INCLUSIVE ARO</t>
  </si>
  <si>
    <t>TAMPÃO DE AÇO GALVANIZADO - 3"</t>
  </si>
  <si>
    <t>BRINQUEDOS PARA PLAYGROUND</t>
  </si>
  <si>
    <t>CARROSSEL EM FERRO COM 20 LUGARES PARA PLAYGROUND/JARDIM DIÂMETRO DE 2,20M</t>
  </si>
  <si>
    <t>ESCADA HORIZONTAL EM FERRO PARA PLAYGROUND/JARDIM  - MED. (1,80X1,80)M</t>
  </si>
  <si>
    <t>ESCORREGADOR EM FERRO PARA PLAYGROUND/JARDIM (1,80X3,00)M</t>
  </si>
  <si>
    <t>BALANÇO TRIPLO EM FERRO COM PNEUS PARA PLAYGROUND/JARDIM  - MED. (2,50X2,50X4,50)M</t>
  </si>
  <si>
    <t>GANGORRA TRIPLA EM FERRO PARA PLAYGROUND/JARDIM  - MED. (0,70X3,00)M</t>
  </si>
  <si>
    <t>GAIOLA LABIRINTO EM FERRO PARA PLAYGROUND/JARDIM  - MED. (1,50X1,50X2,00)M</t>
  </si>
  <si>
    <t>BALANÇO FRONTAL DUPLO P/ CADEIRANTE</t>
  </si>
  <si>
    <t>PLACA DE E.V.A,  ESP 30 MM, PARA USO INTERNO, TIPO TATAMI PLACAS PRÉ CORTADAS, DENTADAS, LISAS, COLORIDAS, 1 X 1 M</t>
  </si>
  <si>
    <t>VEGETAÇÃO PARA PAISAGISMO</t>
  </si>
  <si>
    <t>ADUBO QUÍMICO NPK 10 - 10 - 10 - (PREÇO PARA NÃO PRODUTOR)</t>
  </si>
  <si>
    <t>CALCÁRIO DOLOMÍTICO - UTILIZADO EM PLANTIO</t>
  </si>
  <si>
    <t>LATÂNIA - H=0.50/1.00 M - (LATANIA SPP) PALMEIRA - MEDIDA: "PONTA FOLHA"</t>
  </si>
  <si>
    <t>SEAFORTIA - H=1.50/2.00 M - (ARCHONTOPHOENIX CUNNINGHAMIANA) PALMÁCEA - MEDIDA: "PONTA FOLHA"</t>
  </si>
  <si>
    <t>PALMEIRA IMPERIAL (ROYSTONEA OLERACEA) H=1,5 A 2,0 M - MEDIDA: "PONTA FOLHA"</t>
  </si>
  <si>
    <t>CINERÁRIA (SENECIO CINERARIA) FORRAÇÃO</t>
  </si>
  <si>
    <t>Dúzia</t>
  </si>
  <si>
    <t>HERA INGLESA (HEDERA HELIX) FORRAÇÃO</t>
  </si>
  <si>
    <t>LÍRIO AMARELO (HEMEROCALLIS FLAVA) FORRAÇÃO</t>
  </si>
  <si>
    <t>VEDÉLIA (WEDELIA PALUDOSA) FORRAÇÃO</t>
  </si>
  <si>
    <t>MONSTERA (MONSTERA DELICIOSA)</t>
  </si>
  <si>
    <t>IPOMEIA - H=1,00/1,50 M - (IPOMOEA LEARII) TREPADEIRA</t>
  </si>
  <si>
    <t>MARACUJÁ - H=0.50/0.70M - (PASSIFLORA COERULEA) TREPADEIRA</t>
  </si>
  <si>
    <t>TUMBERGIA - H=0,50/0,70 M - (THUNBERGIA GRANDIFLORA) TREPADEIRA</t>
  </si>
  <si>
    <t>ABUTILOM - H=0,50/0,70 M - ( ABUTILOM STRIATUM ) ARBUSTO - MEDIDA: "PONTA FOLHA"</t>
  </si>
  <si>
    <t>BELA-EMÍLIA - H=0.50/0.70 M - (PLUMBAGO CAPENSIS) ARBUSTO</t>
  </si>
  <si>
    <t>DRACENA - H=0.50/0.70 M  - (DRACAENA FRAGRANS) ARBUSTO</t>
  </si>
  <si>
    <t>MALVAVISCO H=0.50/0.70 M - (MALVAVISCUS MOLLIS) ARBUSTO</t>
  </si>
  <si>
    <t>BAMBUZINHO - H=1.00 A 2.00 M - (BAMBUZA GRACILIS) BAMBU</t>
  </si>
  <si>
    <t>ESPONJINHA - H=0,50/0,70 M - (CALLIANDRA TWEEDII) ARBUSTO</t>
  </si>
  <si>
    <t>CÁSSIA-ALELUIA (SENNA MULTIJUGA) H=1,50/2,00 M - ÁRVORE ORNAMENTAL</t>
  </si>
  <si>
    <t>ALECRIM CAMPINAS - (HOLOCALIX BALANSAE) H=1,50/2,00 M - ÁRVORE ORNAMENTAL</t>
  </si>
  <si>
    <t>IPÊ AMARELO - H=1,50/2,00 M - (TABEBUIA CHRYSOTRICHA)</t>
  </si>
  <si>
    <t>IPÊ ROSA - H=1,50/2,00 M - (TABEBUIA AVELLANEDAE)</t>
  </si>
  <si>
    <t>IPÊ ROXO - H=1,50/2,00 M - (TABEBUIA IMPETIGINOSA)</t>
  </si>
  <si>
    <t>PAU-BRASIL - H=1.50/2.00 M - (CAESALPINIA ECHINATA) ÁRVORE ORNAMENTAL</t>
  </si>
  <si>
    <t>GRAMA SINTÉTICA FIBRILADA DE POLIETILENO, ESPESSURA DOS FIOS 50 MICRAS, 3400 DETEX, COR VERDE</t>
  </si>
  <si>
    <t>GRAMA BATATAIS EM PLACAS (PASPALUM NOTATUM) (NÃO INSTALADA)</t>
  </si>
  <si>
    <t>GRAMA PRETA - 36 MUDAS POR M2 (OPHIOPOGUM JAPONICUS)</t>
  </si>
  <si>
    <t>GRAMA SÃO CARLOS - EM PLACAS (AXONOPUS OBTUSIFOLIUS) NÃO INSTALADA - FORNECIMENTO OBRA GRANDE SÃO PAULO</t>
  </si>
  <si>
    <t>ADUBO ORGÂNICO - ESTERCO</t>
  </si>
  <si>
    <t>TERRA VEGETAL MARROM</t>
  </si>
  <si>
    <t>TERRA VEGETAL PRETA</t>
  </si>
  <si>
    <t>ARECA-BAMBU -H=0.50/1.00 M- (CHRYSALIDO CARPUS LUTESCENS) PALMÁCEA - MEDIDA: "PONTA FOLHA"</t>
  </si>
  <si>
    <t>COQUEIRO - H=1,50/2,00 M - (COCOS NUCIFERA) PALMÁCEA - MEDIDA: "PONTA FOLHA"</t>
  </si>
  <si>
    <t>GUARIROBA - H=1,50/2.00M - (SYAGRUS OLERACEA) PALMÁCEA - MEDIDA: "PONTA FOLHA"</t>
  </si>
  <si>
    <t>JERIVÁ - (SYAGRUS  ROMANZOFFIANA) H=1,50 A 2,00 M - PALMÁCEA - MEDIDA: "PONTA FOLHA"</t>
  </si>
  <si>
    <t>BURITI - H=1,50/2,00 M  - (MAURITIA VINIFERA) PALMÁCEA - MEDIDA: "PONTA FOLHA"</t>
  </si>
  <si>
    <t>COLINIA - H=1,5/ 2,0M - (CHAMAEDOREA ELEGANS) PALMÁCEA - MEDIDA: "PONTA FOLHA"</t>
  </si>
  <si>
    <t>JASMIM ESTRELA - H=0,50/0,70 M - (TRACHELOSPERMOM JASMINDA) TREPADEIRA</t>
  </si>
  <si>
    <t>LÁGRIMA DE CRISTO - H=0,50/0,70 M -(CLERODENDRON THOMSONAE) TREPADEIRA</t>
  </si>
  <si>
    <t>PRIMAVERA - H=0.50/0.70 M - (BOUGAINVILLEA GLABRA) TREPADEIRA</t>
  </si>
  <si>
    <t>UNHA-DE-GATO H=0.10/0.15M - (FICUS PUMILA) TREPADEIRA</t>
  </si>
  <si>
    <t>CLOROFITO (CLOROPHYTUM CROMOSSUM) FORRAÇÃO</t>
  </si>
  <si>
    <t>MARIA-SEM-VERGONHA (IMPATIENS SPP) FORRAÇÃO</t>
  </si>
  <si>
    <t>PILÉA (PILEA CADIEREI) FORRAÇÃO</t>
  </si>
  <si>
    <t>FILODENDRO (PHILODENDRON BIPINNATIFIDUM) FORRAÇÃO</t>
  </si>
  <si>
    <t>ACALIFA - H=0.50/0.70M - (ACALYPHA WIKESIANA) FOLHAS VERMELHAS MESCLADAS C/ COBRE E ROSA - ARBUSTO</t>
  </si>
  <si>
    <t>ALAMANDA - H=0.50/0.70 M - (ALLAMANDA NERIIFOLIA) TREPADEIRA</t>
  </si>
  <si>
    <t>AZALÉIA - H= 0.50/0.70 M - (RHODODENDRON INDICUM) ARBUSTO</t>
  </si>
  <si>
    <t>CAMARÃO - H=0.50/0.70 M - (BELOPERONE GUTTATA) ARBUSTO</t>
  </si>
  <si>
    <t>COSMOS - (COSMOS BIPINNATUS) FORRAÇÃO</t>
  </si>
  <si>
    <t>HIBISCO - H=0.50/0.70M - (HIBISCUS ROSA SINENSIS) FLORES VERMELHAS, ROSAS OU BRANCAS - ARBUSTO</t>
  </si>
  <si>
    <t>PIRACANTA - H=0.50/0.70 M (PYRACANTHA COCCINEA) ARBUSTO</t>
  </si>
  <si>
    <t>PAINEIRA-ROSA - H=1.50/2.00 M - (CHORISIA SPECIOSA) ÁRVORE ORNAMENTAL</t>
  </si>
  <si>
    <t>PAU-FERRO - H=1.50/2.00M - (CAESALPINIA FERREA) ÁRVORE ORNAMENTAL</t>
  </si>
  <si>
    <t>CONCREGRAMA - E = 9,5 CM 60 X 45CM</t>
  </si>
  <si>
    <t>SIBIPIRUNA - H=1.50/2.00 M - (CAESALPINIA PELTOPHOROIDES) ÁRVORE ORNAMENTAL</t>
  </si>
  <si>
    <t>SUINÃ - H=0.50/0.70 M (ERYTHRINA SPECIOSA) ARBUSTO</t>
  </si>
  <si>
    <t>TIPUANA - H=1.50/2.00 M - (TIPUANA TIPO) ÁRVORE ORNAMENTAL</t>
  </si>
  <si>
    <t>ÁRVORE ORNAM. H=1.50/2.00 M - PATA-DE-VACA</t>
  </si>
  <si>
    <t>ÁRVORE ORNAM. H=1.50/2.00 M - QUARESMEIRA</t>
  </si>
  <si>
    <t>ÁRVORE ORNAM.  H=1.50/2.00 M - MANACÁ-DA-SERRA</t>
  </si>
  <si>
    <t>GOIABA DA SERRA - ACCA SELLOWIANA - DAP 3</t>
  </si>
  <si>
    <t>GUARITÁ - ASTRONIUM GRAVEOLENS - DAP 3</t>
  </si>
  <si>
    <t>PAU MARFIM - BALFOURODENDRON RIEDELLIANUM - DAP 3</t>
  </si>
  <si>
    <t>GUANANDI - CALOPHYLLUM BRASILIENSES - DAP 3</t>
  </si>
  <si>
    <t>CAMBUCI - CAMPOMANESIA PHAEA - DAP 3</t>
  </si>
  <si>
    <t>GABIROBA - CAMPOMANESIA XANTHOCARPA - DAP 3</t>
  </si>
  <si>
    <t>CÁSSIA FERRUGEM - CASSIA FERRUGINEA - DAP 3</t>
  </si>
  <si>
    <t>FALSO BARBATIMÃO - CASSIA LEPTOPHYLLA - DAP 3</t>
  </si>
  <si>
    <t>PAU VIOLA - CITHAREXYLUM MYRIANTHUM - DAP 3</t>
  </si>
  <si>
    <t>IPÊ VERDE - CYBYSTAX ANTISYPHILITICA - DAP 3</t>
  </si>
  <si>
    <t>SAGUARAGI - COLUBRINA GLANDULOSA - DAP 3</t>
  </si>
  <si>
    <t>MULUNGU - ERYTHRINA FALCATA - DAP 3</t>
  </si>
  <si>
    <t>UVAIA (EUGENIA PYRIFORMIS) - DAP 3</t>
  </si>
  <si>
    <t>PITANGUEIRA - EUGENIA UNIFLORA - DAP 3</t>
  </si>
  <si>
    <t>IPÊ BRANCO - HANDROANTHUS ROSEO ALBA - DAP 3</t>
  </si>
  <si>
    <t>IPÊ AMARELO DO BREJO - HANDROANTHUS UMBELLATUS - DAP 3</t>
  </si>
  <si>
    <t>IPÊ TABACO - HANDROANTHUS VELLOSOI - DAP 3</t>
  </si>
  <si>
    <t>INGÁ FEIJÃO - INGA MARGINATA - DAP 3</t>
  </si>
  <si>
    <t>JACARANDÁ DE MINAS - JACARANDA CUSPIDIFOLIA - DAP 3</t>
  </si>
  <si>
    <t>CAROBÃO - JACARANDA MICRANTHA - DAP 3</t>
  </si>
  <si>
    <t>CAROBINHA - JACARANDA PUBERULA - DAP 3</t>
  </si>
  <si>
    <t>EMBIRA DE SAPO - LONCHOCARPUS MUELBERGIANUS - DAP 3</t>
  </si>
  <si>
    <t>AÇOITA CAVALO - LUEHEA DIVARICATA - DAP 3</t>
  </si>
  <si>
    <t>JACARANDÁ DO CAMPO - MICHAERIUM ACUTIFOLIUM - DAP 3</t>
  </si>
  <si>
    <t>JACARANDÁ BRANCO - MICHAERIUM PARAGUAIENSIS - DAP 3</t>
  </si>
  <si>
    <t>CAMBOATÁ BRANCO - MATAYBA ELAEAGNOIDES - DAP 3</t>
  </si>
  <si>
    <t>AROEIRA PRETA - MYRACRODURON URUNDEUVA - DAP 3</t>
  </si>
  <si>
    <t>CAMBUÍ - MYRCIA SELLOI - DAP 3</t>
  </si>
  <si>
    <t>CABREÚVA PARDA - MYROCARPUS FRONDOSUS - DAP 3</t>
  </si>
  <si>
    <t>CABREÚVA - MIROXYLON PERUIFERUM - DAP 3</t>
  </si>
  <si>
    <t>BORDÃO DE VELHO - SAMANEA TUBULOSA - DAP 3</t>
  </si>
  <si>
    <t>PITOMBA - TALISIA ESCULENTA - DAP 3</t>
  </si>
  <si>
    <t>GOIABA DA SERRA - ACCA SELLOWIANA - DAP 5</t>
  </si>
  <si>
    <t>GOIABA DA SERRA - ACCA SELLOWIANA - DAP 7</t>
  </si>
  <si>
    <t>GUARITÁ - ASTRONIUM GRAVEOLENS - DAP 5</t>
  </si>
  <si>
    <t>GUARITÁ - ASTRONIUM GRAVEOLENS - DAP 7</t>
  </si>
  <si>
    <t>PAU MARFIM - BALFOURODENDRON RIEDELLIANUM - DAP 5</t>
  </si>
  <si>
    <t>PAU MARFIM - BALFOURODENDRON RIEDELLIANUM - DAP 7</t>
  </si>
  <si>
    <t>GUANANDI - CALOPHYLLUM BRASILIENSES - DAP 5</t>
  </si>
  <si>
    <t>GUANANDI - CALOPHYLLUM BRASILIENSES - DAP 7</t>
  </si>
  <si>
    <t>CAMBUCI - CAMPOMANESIA PHAEA - DAP 5</t>
  </si>
  <si>
    <t>CAMBUCI - CAMPOMANESIA PHAEA - DAP 7</t>
  </si>
  <si>
    <t>GABIROBA - CAMPOMANESIA XANTHOCARPA - DAP 5</t>
  </si>
  <si>
    <t>GABIROBA - CAMPOMANESIA XANTHOCARPA - DAP 7</t>
  </si>
  <si>
    <t>CÁSSIA FERRUGEM - CASSIA FERRUGINEA - DAP 5</t>
  </si>
  <si>
    <t>CÁSSIA FERRUGEM - CASSIA FERRUGINEA - DAP 7</t>
  </si>
  <si>
    <t>FALSO BARBATIMÃO - CASSIA LEPTOPHYLLA - DAP 5</t>
  </si>
  <si>
    <t>FALSO BARBATIMÃO - CASSIA LEPTOPHYLLA - DAP 7</t>
  </si>
  <si>
    <t>PAU VIOLA - CITHAREXYLUM MYRIANTHUM - DAP 5</t>
  </si>
  <si>
    <t>PAU VIOLA - CITHAREXYLUM MYRIANTHUM - DAP 7</t>
  </si>
  <si>
    <t>IPÊ VERDE - CYBYSTAX ANTISYPHILITICA - DAP 5</t>
  </si>
  <si>
    <t>IPÊ VERDE - CYBYSTAX ANTISYPHILITICA - DAP 7</t>
  </si>
  <si>
    <t>SAGUARAGI - COLUBRINA GLANDULOSA - DAP 5</t>
  </si>
  <si>
    <t>SAGUARAGI - COLUBRINA GLANDULOSA - DAP 7</t>
  </si>
  <si>
    <t>MULUNGU - ERYTHRINA FALCATA - DAP 5</t>
  </si>
  <si>
    <t>MULUNGU - ERYTHRINA FALCATA - DAP 7</t>
  </si>
  <si>
    <t>UVAIA (EUGENIA PYRIFORMIS) - DAP 5</t>
  </si>
  <si>
    <t>UVAIA (EUGENIA PYRIFORMIS) - DAP 7</t>
  </si>
  <si>
    <t>PITANGUEIRA - EUGENIA UNIFLORA - DAP 5</t>
  </si>
  <si>
    <t>PITANGUEIRA - EUGENIA UNIFLORA - DAP 7</t>
  </si>
  <si>
    <t>IPÊ BRANCO - HANDROANTHUS ROSEO ALBA - DAP 5</t>
  </si>
  <si>
    <t>IPÊ BRANCO - HANDROANTHUS ROSEO ALBA - DAP 7</t>
  </si>
  <si>
    <t>IPÊ AMARELO DO BREJO - HANDROANTHUS UMBELLATUS - DAP 5</t>
  </si>
  <si>
    <t>IPÊ AMARELO DO BREJO - HANDROANTHUS UMBELLATUS - DAP 7</t>
  </si>
  <si>
    <t>IPÊ TABACO - HANDROANTHUS VELLOSOI - DAP 5</t>
  </si>
  <si>
    <t>IPÊ TABACO - HANDROANTHUS VELLOSOI - DAP 7</t>
  </si>
  <si>
    <t>INGÁ FEIJÃO - INGA MARGINATA - DAP 5</t>
  </si>
  <si>
    <t>INGÁ FEIJÃO - INGA MARGINATA - DAP 7</t>
  </si>
  <si>
    <t>JACARANDÁ DE MINAS - JACARANDA CUSPIDIFOLIA - DAP 5</t>
  </si>
  <si>
    <t>JACARANDÁ DE MINAS - JACARANDA CUSPIDIFOLIA - DAP 7</t>
  </si>
  <si>
    <t>CAROBÃO - JACARANDA MICRANTHA - DAP 5</t>
  </si>
  <si>
    <t>CAROBÃO - JACARANDA MICRANTHA - DAP 7</t>
  </si>
  <si>
    <t>CAROBINHA - JACARANDA PUBERULA - DAP 5</t>
  </si>
  <si>
    <t>CAROBINHA - JACARANDA PUBERULA - DAP 7</t>
  </si>
  <si>
    <t>EMBIRA DE SAPO - LONCHOCARPUS MUELBERGIANUS - DAP 5</t>
  </si>
  <si>
    <t>EMBIRA DE SAPO - LONCHOCARPUS MUELBERGIANUS - DAP 7</t>
  </si>
  <si>
    <t>AÇOITA CAVALO - LUEHEA DIVARICATA - DAP 5</t>
  </si>
  <si>
    <t>AÇOITA CAVALO - LUEHEA DIVARICATA - DAP 7</t>
  </si>
  <si>
    <t>JACARANDÁ DO CAMPO - MICHAERIUM ACUTIFOLIUM - DAP 5</t>
  </si>
  <si>
    <t>JACARANDÁ DO CAMPO - MICHAERIUM ACUTIFOLIUM - DAP 7</t>
  </si>
  <si>
    <t>JACARANDÁ BRANCO - MICHAERIUM PARAGUAIENSIS - DAP 5</t>
  </si>
  <si>
    <t>JACARANDÁ BRANCO - MICHAERIUM PARAGUAIENSIS - DAP 7</t>
  </si>
  <si>
    <t>CAMBOATÁ BRANCO - MATAYBA ELAEAGNOIDES - DAP 5</t>
  </si>
  <si>
    <t>CAMBOATÁ BRANCO - MATAYBA ELAEAGNOIDES - DAP 7</t>
  </si>
  <si>
    <t>AROEIRA PRETA - MYRACRODURON URUNDEUVA - DAP 5</t>
  </si>
  <si>
    <t>AROEIRA PRETA - MYRACRODURON URUNDEUVA - DAP 7</t>
  </si>
  <si>
    <t>CAMBUÍ - MYRCIA SELLOI - DAP 5</t>
  </si>
  <si>
    <t>CAMBUÍ - MYRCIA SELLOI - DAP 7</t>
  </si>
  <si>
    <t>CABREÚVA PARDA - MYROCARPUS FRONDOSUS - DAP 5</t>
  </si>
  <si>
    <t>CABREÚVA PARDA - MYROCARPUS FRONDOSUS - DAP 7</t>
  </si>
  <si>
    <t>CABREÚVA - MIROXYLON PERUIFERUM - DAP 5</t>
  </si>
  <si>
    <t>CABREÚVA - MIROXYLON PERUIFERUM - DAP 7</t>
  </si>
  <si>
    <t>BORDÃO DE VELHO - SAMANEA TUBULOSA - DAP 5</t>
  </si>
  <si>
    <t>BORDÃO DE VELHO - SAMANEA TUBULOSA - DAP 7</t>
  </si>
  <si>
    <t>PITOMBA - TALISIA ESCULENTA - DAP 5</t>
  </si>
  <si>
    <t>PITOMBA - TALISIA ESCULENTA - DAP 7</t>
  </si>
  <si>
    <t>CERA INCOLOR PARA PISOS</t>
  </si>
  <si>
    <t>GALVANIZAÇÃO ELETROLÍTICA (ENTRE 8 E 10 MÍCRONS) EM PEÇAS DE FERRO ACAB. BRANCO</t>
  </si>
  <si>
    <t>POLIMENTO MECÂNICO EM SUPERFÍCIES DE CONCRETO</t>
  </si>
  <si>
    <t>POLIMENTO DE PISOS</t>
  </si>
  <si>
    <t>RESINA ACRÍLICA PARA PISO GRANILITE ALINKOL, REF. ALINCRIL AB</t>
  </si>
  <si>
    <t>RESINA EPÓXI PARA PISO GRANILITE BI-COMPONENTE (A+B=CONJUNTO DE 18L) ALINKOL, REF. ALINPOXI-VERNIZ</t>
  </si>
  <si>
    <t>RESINA POLIURETANO MONOCONPONENTE PARA PISO GRANILITE ALINKOL, REF. ALINFIX PU</t>
  </si>
  <si>
    <t>CAIXA DE CONCRETO (ITEM 07.14.00)</t>
  </si>
  <si>
    <t>MASSA DE VIDRACEIRO</t>
  </si>
  <si>
    <t>ADESIVO ESTRUTURAL, BI-COMPONENTE, A BASE DE RESINA EPOXI</t>
  </si>
  <si>
    <t>PRATELEIRA DE GRANILITE 30MM</t>
  </si>
  <si>
    <t>PRATELEIRA DE GRANILITE 40MM</t>
  </si>
  <si>
    <t>PRATELEIRA DE GRANILITE 50MM</t>
  </si>
  <si>
    <t>AQUECIMENTO SOLAR</t>
  </si>
  <si>
    <t>COLETOR SOLAR PLANO FECHADO (SELO "A" INMETRO)</t>
  </si>
  <si>
    <t>COLETOR SOLAR PLANO ABERTO (SELO "A" INMETRO)</t>
  </si>
  <si>
    <t>RESERV.TÉRMICO  500L, AÇO AISI 304, BAIXA PRES. C/ SIST. ELETR. P/ AQUEC. AUX. (3000W E 220V-APROX.) - APROV.INMETRO</t>
  </si>
  <si>
    <t>RESERV.TÉRMICO  500L, AÇO AISI 304, ALTA PRES. (VASO DE EXP. INCL) P/ AQUEC.AUX.(3000W E 220V-APROX) -APROV.INMETRO</t>
  </si>
  <si>
    <t>RESERV.TÉRMICO 2000L, AÇO AISI 304, BAIXA PRES. C/ SIST. ELÉTR. ENTRE 10 E 12KW, P/ AQUECIMENTO AUX. - APROV.INMETRO</t>
  </si>
  <si>
    <t>RESERV.TÉRMICO 2000L, AÇO AISI 304, ALTA PRES. (VASO DE EXP. INCL) C/SIST.ELÉT.ENTRE 10 E 12KW, P/AQU.AUX.-APROV.INMETRO</t>
  </si>
  <si>
    <t>BOMBA HIDRÁULICA DE CIRCULAÇÃO DE ÁGUAS NOS COLETORES SOLARES</t>
  </si>
  <si>
    <t>CONJ. DIGITAL ENGLOB. CONTROL. DIFER. DE TEMP. E TERMOST.C/ TIMER P/ACION.PROG,BOMB.HIDR, AQUEC.AUX,ANEL RECIRC.ÁGUA.QU</t>
  </si>
  <si>
    <t>CONJUNTO DE INSTALAÇÃO (MATS E MÃO DE OBRA) P/INSTALAÇÃO E INTERLIG. DOS COMPON. DO SIST. DE AQUECIM. SOLAR ATÉ 1000L</t>
  </si>
  <si>
    <t>POSTES</t>
  </si>
  <si>
    <t>POSTE DE AÇO GALVANIZADO - RETO - FLANGEADO - H= 7,00M</t>
  </si>
  <si>
    <t>POSTE DE AÇO GALVANIZADO - RETO - FLANGEADO - H= 5,00M</t>
  </si>
  <si>
    <t>POSTE DE AÇO GALVANIZADO - RETO - ENGASTADO - H= 6,00M LIVRES</t>
  </si>
  <si>
    <t>POSTE DE AÇO GALVANIZADO -CURVO SIMPLES -ENGASTADO -H=7,00M LIVRES</t>
  </si>
  <si>
    <t>POSTE DE AÇO GALVANIZADO - CURVO DUPLO - ENGASTADO -H=7,00M LIVRES</t>
  </si>
  <si>
    <t>POSTE DE AÇO GALVANIZADO - RETO - ENGASTADO - H= 9,00M LIVRES</t>
  </si>
  <si>
    <t>POSTE DE AÇO GALVANIZADO - RETO - ENGASTADO - H=10,00M LIVRES</t>
  </si>
  <si>
    <t>CAIXAS DE ENTRADA</t>
  </si>
  <si>
    <t>CAIXA PARA MEDIDOR TIPO M EXT - (120X90X25)CM</t>
  </si>
  <si>
    <t>CAIXA PARA MEDIDOR TIPO T - (90X60X25)CM</t>
  </si>
  <si>
    <t>CAIXA VENEZ. TP.-TELEBRÁS - 15X25X10CM</t>
  </si>
  <si>
    <t>QUADROS</t>
  </si>
  <si>
    <t>QUADRO DE DISTRIBUIÇÃO DE SOBREPOR C/ PORTA C/ BARRAMENTO CHAPA METÁLICA 100A - 16 DISJUNTORES</t>
  </si>
  <si>
    <t>QUADRO DE DISTRIBUIÇÃO DE SOBREPOR C/ PORTA C/ BARRAMENTO CHAPA METÁLICA 150A - 24 DISJUNTORES</t>
  </si>
  <si>
    <t>QUADRO DE DISTRIBUIÇÃO DE SOBREPOR C/ PORTA C/ BARRAMENTO CHAPA METÁLICA 100A - 28 DISJUNTORES</t>
  </si>
  <si>
    <t>QUADRO DE DISTRIBUIÇÃO DE SOBREPOR C/ PORTA C/ BARRAMENTO CHAPA METÁLICA 150A - 34 DISJUNTORES</t>
  </si>
  <si>
    <t>QUADRO DE DISTRIBUIÇÃO DE SOBREPOR C/ PORTA C/ BARRAMENTO CHAPA METÁLICA 150A - 44 DISJUNTORES</t>
  </si>
  <si>
    <t>QUADRO DE DISTRIBUIÇÃO DE SOBREPOR C/ PORTA C/ BARRAMENTO CHAPA METÁLICA 225A - 70 DISJUNTORES</t>
  </si>
  <si>
    <t>QUADRO COMANDO METÁLICO PINTADO COM MEDIDAS MÍNIMAS DE 95X60X22 CM</t>
  </si>
  <si>
    <t>CAIXA CHAPA 14 ESMALTADA TIPO "X" - MED. (140X145X25)CM</t>
  </si>
  <si>
    <t>CAIXA DE MEDIÇÃO TIPO "E" - PADRÃO ELETROPAULO</t>
  </si>
  <si>
    <t>CAIXA TELEFONE INTERNA PADRÃO TELEBRÁS N.2 - 20X20X13,5CM</t>
  </si>
  <si>
    <t>CAIXA TELEFONE INTERNA PADRÃO TELEBRÁS N.3 - 40X40X13,5CM</t>
  </si>
  <si>
    <t>CAIXA TELEFONE INTERNA PADRÃO TELEBRÁS N.4 - 60X60X13,5CM</t>
  </si>
  <si>
    <t>CAIXA TELEFONE INTERNA PADRÃO TELEBRÁS N.5 - 80X80X13,5CM</t>
  </si>
  <si>
    <t>CAIXA TELEFONE INTERNA PADRÃO TELEBRÁS N.6 - 120X120X13,5CM</t>
  </si>
  <si>
    <t>CAIXA TELEFONE INTERNA PADRÃO TELEBRÁS N.7 - 150X150X17 CM</t>
  </si>
  <si>
    <t>ELETRODUTOS (AÇO GALVANIZADO E CONEXÕES)</t>
  </si>
  <si>
    <t>CURVA 90 AÇO GALVANIZADO PARA ELETRODUTO - 3/4"</t>
  </si>
  <si>
    <t>CURVA 90 AÇO GALVANIZADO PARA ELETRODUTO - 1.1/2"</t>
  </si>
  <si>
    <t>CURVA 90 AÇO GALVANIZADO PARA ELETRODUTO - 2"</t>
  </si>
  <si>
    <t>CURVA 90 AÇO GALVANIZADO PARA ELETRODUTO - 2.1/2"</t>
  </si>
  <si>
    <t>CURVA 90 AÇO GALVANIZADO PARA ELETRODUTO - 3"</t>
  </si>
  <si>
    <t>CURVA 90 AÇO GALVANIZADO PARA ELETRODUTO - 4"</t>
  </si>
  <si>
    <t>ELETRODUTO DE AÇO GALVANIZADO ELETROLÍTICO TIPO LEVE - ROSCA NBR 8133 - ESP. 1,06MM - 3/4"</t>
  </si>
  <si>
    <t>ELETRODUTO DE AÇO GALVANIZADO ELETROLÍTICO TIPO LEVE - ROSCA NBR 8133 - ESP. 1,06MM - 1"</t>
  </si>
  <si>
    <t>ELETRODUTO DE AÇO GALVANIZADO ELETROLÍTICO TIPO LEVE - ROSCA NBR 8133 - ESP. 1,06MM - 1 1/4"</t>
  </si>
  <si>
    <t>ELETRODUTO DE AÇO GALVANIZADO ELETROLÍTICO TIPO LEVE - ROSCA NBR 8133 - ESP. 1,06MM - 1 1/2"</t>
  </si>
  <si>
    <t>ELETRODUTO DE AÇO GALVANIZADO ELETROLÍTICO TIPO LEVE - ROSCA NBR 8133 - ESP. 1,50MM - 2"</t>
  </si>
  <si>
    <t>ELETRODUTO DE AÇO GALVANIZADO ELETROLÍTICO TIPO LEVE - ROSCA NBR 8133 - ESP. 1,50MM - 2 1/2"</t>
  </si>
  <si>
    <t>ELETRODUTO DE AÇO GALVANIZADO ELETROLÍTICO TIPO LEVE - ROSCA NBR 8133 - ESP. 1,50MM - 3"</t>
  </si>
  <si>
    <t>ELETRODUTO DE AÇO GALVANIZADO ELETROLÍTICO TIPO LEVE - ROSCA NBR 8133 - ESP. 1,50MM - 4"</t>
  </si>
  <si>
    <t>ELETRODUTO DE AÇO GALVANIZADO A FOGO TIPO SEMI-PESADO/MÉDIO ROSCA NBR 8133 - ESP. 1,50MM - 1/2"</t>
  </si>
  <si>
    <t>ELETRODUTO DE AÇO GALVANIZADO A FOGO TIPO SEMI-PESADO/MÉDIO ROSCA NBR 8133 - ESP. 1,50MM - 3/4"</t>
  </si>
  <si>
    <t>ELETRODUTO DE AÇO GALVANIZADO A FOGO TIPO SEMI-PESADO/MÉDIO ROSCA NBR 8133 - ESP. 1,50MM - 1"</t>
  </si>
  <si>
    <t>ELETRODUTO DE AÇO GALVANIZADO A FOGO TIPO MÉDIO ROSCA NBR 8133 - ESP. 0,90MM - 1 1/4"</t>
  </si>
  <si>
    <t>ELETRODUTO DE AÇO GALVANIZADO A FOGO TIPO MÉDIO ROSCA NBR 8133 - ESP. 0,90MM - 1 1/2"</t>
  </si>
  <si>
    <t>ELETRODUTO DE AÇO GALVANIZADO A FOGO TIPO MÉDIO ROSCA NBR 8133 - ESP. 0,90MM - 2"</t>
  </si>
  <si>
    <t>ELETRODUTO DE AÇO GALVANIZADO A FOGO TIPO MÉDIO ROSCA NBR 8133 - ESP. 1,20MM - 2 1/2"</t>
  </si>
  <si>
    <t>ELETRODUTO DE AÇO GALVANIZADO A FOGO TIPO SEMI-PESADO/MÉDIO ROSCA NBR 8133 - ESP. 1,50MM - 3"</t>
  </si>
  <si>
    <t>ELETRODUTO DE AÇO GALVANIZADO A FOGO TIPO SEMI-PESADO/MÉDIO ROSCA NBR 8133 - ESP. 1,50MM - 4"</t>
  </si>
  <si>
    <t>LUVA AÇO GALVANIZADO - 3/4"</t>
  </si>
  <si>
    <t>LUVA AÇO GALVANIZADO - 1"</t>
  </si>
  <si>
    <t>LUVA AÇO GALVANIZADO - 1.1/2"</t>
  </si>
  <si>
    <t>LUVA DE AÇO GALVANIZADO - 2"</t>
  </si>
  <si>
    <t>LUVA DE AÇO GALVANIZADO - 2.1/2"</t>
  </si>
  <si>
    <t>LUVA DE AÇO GALVANIZADO -  4"</t>
  </si>
  <si>
    <t>CURVA 135 AÇO GALV. - 1.1/2"</t>
  </si>
  <si>
    <t>CURVA 135 AÇO GALV. - 2"</t>
  </si>
  <si>
    <t>CURVA 135 AÇO GALV. - 2.1/2"</t>
  </si>
  <si>
    <t>CURVA 135 AÇO GALV. - 3"</t>
  </si>
  <si>
    <t>CURVA 135 AÇO GALV. - 4"</t>
  </si>
  <si>
    <t>ELETRODUTO DE PVC CORRUGADO REFORÇADO, ANTICHAMA, 1/2"</t>
  </si>
  <si>
    <t>ELETRODUTO DE PVC CORRUGADO REFORÇADO, ANTICHAMA, 3/4"</t>
  </si>
  <si>
    <t>ELETRODUTO DE PVC CORRUGADO REFORÇADO, ANTICHAMA, 1"</t>
  </si>
  <si>
    <t>ELETRODUTOS (PVC E CONEXÕES)</t>
  </si>
  <si>
    <t>ELETRODUTO FLEXÍVEL DE PVC - 1/2"</t>
  </si>
  <si>
    <t>ELETRODUTO DE PVC ROSCÁVEL DN: 1/2"</t>
  </si>
  <si>
    <t>ELETRODUTO DE PVC ROSCÁVEL DN: 3/4"</t>
  </si>
  <si>
    <t>ELETRODUTO DE PVC ROSCÁVEL DN: 1"</t>
  </si>
  <si>
    <t>ELETRODUTO DE PVC ROSCÁVEL DN: 1.1/4"</t>
  </si>
  <si>
    <t>ELETRODUTO DE PVC ROSCÁVEL DN: 1.1/2"</t>
  </si>
  <si>
    <t>ELETRODUTO DE PVC ROSCÁVEL DN: 2"</t>
  </si>
  <si>
    <t>ELETRODUTO DE PVC ROSCÁVEL DN: 2.1/2"</t>
  </si>
  <si>
    <t>ELETRODUTO DE PVC ROSCÁVEL DN: 3"</t>
  </si>
  <si>
    <t>ELETRODUTO DE PVC ROSCÁVEL DN:4"</t>
  </si>
  <si>
    <t>DUTO POLIETILENO FLEXÍVEL ALTA RESIST. - 2"</t>
  </si>
  <si>
    <t>DUTO POLIETILENO FLEXÍVEL ALTA RESIST. - 3"</t>
  </si>
  <si>
    <t>DUTO POLIETILENO FLEXÍVEL ALTA RESIST. - 4"</t>
  </si>
  <si>
    <t>TUBO METÁLICO FLEXÍVEL REVEST. PVC - 3/4"</t>
  </si>
  <si>
    <t>TUBO METÁLICO FLEXÍVEL REVEST. PVC - 1"</t>
  </si>
  <si>
    <t>TUBO METÁLICO FLEXÍVEL REVEST. PVC -1.1/2"</t>
  </si>
  <si>
    <t>CURVA 90 PVC RÍGIDO P/ ELETR. ROSC. - 25MM (3/4)</t>
  </si>
  <si>
    <t>FIOS E CABOS</t>
  </si>
  <si>
    <t>CABO 10;00 MM2 - ISOLAMENTO P/ 0;7 KV - FLEXÍVEL</t>
  </si>
  <si>
    <t>CABO 16;00 MM2 - ISOLAMENTO P/ 0;7 KV - FLEXÍVEL</t>
  </si>
  <si>
    <t>CABO 25;00 MM2 - ISOLAMENTO P/ 0;7 KV - FLEXÍVEL</t>
  </si>
  <si>
    <t>CABO 35;00 MM2 - ISOLAMENTO P/ 0;7 KV - FLEXÍVEL</t>
  </si>
  <si>
    <t>CABO 50;00 MM2 - ISOLAMENTO P/ 0;7 KV - FLEXÍVEL</t>
  </si>
  <si>
    <t>CABO 70;00 MM2 - ISOLAMENTO P/ 0;7 KV - FLEXÍVEL</t>
  </si>
  <si>
    <t>CABO 95;00 MM2 - ISOLAMENTO P/ 0;7 KV - FLEXÍVEL</t>
  </si>
  <si>
    <t>CABO 120;00 MM2 - ISOLAMENTO P/ 0;7 KV - FLEXÍVEL</t>
  </si>
  <si>
    <t>CABO 150;00 MM2 - ISOLAMENTO P/ 0;7 KV - FLEXÍVEL</t>
  </si>
  <si>
    <t>CABO 185;00 MM2 - ISOLAMENTO P/ 0;7 KV - FLEXÍVEL</t>
  </si>
  <si>
    <t>CABO 240;00 MM2 - ISOLAMENTO P/ 0;7 KV - FLEXÍVEL</t>
  </si>
  <si>
    <t>CABO 300;00 MM2 - ISOLAMENTO P/ 0;7 KV - FLEXÍVEL</t>
  </si>
  <si>
    <t>CABO 10;00 MM2 - ISOLAMENTO P/ 1;0 KV - FLEXÍVEL</t>
  </si>
  <si>
    <t>CABO 16;00 MM2 - ISOLAMENTO P/ 1;0 KV - FLEXÍVEL</t>
  </si>
  <si>
    <t>CABO 25;00 MM2 - ISOLAMENTO P/ 1;0 KV - FLEXÍVEL</t>
  </si>
  <si>
    <t>CABO 35;00 MM2 - ISOLAMENTO P/ 1;0 KV - FLEXÍVEL</t>
  </si>
  <si>
    <t>CABO 50;00 MM2 - ISOLAMENTO P/ 1;0 KV - FLEXÍVEL</t>
  </si>
  <si>
    <t>CABO 70;00 MM2 - ISOLAMENTO P/ 1;0 KV - FLEXÍVEL</t>
  </si>
  <si>
    <t>CABO 95;00 MM2 - ISOLAMENTO P/ 1;0 KV - FLEXÍVEL</t>
  </si>
  <si>
    <t>CABO 120;00 MM2 - ISOLAMENTO P/ 1;0 KV - FLEXÍVEL</t>
  </si>
  <si>
    <t>CABO 150;00 MM2 - ISOLAMENTO P/ 1;0 KV - FLEXÍVEL</t>
  </si>
  <si>
    <t>CABO 185;00 MM2 - ISOLAMENTO P/ 1;0 KV - FLEXÍVEL</t>
  </si>
  <si>
    <t>CABO 240;00 MM2 - ISOLAMENTO P/ 1;0 KV - FLEXÍVEL</t>
  </si>
  <si>
    <t>CABO 300;00 MM2 - ISOLAMENTO P/ 1;0 KV - FLEXÍVEL</t>
  </si>
  <si>
    <t>CABO DE COBRE NU -  6,00MM2</t>
  </si>
  <si>
    <t>CABO DE COBRE NU - 10,00MM2</t>
  </si>
  <si>
    <t>CABO DE COBRE NU - 16,00MM2</t>
  </si>
  <si>
    <t>CABO DE COBRE NU - 25,00MM2</t>
  </si>
  <si>
    <t>CABO DE COBRE NU - 35,00MM2</t>
  </si>
  <si>
    <t>CABO DE COBRE NU - 50,00MM2</t>
  </si>
  <si>
    <t>CABO DE COBRE NU - 70,00 MM2</t>
  </si>
  <si>
    <t>CABO DE COBRE NU - 95,00MM2</t>
  </si>
  <si>
    <t>CABO DE COBRE NU - 120,00MM2</t>
  </si>
  <si>
    <t>CABO 1;00 MM2 - ISOLAMENTO P/ 0;7 KV - FLEXÍVEL</t>
  </si>
  <si>
    <t>CABO 1,50 MM2 - ISOLAMENTO P/ 0,7 KV - FLEXÍVEL</t>
  </si>
  <si>
    <t>CABO 2;50 MM2 - ISOLAMENTO P/ 0;7 KV - FLEXÍVEL</t>
  </si>
  <si>
    <t>CABO 4;00 MM2 - ISOLAMENTO P/ 0;7 KV - FLEXÍVEL</t>
  </si>
  <si>
    <t>CABO 6;00 MM2 - ISOLAMENTO P/ 0;7 KV - FLEXÍVEL</t>
  </si>
  <si>
    <t>CABO DE COBRE FLEXÍVEL, ISOLAÇÃO 750 V NÃO HALOGENADO ANTICHAMA-CLASSE 70°C - 1,5MM2</t>
  </si>
  <si>
    <t>CABO DE COBRE FLEXÍVEL, ISOLAÇÃO 750 V NÃO HALOGENADO ANTICHAMA-CLASSE 70°C - 2,5MM2</t>
  </si>
  <si>
    <t>CABO DE COBRE FLEXÍVEL, ISOLAÇÃO 750 V NÃO HALOGENADO ANTICHAMA-CLASSE 70°C - 4,0MM2</t>
  </si>
  <si>
    <t>CABO DE COBRE FLEXÍVEL, ISOLAÇÃO 750 V NÃO HALOGENADO ANTICHAMA-CLASSE 70°C - 6,0MM2</t>
  </si>
  <si>
    <t>CABO 1;50 MM2 - ISOLAMENTO P/ 1;0 KV - FLEXÍVEL</t>
  </si>
  <si>
    <t>CABO 2;50 MM2 - ISOLAMENTO P/ 1;0 KV - FLEXÍVEL</t>
  </si>
  <si>
    <t>CABO 4;00 MM2 - ISOLAMENTO P/ 1;0 KV - FLEXÍVEL</t>
  </si>
  <si>
    <t>CABO 6;00 MM2 - ISOLAMENTO P/ 1;0 KV - FLEXÍVEL</t>
  </si>
  <si>
    <t>FIO TELEFÔNICO INT. TIPO FI-60 TRANÇADO</t>
  </si>
  <si>
    <t>FIO TELEFÔNICO EXT. TIPO FE-100 PARALELO</t>
  </si>
  <si>
    <t>CABO MÉDIA TENSÃO 12/20KV - 1X35MM2</t>
  </si>
  <si>
    <t>CABO</t>
  </si>
  <si>
    <t>CABO FLEXÍVEL PVC 500V - 2 COND.  1,50MM2</t>
  </si>
  <si>
    <t>CABO FLEXÍVEL PVC 500V - 2 COND.  4,00MM2</t>
  </si>
  <si>
    <t>CABO FLEXÍVEL PVC 500V - 3 COND.  1,50MM2</t>
  </si>
  <si>
    <t>CABO FLEXÍVEL PVC 500V - 3 COND.  2,50MM2</t>
  </si>
  <si>
    <t>CABO FLEXÍVEL PVC 500V - 4 COND.  1,50MM2</t>
  </si>
  <si>
    <t>CHAVE</t>
  </si>
  <si>
    <t>CHAVE MAGNÉTICA TRIFÁSICA - 220V - 5 HP</t>
  </si>
  <si>
    <t>CHAVE NH COM BASE E FUSÍVEIS - 3X125A</t>
  </si>
  <si>
    <t>CHAVE NH COM BASE E FUSÍVEIS - 3X250A</t>
  </si>
  <si>
    <t>CHAVE NH COM BASE E FUSÍVEIS - 3X400A</t>
  </si>
  <si>
    <t>CHAVE NH COM BASE E FUSÍVEIS - 3X630A</t>
  </si>
  <si>
    <t>CHAVE SECCIONADORA ROTATIVA - 3X63A (PACCO)</t>
  </si>
  <si>
    <t>CHAVE SECCIONADORA ROTATIVA - 3X16A (PACCO)</t>
  </si>
  <si>
    <t>CHAVE SECCIONADORA ROTATIVA - 3X25A (PACCO)</t>
  </si>
  <si>
    <t>CHAVE SECCIONADORA TRIP. ABERTURA SOB CARGA - 125A/525V - SEM FUSÍVEIS</t>
  </si>
  <si>
    <t>CHAVE SECCIONADORA TRIP. ABERTURA SOB CARGA - 250A/500V - SEM FUSÍVEIS</t>
  </si>
  <si>
    <t>CHAVE SECCIONADORA TRIP. ABERTURA SOB CARGA - 400A/500V - SEM FUSÍVEIS</t>
  </si>
  <si>
    <t>CHAVE SECCIONADORA TRIP. ABERTURA SOB CARGA - 630A/600V - SEM FUSÍVEIS</t>
  </si>
  <si>
    <t>CHAVE SELETORA COM 3 POSIÇÕES - 10 A</t>
  </si>
  <si>
    <t>CHAVE SECCIONADORA TRIP. ABERTURA SOB CARGA-SECA-250A/600V</t>
  </si>
  <si>
    <t>CHAVE SECCIONADORA TRIP. ABERTURA SOB CARGA-SECA-400A/600V</t>
  </si>
  <si>
    <t>CHAVE SECCIONADORA TRIP. ABERTURA SOB CARGA-SECA-630A/600V</t>
  </si>
  <si>
    <t>BASES E FUSIVEIS</t>
  </si>
  <si>
    <t>FUSÍVEL TIPO NH00 - 125A</t>
  </si>
  <si>
    <t>FUSÍVEL TIPO NH1 - 250 A</t>
  </si>
  <si>
    <t>FUSÍVEL TIPO NH2 - 400A</t>
  </si>
  <si>
    <t>FUSÍVEL TIPO NH1 - 200A</t>
  </si>
  <si>
    <t>FUSÍVEL TIPO NH2 - 355A</t>
  </si>
  <si>
    <t>FUSÍVEL TIPO NH3 - 630A</t>
  </si>
  <si>
    <t>FUSÍVEL TIPO NH4 - 800/1250A</t>
  </si>
  <si>
    <t>FUSÍVEL TIPO DIAZED - RÁPIDO RETARDO - 2X25A</t>
  </si>
  <si>
    <t>FUSÍVEL 1000 VDC, 15 A</t>
  </si>
  <si>
    <t>BASE PARA FUSÍVEIS DIAZED - 2/25A</t>
  </si>
  <si>
    <t>BASE PARA FUSÍVEIS DIAZED - 35/63A</t>
  </si>
  <si>
    <t>BASE PARA FUSÍVEIS NH - 125A UNIPOLAR</t>
  </si>
  <si>
    <t>BASE PARA FUSÍVEIS NH - 250A UNIPOLAR</t>
  </si>
  <si>
    <t>BASE PARA FUSÍVEIS NH - 400A UNIPOLAR</t>
  </si>
  <si>
    <t>BASE PARA FUSÍVEIS NH TAM 03 - 425/630A UNIPOLAR</t>
  </si>
  <si>
    <t>BASE PARA FUSÍVEIS NH TAM 04 - 800/1250A UNIPOLAR</t>
  </si>
  <si>
    <t>ISOLADOR DE POLIÉSTER INTERNO BAIXA TENSÃO - (15X20)MM</t>
  </si>
  <si>
    <t>ISOLADOR DE POLIÉSTER INTERNO BAIXA TENSÃO - (40X50)MM</t>
  </si>
  <si>
    <t>ISOLADOR DE POLIÉSTER INTERNO BAIXA TENSÃO - (60X60)MM</t>
  </si>
  <si>
    <t>ISOLADOR DE POLIÉSTER INTERNO BAIXA TENSÃO - (60X75)MM</t>
  </si>
  <si>
    <t>BARRAMENTO</t>
  </si>
  <si>
    <t>BARRA DE COBRE ELETROLÍTICO CHATA MED. 1/4"X1/16" (6,35X1,58MM)</t>
  </si>
  <si>
    <t>BARRA DE COBRE ELETROLÍTICO CHATA MED. 3/8"X3/32" (9,52X2,38MM)</t>
  </si>
  <si>
    <t>BARRAMENTO DE COBRE PARA 100A - 15X3MM</t>
  </si>
  <si>
    <t>BARRAMENTO DE COBRE PARA 150A - 20X4MM</t>
  </si>
  <si>
    <t>BARRAMENTO DE COBRE PARA 200A - 25X4MM</t>
  </si>
  <si>
    <t>BARRAMENTO DE COBRE PARA 400A - 40X7MM</t>
  </si>
  <si>
    <t>BARRAMENTO DE COBRE PARA 600A - 7X60MM</t>
  </si>
  <si>
    <t>BARRAMENTO DE COBRE PARA 800A - 10X80MM</t>
  </si>
  <si>
    <t>BARRAMENTO DE COBRE PARA 1000A - 10X100MM</t>
  </si>
  <si>
    <t>BARRAMENTO DE COBRE PARA 1200A - 9,5X127MM</t>
  </si>
  <si>
    <t>BARRA DE COBRE ELETROLÍTICO CHATA MED. 6"X3/8" (152X9,52MM)</t>
  </si>
  <si>
    <t>INSUMOS BÁSICOS</t>
  </si>
  <si>
    <t>DISJUNTOR DE PROTEÇÃO DIFERENCIAL RESIDUAL - 30MA/230V - 2 PÓLOS - 16A</t>
  </si>
  <si>
    <t>DISJUNTOR DE PROTEÇÃO DIFERENCIAL RESIDUAL - 30MA/230V - 2 PÓLOS - 20A</t>
  </si>
  <si>
    <t>DISJUNTOR DE PROTEÇÃO DIFERENCIAL RESIDUAL - 30MA/240V - 2 PÓLOS  - 25A</t>
  </si>
  <si>
    <t>DISJUNTOR DE PROTEÇÃO DIFERENCIAL RESIDUAL - 30MA/230V - 2 PÓLOS - 32A</t>
  </si>
  <si>
    <t>DISJUNTOR DE PROTEÇÃO DIFERENCIAL RESIDUAL - 30MA/240V - 2 PÓLOS - 40A</t>
  </si>
  <si>
    <t>DISJUNTOR DE PROTEÇÃO DIFERENCIAL RESIDUAL - 30MA/240V - 2 PÓLOS - 63 A</t>
  </si>
  <si>
    <t>DISJUNTOR DE PROTEÇÃO DIFERENCIAL RESIDUAL - 30MA/240V - 3 PÓLOS - 63A</t>
  </si>
  <si>
    <t>INTERRUPTOR DIFERENCIAL 4P - 30MA/380V - 40A</t>
  </si>
  <si>
    <t>INTERRUPTOR DIFERENCIAL 2P - 30 MA / 220/240V - 63A</t>
  </si>
  <si>
    <t>INTERRUPTOR DIFERENCIAL 4P - 30MA/380V - 63A</t>
  </si>
  <si>
    <t>INTERRUPTOR DIFERENCIAL 4P - 30MA/380V - 80A</t>
  </si>
  <si>
    <t>INTERRUPTOR DIFERENCIAL 4P - 30MA/380V - 100A</t>
  </si>
  <si>
    <t>INTERRUPTOR DIFERENCIAL 4P - 30MA/380V - 125A</t>
  </si>
  <si>
    <t>INTERRUPTOR DIFERENCIAL 4P - 300MA/380V - 63A</t>
  </si>
  <si>
    <t>INTERRUPTOR DIFERENCIAL 4P - 300MA/380V - 80A</t>
  </si>
  <si>
    <t>INTERRUPTOR DIFERENCIAL 4P - 300MA/380V - 100A</t>
  </si>
  <si>
    <t>INTERRUPTOR DIFERENCIAL 4P - 300MA/380V - 125A</t>
  </si>
  <si>
    <t>DISJUNTORES</t>
  </si>
  <si>
    <t>DISJUNTOR TERMOMAGNÉTICO -INDUSTRIAL DE BAIXA TENSÃO (NEMA) BIPOLAR DE 15A</t>
  </si>
  <si>
    <t>MINI DISJUNTOR - TIPO EUROPEU (IEC) - UNIPOLAR DE 6/25A</t>
  </si>
  <si>
    <t>MINI DISJUNTOR - TIPO EUROPEU (IEC) - UNIPOLAR DE 32/50A</t>
  </si>
  <si>
    <t>MINI DISJUNTOR - TIPO EUROPEU (IEC) - BIPOLAR DE 6/25A</t>
  </si>
  <si>
    <t>MINI DISJUNTOR - TIPO EUROPEU (IEC) - BIPOLAR DE 32/50A</t>
  </si>
  <si>
    <t>MINI DISJUNTOR - TIPO EUROPEU (IEC) - TRIPOLAR DE 6/25A</t>
  </si>
  <si>
    <t>MINI DISJUNTOR - TIPO EUROPEU (IEC) - TRIPOLAR DE 32/50A</t>
  </si>
  <si>
    <t>DISJUNTOR DE POTÊNCIA BAIXA TENSÃO TRIP. A SECO 600V-1600A</t>
  </si>
  <si>
    <t>DISJUNTOR DE POTÊNCIA BAIXA TENSÃO TRIP. A SECO 600V-2500A</t>
  </si>
  <si>
    <t>DISJUNTOR DE POTÊNCIA BAIXA TENSÃO TRIP. A SECO 600V-1000A</t>
  </si>
  <si>
    <t>DISJUNTOR DE POTÊNCIA BAIXA TENSÃO TRIP. A SECO 600V-800A</t>
  </si>
  <si>
    <t>DISJUNTOR DE POTÊNCIA BAIXA TENSÃO TRIP. A SECO 600V-1250A</t>
  </si>
  <si>
    <t>DISJUNTOR DE POTÊNCIA BAIXA TENSÃO TRIP. A SECO 600V-2000A</t>
  </si>
  <si>
    <t>DISJUNTOR DE POTÊNCIA BAIXA TENSÃO TRIP. A SECO 600V-3200A</t>
  </si>
  <si>
    <t>DISJUNTOR CX. MOLD. BIP. - DISP. TERMOMAG. AJUST. - 100A</t>
  </si>
  <si>
    <t>DISJUNTOR CX. MOLD. BIP. - DISP. TERMOMAG. AJUST. - 150A</t>
  </si>
  <si>
    <t>DISJUNTOR CX. MOLD. BIP. - DISP. TERMOMAG. AJUST. - 200A</t>
  </si>
  <si>
    <t>DISJUNTOR CX. MOLD. BIP. - DISP. TERMOMAG. AJUST. - 250A</t>
  </si>
  <si>
    <t>DISJUNTOR CX. MOLD. TRIP.  C/ DISPARADOR TÉRMICO AJUSTÁVEL E MAGNÉTICO FIXO - 100A</t>
  </si>
  <si>
    <t>DISJUNTOR CX. MOLD. TRIP.  C/ DISPARADOR TÉRMICO AJUSTÁVEL E MAGNÉTICO FIXO - 125A</t>
  </si>
  <si>
    <t>DISJUNTOR CX. MOLD. TRIP.  C/ DISPARADOR TÉRMICO AJUSTÁVEL E MAGNÉTICO FIXO - 150A</t>
  </si>
  <si>
    <t>DISJUNTOR CX. MOLD. TRIP. - DISP. TERMOMAG. AJUST. - 200A</t>
  </si>
  <si>
    <t>DISJUNTOR CX. MOLD. TRIP. - DISP. TERMOMAG. AJUST. - 250A</t>
  </si>
  <si>
    <t>DISJUNTOR CX. MOLD. TRIP. - DISP. TERMOMAG. AJUST. - 300A</t>
  </si>
  <si>
    <t>DISJUNTOR CX. MOLD. TRIP. - DISP. TERMOMAG. AJUST. - 400A</t>
  </si>
  <si>
    <t>DISJUNTOR CX. MOLD. TRIP. - DISP. TERMOMAG. AJUST. - 450A</t>
  </si>
  <si>
    <t>DISJUNTOR CX. MOLD. TRIP. - DISP. TERMOMAG. AJUST. - 630A</t>
  </si>
  <si>
    <t>COMPONENTES DE PAINEIS</t>
  </si>
  <si>
    <t>MINI DISJUNTOR - TIPO EUROPEU (IEC) - BIPOLAR DE 100A</t>
  </si>
  <si>
    <t>MINI DISJUNTOR - TIPO EUROPEU (IEC) - BIPOLAR DE 125A</t>
  </si>
  <si>
    <t>VOLTÍMETRO 250V - 96X96MM</t>
  </si>
  <si>
    <t>SINALIZADOR LUMINOSO COM LÂMPADA LED, 220V - 22MM</t>
  </si>
  <si>
    <t>SINALIZADOR LUMINOSO COM LÂMPADA LED, 220V - 30MM</t>
  </si>
  <si>
    <t>CONTATOR TRIPOLAR 220V - 12A - COM CONTATOS AUXILIARES DE DOIS PARES</t>
  </si>
  <si>
    <t>CONTATOR TRIPOLAR 220V - 25A - COM CONTATOS AUXILIARES DE DOIS PARES</t>
  </si>
  <si>
    <t>CONTATOR TRIPOLAR 220V - 40A - COM CONTATOS AUXILIARES DE DOIS PARES</t>
  </si>
  <si>
    <t>CONTATOR TRIPOLAR 220V - 65A - COM CONTATOS AUXILIARES DE DOIS PARES</t>
  </si>
  <si>
    <t>RELÉ BIMETÁLICO SOBRECARGA AJUSTE 06 - 12,50A</t>
  </si>
  <si>
    <t>RELÉ BIMETÁLICO SOBRECARGA AJUSTE 16 - 25A</t>
  </si>
  <si>
    <t>RELÉ BIMETÁLICO SOBRECARGA AJUSTE 25 - 40A</t>
  </si>
  <si>
    <t>RELÉ DE TEMPO ELETRÔNICO AJUSTE 6 - 60S</t>
  </si>
  <si>
    <t>SUPORTE DE FIXAÇÃO PARA 2 DISJUNTORES GERAL</t>
  </si>
  <si>
    <t>DISPOSITIVO DE PROTEÇÃO CONTRA SURTOS ELÉTRICOS-275V / 15A</t>
  </si>
  <si>
    <t>DPS - DISPOSITIVO DE PROTEÇÃO CONTRA SURTOS – 45KA – 500 VOLTS - CORRENTE CONTÍNUA - CLASSE II - P/ SISTEMA FOTOVOLTÁICO</t>
  </si>
  <si>
    <t>DPS - DISPOSITIVO DE PROTEÇÃO CONTRA SURTOS – 45KA – 1000 VOLTS - CORRENTE CONTÍNUA - CLASSE II - P/ SISTEMA FOTOVOLTÁICO</t>
  </si>
  <si>
    <t>DPS, 1000 VDC, 40 KA - CLASSE I</t>
  </si>
  <si>
    <t>CAIXAS DE PASSAGEM E CONDULETES</t>
  </si>
  <si>
    <t>CAIXA DE FERRO ESTAMPADO - 3"X3"</t>
  </si>
  <si>
    <t>CAIXA DE FERRO ESTAMPADO - 4"X4"</t>
  </si>
  <si>
    <t>CAIXA DE FERRO ESTAMPADO - 4"X2"</t>
  </si>
  <si>
    <t>CAIXA DE PASSAGEM EM CHAPA DE AÇO ESMALTADO N. 20 FUNDO MÓVEL - 2"</t>
  </si>
  <si>
    <t>CAIXA ALUMÍNIO 10X10CM - ALTA -  TAMPA LATÃO - P/ TOMADAS</t>
  </si>
  <si>
    <t>CAIXA DE PASSAGEM E LIGAÇÃO EM PVC 7,5 X 7,5 X 5,0CM (3"X3") SEM PLACA</t>
  </si>
  <si>
    <t>CAIXA DE PASSAGEM E LIGAÇÃO EM PVC OCTOGONAL FUNDO MÓVEL 10 X10CM</t>
  </si>
  <si>
    <t>CAIXA DE PVC 10 X10 X 5CM</t>
  </si>
  <si>
    <t>CAIXA DE PVC 10 X 5 X 5CM</t>
  </si>
  <si>
    <t>CAIXA DE PASSAGEM EM CHAPA METÁLICA DE SOBREPOR COM PORTA E FECHADURA -40X40X15CM- USO PARA TELEFONIA, PADRÃO TELEBRAS</t>
  </si>
  <si>
    <t>CAIXA DE PASSAGEM EM CHAPA METÁLICA DE SOBREPOR C/ PORTA E FECHADURA - 50X50X15CM - USO P/ TELEFONIA, PADRÃO TELEBRAS</t>
  </si>
  <si>
    <t>CAIXA DE PAS. TAMP. PARAF. - 20X20X10CM</t>
  </si>
  <si>
    <t>CAIXA DE PASSAGEM EM CHAPA DE AÇO DE SOBREPOR COM TAMPA APARAFUSADA - MED. (30X30X12)CM</t>
  </si>
  <si>
    <t>CAIXA DE PASSAGEM EM CHAPA DE AÇO DE SOBREPOR COM TAMPA APARAFUSADA - MED. (40X40X15)CM</t>
  </si>
  <si>
    <t>CAIXA DE PASSAGEM EM ALUMÍNIO COM TAMPA E VEDAÇÃO 20 X 20 CM</t>
  </si>
  <si>
    <t>CAIXA DE PASSAGEM EM ALUMÍNIO COM TAMPA E VEDAÇÃO 30 X 30 CM</t>
  </si>
  <si>
    <t>CAIXA DE PASSAGEM EM ALUMÍNIO COM TAMPA E VEDAÇÃO 40 X 40 CM</t>
  </si>
  <si>
    <t>CAIXA DE PASSAGEM E TAMPA PRÉ-MOLDADAS EM CONCRETO 20 X 20 CM</t>
  </si>
  <si>
    <t>CAIXA DE PASSAGEM E TAMPA PRÉ-MOLDADAS EM CONCRETO 30 X 30 CM</t>
  </si>
  <si>
    <t>CAIXA DE PASSAGEM E TAMPA PRÉ-MOLDADAS EM CONCRETO 40 X 40 CM</t>
  </si>
  <si>
    <t>CAIXA DE PASSAGEM E TAMPA PRÉ-MOLDADAS EM CONCRETO 50 X 50 CM</t>
  </si>
  <si>
    <t>CAIXA DE PASSAGEM E TAMPA PRÉ-MOLDADAS EM CONCRETO 60 X 60 CM</t>
  </si>
  <si>
    <t>CAIXA DE PASSAGEM E TAMPA PRÉ-MOLDADAS EM CONCRETO 100 X 100 CM</t>
  </si>
  <si>
    <t>CONDULETE CORPO DUPLO; INCLUSIVE TAMPA - 3/4"</t>
  </si>
  <si>
    <t>CONDULETE DE ALUMÍNIO TIPO C COM TAMPA - 1/2"</t>
  </si>
  <si>
    <t>CONDULETE DE ALUMÍNIO TIPO C COM TAMPA - 3/4"</t>
  </si>
  <si>
    <t>CONDULETE DE ALUMÍNIO TIPO C COM TAMPA - 1"</t>
  </si>
  <si>
    <t>CONDULETE DE ALUMÍNIO TIPO C COM TAMPA - 1 1/4"</t>
  </si>
  <si>
    <t>CONDULETE DE ALUMÍNIO TIPO C COM TAMPA - 1 1/2"</t>
  </si>
  <si>
    <t>CONDULETE DE ALUMÍNIO TIPO C COM TAMPA - 2"</t>
  </si>
  <si>
    <t>CONDULETE DE ALUMÍNIO TIPO C COM TAMPA - 2 1/2"</t>
  </si>
  <si>
    <t>CONDULETE DE ALUMÍNIO TIPO C COM TAMPA - 3"</t>
  </si>
  <si>
    <t>CONDULETE DE ALUMÍNIO TIPO C COM TAMPA - 4"</t>
  </si>
  <si>
    <t>ELETROFERRAGENS</t>
  </si>
  <si>
    <t>PERFILADO LISO CHAPA 14 - 19X38MM</t>
  </si>
  <si>
    <t>PERFILADO LISO CHAPA 14 - 38X38MM</t>
  </si>
  <si>
    <t>PERFILADO LISO CHAPA 14 - 38X76MM</t>
  </si>
  <si>
    <t>PERFILADO PERFURADO CHAPA 14 - 19X38MM</t>
  </si>
  <si>
    <t>PERFILADO PERFURADO CHAPA 14 - 38X38MM</t>
  </si>
  <si>
    <t>PERFILADO PERFURADO CHAPA 14 - 38X76MM</t>
  </si>
  <si>
    <t>TAMPA METÁLICA PARA PERFILADO 38MM</t>
  </si>
  <si>
    <t>TAMPA METÁLICA PARA PERFILADO 76MM</t>
  </si>
  <si>
    <t>SUPORTE PARA PERFILADO 100X300MM</t>
  </si>
  <si>
    <t>SUPORTE PARA LUMINÁRIA 100 X 38MM</t>
  </si>
  <si>
    <t>SUPORTE PARA LUMINÁRIA 150/165 MM X 38MM</t>
  </si>
  <si>
    <t>EMENDA INTERNA PARA PERFILADO 38X38 MM -I-</t>
  </si>
  <si>
    <t>EMENDA INTERNA PARA PERFILADO 38X38MM -T-</t>
  </si>
  <si>
    <t>CAIXA DERIVAÇÃO P/ PERFILADO TIPO C - 38X38MM</t>
  </si>
  <si>
    <t>CAIXA DERIVAÇÃO P/ PERFILADO TIPO L - 38X38MM</t>
  </si>
  <si>
    <t>CAIXA DERIVAÇÃO P/ PERFILADO TIPO X - 38X76MM</t>
  </si>
  <si>
    <t>CAIXA DERIVAÇÃO P/ PERFILADO TIPO C - 38X76MM</t>
  </si>
  <si>
    <t>CAIXA DERIVAÇÃO P/ PERFILADO TIPO L - 38X76MM</t>
  </si>
  <si>
    <t>CAIXA DERIVAÇÃO P/ PERFILADO TIPO T - 38X76MM</t>
  </si>
  <si>
    <t>CAIXA DE TOMADA EM PERFILADO - MED: (38X40X120)MM</t>
  </si>
  <si>
    <t>TIRANTE EM AÇO GALV. ROSQUEADO - 5/16". GALV. ELETROLÍTICA</t>
  </si>
  <si>
    <t>SAÍDA LATERAL P/ ELETRODUTO EM PERFILADO - 3/4"</t>
  </si>
  <si>
    <t>ELETROCALHA LISA PRÉ ZINCADA CH14 - 100 X 50MM</t>
  </si>
  <si>
    <t>ELETROCALHA LISA PRÉ ZINCADA CH14 - 125 X 50MM</t>
  </si>
  <si>
    <t>ELETROCALHA LISA PRÉ ZINCADA CH14 - 150 X 50MM</t>
  </si>
  <si>
    <t>ELETROCALHA LISA PRÉ ZINCADA CH14 - 175 X 50MM</t>
  </si>
  <si>
    <t>ELETROCALHA LISA PRÉ ZINCADA CH14 - 200 X 50MM</t>
  </si>
  <si>
    <t>ELETROCALHA LISA PRÉ ZINCADA CH14 - 250 X 50MM</t>
  </si>
  <si>
    <t>ELETROCALHA LISA PRÉ ZINCADA CH14 - 300 X 50MM</t>
  </si>
  <si>
    <t>ELETROCALHA LISA PRÉ ZINCADA CH14 - 150X100MM</t>
  </si>
  <si>
    <t>ELETROCALHA LISA PRÉ ZINCADA CH14 - 200X100MM</t>
  </si>
  <si>
    <t>ELETROCALHA LISA PRÉ ZINCADA CH14 - 250X100MM</t>
  </si>
  <si>
    <t>ELETROCALHA LISA PRÉ ZINCADA CH14 - 300X100MM</t>
  </si>
  <si>
    <t>ELETROCALHA LISA PRÉ ZINCADA CH14 - 400X100MM</t>
  </si>
  <si>
    <t>TAMPA P/ ELETROCALHA PRÉ ZINCADA - 100MM</t>
  </si>
  <si>
    <t>TAMPA P/ ELETROCALHA PRÉ ZINCADA - 125MM</t>
  </si>
  <si>
    <t>TAMPA P/ ELETROCALHA PRÉ ZINCADA  - 150MM</t>
  </si>
  <si>
    <t>TAMPA P/ ELETROCALHA PRÉ ZINCADA - 175MM</t>
  </si>
  <si>
    <t>TAMPA P/ ELETROCALHA PRÉ ZINCADA - 200MM</t>
  </si>
  <si>
    <t>TAMPA P/ ELETROCALHA PRÉ ZINCADA. - 250MM</t>
  </si>
  <si>
    <t>TAMPA P/ ELETROCALHA PRÉ ZINCADA - 300MM</t>
  </si>
  <si>
    <t>TAMPA P/ ELETROCALHA PRÉ ZINCADA - 400MM</t>
  </si>
  <si>
    <t>ELETROCALHA PERF. PRÉ ZINCADA CH14 - 100 X 50MM</t>
  </si>
  <si>
    <t>ELETROCALHA PERF. PRÉ ZINCADACH14 - 125 X 50MM</t>
  </si>
  <si>
    <t>ELETROCALHA PERF. PRÉ ZINCADACH14 - 150 X 50MM</t>
  </si>
  <si>
    <t>ELETROCALHA PERF. PRÉ ZINCADA CH14 - 175 X 50MM</t>
  </si>
  <si>
    <t>ELETROCALHA PERF. PRÉ ZINCADA CH14 - 200 X 50MM</t>
  </si>
  <si>
    <t>ELETROCALHA PERF. PRÉ ZINCADA CH14 - 250 X 50MM</t>
  </si>
  <si>
    <t>ELETROCALHA PERF. PRÉ ZINCADA CH14 - 300 X 50MM</t>
  </si>
  <si>
    <t>ELETROCALHA PERF. PRÉ ZINCADA CH14 - 150X100MM</t>
  </si>
  <si>
    <t>ELETROCALHA PERF.  PRÉ ZINCADA CH14 - 200X100MM</t>
  </si>
  <si>
    <t>ELETROCALHA PERF. PRÉ ZINCADA CH14 - 250X100MM</t>
  </si>
  <si>
    <t>ELETROCALHA PERF. PRÉ ZINCADA CH14 - 400X100MM</t>
  </si>
  <si>
    <t>INTERRUPTORES; TOMADAS; E ESPELHOS</t>
  </si>
  <si>
    <t>BOTÃO PARA CAMPAINHA, COMPLETO C/ ESPELHO</t>
  </si>
  <si>
    <t xml:space="preserve">ESPELHO PLÁSTICO - 4"X2"                               </t>
  </si>
  <si>
    <t>ESPELHO PLÁSTICO - 4"X4"</t>
  </si>
  <si>
    <t>ESPELHO PLÁSTICO - 3"X3"</t>
  </si>
  <si>
    <t>VARIADOR DE LUMINOSIDADE ROTATIVO - 127V/500W</t>
  </si>
  <si>
    <t>INTERRUPTOR PARALELO - 1 TECLA - SEM PLACA / ESPELHO</t>
  </si>
  <si>
    <t>INTERRUPTOR PARALELO BIPOLAR - 1 TECLA - SEM PLACA/ ESPELHO</t>
  </si>
  <si>
    <t>INTERRUPTOR SIMPLES - 1 TECLA - SEM PLACA / ESPELHO</t>
  </si>
  <si>
    <t>INTERRUPTOR SIMPLES - 2 TECLAS - SEM PLACA /  ESPELHO</t>
  </si>
  <si>
    <t>INTERRUPTOR SIMPLES - 3 TECLAS - SEM PLACA / ESPELHO</t>
  </si>
  <si>
    <t>INTERRUPTOR SIMPLES BIPOLAR - 1 TECLA - SEM PLACA /  ESPELHO</t>
  </si>
  <si>
    <t>TOMADA PARA PISO COMPLETA, DE 10A OU 20A,CONFORME NBR 14136</t>
  </si>
  <si>
    <t>TOMADA P/ TELEFONE 4P PADRÃO TELEBRAS</t>
  </si>
  <si>
    <t>TOMADA 3P+T 30A - 440V</t>
  </si>
  <si>
    <t>TOMADA 3P+T 32A -  600/690V - TIPO INDUSTRIAL</t>
  </si>
  <si>
    <t>TOMADA 3P+T 63A - 600/690V - TIPO INDUSTRIAL</t>
  </si>
  <si>
    <t>TOMADA ELÉTRICA SIMPLES DE EMBUTIR, DE 10A OU 20A, SEM PLACA - CONFORME NBR 14136</t>
  </si>
  <si>
    <t>TOMADA PARA TELEFONE RJ11 - COM PLACA / ESPELHO</t>
  </si>
  <si>
    <t>TOMADA RJ 45 PARA INFORMÁTICA COM PLACA</t>
  </si>
  <si>
    <t>PLUG P/ TELEFONE 4P PADRÃO TELEBRAS</t>
  </si>
  <si>
    <t>PLUG 3P+T 30A - 440V</t>
  </si>
  <si>
    <t>PLUG 3P+T 32A -  600/690V - TIPO INDUSTRIAL</t>
  </si>
  <si>
    <t>PLUG 3P+T 63A -  600/690V - TIPO INDUSTRIAL</t>
  </si>
  <si>
    <t>PLUG PARA TOMADA 2P+T - 20A - 250V</t>
  </si>
  <si>
    <t>PLUG PARA TELEFONE RJ11</t>
  </si>
  <si>
    <t>LUMINÁRIAS</t>
  </si>
  <si>
    <t>LUMINÁRIA BLINDADA EM ALUMÍNIO FUNDIDO TARTARUGA ATÉ 200W</t>
  </si>
  <si>
    <t>LUMINÁRIA BLINDADA EM ALUMÍNIO FUNDIDO DE EMBUTIR ATÉ 200W</t>
  </si>
  <si>
    <t>LUMINÁRIA TIPO BEDD PARA LÂMPADA MISTA - 1X250W</t>
  </si>
  <si>
    <t>LUMINÁRIA INDUSTRIAL CORPO EM CHAPA DE AÇO TRATADA, PINTADA E REFLETOR EM ALUM. ANODIZ. DE ALTO BRILHO -2XT26 16/18/20W</t>
  </si>
  <si>
    <t>LUMINÁRIA INDUSTRIAL CORPO EM CHAPA DE AÇO TRATADA, PINTADA E REFLETOR EM ALUM. ANODIZ. DE ALTO BRILHO -2XT26 32/36/40W</t>
  </si>
  <si>
    <t>LUMINÁRIA DECORATIVA EM VIDRO LEITOSO TIPO GLOBO COM DIAM. 300MM - ALT.310MM - BOCA DE 150MM</t>
  </si>
  <si>
    <t>LUMINÁRIA INDUSTRIAL REFLETOR REPUXADO EM ALUMÍNIO ANODIZ. C/ GRADE DE PROTEÇÃO GALV. P/ LÂMP. VAPOR DE MERC. DE 400W</t>
  </si>
  <si>
    <t>LUMINÁRIA PARA ILUMINAÇÃO PÚBLICA PARA LÂMPADA ATÉ 250 W, COM APROVAÇÃO DE ILUME/PMSP</t>
  </si>
  <si>
    <t>PROJETOR FECHADO REFLETOR REPUXADO EM ALUM. ANODIZ. C/LENTE PLANA DE CRISTAL TEMP. P/ LÂMPADA VAPOR DE MERCÚRIO DE 400W</t>
  </si>
  <si>
    <t>PROJETOR ALUMÍNIO FUNDIDO C/ VIDRO P/ LÂMPADA ATÉ 500W</t>
  </si>
  <si>
    <t>PROJETOR FECHADO EM ALUMÍNIO FUNDIDO COM LENTE PLANA DE CRISTAL TEMPERADO PARA LÂMPADA VAPOR METÁLICO DE 1000W</t>
  </si>
  <si>
    <t>PROJETOR PARA USO EXTERNO PARA LAMPADA DE LED DE 100 W COM LAMPADA - FORMATO RETANGULAR, CORPO DE ALUMINIO E DIFUSOR DE VIDRO- PROTOTIPO COMERCIAL  (INTRAL )</t>
  </si>
  <si>
    <t>PROJETOR PARA USO EXTERNO PARA LAMPADA DE LED DE 150 W COM LAMPADA - FORMATO RETANGULAR, CORPO DE ALUMINIO E DIFUSOR DE VIDRO- PROTOTIPO COMERCIAL  (INTRAL )</t>
  </si>
  <si>
    <t>LUMINÁRIA INDUSTRIAL CORPO EM CHAPA DE AÇO TRATADA, PINTADA E REFLETOR EM ALUMÍNIO ANODIZADO DE ALTO BRILHO - 1XT14/24W</t>
  </si>
  <si>
    <t>LUMINÁRIA INDUSTRIAL CORPO EM CHAPA DE AÇO TRATADA, PINTADA E REFLETOR EM ALUMÍNIO ANODIZADO DE ALTO BRILHO - 2XT14/24W</t>
  </si>
  <si>
    <t>LUMINÁRIA INDUSTRIAL CORPO EM CHAPA DE AÇO TRATADA, PINTADA E REFLETOR EM ALUMÍNIO ANODIZADO DE ALTO BRILHO - 1XT28/54W</t>
  </si>
  <si>
    <t>LUMINÁRIA INDUSTRIAL CORPO EM CHAPA DE AÇO TRATADA, PINTADA E REFLETOR EM ALUMÍNIO ANODIZADO DE ALTO BRILHO - 2XT28/54W</t>
  </si>
  <si>
    <t>LUMINÁRIA COML DE SOBREP,C/CORPO,ALETAS PLAN,PORT.LÂMP,CH. AÇO TR. PINT,REFL.C/ACAB.ESPEC. ALTO BRI, P/2LÂM.FLU.16/20W</t>
  </si>
  <si>
    <t>LUMINÁRIA COML DE SOBREP,C/CORPO,ALETAS PLAN,TAMP.PORT.LÂMP, CH.AÇO TR.PINT,REFL.C/ACAB.ESPEC.ALT.BRI, P/2LÂM.FLU.32/40W</t>
  </si>
  <si>
    <t>LUMINÁRIA COML DE SOBREP,C/CORPO,ALETAS PLAN,TAMP.PORT.LÂMP, CH.AÇO TR. PINT,REFL.C/ACAB.ESPEC. ALTO BRI, P/1LÂM.FLU.54W</t>
  </si>
  <si>
    <t>LUMINÁRIA COML DE SOBREP,C/CORPO,ALETAS PLAN,TAMP.PORT.LÂMP, CH.AÇO TR. PINT,REFL.C/ACAB.ESPEC. ALTO BRI, P/2LÂM.FLU.54W</t>
  </si>
  <si>
    <t>LUMINÁRIA COML DE SOBREP,C/CORPO,ALETAS PLAN,TAMP.PORT.LÂMP, CH.AÇO TR. PINT,REFL.C/ACAB.ESPEC. ALTO BRI, P/1LÂM.FLU.14W</t>
  </si>
  <si>
    <t>LUMINÁRIA COML DE SOBREP,C/CORPO,ALETAS PLAN,TAMP.PORT.LÂMP, CH.AÇO TR. PINT,REFL.C/ACAB.ESPEC. ALTO BRI, P/2LÂM.FLU.14W</t>
  </si>
  <si>
    <t>LUMINÁRIA TIPO PLAFONIER BRANCA P/ LÂMPADA FLUORESCENTE 2 X 32W C/ DIFUSOR EM POLIESTIRENO TRANSPARENTE E SOQUETES</t>
  </si>
  <si>
    <t>LUMINÁRIA COMERCIAL DE SOBREPOR COM DIFUSOR TRANSPARENTE OU FOSCO 2 LED TUBULAR 18/20 W</t>
  </si>
  <si>
    <t>LUMINÁRIA COMERCIAL DE SOBREPOR COM DIFUSOR TRANSPARENTE OU FOSCO 2 LED TUBULAR 9/10 W</t>
  </si>
  <si>
    <t>LUMINÁRIA COMERCIAL DE EMBUTIR COM CORPO, ALETAS PLANAS, TAMPA PORTA LAMPADAS, EM CHAPA DE AÇO TRATADA E PINTADA NA COR BRANCA, REFLETOR COM ACABAMENTO ESPECULAR DE ALTO BRILHO PARA 2 LAMPADAS FLUORESCENTES DE 16/20W</t>
  </si>
  <si>
    <t>LUMINÁRIA COMERCIAL DE EMBUTIR COM CORPO, ALETAS PLANAS, TAMPA PORTA LAMPADAS, EM CHAPA DE AÇO TRATADA E PINTADA NA COR BRANCA, REFLETOR COM ACABAMENTO ESPECULAR DE ALTO BRILHO PARA 2 LAMPADAS FLUORESCENTES DE 32/40W</t>
  </si>
  <si>
    <t>LÂMPADA LED TUBULAR T8 DE 10W - BASE G13 - IRC&gt;=80</t>
  </si>
  <si>
    <t>LUMINÁRIA LED OE-122 DE EMBUTIR QUE PERMITE A INSTALAÇÃO DE 2 LÂMPADAS T8 DE 1200MM, CONSTRUÍDA EM CHAPA DE AÇO TRATADA E PINTADA. SOQUETE TIPO PUSH-IN G-13 DE ENGATE RÁPIDO, ROTOR DE SEGURANÇA EM POLICARBONATO. FABRICANTE INTRAL OU SIMILAR</t>
  </si>
  <si>
    <t>LUMINÁRIA LED  OS-122 DE SOBREPOR QUE PERMITE A INSTALAÇÃO DE 2 LÂMPADAS T8 DE 1200MM, CONSTRUÍDA EM CHAPA DE AÇO TRATADA E PINTADA. SOQUETE TIPO PUSH-IN G-13 DE ENGATE RÁPIDO, ROTOR DE SEGURANÇA EM POLICARBONATO. FABRICANTE INTRAL OU SIMILAR</t>
  </si>
  <si>
    <t>REATORES</t>
  </si>
  <si>
    <t>REATOR ELETRÔNICO AFP - COM PARTIDA INSTANTÂNEA BIVOLT - P/ LÂMPADA FLUORESCENTE TUBULAR 1X20W</t>
  </si>
  <si>
    <t>REATOR ELETRÔNICO AFP - COM PARTIDA INSTANTÂNEA BIVOLT - P/ LÂMPADA FLUORESCENTE TUBULAR 2X20W</t>
  </si>
  <si>
    <t>REATOR ELETRÔNICO AFP - COM PARTIDA INSTANTÂNEA BIVOLT - P/ LÂMPADA FLUORESCENTE TUBULAR 2X40W</t>
  </si>
  <si>
    <t>REATOR ELETRÔNICO AFP P/ LÂMPADA FLUORESCENTE "HO" 1X110W / 220V TUBULAR BASE BIPINO BILATERAL - COM PARTIDA INSTANTÂNEA</t>
  </si>
  <si>
    <t>REATOR ELETRÔNICO AFP P/ LÂMPADA FLUORESCENTE "HO" 2X110W / 220V TUBULAR BASE BIPINO BILATERAL - COM PARTIDA INSTANTÂNEA</t>
  </si>
  <si>
    <t>REATOR AFP/PR - 220V - 1X40W</t>
  </si>
  <si>
    <t>REATOR PARA LÂMPADA VAPOR DE MERCÚRIO - 125W / 220V</t>
  </si>
  <si>
    <t>REATOR PARA LÂMPADA VAPOR DE MERCÚRIO - 250W / 220V</t>
  </si>
  <si>
    <t>REATOR PARA LÂMPADA VAPOR DE MERCÚRIO - 400W / 220V</t>
  </si>
  <si>
    <t>REATOR PARA LÂMPADA VAPOR DE MERCÚRIO - 80W / 220V</t>
  </si>
  <si>
    <t>REATOR PARA LÂMPADA VAPOR DE SÓDIO - 70W / 220V</t>
  </si>
  <si>
    <t>REATOR PARA LÂMPADA VAPOR DE SÓDIO - 150W / 220V</t>
  </si>
  <si>
    <t>REATOR PARA LÂMPADA VAPOR DE SÓDIO - 250W / 220V</t>
  </si>
  <si>
    <t>REATOR PARA LÂMPADA VAPOR DE SÓDIO - 400W / 220V</t>
  </si>
  <si>
    <t>IGNITOR P/PARTIDA DE LÂMPADA DE SÓDIO - AP 70W ATÉ 400W - TENSÃO 220V</t>
  </si>
  <si>
    <t>REATOR PARA LÂMPADA VAPOR METÁLICO - 220V - 70W</t>
  </si>
  <si>
    <t>REATOR PARA LÂMPADA VAPOR METÁLICO - 220V - 150W</t>
  </si>
  <si>
    <t>REATOR PARA LÂMPADA VAPOR METÁLICO - 220V - 250W</t>
  </si>
  <si>
    <t>REATOR PARA LÂMPADA VAPOR METÁLICO - 220V - 400W</t>
  </si>
  <si>
    <t>REATOR ELETRÔNICO AFP PARA LÂMPADA FLUORESCENTE -1X16W - BIVOLT</t>
  </si>
  <si>
    <t>REATOR ELETRÔNICO AFP PARA LÂMPADA FLUORESCENTE -1X32W - BIVOLT</t>
  </si>
  <si>
    <t>REATOR ELETRÔNICO AFP PARA LÂMPADA FLUORESCENTE -2X16W - BIVOLT</t>
  </si>
  <si>
    <t>REATOR ELETRÔNICO AFP PARA LÂMPADA FLUORESCENTE -2X32W - BIVOLT</t>
  </si>
  <si>
    <t>REATOR ELETRÔNICO AFP PARA LÂMPADA FLUORESCENTE -1X54W - BIVOLT</t>
  </si>
  <si>
    <t>REATOR ELETRÔNICO AFP PARA LÂMPADA FLUORESCENTE -2X54W - BIVOLT</t>
  </si>
  <si>
    <t>REATOR ELETRÔNICO AFP PARA LÂMPADA FLUORESCENTE - 1X14W - BIVOLT</t>
  </si>
  <si>
    <t>REATOR ELETRÔNICO AFP PARA LÂMPADA FLUORESCENTE - 1X28W - BIVOLT</t>
  </si>
  <si>
    <t>REATOR ELETRÔNICO AFP PARA LÂMPADA FLUORESCENTE - 2X14W - BIVOLT</t>
  </si>
  <si>
    <t>REATOR ELETRÔNICO AFP PARA LÂMPADA FLUORESCENTE - 2X28W - BIVOLT</t>
  </si>
  <si>
    <t>ALTA TENSÃO</t>
  </si>
  <si>
    <t>ISOLADOR DE PORCELANA SUPORTE TIPO PEDESTAL - 15KV</t>
  </si>
  <si>
    <t>VERGALHÃO DE COBRE 3/8" (10MM)</t>
  </si>
  <si>
    <t>MUFLA UNIPOLAR INT. P/ CABO ATÉ 35MM2/15KV</t>
  </si>
  <si>
    <t>MUFLA UNIPOLAR EXT. P/ CABO ATÉ 35MM2/15KV</t>
  </si>
  <si>
    <t>MUFLA TRIPOLAR INT. P/ CABO ATÉ 35MM2/15KV</t>
  </si>
  <si>
    <t>MUFLA TRIPOLAR EXT. P/ CABO ATÉ 35MM2/15KV</t>
  </si>
  <si>
    <t>TRANSFORMADOR DE POTÊNCIA A ÓLEO MONOFÁSICO - 500VA 13,2KV / 220V</t>
  </si>
  <si>
    <t>LUVA DE BORRACHA ISOLAÇÃO 20KV</t>
  </si>
  <si>
    <t>CAIXA A3 - PADRÃO ELETROPAULO</t>
  </si>
  <si>
    <t>PLACA AVISO CABINE PRIM.FERRO ESMALT.30X40C</t>
  </si>
  <si>
    <t>PALLET DE MADEIRA COM 4 ENTRADAS - 2 FACES -MED:(100X100)CM</t>
  </si>
  <si>
    <t>PLAQUETA INDICATIVA DE PVC 8X12CM</t>
  </si>
  <si>
    <t>CHAVE SECCIONADORA TRIP. SECA - 400A/15KV</t>
  </si>
  <si>
    <t>CHAVE SECCIONADORA TRIP. COM BASE PARA FUSÍVEL HH-400A-15KV</t>
  </si>
  <si>
    <t>TRANSFORMADORES</t>
  </si>
  <si>
    <t>TRANSFORMADOR TRIFÁSICO 13,8 / 13,2 / 12,6 KV - 220/127V 500KVA - A SECO</t>
  </si>
  <si>
    <t>TRANSFORMADOR TRIFÁSICO 15KV - 13.2KV / 220/127V-300 KVA -SEM CAIXA DE PROTEÇÃO (IP-00)</t>
  </si>
  <si>
    <t>TRANSFORMADOR ISOLADOR TRIFÁSICO 10 KVA - TENSÃO PRIMÁRIA 220 V  TENSÃO SECUNDÁRIA 110/220 COM CAIXA IP-21</t>
  </si>
  <si>
    <t>CUBÍCULO DE ENTRADA E MEDIÇÃO PROTEÇÃO USO OBRIGATÓRIO, CLASSE 15KV, PADRÃO ELETROPAULO - USO EXTERNO</t>
  </si>
  <si>
    <t>CUBÍCULO PARA TRANSFORMADOR 300KVA - CLASSE 15KV - USO EXTERNO</t>
  </si>
  <si>
    <t>BANCO AUTOMÁTICO DE CAPACITORES, 15 KVAR, 220 V, TRIF., EM PAINEL, P/ CORREÇÃO FATOR DE POTÊNCIA</t>
  </si>
  <si>
    <t>BANCO AUTOMÁTICO DE CAPACITORES, 30 KVAR, 220 V, TRIF., EM PAINEL, P/ CORREÇÃO FATOR DE POTÊNCIA</t>
  </si>
  <si>
    <t>BANCO AUTOMÁTICO DE CAPACITORES, 50 KVAR, 220 V, TRIF., EM PAINEL, P/ CORREÇÃO FATOR DE POTÊNCIA</t>
  </si>
  <si>
    <t>LÂMPADAS</t>
  </si>
  <si>
    <t>LÂMPADA FLUORESCENTE - 20 W</t>
  </si>
  <si>
    <t>LÂMPADA FLUORESCENTE - 14W</t>
  </si>
  <si>
    <t>LÂMPADA FLUORESCENTE - 28W</t>
  </si>
  <si>
    <t>LÂMPADA FLUORESCENTE - 54W</t>
  </si>
  <si>
    <t>LÂMPADA FLUORESCENTE - 40W</t>
  </si>
  <si>
    <t>LÂMPADA FLUORESCENTE TIPO HO - 110W</t>
  </si>
  <si>
    <t>LÂMPADA MISTA - 220V - 160W</t>
  </si>
  <si>
    <t>LÂMPADA MISTA - 220V - 250W</t>
  </si>
  <si>
    <t>LÂMPADA MISTA - 220V - 500W</t>
  </si>
  <si>
    <t>LÂMPADA VAPOR DE MERCÚRIO - 220V - 80W</t>
  </si>
  <si>
    <t>LÂMPADA VAPOR DE MERCÚRIO - 220V - 125W</t>
  </si>
  <si>
    <t>LÂMPADA VAPOR DE MERCÚRIO - 250V - 250W</t>
  </si>
  <si>
    <t>LÂMPADA VAPOR DE MERCÚRIO - 220V - 400W</t>
  </si>
  <si>
    <t>LÂMPADA VAPOR DE SÓDIO - 70W</t>
  </si>
  <si>
    <t>LÂMPADA VAPOR DE SÓDIO - 150W</t>
  </si>
  <si>
    <t>LÂMPADA VAPOR DE SÓDIO - 250W</t>
  </si>
  <si>
    <t>LÂMPADA VAPOR DE SÓDIO - 400W</t>
  </si>
  <si>
    <t>LÂMPADA DE HALOGÊNIO 300W / 110V</t>
  </si>
  <si>
    <t>LÂMPADA DE HALOGÊNIO 1000W / 220V</t>
  </si>
  <si>
    <t>LÂMPADA FLUORESCENTE - 16W</t>
  </si>
  <si>
    <t>LÂMPADA FLUORESCENTE - 32W</t>
  </si>
  <si>
    <t>LÂMPADA COMPACTA MINI FLUORESCENTE COM REATOR E SOQUETE INCORPORADOS - 25W</t>
  </si>
  <si>
    <t>LÂMPADA FLUORESCENTE COMPACTA - 15W/220V</t>
  </si>
  <si>
    <t>LÂMPADA MULTIVAPOR METÁLICO TUBULAR OU OVÓIDE, BASE E27 - 70W - 1ª LINHA</t>
  </si>
  <si>
    <t>LÂMPADA MULTIVAPOR METÁLICO TUBULAR OU OVÓIDE, BASE E27 - 150W - 1ª LINHA</t>
  </si>
  <si>
    <t>LÂMPADA MULTIVAPOR METÁLICO TUBULAR OU OVÓIDE, BASE E40 - 250W</t>
  </si>
  <si>
    <t>LÂMPADA MULTIVAPOR METÁLICO TUBULAR OU OVÓIDE, BASE E40 - 400W</t>
  </si>
  <si>
    <t>LAMPADA DE LED TUBULAR 18/20 W</t>
  </si>
  <si>
    <t>LÂMPADA DE LED BULBO 10 W - SOQUETE E-27</t>
  </si>
  <si>
    <t>LÂMPADA DE LED (BULBO) SOQUETE E-27/E- 40 - 40 W</t>
  </si>
  <si>
    <t>LÂMPADA DE LED (BULBO) SOQUETE E-27/E- 40 - 70 W</t>
  </si>
  <si>
    <t>LÂMPADA DE LED (BULBO) SOQUETE E-27/E- 40 - 100 W</t>
  </si>
  <si>
    <t>LÂMPADA DE LED (BULBO) SOQUETE E-27/E- 40 - 150 W</t>
  </si>
  <si>
    <t>LUMINÁRIA HERMÉTICA TIPO LED DE 120 W - LUMINARIA TIPO PUBLICA,TIPO PETALA,MATERIAL ALUMINIO INJETADO A ALTA PRESSAO - TECNOWATT</t>
  </si>
  <si>
    <t xml:space="preserve">LUMINÁRIA HERMÉTICA TIPO LED DE 150 W - LUMINARIA TIPO PUBLICA,TIPO PETALA,MATERIAL ALUMINIO INJETADO A ALTA PRESSAO - TECNOWATT </t>
  </si>
  <si>
    <t>EQUIPAMENTOS DE EMERGÊNCIA</t>
  </si>
  <si>
    <t>LUMINÁRIA DE EMERGÊNCIA AUTÔNOMA COM LÂMPADA FLUORESCENTE DE 15W</t>
  </si>
  <si>
    <t>LUMINÁRIA DE EMERGÊNCIA AUTÔNOMA COM 2 PROJETORES DE 55W / 12VC - COM BATERIA</t>
  </si>
  <si>
    <t>LUMINÁRIA DE EMERGÊNCIA AUTÔNOMA COM LÂMPADA FLUORESCENTE DE 9W</t>
  </si>
  <si>
    <t>LUMINÁRIA DE EMERGÊNCIA AUTÔNOMA COM 30 LEDS</t>
  </si>
  <si>
    <t>BATERIA AUTOMOTIVA SEM COMPLEMENTO DE NÍVEL 12V - 40A</t>
  </si>
  <si>
    <t>CENTRAL ALARME INCÊNDIO ATÉ 12 LAÇOS</t>
  </si>
  <si>
    <t>CENTRAL ALARME INCÊNDIO ATÉ 24 LAÇOS</t>
  </si>
  <si>
    <t>ALARME AUDIOVISUAL SEM FIO PARA 01 BANHEIRO PPDF</t>
  </si>
  <si>
    <t>ACIONADOR LIGA/DESLIGA P/ BOMBA - COM MARTELO QUEBRA VIDRO</t>
  </si>
  <si>
    <t>ACIONADOR MANUAL TIPO QUEBRE-O-VIDRO</t>
  </si>
  <si>
    <t>CAMPAINHA TIMBRE PARA INCÊNDIO 24V - 95DB</t>
  </si>
  <si>
    <t>SIRENE ELETRÔNICA C/ SOM AGUDO ONDULANTE, 24V, ENTRE 100 DB E 120DB - COM FLASH (GRUPO DE LEDS)</t>
  </si>
  <si>
    <t>SIRENE ELETRÔNICA BITONAL  24V, ENTRE 100 e 120 DB, COM FLASH (GRUPO DE LEDS)</t>
  </si>
  <si>
    <t>DETECTOR ÓPTICO DE FUMAÇA NÃO-ANALÓGICO PARA SISTEMAS ENDEREÇÁVEIS</t>
  </si>
  <si>
    <t>DETECTOR PRESENÇA TP INFRAVERM. PAS - 12VCC</t>
  </si>
  <si>
    <t>NO-BREAK TRIFÁSICO - 15 KVA - AUTONOMIA DE 15 MIN.</t>
  </si>
  <si>
    <t>ESTABILIZADOR ELETRÔNICO TRIFÁSICO - 15 KVA</t>
  </si>
  <si>
    <t>NO BREAK BIFÁSICO 10 KVA - AUTONOMIA 15 MIN - TENSAO DE ENTRADA 220 V/ TENSAO DE SAIDA 220 V</t>
  </si>
  <si>
    <t>GRUPO GERADOR 150 KVA ( + OU - 10 KVA) COM COMANDO AUTOMÁTICO, VERSÃO ABERTA</t>
  </si>
  <si>
    <t>GRUPO GERADOR 137 KVA ( + OU - 10 KVA) COM COMANDO AUTOMÁTICO, VERSÃO ABERTA</t>
  </si>
  <si>
    <t>GRUPO GERADOR 275 KVA ( + OU - 10 KVA) COM COMANDO AUTOMÁTICO, VERSÃO ABERTA</t>
  </si>
  <si>
    <t>INVERSOR FOTOVOLTÁICO SAÍDA TRIFÁSICA - 15 KW - ENTRADA ATÉ 1000 VCC - EFICIÊNCIA MÍNIMA 95 %</t>
  </si>
  <si>
    <t>INVERSOR FOTOVOLTÁICO SAÍDA TRIFÁSICA - 10 KW - ENTRADA ATÉ 900 VCC - EFICIÊNCIA MÍNIMA 95 %</t>
  </si>
  <si>
    <t>MÓDULO FOTOVOLTÁICO (PAINEL) POLICRISTALINO - 270 W - TENSÃO MÁX. 1000 VCC - EFICIÊNCIA MÍN. 15 %</t>
  </si>
  <si>
    <t>APARELHOS ELÉTRICOS</t>
  </si>
  <si>
    <t>BEBEDOURO ELÉTRICO COM REFRIGERAÇÃO - 40L</t>
  </si>
  <si>
    <t>BEBEDOURO ELÉTRICO COM SISTEMA DE REFRIGERAÇÃO - ACESSÍVEL</t>
  </si>
  <si>
    <t>BEBEDOURO ELÉTRICO COM REFRIGERAÇÃO - 80L</t>
  </si>
  <si>
    <t>CHUVEIRO ELÉTRICO AUTOMÁTICO -220V- 5400W-CORPO PVC CROMADO</t>
  </si>
  <si>
    <t>DUCHA MODELO JET 04 - PLÁSTICA - BRANCA</t>
  </si>
  <si>
    <t>DUCHA HIG.FLEX SEM REG. DE PAREDE</t>
  </si>
  <si>
    <t>EXAUSTOR P/ COIFA - POT. 1HP</t>
  </si>
  <si>
    <t>VENTILADOR DE PAREDE C/ GRADE CROMADA, DIÂM. MÍN. DE 65 CM, BI-VOLT, POT. 150 W, VELOC. REGULÁVEL E MOVIMENTO OSCILANTE</t>
  </si>
  <si>
    <t>TORNEIRA ELÉTRICA DE PLÁSTICO BRANCA - 220V</t>
  </si>
  <si>
    <t>PÁRA-RAIOS E ACESSÓRIOS</t>
  </si>
  <si>
    <t>BASE E ESTAIS PARA MASTRO DE PÁRA-RAIOS</t>
  </si>
  <si>
    <t>TERMINAL AÉREO AÇO GALV. C/ BASE FIXA 30 CM</t>
  </si>
  <si>
    <t>SUPORTE P/FIXAÇÃO CABO EM TELHA ONDULADA</t>
  </si>
  <si>
    <t>CAIXA INSPEÇÃO ATERR.C/TAMPA E ALÇA</t>
  </si>
  <si>
    <t>CAIXA SUSPENSA P/ INSPEÇÃO DE TERRA - POLIPROPILENO OU PVC</t>
  </si>
  <si>
    <t>SINALEIRO SIMPLES C/FOTOCÉLULA SOLAR</t>
  </si>
  <si>
    <t>SINALEIRO DUPLO C/FOTOCÉLULA SOLAR</t>
  </si>
  <si>
    <t>CAPTOR TIPO FRANKLIN PARA DUAS DESCIDAS</t>
  </si>
  <si>
    <t>SUPORTE ISOLADOR SIMPLES COM ROLDANA - ROSCA SOBERBA E BUCHA - PARA DESCIDA DE PÁRA-RAIOS</t>
  </si>
  <si>
    <t>HASTES</t>
  </si>
  <si>
    <t>HASTE TIPO COPPERWELD ALTA CAMADA - 5/8"X3,00M</t>
  </si>
  <si>
    <t>HASTE TIPO COPPERWELD ALTA CAMADA - 3/4"X3,00M</t>
  </si>
  <si>
    <t>MASTRO DE AÇO GALVANIZADO - 2"X3,00M</t>
  </si>
  <si>
    <t>CAIXA DE PASSAGEM EM CHAPA METÁLICA COM TAMPA APARAFUSADA MED. (10X10X8)CM</t>
  </si>
  <si>
    <t>CONECTORES E TERMINAIS</t>
  </si>
  <si>
    <t>TERMINAL DE PRESSÃO PARA CABO   6MM2</t>
  </si>
  <si>
    <t>TERMINAL DE PRESSÃO PARA CABO  10MM2</t>
  </si>
  <si>
    <t>TERMINAL DE PRESSÃO PARA CABO  16MM2</t>
  </si>
  <si>
    <t>TERMINAL DE PRESSÃO PARA CABO  25MM2</t>
  </si>
  <si>
    <t>TERMINAL DE PRESSÃO PARA CABO  35MM2</t>
  </si>
  <si>
    <t>TERMINAL DE PRESSÃO PARA CABO  50MM2</t>
  </si>
  <si>
    <t>TERMINAL DE PRESSÃO PARA CABO  70MM2</t>
  </si>
  <si>
    <t>TERMINAL DE PRESSÃO PARA CABO  95MM2</t>
  </si>
  <si>
    <t>TERMINAL DE PRESSÃO PARA CABO 120MM2</t>
  </si>
  <si>
    <t>TERMINAL DE PRESSÃO PARA CABO 150MM2</t>
  </si>
  <si>
    <t>TERMINAL DE PRESSÃO PARA CABO 185MM2</t>
  </si>
  <si>
    <t>TERMINAL DE PRESSÃO PARA CABO 240MM2</t>
  </si>
  <si>
    <t>TERMINAL DE PRESSÃO PARA CABO 300MM2</t>
  </si>
  <si>
    <t>CONECTOR PARA HASTE TIPO COPPERWELD</t>
  </si>
  <si>
    <t>CONECTOR TIPO SPLIT-BOLT PARA CABO DE 16MM2</t>
  </si>
  <si>
    <t>CONECTOR TIPO SPLIT-BOLT PARA CABO DE 25MM2</t>
  </si>
  <si>
    <t>CONECTOR TIPO SPLIT-BOLT PARA CABO DE 35MM2</t>
  </si>
  <si>
    <t>CONECTOR TIPO SPLIT-BOLT PARA CABO DE 70MM2</t>
  </si>
  <si>
    <t>CONECTOR TIPO SPLIT-BOLT PARA CABO DE 95MM2</t>
  </si>
  <si>
    <t>CONECTOR TIPO SPLIT-BOLT PARA CABO DE 50MM2</t>
  </si>
  <si>
    <t>CONECTOR TIPO SPLIT-BOLT PARA CABO DE 120MM2</t>
  </si>
  <si>
    <t>CONECTOR TIPO SPLIT-BOLT PARA CABO DE 150MM2</t>
  </si>
  <si>
    <t>CONECTOR TIPO SPLIT-BOLT PARA CABO DE 185MM2</t>
  </si>
  <si>
    <t>CONECTOR TIPO SPLIT-BOLT PARA CABO DE 240MM2</t>
  </si>
  <si>
    <t>CONECTOR TIPO SPLIT-BOLT PARA CABO DE 300MM2</t>
  </si>
  <si>
    <t>CONECTOR EM ALUMÍNIO TIPO PRENSA-CABO - 3/8"</t>
  </si>
  <si>
    <t>CONECTOR EM ALUMÍNIO TIPO PRENSA-CABO - 1/2"</t>
  </si>
  <si>
    <t>CONECTOR EM ALUMÍNIO TIPO PRENSA-CABO - 3/4"</t>
  </si>
  <si>
    <t>CONECTOR EM ALUMÍNIO TIPO PRENSA-CABO - 1"</t>
  </si>
  <si>
    <t>BUCHAS; ARRUELAS E BRAÇADEIRAS</t>
  </si>
  <si>
    <t>BRAÇADEIRA DE AÇO GALVANIZADO TIPO U (OMEGA/SIMPLES) - 1"</t>
  </si>
  <si>
    <t>BRAÇADEIRA PARA TUBO DE 150MM</t>
  </si>
  <si>
    <t>BUCHA E ARRUELA DE ZAMACK -  1/2"</t>
  </si>
  <si>
    <t>BUCHA E ARRUELA DE ZAMACK -  3/4"</t>
  </si>
  <si>
    <t>BUCHA E ARRUELA DE ZAMACK - 1.1/2"</t>
  </si>
  <si>
    <t>BUCHA E ARRUELA DE ZAMACK - 2.1/2"</t>
  </si>
  <si>
    <t>BUCHA E ARRUELA DE ZAMACK - 3"</t>
  </si>
  <si>
    <t>BUCHA E ARRUELA DE ZAMACK - 4"</t>
  </si>
  <si>
    <t>BRAÇADEIRA DE AÇO GALVANIZADO TIPO U (OMEGA/SIMPLES) - 1/2"</t>
  </si>
  <si>
    <t>BRAÇADEIRA DE AÇO GALVANIZADO TIPO U (OMEGA/SIMPLES) - 3/4"</t>
  </si>
  <si>
    <t>BRAÇADEIRA DE AÇO GALVANIZADO TIPO U (OMEGA/SIMPLES) - 3"</t>
  </si>
  <si>
    <t>POSTE DE CONCRETO DUPLO T - H=7,50M - 90KG</t>
  </si>
  <si>
    <t>POSTE DE CONCRETO DUPLO T - H=7,50M - 200KG</t>
  </si>
  <si>
    <t>POSTE DE CONCRETO DUPLO T - H=7,50M - 300KG</t>
  </si>
  <si>
    <t>POSTE DE CONCRETO CIRCULAR RETO - H=12,00M/200DAM</t>
  </si>
  <si>
    <t>POSTE DE CONCRETO COM ALTURA LIVRE DE 18M - 1000 DAN - CIRCULAR / DUPLO T</t>
  </si>
  <si>
    <t>CRUZETA DE FERRO GALVANIZADO PARA 3 PROJETORES</t>
  </si>
  <si>
    <t>BRAÇO P/LUMIN. TUBO FERRO GALV. 1-X1;00M</t>
  </si>
  <si>
    <t>ALÇA COM ISOLADOR DE PORCELANA TIPO TELESP</t>
  </si>
  <si>
    <t>ARMAÇÃO SECUNDÁRIA (PRESBOW) - 3 ESTRIBOS</t>
  </si>
  <si>
    <t>BLOCO DE LIGAÇÃO EXT.BLE-2 (CAIXA) C/KIT DE INSTAL: C/ ISOL PORC.2RP, PARAF.PR60 C/ PORC.E SUPORTE TIPO DM-PADR.TELESP</t>
  </si>
  <si>
    <t>CINTA DE AÇO GALVANIZADO DIÂMETRO 170MM</t>
  </si>
  <si>
    <t>CIGARRA DE SOBREPOR; TIPO COLEGIAL</t>
  </si>
  <si>
    <t>FITA ISOLANTE ROLO DE 19MM X 20M - COR PRETA</t>
  </si>
  <si>
    <t>SOQUETE ANTIVIBRATÓRIO PARA LÂMPADA FLUORESCENTE SEM PORTA  - STA</t>
  </si>
  <si>
    <t>SOQUETE EM BAQUELITE TERMOPLÁSTICO COM RABICHO, CASQUILHO EM LATÃO, ROSCA E27 - 4A/250V</t>
  </si>
  <si>
    <t>SOQUETE PARA LAMPADA TUBULAR</t>
  </si>
  <si>
    <t>TAMPA METÁLICA COM REQUADRO DE 30X30CM (FERRO FUNDIDO)</t>
  </si>
  <si>
    <t>RELÉ FOTOEL. FOTOCÉLULA SOLAR 1000W</t>
  </si>
  <si>
    <t>ANÉIS PRÉ-MOLD RES. CONCR ARM. 2,50X0,50M – FORN/MONT</t>
  </si>
  <si>
    <t>DISPOSITIVO DE PROTEÇÃO CONTRA SURTOS 275V - 40KA</t>
  </si>
  <si>
    <t>INTERRUPTOR DIFERENCIAL RESIDUAL (DR)2P - 25A/30MA-220/240V</t>
  </si>
  <si>
    <t>INTERRUPTOR DIFERENCIAL RESIDUAL (DR)2P - 40A/30MA-220/240V</t>
  </si>
  <si>
    <t>BARRAMENTO DE COBRE TIPO DIN BIPOLAR PARA 80A</t>
  </si>
  <si>
    <t>BARRAMENTO DE COBRE TIPO DIN TRIPOLAR PARA 80A</t>
  </si>
  <si>
    <t>MINI DISJUNTOR - TIPO EUROPEU (IEC) - TRIPOLAR DE 63A</t>
  </si>
  <si>
    <t>ÓLEO ISOLANTE P/ TRANSFORMADOR/DISJUNTOR 30KV/CM</t>
  </si>
  <si>
    <t>ISOLADOR SUPORTE TIPO PEDESTAL EM PORCELANA - 1KV</t>
  </si>
  <si>
    <t>ISOLADOR SUPORTE TIPO PEDESTAL EM EPOXI - 15KV</t>
  </si>
  <si>
    <t>ISOLADOR SUPORTE TIPO PEDESTAL EM EPOXI -  1KV</t>
  </si>
  <si>
    <t>JANELA P/ VENTILAÇÃO PERMANENTE TIPO CHICANA INCLUSIVE TELA</t>
  </si>
  <si>
    <t>TERMINAL OU CONECTOR P/ VERGALHÃO DE COBRE 3/8" (10MM)</t>
  </si>
  <si>
    <t>EMENDA PARA CABO DE MÉDIA TENSÃO 12/20KV - 1X25 / 1X35 MM2 UNIPOLAR</t>
  </si>
  <si>
    <t>TRANSFORMADOR DE POTENCIAL A SECO 13,2 / 0,11-0,22KV-1000VA</t>
  </si>
  <si>
    <t>BUCHA DE PASSAGEM INTERNA / EXTERNA - 15KV</t>
  </si>
  <si>
    <t>BUCHA PARA NEUTRO - EM PORCELANA</t>
  </si>
  <si>
    <t>BUCHA DE PASSAGEM PARA BARRAMENTO - EM EPÓXI</t>
  </si>
  <si>
    <t>CHAPA DE FERRO 1,50X0,50X1/4" PARA BUCHAS DE PASSAGEM PADRÃO ELETROPAULO</t>
  </si>
  <si>
    <t>BASE PARA FUSÍVEL DE TRANSFORMADOR DE POTENCIAL CLASSE 15KV - 0,5A - 160MM</t>
  </si>
  <si>
    <t>FUSÍVEL HH PARA 7,5A/15KV</t>
  </si>
  <si>
    <t>FUSÍVEL HH PARA 10A/15KV</t>
  </si>
  <si>
    <t>FUSÍVEL HH PARA 20A/15KV</t>
  </si>
  <si>
    <t>FUSÍVEL HH PARA 40A/15KV</t>
  </si>
  <si>
    <t>BASE TRIPOLAR PARA FUSÍVEL LIMITADOR HH - 15KV / 200A</t>
  </si>
  <si>
    <t>FUSÍVEL PARA TRANSFORMADOR DE POTENCIAL</t>
  </si>
  <si>
    <t>DISJUNTOR A VÁCUO 15KV/350 MVA -COMPLETO- CARREGAM. MANUAL</t>
  </si>
  <si>
    <t>DISJUNTOR PVO 15KV / 350MVA - COMPLETO</t>
  </si>
  <si>
    <t>DISJUNTOR A VÁCUO 15KV/350MVA - COMPLETO - CARREGAM. MOTORIZADO</t>
  </si>
  <si>
    <t>BOBINA DE MÍNIMA TENSÃO DO DISJUNTOR VOL NORMAL DE ÓLEO</t>
  </si>
  <si>
    <t>RELE DE FALTA DE FASE E MÍNIMA TENSÃO - TRIFÁSICO</t>
  </si>
  <si>
    <t>PARA-RAIO TIPO POLIMÉRICO CLASSE 15 KV</t>
  </si>
  <si>
    <t>ESTRADO DE BORRACHA ISOLANTE 100X100X2,5CM</t>
  </si>
  <si>
    <t>VARA DE MANOBRA DE FIBRA DE VIDRO 3,00 M / 15KV</t>
  </si>
  <si>
    <t>BRAÇADEIRA PARA ELETRODUTO EM POSTE</t>
  </si>
  <si>
    <t>LUVA DE SOBREPOSIÇÃO PARA LUVA ISOLANTE EM COURO DE VAQUETA</t>
  </si>
  <si>
    <t>BOLSA EM LONA PARA FERRAMENTAS - TIPO TIRACOLO</t>
  </si>
  <si>
    <t>CHAVE SECCIONADORA TRIP SECA INTERNA 200A/15KV</t>
  </si>
  <si>
    <t>CONJUNTO DE ACIONAMENTO PARA CHAVE SECCIONADORA CONTENDO: PUNHO DE ACIONAMENTO, SUPORTE DO PUNHO, ARTICULAÇÃO, TUBO DE DESCIDA E PROLONGADOR</t>
  </si>
  <si>
    <t>TRANSFORMADOR TRIFÁSICO 15KV - 13.2KV / 220/127V-112.5KVA</t>
  </si>
  <si>
    <t>TRANSFORMADOR TRIFÁSICO 15KV - 13.2KV / 220/127V-150KVA</t>
  </si>
  <si>
    <t>TRANSFORMADOR TRIFÁSICO 15KV - 13.2KV / 220/127V-225KVA</t>
  </si>
  <si>
    <t>TRANSFORMADOR TRIFÁSICO 15KV - 13,2KV / 220/127V-300KVA A ÓLEO</t>
  </si>
  <si>
    <t>TRANSFORMADOR TRIFÁSICO À SECO 150KVA 13,8/13,2/12,6/ KV - 220/127V</t>
  </si>
  <si>
    <t>TRANSFORMADOR TRIFÁSICO À SECO 225KVA 13,8/13,2/12,6/ KV - 220/127V</t>
  </si>
  <si>
    <t>TRANSFORMADOR DE CORRENTE - MEDIÇÃO - CLASSE 15KV CORRENTE PRIMÁRIA 800A - USO INTERNO (MÉDIA TENSÃO)</t>
  </si>
  <si>
    <t>RELE DE SOBRECORRENTE DE AÇÃO INDIRETA PARA MÉDIA TENSÃO</t>
  </si>
  <si>
    <t>CAPACITOR P/CORREÇÃO DO FATOR DE POTÊNCIA - 220V -  5,0KVAR</t>
  </si>
  <si>
    <t>CAPACITOR P/CORREÇÃO DO FATOR DE POTÊNCIA - 220V - 10,0KVAR</t>
  </si>
  <si>
    <t>CAPACITOR P/CORREÇÃO DO FATOR DE POTÊNCIA - 220V - 15,0KVAR</t>
  </si>
  <si>
    <t>CAPACITOR P/CORREÇÃO DO FATOR DE POTÊNCIA - 220V - 20,0KVAR</t>
  </si>
  <si>
    <t>CAPACITOR P/CORREÇÃO DO FATOR DE POTÊNCIA - 220V - 30,0KVAR</t>
  </si>
  <si>
    <t>CAPACITOR P/CORREÇÃO DO FATOR DE POTÊNCIA - 220V - 40,0KVAR</t>
  </si>
  <si>
    <t>CAPACITOR P/CORREÇÃO DO FATOR DE POTÊNCIA - 220V - 50,0KVAR</t>
  </si>
  <si>
    <t>CARTUCHO PARA CONEXÃO EXOTÉRMICA CABO/CABO</t>
  </si>
  <si>
    <t>CARTUCHO PARA CONEXÃO EXOTÉRMICA CABO/HASTE</t>
  </si>
  <si>
    <t>CARTUCHO PARA CONEXÃO EXOTÉRMICA - ESTRUTURA METÁLICA</t>
  </si>
  <si>
    <t>MOLDE CLASSE B PARA CONEXÃO EXOTÉRMICA</t>
  </si>
  <si>
    <t>MOLDE CLASSE C PARA CONEXÃO EXOTÉRMICA</t>
  </si>
  <si>
    <t>ALICATE PARA MOLDE CLASSE B (CONEXÃO EXOTÉRMICA)</t>
  </si>
  <si>
    <t>ALICATE PARA MOLDE CLASSE C (CONEXÃO EXOTÉRMICA)</t>
  </si>
  <si>
    <t>PLACA AVISO DE POLIESTIRENO - 30 X 40 CM - E= 2 MM</t>
  </si>
  <si>
    <t>DISJUNTOR (MINI) TRIPOLAR 100A - TIPO EUROPEU</t>
  </si>
  <si>
    <t>DISJUNTOR (MINI) BIPOLAR 63A TIPO EUROPEU</t>
  </si>
  <si>
    <t>DISJUNTOR (MINI) BIPOLAR 80A TIPO EUROPEU</t>
  </si>
  <si>
    <t>DISJUNTOR (MINI)TRIPOLAR 80A TIPO EUROPEU</t>
  </si>
  <si>
    <t>CAIXA DE MADEIRA PARA ARMAZENAMENTO DE LUVA ISOLANTE</t>
  </si>
  <si>
    <t>TRANSFORMADOR DE CORRENTE PARA PROTEÇÃO DE INSTALAÇÃO PRIMÁRIA RELAÇÃO 50:5 A</t>
  </si>
  <si>
    <t>TRANSFORMADOR DE CORRENTE PARA PROTEÇÃO DE INSTALAÇÃO PRIMÁRIA RELAÇÃO 75:5 A</t>
  </si>
  <si>
    <t>TRANSFORMADOR DE CORRENTE PARA PROTEÇÃO DE INSTALAÇÃO PRIMÁRIA RELAÇÃO 100:5 A</t>
  </si>
  <si>
    <t>TRANSFORMADOR DE POTENCIAL A SECO 15 KV - 220 V - 1000 VA</t>
  </si>
  <si>
    <t>REDE LÓGICA</t>
  </si>
  <si>
    <t>RACK COM PORTA 8U</t>
  </si>
  <si>
    <t>BANDEJA FIXA PARA RACK 8U</t>
  </si>
  <si>
    <t>RÉGUA COM 04 TOMADAS UNIVERSAIS (2P+T, 15A-250V) POLARIZAÇÃO NEMA 5/15</t>
  </si>
  <si>
    <t>KIT DE VENTILAÇÃO FORÇADA COM 02 VENTILADORES PARA RACK 8U</t>
  </si>
  <si>
    <t>PATCH PANEL - 24 PORTAS</t>
  </si>
  <si>
    <t>SWITCH PARA RACK - 24 PORTAS</t>
  </si>
  <si>
    <t>GUIA ORGANIZADORA DE CABOS - FECHADO - 1U</t>
  </si>
  <si>
    <t>PATCH CORD RJ-45 - 1,50M</t>
  </si>
  <si>
    <t>PATCH CORD RJ-45 - 2,50M</t>
  </si>
  <si>
    <t>CABO UTP CATEGORIA - CAT. 5E - 4 PARES</t>
  </si>
  <si>
    <t>CERTIFICAÇÃO DE REDE LÓGICA - ATÉ 50 PONTOS</t>
  </si>
  <si>
    <t>Valor Global</t>
  </si>
  <si>
    <t>CERTIFICAÇÃO DE REDE LÓGICA - EXCEDENTE 50 PONTOS</t>
  </si>
  <si>
    <t>Ponto</t>
  </si>
  <si>
    <t>CURVA GALV. 35CM BITOLA 22 P/ EXAUSTOR AR RECRAV.</t>
  </si>
  <si>
    <t>CHAPÉU CHINÊS P/ DUTO GALV. 35CM BITOLA 22 P/ EXAUSTOR</t>
  </si>
  <si>
    <t>TUBOS (CONCRETO)</t>
  </si>
  <si>
    <t>TUBO DE CONCRETO SIMPLES PS -1 D = 300 MM</t>
  </si>
  <si>
    <t>TUBO DE CONCRETO SIMPLES PS -1 D = 400 MM</t>
  </si>
  <si>
    <t>TUBO DE CONCRETO SIMPLES PS -1 D = 500 MM</t>
  </si>
  <si>
    <t>TUBO DE CONCRETO SIMPLES PS -1 D = 600 MM</t>
  </si>
  <si>
    <t>TUBO DE CONCRETO - DIÂMETRO  70 CM - EA-2</t>
  </si>
  <si>
    <t>TUBO DE CONCRETO - DIÂMETRO 100 CM - EA-2</t>
  </si>
  <si>
    <t>TUBO DE CONCRETO ARMADO PA -2 D = 0,60M</t>
  </si>
  <si>
    <t>TUBO DE CONCRETO ARMADO PA -2 D = 0,70M</t>
  </si>
  <si>
    <t>TUBO DE CONCRETO ARMADO PA -2 D = 0,80M</t>
  </si>
  <si>
    <t>TUBO DE CONCRETO ARMADO PA -2 D = 0,90M</t>
  </si>
  <si>
    <t>TUBO DE CONCRETO ARMADO PA -2 D = 1,00M</t>
  </si>
  <si>
    <t>TUBO DE CONCRETO ARMADO PA -2 D = 1,10M</t>
  </si>
  <si>
    <t>TUBO DE CONCRETO ARMADO PA -2 D = 1,20M</t>
  </si>
  <si>
    <t>TUBO DE CONCRETO ARMADO PA -2 D = 1,50M</t>
  </si>
  <si>
    <t>TUBO DE CONCRETO ARMADO PA -3 D = 1100 MM</t>
  </si>
  <si>
    <t>TUBO DE CONCRETO ARMADO PA -3 D =  700 MM</t>
  </si>
  <si>
    <t>TUBO DE CONCRETO ARMADO PA -3 D = 1000 MM</t>
  </si>
  <si>
    <t>TUBO DE CONCRETO ARMADO PA -3 D = 1200 MM</t>
  </si>
  <si>
    <t>TUBO DE CONCRETO ARMADO PA -3 D = 1500 MM</t>
  </si>
  <si>
    <t>TUBO DE CONCRETO ARMADO PA -3 D =  800 MM</t>
  </si>
  <si>
    <t>TUBO DE CONCRETO ARMADO PA -3 D =  600 MM</t>
  </si>
  <si>
    <t>TUBO DE CONCRETO ARMADO PA -3 D =  900 MM</t>
  </si>
  <si>
    <t>TUBO COM CORRUGAÇÃO ANELAR EXTERNA E PAREDE INTERNA LISA, SISTEMA PONTA /BOLSA, EM POLIETILENO DE ALTA RESISTÊNCIA (PEAD), COR PRETA, CONFORME NORMAS ABNT NBR ISO 21138-1 E 21138-3, CLASSE DE RIGIDEZ (SN4), COM DIÂMETRO NOMINAL DE 300 MM</t>
  </si>
  <si>
    <t>TUBO COM CORRUGAÇÃO ANELAR EXTERNA E PAREDE INTERNA LISA, SISTEMA PONTA /BOLSA, EM POLIETILENO DE ALTA RESISTÊNCIA (PEAD), COR PRETA, CONFORME NORMAS ABNT NBR ISO 21138-1 E 21138-3, CLASSE DE RIGIDEZ (SN4), COM DIÂMETRO NOMINAL DE 400 MM</t>
  </si>
  <si>
    <t>TUBO COM CORRUGAÇÃO ANELAR EXTERNA E PAREDE INTERNA LISA, SISTEMA PONTA /BOLSA, EM POLIETILENO DE ALTA RESISTÊNCIA (PEAD), COR PRETA, CONFORME NORMAS ABNT NBR ISO 21138-1 E 21138-3, CLASSE DE RIGIDEZ (SN4), COM DIÂMETRO NOMINAL DE 500 MM</t>
  </si>
  <si>
    <t>TUBO COM CORRUGAÇÃO ANELAR EXTERNA E PAREDE INTERNA LISA, SISTEMA PONTA /BOLSA, EM POLIETILENO DE ALTA RESISTÊNCIA (PEAD), COR PRETA, CONFORME NORMAS ABNT NBR ISO 21138-1 E 21138-3, CLASSE DE RIGIDEZ (SN4), COM DIÂMETRO NOMINAL DE 600 MM</t>
  </si>
  <si>
    <t>TUBO COM CORRUGAÇÃO ANELAR EXTERNA E PAREDE INTERNA LISA, SISTEMA PONTA /BOLSA, EM POLIETILENO DE ALTA RESISTÊNCIA (PEAD), COR PRETA, CONFORME NORMAS ABNT NBR ISO 21138-1 E 21138-3, CLASSE DE RIGIDEZ (SN4), COM DIÂMETRO NOMINAL DE 800 MM</t>
  </si>
  <si>
    <t>TUBO COM CORRUGAÇÃO ANELAR EXTERNA E PAREDE INTERNA LISA, SISTEMA PONTA /BOLSA, EM POLIETILENO DE ALTA RESISTÊNCIA (PEAD), COR PRETA, CONFORME NORMAS ABNT NBR ISO 21138-1 E 21138-3, CLASSE DE RIGIDEZ (SN4), COM DIÂMETRO NOMINAL DE 1000 MM</t>
  </si>
  <si>
    <t>TUBO COM CORRUGAÇÃO ANELAR EXTERNA E PAREDE INTERNA LISA, SISTEMA PONTA /BOLSA, EM POLIETILENO DE ALTA RESISTÊNCIA (PEAD), COR PRETA, CONFORME NORMAS ABNT NBR ISO 21138-1 E 21138-3, CLASSE DE RIGIDEZ (SN4), COM DIÂMETRO NOMINAL DE 1200 MM</t>
  </si>
  <si>
    <t>TUBOS (AÇO CARBONO GALV-2440 E CONEXÕES)</t>
  </si>
  <si>
    <t>TUBO DE AÇO GALVANIZADO PARA CONDUÇÃO COM COSTURA NBR 5580M (DIN 2440) - 1"</t>
  </si>
  <si>
    <t>TUBO DE AÇO GALVANIZADO PARA CONDUÇÃO COM COSTURA NBR 5580M (DIN 2440) - 1.1/2"</t>
  </si>
  <si>
    <t>TUBO DE AÇO GALVANIZADO PARA CONDUÇÃO COM COSTURA NBR 5580M (DIN 2440) - 2.1/2"</t>
  </si>
  <si>
    <t>TUBO DE AÇO GALVANIZADO PARA CONDUÇÃO COM COSTURA NBR 5580M (DIN 2440) - 3"</t>
  </si>
  <si>
    <t>TUBO DE AÇO GALVANIZADO PARA CONDUÇÃO COM COSTURA NBR 5580M (DIN 2440) - 4"</t>
  </si>
  <si>
    <t>TUBO DE AÇO GALVANIZADO PARA CONDUÇÃO COM COSTURA NBR 5580M (DIN 2440) - 6"</t>
  </si>
  <si>
    <t>TUBOS (AÇO GALVANIZADO E CONEXÕES)</t>
  </si>
  <si>
    <t>FLANGE DE PVC ROSCÁVEL PARA ÁGUA COM SEXTAVADO SEM FUROS - 3/4"</t>
  </si>
  <si>
    <t>FLANGE DE PVC ROSCÁVEL PARA ÁGUA COM SEXTAVADO SEM FUROS - 1"</t>
  </si>
  <si>
    <t>FLANGE DE PVC ROSCÁVEL PARA ÁGUA COM SEXTAVADO SEM FUROS - 2"</t>
  </si>
  <si>
    <t>TUBO DE AÇO GALVANIZADO PARA CONDUÇÃO COM COSTURA NBR 5580L (BS 1387L) - 3/4"</t>
  </si>
  <si>
    <t>TUBO DE AÇO GALVANIZADO PARA CONDUÇÃO COM COSTURA NBR 5580L (BS 1387L) - 1"</t>
  </si>
  <si>
    <t>TUBO DE AÇO GALVANIZADO PARA CONDUÇÃO COM COSTURA NBR 5580L (BS 1387L) - 1.1/ 4"</t>
  </si>
  <si>
    <t>TUBO DE AÇO GALVANIZADO PARA CONDUÇÃO COM COSTURA NBR 5580L (BS 1387L) - 1.1/2"</t>
  </si>
  <si>
    <t>TUBO DE AÇO GALVANIZADO PARA CONDUÇÃO COM COSTURA NBR 5580L (BS 1387L) - 2"</t>
  </si>
  <si>
    <t>TUBO DE AÇO GALVANIZADO PARA CONDUÇÃO COM COSTURA NBR 5580L (BS 1387L) - 2.1/2"</t>
  </si>
  <si>
    <t>TUBO DE AÇO GALVANIZADO PARA CONDUÇÃO COM COSTURA NBR 5580L (BS 1387L) - 3"</t>
  </si>
  <si>
    <t>TUBO DE AÇO GALVANIZADO PARA CONDUÇÃO COM COSTURA NBR 5580L (BS 1387L) - 4"</t>
  </si>
  <si>
    <t>TUBOS (FERRO FUNDIDO E CONEXÕES)</t>
  </si>
  <si>
    <t>ANEL DE BORRACHA PARA TUBO DE FERRO FUNDIDO LINHA SMU ESGOTO PREDIAL - 50MM</t>
  </si>
  <si>
    <t>ANEL DE BORRACHA PARA TUBO DE FERRO FUNDIDO LINHA SMU ESGOTO PREDIAL - 75MM</t>
  </si>
  <si>
    <t>ANEL DE BORRACHA PARA TUBO DE FERRO FUNDIDO LINHA SMU ESGOTO PREDIAL - 100MM</t>
  </si>
  <si>
    <t>ANEL DE BORRACHA PARA TUBO DE FERRO FUNDIDO LINHA SMU ESGOTO PREDIAL - 150MM</t>
  </si>
  <si>
    <t>JOELHO 88º DE FERRO FUNDIDO PARA ESGOTO PREDIAL (JJ88SMU) - 50MM</t>
  </si>
  <si>
    <t>JOELHO 88º DE FERRO FUNDIDO PARA ESGOTO PREDIAL (JJ88SMU) - 75MM</t>
  </si>
  <si>
    <t>JOELHO 88º DE FERRO FUNDIDO PARA ESGOTO PREDIAL (JJ88SMU) - 100MM</t>
  </si>
  <si>
    <t>JOELHO 88º DE FERRO FUNDIDO PARA ESGOTO PREDIAL (JJ88SMU) - 150MM</t>
  </si>
  <si>
    <t>TUBO FERRO FUNDIDO; LINHA SMU -  50MM</t>
  </si>
  <si>
    <t>TUBO FERRO FUNDIDO; LINHA SMU -  75MM</t>
  </si>
  <si>
    <t>TUBO FERRO FUNDIDO; LINHA SMU - 100MM</t>
  </si>
  <si>
    <t>TUBO FERRO FUNDIDO; LINHA SMU - 150MM</t>
  </si>
  <si>
    <t>TUBOS (CERÂMICA VIDRADA E CONEXÕES)</t>
  </si>
  <si>
    <t>MANILHA DE CERÂMICA VIDRADA - 12</t>
  </si>
  <si>
    <t>MANILHA DE BARRO VIDRADO  8" X 1,5M</t>
  </si>
  <si>
    <t>MANILHA DE BARRO VIDRADO  6" X 1,5M</t>
  </si>
  <si>
    <t>MANILHA DE BARRO VIDRADO  4" X 60CM</t>
  </si>
  <si>
    <t>CURVA DE BARRO VIDRADO 4" X 45 GRAUS</t>
  </si>
  <si>
    <t>TUBOS (PVC RÍGIDO E CONEXÕES)</t>
  </si>
  <si>
    <t>ANEL DE BORRACHA PARA TUBO DE PVC ESGOTO PREDIAL - 40MM</t>
  </si>
  <si>
    <t>ANEL DE BORRACHA PARA TUBO DE PVC ESGOTO PREDIAL - 50MM</t>
  </si>
  <si>
    <t>ANEL DE BORRACHA PARA TUBO DE PVC ESGOTO PREDIAL - 75MM</t>
  </si>
  <si>
    <t>ANEL DE BORRACHA PARA TUBO DE PVC ESGOTO PREDIAL - 100MM</t>
  </si>
  <si>
    <t>ANEL DE BORRACHA PARA TUBO DE PVC ESGOTO PREDIAL - 150MM</t>
  </si>
  <si>
    <t>ANEL DE BORRACHA PARA TUBO DE PVC PARA SANEAMENTO - 200MM</t>
  </si>
  <si>
    <t>TUBO PVC RÍGIDO SOLDÁVEL PARA ÁGUA - 25MM</t>
  </si>
  <si>
    <t>TUBO PVC RÍGIDO SOLDÁVEL PARA ÁGUA - 32MM</t>
  </si>
  <si>
    <t>TUBO PVC RÍGIDO SOLDÁVEL PARA ÁGUA - 40MM</t>
  </si>
  <si>
    <t>TUBO PVC RÍGIDO SOLDÁVEL PARA ÁGUA - 50MM</t>
  </si>
  <si>
    <t>TUBO PVC RÍGIDO SOLDÁVEL PARA ÁGUA - 60MM</t>
  </si>
  <si>
    <t>TUBO PVC RÍGIDO SOLDÁVEL PARA ÁGUA - 75MM</t>
  </si>
  <si>
    <t>TUBO PVC RÍGIDO SOLDÁVEL PARA ÁGUA - 85MM</t>
  </si>
  <si>
    <t>TUBO PVC RÍGIDO SOLDÁVEL PARA ÁGUA - 110MM</t>
  </si>
  <si>
    <t>TUBO DE PVC  40 MM - PARA ESGOTO - SÉRIE NORMAL</t>
  </si>
  <si>
    <t>TUBO DE PVC  50 MM - PARA ESGOTO - SÉRIE NORMAL</t>
  </si>
  <si>
    <t>TUBO DE PVC  75 MM - PARA ESGOTO - SÉRIE NORMAL</t>
  </si>
  <si>
    <t>TUBO DE PVC 100 MM - PARA ESGOTO - SÉRIE NORMAL</t>
  </si>
  <si>
    <t>TUBO DE PVC 150 MM - PARA ESGOTO - SÉRIE NORMAL</t>
  </si>
  <si>
    <t>TUBO DE PVC RÍGIDO 200 MM ( 8") - PARA ESGOTO</t>
  </si>
  <si>
    <t>TUBO DE PVC CORRUGADO E PERFURADO P/ DRENO 4"</t>
  </si>
  <si>
    <t>TUBO DE PVC CORRUGADO E PERFURADO P/ DRENO 6"</t>
  </si>
  <si>
    <t>TUBO DE PEAD CORRUG. E PERFUR. P/ DRENAG. DIÂM. 2,5" (EM ACORDO COM AS NORMAS DNIT 093/06 E NBR 15073)</t>
  </si>
  <si>
    <t>TUBO DE PEAD CORRUG. E PERFUR. P/ DRENAG. DIÂM. 3,0" (EM ACORDO COM AS NORMAS DNIT 093/06 E NBR 15073)</t>
  </si>
  <si>
    <t>TUBO DE PEAD CORRUG. E PERFUR. P/ DRENAG. DIÂM. 4,0" (EM ACORDO COM AS NORMAS DNIT 093/06 E NBR 15073)</t>
  </si>
  <si>
    <t>TUBO DE PEAD CORRUG. E PERFUR. P/ DRENAG. DIÂM. 6.0" (EM ACORDO COM AS NORMAS DNIT 093/06 E NBR 15073)</t>
  </si>
  <si>
    <t>TUBOS (COBRE E CONEXÕES)</t>
  </si>
  <si>
    <t>TUBO DE COBRE SEM COSTURA - CLASSE E - 1/2"</t>
  </si>
  <si>
    <t>TUBO DE COBRE SEM COSTURA - CLASSE E - 3/4"</t>
  </si>
  <si>
    <t>TUBO DE COBRE SEM COSTURA - CLASSE E - 1"</t>
  </si>
  <si>
    <t>TUBO DE COBRE SEM COSTURA - CLASSE E - 1.1/4"</t>
  </si>
  <si>
    <t>TUBO DE COBRE SEM COSTURA - CLASSE E - 1.1/2"</t>
  </si>
  <si>
    <t>TUBO DE COBRE SEM COSTURA CLASSE A - 1/2 " PARA GASES MEDICINAIS</t>
  </si>
  <si>
    <t>TUBO DE COBRE SEM COSTURA CLASSE A - 3/4 " PARA GASES MEDICINAIS</t>
  </si>
  <si>
    <t>TUBO DE COBRE SEM COSTURA CLASSE A - 1 " PARA GASES MEDICINAIS</t>
  </si>
  <si>
    <t>TUBO DE COBRE SEM COSTURA CLASSE A - 1 1/4 " PARA GASES MEDICINAIS</t>
  </si>
  <si>
    <t>TUBO DE COBRE SEM COSTURA CLASSE A - 1 1/2 " PARA GASES MEDICINAIS</t>
  </si>
  <si>
    <t>TUBOS (PRETOS AÇO CARBONO-SCH CONEXÕES)</t>
  </si>
  <si>
    <t>TUBO DE AÇO CARBONO PRETO COM COSTURA (SCH-40) - 3/4"</t>
  </si>
  <si>
    <t>TUBO DE AÇO CARBONO PRETO COM COSTURA (SCH-40) - 1"</t>
  </si>
  <si>
    <t>TUBO DE AÇO CARBONO PRETO COM COSTURA (SCH-40) - 1.1/4"</t>
  </si>
  <si>
    <t>TUBO DE AÇO CARBONO PRETO COM COSTURA (SCH-40) - 1.1/2"</t>
  </si>
  <si>
    <t>TUBO DE ALUMÍNIO D = 1/2" - E=1.58MM (PARA USO EM SERRALHERIA)</t>
  </si>
  <si>
    <t>TE DE AÇO CARBONO ROSCA NPT 300LBS - 1/2"</t>
  </si>
  <si>
    <t>LUVA DE REDUÇÃO DE AÇO CARBONO ROSCA NPT 300LBS - 3/4"X1/2"</t>
  </si>
  <si>
    <t>CAP DE AÇO CARBONO ROSCA NPT 300LBS - 3/4"</t>
  </si>
  <si>
    <t>TUBO DE AÇO GALVANIZADO COM COSTURA (SCH-80) - 1/2"</t>
  </si>
  <si>
    <t>TUBO DE AÇO GALVANIZADO COM COSTURA (SCH-80) - 3/4"</t>
  </si>
  <si>
    <t>TUBO DE AÇO CARBONO PRETO COM COSTURA (SCH-40) - 2.1/2"</t>
  </si>
  <si>
    <t>REGISTROS</t>
  </si>
  <si>
    <t>REGISTRO HIDRÁULICO DE BRONZE TIPO GAVETA BRUTO - 3/4"</t>
  </si>
  <si>
    <t>REGISTRO HIDRÁULICO DE BRONZE TIPO GAVETA BRUTO - 1 "</t>
  </si>
  <si>
    <t>REGISTRO HIDRÁULICO DE BRONZE TIPO GAVETA BRUTO - 1.1/4"</t>
  </si>
  <si>
    <t>REGISTRO HIDRÁULICO DE BRONZE TIPO GAVETA BRUTO - 1.1/2"</t>
  </si>
  <si>
    <t>REGISTRO HIDRÁULICO DE BRONZE TIPO GAVETA BRUTO - 2"</t>
  </si>
  <si>
    <t>REGISTRO HIDRÁULICO DE BRONZE TIPO GAVETA BRUTO - 2.1/2"</t>
  </si>
  <si>
    <t>REGISTRO HIDRÁULICO DE BRONZE TIPO GAVETA BRUTO - 3"</t>
  </si>
  <si>
    <t>REGISTRO HIDRÁULICO DE BRONZE TIPO GAVETA BRUTO - 4"</t>
  </si>
  <si>
    <t>REGISTRO HIDRÁULICO DE BRONZE TIPO GAVETA CROMADO COMPLETO - 3/4"</t>
  </si>
  <si>
    <t>REGISTRO HIDRÁULICO DE BRONZE TIPO GAVETA CROMADO COMPLETO - 1"</t>
  </si>
  <si>
    <t>REGISTRO HIDRÁULICO DE BRONZE TIPO GAVETA CROMADO COMPLETO - 1.1/4"</t>
  </si>
  <si>
    <t>REGISTRO HIDRÁULICO DE BRONZE TIPO GAVETA CROMADO COMPLETO - 1.1/2"</t>
  </si>
  <si>
    <t>REGISTRO HIDRÁULICO DE BRONZE TIPO PRESSÃO BRUTO - 1/2"</t>
  </si>
  <si>
    <t>REGISTRO HIDRÁULICO DE BRONZE TIPO PRESSÃO BRUTO - 3/4"</t>
  </si>
  <si>
    <t>REGISTRO DE PRESSÃO CROMADO - 3/4" - COM CANOPLA</t>
  </si>
  <si>
    <t>REGISTRO HIDRÁULICO DE BRONZE TIPO GLOBO ANGULAR 45º (2.1/2") COM ADAPTADOR E TAMPÃO DE 2.1/2"</t>
  </si>
  <si>
    <t>VÁLVULA ESFÉRICA MONOBLOCO EM LATÃO, 3/4" NPT</t>
  </si>
  <si>
    <t>REGISTRO REGULADOR DE VAZÃO, CROMADO, DE 1/2"</t>
  </si>
  <si>
    <t>VÁLVULAS</t>
  </si>
  <si>
    <t>VÁLVULA DE DESCARGA ELETRÔNICA P/ MICTÓRIO - DOCOL</t>
  </si>
  <si>
    <t>VÁLVULA FLEXÍVEL PARA MICTÓRIO, ACIONAMENTO MANUAL E FECHAMENTO AUTOMÁTICO</t>
  </si>
  <si>
    <t>VÁLVULA DE ESCOAMENTO P/ PIA DE COZINHA AMERICANA -  1.1/2" X 3.1/2"</t>
  </si>
  <si>
    <t>VÁLVULA DE METAL CROMADO C/ GRELHA - 1.1/2"</t>
  </si>
  <si>
    <t>VÁLVULA DE METAL CROMADO - 1"</t>
  </si>
  <si>
    <t>VÁLVULA DE DESCARGA COM DUPLO ACIONAMENTO</t>
  </si>
  <si>
    <t>VÁLVULA DE DESCARGA EXTERNA - 1.1/4"</t>
  </si>
  <si>
    <t>VÁLVULA RETENÇÃO HORIZONTAL - 1"</t>
  </si>
  <si>
    <t>VÁLVULA RETENÇÃO HORIZONTAL - 1.1/2"</t>
  </si>
  <si>
    <t>VÁLVULA RETENÇÃO HORIZONTAL - 2"</t>
  </si>
  <si>
    <t>VÁLVULA RETENÇÃO HORIZONTAL - 2.1/2"</t>
  </si>
  <si>
    <t>VÁLVULA RETENÇÃO HORIZONTAL - 3"</t>
  </si>
  <si>
    <t>VÁLVULA RETENÇÃO HORIZONTAL - 4"</t>
  </si>
  <si>
    <t>VÁLVULA RETENÇÃO VERTICAL - 1"</t>
  </si>
  <si>
    <t>VÁLVULA RETENÇÃO VERTICAL - 1.1/4"</t>
  </si>
  <si>
    <t>VÁLVULA RETENÇÃO VERTICAL - 1.1/2"</t>
  </si>
  <si>
    <t>VÁLVULA RETENÇÃO VERTICAL - 2"</t>
  </si>
  <si>
    <t>VÁLVULA RETENÇÃO VERTICAL - 2.1/2"</t>
  </si>
  <si>
    <t>VÁLVULA RETENÇÃO VERTICAL - 3"</t>
  </si>
  <si>
    <t>VÁLVULA RETENÇÃO VERTICAL - 4"</t>
  </si>
  <si>
    <t>PIGTAIL</t>
  </si>
  <si>
    <t>VÁLVULA DE RETENÇÃO PARA BOTIJÃO DE GLP DE 45KG- 1/2"X7/16"</t>
  </si>
  <si>
    <t>VÁLVULA ESFERICA / REGISTRO 1/2" NPT</t>
  </si>
  <si>
    <t>CAIXAS E RALOS</t>
  </si>
  <si>
    <t>CORPO DE CAIXA SIFONADA DE PVC P/ ESGOTO MED. 100X150X50 MM</t>
  </si>
  <si>
    <t>CORPO DE CAIXA SIFONADA DE PVC P/ ESGOTO MED. 150X150X50 MM</t>
  </si>
  <si>
    <t>CAIXA SIFONADA PVC RÍGIDO - MED. (250X230X75)MM</t>
  </si>
  <si>
    <t>RALO SECO DE FERRO FUNDIDO - DIÂM. 100MM</t>
  </si>
  <si>
    <t>RALO SECO DE PVC - DIÂM. 100MM - SAÍDA 40MM</t>
  </si>
  <si>
    <t>CAIXA DE GORDURA COM CESTO DE LIMPEZA EM PVC 100MM - TIGRE OU SIMILAR</t>
  </si>
  <si>
    <t>GRELHAS E SIFÕES</t>
  </si>
  <si>
    <t>GRELHA DE CONCRETO PRÉ MOLDADO P/ CANALETA DE ÁGUA PLUVIAL C/ LARG. 30CM, SEM PASSAGEM DE VEÍCULO</t>
  </si>
  <si>
    <t>GRELHA DE CONCRETO PRÉ MOLDADO P/ CANALETA DE ÁGUA PLUVIAL C/ LARG. 30CM, C/ RESIST. P/ SUPORTAR PASSAGEM DE VEÍCULO</t>
  </si>
  <si>
    <t>GRELHA DE FERRO FUNDIDO 30 X 100 CM - P/ CANALETA DE ÁGUA PLUVIAL</t>
  </si>
  <si>
    <t>GRELHA DE FERRO PERFILADO - (100X40)CM</t>
  </si>
  <si>
    <t>GRELHA DE FERRO PERFILADO - (100X50)CM</t>
  </si>
  <si>
    <t>GRELHA HEMISFÉRICO; FERRO FUNDIDO - 75MM</t>
  </si>
  <si>
    <t>GRELHA HEMISFÉRICO; FERRO FUNDIDO - 100MM</t>
  </si>
  <si>
    <t>GRELHA HEMISFÉRICO; FERRO FUNDIDO - 150MM</t>
  </si>
  <si>
    <t>TAMPA CEGA REDONDA DE ALUMÍNIO - 250MM</t>
  </si>
  <si>
    <t>GRELHA REDONDA EM AÇO INOX - 100MM</t>
  </si>
  <si>
    <t>GRELHA REDONDA EM AÇO INOX - 150MM</t>
  </si>
  <si>
    <t>SIFÃO DE METAL CROMADO - 1" X 1.1/2"</t>
  </si>
  <si>
    <t>SIFÃO DE METAL CROMADO - 1"X2"</t>
  </si>
  <si>
    <t>SIFÃO DE METAL CROMADO TIPO COPO - 1.1/2" X 2"</t>
  </si>
  <si>
    <t>SIFÃO COM COPO DE PVC RÍGIDO - 1.1/2" X 2"</t>
  </si>
  <si>
    <t>CONJUNTO ANTI-VANDALISMO P/ MICTÓRIO: VÁLVULA DE FECHAMENTO AUT. E RABICHO DE METAL-NÃO INCLUIR O MICTÓRIO DE PORCELANA</t>
  </si>
  <si>
    <t>CONJUNTO ANTI-VANDALISMO: CHUVEIRO E VÁLVULA DE FECHAMENTO AUTOMÁTICO</t>
  </si>
  <si>
    <t>VÁLVULA DE FECHAMENTO AUTOMÁTICO, CROMADA, PARA CHUVEIRO ELÉTRICO, DE 3/4"</t>
  </si>
  <si>
    <t>VÁLVULA DE FECHAMENTO AUTOMÁTICO, CROMADA, PARA DUCHA DE ÁGUA FRIA OU PRÉ-MISTURADA, DE 3/4"</t>
  </si>
  <si>
    <t>VÁLVULA DE FECHAMENTO AUTOMÁT, CROM, P/ CHUVEIRO DE AQUEC. DE ACUMUL, C/ VÁLV. RETENÇ. E MIST. DE CONTR. DE TEMP, 3/4"</t>
  </si>
  <si>
    <t>VÁLVULA DE ACIONAMENTO HIDROMECÂNICO POR PEDAL ANTIDERR. E DOBR, FIX. NA PAREDE/PISO, C/REG. REGU. DE VAZ.E FLEX. 1/2"</t>
  </si>
  <si>
    <t>ACABAMENTO ANTI-VANDALISMO PARA VÁVULA DE DESGARGA</t>
  </si>
  <si>
    <t>CAIXAS DE DESCARGA E RESERVATÓRIOS</t>
  </si>
  <si>
    <t>RESERVATÓRIO CAIXA D'ÁGUA DE FIBRA DE VIDRO - 1000L</t>
  </si>
  <si>
    <t>RESERVATÓRIO CAIXA D'ÁGUA DE FIBRA DE VIDRO - 1500L</t>
  </si>
  <si>
    <t>CAIXA D'ÁGUA DE POLIETILENO 5000 L</t>
  </si>
  <si>
    <t>CAIXA D'ÁGUA DE POLIETILENO 10000 L</t>
  </si>
  <si>
    <t>CAIXA D'ÁGUA DE POLIETILENO 15000 L</t>
  </si>
  <si>
    <t>APARELHOS SANITÁRIOS (LOUÇA)</t>
  </si>
  <si>
    <t>BACIA SANITÁRIA ALTEADA</t>
  </si>
  <si>
    <t>BACIA SANITÁRIA DE LOUÇA BRANCA</t>
  </si>
  <si>
    <t>BACIA SANITÁRIA INFANTIL</t>
  </si>
  <si>
    <t>BACIA SANITÁRIA DE LOUÇA BRANCA COM CAIXA ACOPLADA DE 6 LITROS POR DESCARGA</t>
  </si>
  <si>
    <t>CABIDE DE LOUÇA BRANCA</t>
  </si>
  <si>
    <t>LAVATÓRIO LOUÇA BRANCA C/ COLUNA SUSPENSA - 7 L</t>
  </si>
  <si>
    <t>LAVATÓRIO LOUÇA BRANCA S/ COLUNA - 5 L</t>
  </si>
  <si>
    <t>LAVATÓRIO OVAL DE EMBUTIR</t>
  </si>
  <si>
    <t>MICTORIO LOUÇA BRANCA - TIPO BACIA-CENTRO</t>
  </si>
  <si>
    <t>SABONETEIRA LOUÇA BRANCA - (15X15)CM</t>
  </si>
  <si>
    <t>SABONETEIRA LOUÇA BRANCA - (7,5X15)CM</t>
  </si>
  <si>
    <t>DISPENSER DE SABÃO, DE PAREDE , MANUAL,  PARA SANITÁRIOS - ABS-ALTO IMPACTO, COM RESERVATÓRIO (800/900 ML)</t>
  </si>
  <si>
    <t>TANQUE DE LOUÇA BRANCA SEM COLUNA - 30 L</t>
  </si>
  <si>
    <t>EQUIPAMENTOS DE INOX</t>
  </si>
  <si>
    <t>LAVATÓRIO/BEBEDOURO COLETIVO EM CHAPA DE AÇO INOXIDÁVEL MED. (200X80)CM</t>
  </si>
  <si>
    <t>APOIO EM AÇO INOX PARA DEFICIENTE FÍSICO L= 45CM Ø 1.1/4" - CONFORME NBR-9050</t>
  </si>
  <si>
    <t>APOIO EM AÇO INOX PARA DEFICIENTE FÍSICO L= 80CM Ø 1.1/4" - CONFORME NBR-9050</t>
  </si>
  <si>
    <t>APOIO EM AÇO INOX PARA DEFICIENTE FÍSICO L= 90CM Ø 1.1/4" - CONFORME NBR-9050</t>
  </si>
  <si>
    <t>APOIO EM AÇO INOX PARA DEFICIENTE FÍSICO L=170CM Ø 1.1/4" - CONFORME NBR-9050</t>
  </si>
  <si>
    <t>BARRA DE APOIO HORIZONTAL PARA LAVATÓRIO ACESSÍVEL (BARRAS COM DIÂMETRO ENTRE 3,0 E 4,5 CM)</t>
  </si>
  <si>
    <t>BARRA DE APOIO EM "L" PARA LAVATÓRIO DE CANTO (55 X 47 CM APROXIM) - PPDF (AÇO)</t>
  </si>
  <si>
    <t>ANEL DE TEXTURA PARA CORRIMÃOS (SILICONE / BORRACHA)</t>
  </si>
  <si>
    <t>APARELHOS SANITÁRIOS (OUTROS)</t>
  </si>
  <si>
    <t>CUBA DUPLA AÇO INOX 304 LIGA 18.8 - CHAPA N.20 (1MM) - MED. (700X400X150)MM</t>
  </si>
  <si>
    <t>CUBA DUPLA AÇO INOX 304 LIGA 18.8 - CHAPA N.20 (1MM) - MED. (1020X400X200)MM</t>
  </si>
  <si>
    <t>CUBA SIMPLES AÇO INOX 304 LIGA 18.8 - CHAPA N. 20 (1MM) - MED. (500X400X200)MM</t>
  </si>
  <si>
    <t>CUBA SIMPLES AÇO INOX 304 LIGA 18.8 - CHAPA N. 20 (1MM) - MED. (560X335X150)MM</t>
  </si>
  <si>
    <t>CUBA SIMPLES AÇO INOX 304 LIGA 18.8 - CHAPA N.18 (1,2MM) - PARA TANQUE PANELA - MED. (600X500X400)MM</t>
  </si>
  <si>
    <t>CUBA SIMPLES AÇO INOX 304 LIGA 18.8 - CHAPA N.18 (1,2MM) - PARA TANQUE PANELA - MED. (600X800X300)MM</t>
  </si>
  <si>
    <t>CUBA SIMPLES AÇO INOX 304 LIGA 18.8 - CHAPA N.18 (1,2MM) - PARA TANQUE PANELA - MED. (600X500X500)MM</t>
  </si>
  <si>
    <t>CUBA SIMPLES AÇO INOX 304 LIGA 18.8 - CHAPA N. 20 (1MM) - MED. (500X400X250)MM</t>
  </si>
  <si>
    <t>CUBA SIMPLES AÇO INOX 304 LIGA 18.8 - CHAPA N. 20 (1MM) - MED. (500X400X150)MM</t>
  </si>
  <si>
    <t>MICTÓRIO COLETIVO; AÇO INOX - 0/2000MM</t>
  </si>
  <si>
    <t>TOALHEIRO P/ PAPEL 2 OU 3 DOBRAS OU INTERFOLHAS</t>
  </si>
  <si>
    <t>SUPORTE EM ABS PARA PAPEL HIGIÊNICO BRANCO- ROLÃO DE 300 A 600 METROS</t>
  </si>
  <si>
    <t>SABONETEIRA DE SOBREPOR (FIXADA NA PAREDE) TIPO CONCHA EM AÇO INOXIDÁVEL</t>
  </si>
  <si>
    <t>SABONETEIRA EM ABS - TIPO DISPENSER - PARA REFIL DE 800ML DE SABÃO LÍQUIDO TIPO GEL</t>
  </si>
  <si>
    <t>DISPENSER DE PAPEL TOALHA, DE PAREDE, MANUAL, PARA SANITÁRIOS - ABS - ALTO IMPACTO AUTO-CORTE</t>
  </si>
  <si>
    <t>MATERIAIS DE FIBRA</t>
  </si>
  <si>
    <t>CUBA EM FIBRA DE VIDRO - MED. (600X500X200)MM</t>
  </si>
  <si>
    <t>METAIS SANITÁRIOS</t>
  </si>
  <si>
    <t>AREJADOR DE VAZÃO CONSTANTE ANTI-FURTO, DE 6 LITROS</t>
  </si>
  <si>
    <t>MISTURADOR DE MESA P/ LAVATÓRIO - 1/2"</t>
  </si>
  <si>
    <t>MISTURADOR DE PAREDE P/ PIA - 3/4"</t>
  </si>
  <si>
    <t>MISTURADOR PARA CHUVEIRO ENTRADA HORIZONTAL DE ¾” , SAÍDA ½” COM ACABAMENTO</t>
  </si>
  <si>
    <t>TORNEIRA DE PRESSÃO CROMADA LONGA 1/2" P/ PIA -SEM AREJADOR 18 A 20 CM - TIPO PAREDE - C/ BUCHA DE REDUÇÃO DE 3/4"</t>
  </si>
  <si>
    <t>TORNEIRA P/ USO GERAL; M. AMARELO - 3/4"</t>
  </si>
  <si>
    <t>TORNEIRA P/ USO GERAL; M. CROMADO - 1/2"</t>
  </si>
  <si>
    <t>TORNEIRA P/ USO GERAL; M. CROMADO - 3/4"</t>
  </si>
  <si>
    <t>TORNEIRA P/ LAVATÓRIO - 1/2"</t>
  </si>
  <si>
    <t>TORNEIRA C/ ACIONAMENTO POR ALAVANCA (CLÍNICA) 1/2"</t>
  </si>
  <si>
    <t>TORNEIRA DE BANCA, CROMADA, COM ACIONAMENTO MANUAL E FECHAMENTO AUTOMÁTICO</t>
  </si>
  <si>
    <t>TORNEIRA ELETRÔNICA DE BANCA, CROMADA, COM SENSOR DE MOVIMENTO E ACIONAMENTO ELÉTRICO DE 110V</t>
  </si>
  <si>
    <t>BICA ALTA ARTICULÁVEL DE MESA, CROMADA, DE 1/2"</t>
  </si>
  <si>
    <t>CONJUNTO ANTI-VANDALISMO: TORNEIRA DE PAREDE 80 OU 85 E VÁLVULA DE FECHAMENTO AUTOMÁTICO</t>
  </si>
  <si>
    <t>TORNEIRA DE ACIONAMENTO RESTRITO DE PAREDE</t>
  </si>
  <si>
    <t>TAMPOS</t>
  </si>
  <si>
    <t>TAMPO PARA BANCADA; AÇO INOX. N.18  - 0/2000MM. 18.8</t>
  </si>
  <si>
    <t>TAMPO P/ BANCADA - MÁRMORE ESPÍRITO SANTO  - ESPES. 2CM</t>
  </si>
  <si>
    <t>TAMPO PARA  BANCADA - GRANITO CINZA ANDORINHA - ESPESSURA 2CM</t>
  </si>
  <si>
    <t>TAMPO PARA BANCADA ÚMIDA - GRANITO CINZA MAUÁ POLIDO - ESPESSURA 2CM</t>
  </si>
  <si>
    <t>TAMPO PARA BANCADA ÚMIDA - GRANITO VERDE UBATUBA POLIDO - ESPESSURA 2CM</t>
  </si>
  <si>
    <t>TAMPO PARA BANCADA ÚMIDA - GRANITO PRETO SÃO GABRIEL - POLIDO - ESPESSURA 2CM</t>
  </si>
  <si>
    <t>FRONTÃO / TESTEIRA - MÁRMORE BRANCO ESPÍRITO SANTO ALTURA 10CM - ESPESSURA 2CM</t>
  </si>
  <si>
    <t>FRONTÃO / TESTEIRA - GRANITO CINZA MAUÁ ALTURA 10CM - ESPESSURA 2CM</t>
  </si>
  <si>
    <t>APARELHOS E EQUIPAMENTOS</t>
  </si>
  <si>
    <t>CHUVEIRO FIXO DE METAL CROMADO -  DIÂMETRO MÍNIMO 6 CM</t>
  </si>
  <si>
    <t>FILTRO TIPO CUNO C/ ELEM. FILTR. CARVÃO/POLIPROPILENO 180 L/H</t>
  </si>
  <si>
    <t>FILTRO TIPO CUNO C/ ELEM. FILTR. CARVÃO/POLIPROPILENO 360 L/H</t>
  </si>
  <si>
    <t>FOGÃO INDUSTRIAL COM FORNO - 4 BOCAS</t>
  </si>
  <si>
    <t>FOGÃO INDUSTRIAL COM FORNO - 6 BOCAS</t>
  </si>
  <si>
    <t>COIFA DE CHAPA GALVANIZADA Nº22 - (1,30X1,30)M</t>
  </si>
  <si>
    <t>COIFA DE CHAPA GALVANIZADA Nº22 - (2,20X1,30)M</t>
  </si>
  <si>
    <t>DUTO EM CHAPA GALVANIZADA Nº22 PARA COIFA - DIÂM. 35CM</t>
  </si>
  <si>
    <t>GLP 13 KG (CARGA+BOTIJÃO)</t>
  </si>
  <si>
    <t>GLP 45 KG (CARGA+CILINDRO)</t>
  </si>
  <si>
    <t>EQUIPAMENTOS DE PROTEÇÃO CONTRA INCÊNDIO</t>
  </si>
  <si>
    <t>ABRIGO PARA HIDRANTE EM CHAPA DE AÇO Nº 20</t>
  </si>
  <si>
    <t>SETA P/ EXTINTOR / HIDRANTE</t>
  </si>
  <si>
    <t>ESGUICHO COM ENGATE RÁPIDO - 1.1/2"X1/2"</t>
  </si>
  <si>
    <t>ESGUICHO COM ENGATE RÁPIDO - 2.1/2" X 5/8"</t>
  </si>
  <si>
    <t>EXTINTOR ÁGUA PRESSURIZADA - 10L</t>
  </si>
  <si>
    <t>EXTINTOR DE ESPUMA MECÂNICA - 9L</t>
  </si>
  <si>
    <t>EXTINTOR GÁS CARBÔNICO - 4KG</t>
  </si>
  <si>
    <t>EXTINTOR GÁS CARBÔNICO - 6 KG</t>
  </si>
  <si>
    <t>EXTINTOR GÁS CARBÔNICO - 10 KG</t>
  </si>
  <si>
    <t>EXTINTOR PÓ QUÍMICO - 4KG</t>
  </si>
  <si>
    <t>EXTINTOR PÓ QUÍMICO - 8 KG</t>
  </si>
  <si>
    <t>EXTINTOR PÓ QUÍMICO - 12KG</t>
  </si>
  <si>
    <t>REGISTRO HIDRÁULICO DE BRONZE TIPO GLOBO ANGULAR 45º (2.1/2") COM ADAPTADOR E TAMPÃO DE 1.1/2"</t>
  </si>
  <si>
    <t>MANGUEIRA DE INCÊNDIO; 15M - 1.1/2"</t>
  </si>
  <si>
    <t>MANGUEIRA DE INCÊNDIO; 30M - 1.1/2"</t>
  </si>
  <si>
    <t>MANGUEIRA DE INCÊNDIO; 30M - 2.1/2"</t>
  </si>
  <si>
    <t>CAPTAÇÃO DE ÁGUAS PLUVIAIS</t>
  </si>
  <si>
    <t>CALHA EM CHAPA DE AÇO GALVANIZADO N.24 - DESENVOLV. 33CM</t>
  </si>
  <si>
    <t>CALHA EM CHAPA DE AÇO GALVANIZADO N.24 - DESENVOLV. 50CM</t>
  </si>
  <si>
    <t>CALHA EM CHAPA DE AÇO GALVANIZADO N.24 - DESENVOLVIMENTO 100CM</t>
  </si>
  <si>
    <t>CALHA EM ALUMÍNIO - ESPESSURA 0,8MM - DESENVOLVIMENTO  50CM</t>
  </si>
  <si>
    <t>CALHA EM ALUMÍNIO - ESPESSURA 0,8MM - DESENVOLVIMENTO 100CM</t>
  </si>
  <si>
    <t>CALHA EM ALUMÍNIO - ESPESSURA 1,0MM - DESENVOLVIMENTO  50CM</t>
  </si>
  <si>
    <t>CALHA EM ALUMÍNIO - ESPESSURA 1,0MM - DESENVOLVIMENTO 100CM</t>
  </si>
  <si>
    <t>CALHA EM PVC - 125&lt;=DIAM&lt;=170 MM</t>
  </si>
  <si>
    <t>RUFO EM CHAPA DE AÇO GALVANIZADO N.24 - CORTE 16CM</t>
  </si>
  <si>
    <t>RUFO EM CHAPA DE AÇO GALVANIZADO N.24 - CORTE 25CM</t>
  </si>
  <si>
    <t>RUFO EM CHAPA DE AÇO GALVANIZADO N.24 - CORTE 33CM</t>
  </si>
  <si>
    <t>RUFO EM CHAPA DE AÇO GALVANIZADO N.24 - CORTE 50CM</t>
  </si>
  <si>
    <t>RUFO EM CHAPA DE AÇO GALVANIZADO N.24 - CORTE 100CM</t>
  </si>
  <si>
    <t>RUFO EM CHAPA DE AÇO GALVANIZADO N.24 - CORTE 130 CM</t>
  </si>
  <si>
    <t>RUFO EM CHAPA DE AÇO GALVANIZADO N.24 - CORTE 140CM</t>
  </si>
  <si>
    <t>FOSSAS SÉPTICAS</t>
  </si>
  <si>
    <t>ANEL DE CONCRETO P/ FOSSA SÉPTICA - 1,5 X 0,5 M</t>
  </si>
  <si>
    <t>ANEL DE CONCRETO P/ FOSSA SÉPTICA - 2,5 X 0,5 M</t>
  </si>
  <si>
    <t>ANEL DE CONCRETO DIÂM. EXT.= 2.12 M - H = 0.5M</t>
  </si>
  <si>
    <t>ANEL DE CONCRETO P/ FILTRO ANAERÓBICO 3,0 X 0,5 M</t>
  </si>
  <si>
    <t>LIMPEZA FOSSA SÉPTICA - VIAGEM DE 7 M3</t>
  </si>
  <si>
    <t>LIMPEZA SUMIDOURO - VIAGEM DE 7M3</t>
  </si>
  <si>
    <t>Viagem</t>
  </si>
  <si>
    <t>TAMPÃO COM 2 CHAMINÉS DE ACESSO - 2,5M</t>
  </si>
  <si>
    <t>TAMPÃO COM 1 CHAMINÉ DE ACESSO - 1,5M</t>
  </si>
  <si>
    <t>ANEL DE BORRACHA PARA BACIA SANITÁRIA</t>
  </si>
  <si>
    <t>BOLSA DE BORRACHA PARA BACIA SANITÁRIA</t>
  </si>
  <si>
    <t>AUTOMÁTICO DE NÍVEL REVERSÍVEL - 127/250V - DE 15A</t>
  </si>
  <si>
    <t>COLA PARA PVC</t>
  </si>
  <si>
    <t>ESTOPA ALCATROADA (PARA ENCANAMENTO)</t>
  </si>
  <si>
    <t>FITA DE TEFLON - 1/2"</t>
  </si>
  <si>
    <t>FITA DE TEFLON - 3/4"</t>
  </si>
  <si>
    <t>FITA DE TEFLON - 1"</t>
  </si>
  <si>
    <t>SOLDA PREPARADA 50% ESTANHO, 50% CHUMBO - EM BARRA</t>
  </si>
  <si>
    <t>SOLDA PREPARADA - 30/70</t>
  </si>
  <si>
    <t>SOLUÇÃO LIMPADORA PARA PVC</t>
  </si>
  <si>
    <t>SUPORTE PARA LAVATÓRIO SEM COLUNA</t>
  </si>
  <si>
    <t>CONJUNTO DE FIXAÇÃO PARA TANQUE</t>
  </si>
  <si>
    <t>TAMPO E ASSENTO DE PLÁSTICO FLEXÍVEL</t>
  </si>
  <si>
    <t>TAMPO E ASSENTO PLÁSTICO - INFANTIL</t>
  </si>
  <si>
    <t>TORNEIRA DE BÓIA; DE COBRE - 3/4"</t>
  </si>
  <si>
    <t>TORNEIRA DE BÓIA; DE COBRE -1"</t>
  </si>
  <si>
    <t>TORNEIRA DE BÓIA; DE COBRE - 1.1/2"</t>
  </si>
  <si>
    <t>TORNEIRA DE BÓIA; DE COBRE - 2"</t>
  </si>
  <si>
    <t>RABICHO DE METAL CROMADO FLEXÍVEL PARA LAVATÓRIO (1/2"X30)CM</t>
  </si>
  <si>
    <t>RABICHO DE PVC FLEXÍVEL PARA LAVATÓRIO - (1/2"X30)CM</t>
  </si>
  <si>
    <t>TUBO ABS CROMADA - LIGAÇÃO P/ BACIA</t>
  </si>
  <si>
    <t>TUBO DE ALUMÍNIO P/ LIGAÇÃO DE CHUVEIRO (C/ CANOPLA)</t>
  </si>
  <si>
    <t>INSUMOS DIVERSOS</t>
  </si>
  <si>
    <t>CANALETA MEIA CANA DE CONCRETO SIMPLES,CLASSE C1 - D=50CM COM PONTA E BOLSA</t>
  </si>
  <si>
    <t>CANALETA MEIA CANA DE CONCRETO SIMPLES,CLASSE C1 - D=40CM COM PONTA E BOLSA</t>
  </si>
  <si>
    <t>CANALETA MEIA CANA DE CONCRETO SIMPLES,CLASSE C1 - D=30CM COM PONTA E BOLSA</t>
  </si>
  <si>
    <t>BICO ESCALONADO PARA GÁS DE 3/8"</t>
  </si>
  <si>
    <t>REGULADOR PARA GÁS INDUSTRIAL DE BAIXA PRESSÃO - 50KG/H</t>
  </si>
  <si>
    <t>ALUGUEL DE CAÇAMBA METÁLICA - CAPACIDADE 4 M3 P/ ENTULHO DE ALVENARIA</t>
  </si>
  <si>
    <t>PLACA INAUGURAL INTERNA EM AÇO INOX - 600 X 500 X 3 MM BAIXO RELEVO - PADRÃO PMSP</t>
  </si>
  <si>
    <t>PEDESTAL SINALIZADOR PARA ESTACIONAMENTO, P/ DEFICIENTE (POSTE, PLACA E BASE PARA FIXAÇÃO)</t>
  </si>
  <si>
    <t>PLACA DE IDENTIFICAÇÃO NÚMERO DE PAVIMENTO EM BRAILE (10X10CM, EM ALUMÍNIO)</t>
  </si>
  <si>
    <t>PLACA DE IDENTIFICAÇÃO DE WC EM BRAILE FEMININO OU MASCULINO (21X10CM, EM ALUMÍNIO)</t>
  </si>
  <si>
    <t>PLACA DE IDENTIFICAÇÃO EM BRAILE "INÍCIO E FINAL" P/ CORRIMÃO (10X3CM, EM ALUMÍNIO)</t>
  </si>
  <si>
    <t>PLACA DE IDENTIFICAÇÃO EM BRAILE DE PAVIMENTO P/ CORRIMÃO (3X3CM, EM ALUMÍNIO)</t>
  </si>
  <si>
    <t>PLACA PARA PORTA WC C/ DESENHO UNIVERSAL ACESSIB. (20X15CM, EM ALUMÍNIO)</t>
  </si>
  <si>
    <t>PORTA DE VIDRO TEMPERADO 10MM OPACO COM FERRAGENS 82 X 210 CM - SEM MOLA</t>
  </si>
  <si>
    <t>PLAYGROUND-BRINQUEDOS DE MADEIRA-CASA TARZAN COM RAMPA ESCALADA, ESCORREGADOR, PONTE E ESCADA MARINHEIRO-COLOCADO</t>
  </si>
  <si>
    <t>PLAYGROUND-BRINQUEDOS DE MADEIRA-CASA TARZAN COM RAMPA ESCALADA, ESCORREGADOR E ESCADA MARINHEIRO - COLOCADO</t>
  </si>
  <si>
    <t>PLAYGROUND-BRINQUEDOS DE MADEIRA-CASA TARZAN COM ESCORREGADOR E ESCADA MARINHEIRO - COLOCADO</t>
  </si>
  <si>
    <t>PLAYGROUND-BRINQUEDOS DE MADEIRA-DOIS CAVALINHOS E DUAS GANGORRAS - COLOCADO, BASES LATERAIS EM "X"</t>
  </si>
  <si>
    <t>PLAYGROUND-BRINQUEDOS DE MADEIRA-ESCORREGADOR (COMPRIM DA PRANCHA ENTRE 2,5 E 3,00 M / ALT=1,8M) - COLOCADO</t>
  </si>
  <si>
    <t>PLAYGROUND-BRINQUEDOS DE MADEIRA-GANGORRA DUPLA - COLOCADO</t>
  </si>
  <si>
    <t>PLAYGROUND-BRINQUEDOS DE MADEIRA-ARGOLA E TRAPÉZIO - COLOCADO BASES LATERAIS EM "X"</t>
  </si>
  <si>
    <t>PLAYGROUND-BRINQUEDOS DE MADEIRA-BALANÇA DUPLA - COLOCADO BASES LATERAIS EM "X"</t>
  </si>
  <si>
    <t>PLAYGROUND-BRINQUEDOS DE MADEIRA-ESCADA HORIZONTAL - COLOCADO</t>
  </si>
  <si>
    <t>APARELHOS DE GINÁSTICA DE MADEIRA - BARRA DUPLA EM DOIS NÍVEIS - COLOCADO</t>
  </si>
  <si>
    <t>APARELHOS DE GINÁSTICA DE MADEIRA - BARRA SIMPLES COLOCADO</t>
  </si>
  <si>
    <t>APARELHOS DE GINÁSTICA DE MADEIRA - BARRAS PARALELAS COLOCADO</t>
  </si>
  <si>
    <t>SURF DUPLO CONJUGADO (EXERCITADOR P/ IDOSOS) MONTADO - SEM INSTALAÇÃO</t>
  </si>
  <si>
    <t>ROTAÇÃO DIAGONAL DUPLA- APARELHO DUPLO CONJUGADO ( EXERCITADOR P/ IDOSOS) MONTADO - SEM INSTALAÇÃO</t>
  </si>
  <si>
    <t>MULTI EXERCITADOR CONJUGADO COM 6 FUNÇÕES  (EXERCITADOR P/ IDOSOS) MONTADO - SEM INSTALAÇÃO</t>
  </si>
  <si>
    <t>SIMULADOR DE CAVALGADA DUPLO  (EXERCITADOR P/ IDOSOS) MONTADO - SEM INSTALAÇÃO</t>
  </si>
  <si>
    <t>SIMULADOR DE CAVALGADA TRIPLO  (EXERCITADOR P/ IDOSOS) MONTADO - SEM INSTALAÇÃO</t>
  </si>
  <si>
    <t>ALONGADOR COM 3 ALTURAS CONJUGADO  (EXERCITADOR P/ IDOSOS) MONTADO - SEM INSTALAÇÃO</t>
  </si>
  <si>
    <t>PRESSÃO DE PERNAS TRIPLO  CONJUGADO  (EXERCITADOR P/ IDOSOS) MONTADO - SEM INSTALAÇÃO</t>
  </si>
  <si>
    <t>REMADA SENTADA  (EXERCITADOR P/ IDOSOS) MONTADO - SEM INSTALAÇÃO</t>
  </si>
  <si>
    <t>SIMULADOR DE CAMINHADA DUPLO  CONJUGADO  (EXERCITADOR P/ IDOSOS) MONTADO - SEM INSTALAÇÃO</t>
  </si>
  <si>
    <t>SIMULADOR DE CAMINHADA TRIPLO CONJUGADO  (EXERCITADOR P/ IDOSOS) MONTADO - SEM INSTALAÇÃO</t>
  </si>
  <si>
    <t>ROTAÇÃO VERTICAL DUPLO  (EXERCITADOR P/ IDOSOS) MONTADO - SEM INSTALAÇÃO</t>
  </si>
  <si>
    <t>ROTAÇÃO VERTICAL TRIPLO CONJUGADO (EXERCITADOR P/ IDOSOS) MONTADO - SEM INSTALAÇÃO</t>
  </si>
  <si>
    <t>ESQUI DUPLO CONJUGADO (EXERCITADOR P/ IDOSOS) MONTADO - SEM INSTALAÇÃO</t>
  </si>
  <si>
    <t>ESQUI TRIPLO CONJUGADO (EXERCITADOR P/ IDOSOS) MONTADO - SEM INSTALAÇÃO</t>
  </si>
  <si>
    <t>BICICLETA DE CADEIRA INDIVIDUAL (EXERCITADOR P/ IDOSOS) MONTADO - SEM INSTALAÇÃO</t>
  </si>
  <si>
    <t>BICICLETA DE CADEIRA TRIPLA (EXERCITADOR P/ IDOSOS) MONTADO - SEM INSTALAÇÃO</t>
  </si>
  <si>
    <t>PUXADOR PEITORAL DUPLO STAR (EXERCITADOR P/ IDOSOS) MONTADO - SEM INSTALAÇÃO</t>
  </si>
  <si>
    <t>TWIST TRIPLO (EXERCITADOR P/ IDOSOS) MONTADO - SEM INSTALAÇÃO</t>
  </si>
  <si>
    <t>PLACA ORIENTADORA VERTICAL  (EXERCITADOR P/ IDOSOS) 2000X1000 MONTADO - SEM INSTALAÇÃO</t>
  </si>
  <si>
    <t>LIXEIRA DUPLA  (EXERCITADOR P/ IDOSOS) MONTADO - SEM INSTALAÇÃO</t>
  </si>
  <si>
    <t>SONDAGENS</t>
  </si>
  <si>
    <t>MATERIAIS E EQUIPAMENTOS PARA SONDAGEM</t>
  </si>
  <si>
    <t>VB</t>
  </si>
  <si>
    <t>ÁGUA - FORNECIMENTO EM CARRO PIPA PARTICULAR DE 6000 L OBS.: ÁGUA POTÁVEL - PREÇO "A RETIRAR" NA SABESP</t>
  </si>
  <si>
    <t>ÁGUA DE REÚSO - SABESP (PREÇO PARA EMPRESAS PRIVADAS) OBS.: PREÇO "A RETIRAR" NA SABESP</t>
  </si>
  <si>
    <t>ÁGUA POTÁVEL - FORNECIMENTO EM CAMINHÃO TANQUE CAM. 10.000 L -EMPR. QUE FORN. NO MUNICÍPIO (P/CONSTRUTORA)</t>
  </si>
  <si>
    <t>APARELHO DE APOIO DE NEOPRENE FRETADO (NÃO INSTALADO)</t>
  </si>
  <si>
    <t>Dm3</t>
  </si>
  <si>
    <t>APARELHO DE APOIO DE NEOPRENE SIMPLES (NÃO INSTALADO)</t>
  </si>
  <si>
    <t>ELETRODO AWS E 6010 DE 4MM (5/32")</t>
  </si>
  <si>
    <t>FOTO COLORIDA 10 X15 CM - REVELAÇÃO DE FOTO DIGITAL</t>
  </si>
  <si>
    <t>CIMENTO ASFÁLTICO P/ REJUNTAMENTO DE MANILHAS (ASFALTO DESTILADO MODIFICADO COM ADITIVOS ESPECIAIS)</t>
  </si>
  <si>
    <t>MANGUEIRA PLÁSTICA FLEXÍVEL D = 1/2" - ESP = 2MM - CRISTAL</t>
  </si>
  <si>
    <t>MANGUEIRA FLEXÍVEL 3" - TRANSPARENTE COM ESPIRAL LARANJA -  PARA SUCÇÃO DE DESCARGA DE ÁGUA</t>
  </si>
  <si>
    <t>CÓPIA XEROX EM TAMANHO OFÍCIO UMA FACE (PRETO/BRANCO) (PREÇO UNITÁRIO P/ AQUISIÇÃO DE 10 CÓPIAS DO MESMO ORIGINAL)</t>
  </si>
  <si>
    <t>CÓPIA XEROX EM TAMANHO OFÍCIO UMA FACE - COLORIDA (PREÇO UNITÁRIO P/ AQUISIÇÃO DE 10 CÓPIAS DO MESMO ORIGINAL)</t>
  </si>
  <si>
    <t>CÓPIA XEROX EM TAMANHO A3 UMA FACE - PRETO E BRANCO (PREÇO UNITÁRIO P/ AQUISIÇÃO DE 10 CÓPIAS DO MESMO ORIGINAL)</t>
  </si>
  <si>
    <t>CÓPIA XEROX EM TAMANHO A3 UMA FACE - COLORIDA (PREÇO UNITÁRIO P/ AQUISIÇÃO DE 10 CÓPIAS DO MESMO ORIGINAL)</t>
  </si>
  <si>
    <t>CÓPIA XEROX PRETO / BRANCO</t>
  </si>
  <si>
    <t>PLOTAGEM EM PAPEL SULFITE - TAMANHO "A1" -  PRETO E BRANCO (594 x 841 MM) -  PLT</t>
  </si>
  <si>
    <t>PLOTAGEM EM PAPEL SULFITE - TAMANHO "A0" -  PRETO E BRANCO (841 X 1184 MM) - PLT</t>
  </si>
  <si>
    <t>PLOTAGEM EM PAPEL SULFITE - TAMANHO "A1" - COLORIDA (594 x 841 MM) - PLT</t>
  </si>
  <si>
    <t>PLOTAGEM EM PAPEL SULFITE - TAMANHO "A0" - COLORIDA (841 X 1184 MM) - PLT</t>
  </si>
  <si>
    <t>PASTA LUBRIFICANTE PARA TUBOS E CONEXÕES COM JUNTA ELÁSTICA (USO EM PVC, AÇO, POLIETILENO E OUTROS)</t>
  </si>
  <si>
    <t>EXPLOSIVO - 1" X 8" - TIPO EMULSÃO</t>
  </si>
  <si>
    <t>ESPOLETA COMUM - NÚMERO 08</t>
  </si>
  <si>
    <t>ESTOPIM SIMPLES</t>
  </si>
  <si>
    <t>MANCHETE DE BORRACHA (32X35X100)MM</t>
  </si>
  <si>
    <t>FURO EM CONCRETO DIÂMETRO 3/8" - PROFUNDIDADE 15CM (UTILIZANDO MARTELETE ELÉTRICO COM BROCA DE VÍDEA) SEM MOBILIZAÇÃO</t>
  </si>
  <si>
    <t>CM</t>
  </si>
  <si>
    <t>FURO EM CONCRETO DIÂMETRO 1/2" - PROFUNDIDADE 15CM (UTILIZANDO MARTELETE ELÉTRICO COM BROCA DE VÍDEA) SEM MOBILIZAÇÃO</t>
  </si>
  <si>
    <t>FURO EM CONCRETO DIÂMETRO 5/8" - PROFUNDIDADE 15CM (UTILIZANDO MARTELETE ELÉTRICO COM BROCA DE VÍDEA) SEM MOBILIZAÇÃO</t>
  </si>
  <si>
    <t>FURO EM CONCRETO DIÂMETRO 3/4" - PROFUNDIDADE 15CM (UTILIZANDO MARTELETE ELÉTRICO COM BROCA DE VÍDEA) SEM MOBILIZAÇÃO</t>
  </si>
  <si>
    <t>FURO EM CONCRETO DIÂMETRO 1" - PROFUNDIDADE 15CM (UTILIZANDO MARTELETE ELÉTRICO COM BROCA DE VÍDEA) SEM MOBILIZAÇÃO</t>
  </si>
  <si>
    <t>FURO EM CONCRETO DIÂMETRO 1.1/4" - PROFUNDIDADE 15CM (UTILIZANDO MARTELETE ELÉTRICO COM BROCA DE VÍDEA) SEM MOBILIZAÇÃO</t>
  </si>
  <si>
    <t>FURO EM CONCRETO ARMADO DIÂMETRO 1.1/2" - PROFUNDIDADE 15CM (UTILIZANDO PERFURATRIZ ELÉTRICA C/ COROA DIAMANTADA) SEM MOBILIZAÇÃO</t>
  </si>
  <si>
    <t>FURO EM CONCRETO ARMADO DIÂMETRO 2" - PROFUNDIDADE 15CM (UTILIZANDO PERFURATRIZ ELÉTRICA C/ COROA DIAMANTADA) SEM MOBILIZAÇÃO</t>
  </si>
  <si>
    <t>FURO EM CONCRETO ARMADO DIÂMETRO 3" - PROFUNDIDADE 15CM (UTILIZANDO PERFURATRIZ ELÉTRICA C/ COROA DIAMANTADA) SEM MOBILIZAÇÃO</t>
  </si>
  <si>
    <t>FURO EM CONCRETO ARMADO DIÂMETRO 4" - PROFUNDIDADE 15CM (UTILIZANDO PERFURATRIZ ELÉTRICA C/ COROA DIAMANTADA) SEM MOBILIZAÇÃO</t>
  </si>
  <si>
    <t>FURO EM CONCRETO ARMADO DIÂMETRO 5" - PROFUNDIDADE 15CM (UTILIZANDO PERFURATRIZ ELÉTRICA C/ COROA DIAMANTADA) SEM MOBILIZAÇÃO</t>
  </si>
  <si>
    <t>FURO EM CONCRETO ARMADO DIÂMETRO 6" - PROFUNDIDADE 15CM (UTILIZANDO PERFURATRIZ ELÉTRICA C/ COROA DIAMANTADA) SEM MOBILIZAÇÃO</t>
  </si>
  <si>
    <t>FURO EM CONCRETO ARMADO DIÂMETRO 8" - PROFUNDIDADE 15CM (UTILIZANDO PERFURATRIZ ELÉTRICA C/ COROA DIAMANTADA) SEM MOBILIZAÇÃO</t>
  </si>
  <si>
    <t>BALDE PARA SINALIZAÇÃO VERMELHO (SEM SOQUETE-SEM LÂMPADA)</t>
  </si>
  <si>
    <t>TELA TAPUME - EM POLIETILENO ESTIRADO P/ DEMARCAÇÃO DE OBRA COR LARANJA -  ROLO DE 1,20M LARG. X 50M COMPRIMENTO</t>
  </si>
  <si>
    <t>DEFENSA METÁLICA SEMI-MALEÁVEL SIMPLES</t>
  </si>
  <si>
    <t>POSTO DE CONSUMO DE O2 OU AR OU VÁCUO OU N2O SOMENTE O APARELHO, SEM INSTALAÇÃO</t>
  </si>
  <si>
    <t>ESTAÇÃO DE CHAMADA DE ENFERMEIRA. SOMENTE O APARELHO, SEM INSTALAÇÃO</t>
  </si>
  <si>
    <t>PAINEL DE ALARME PARA O2 OU AR OU VÁCUO OU N2O SOMENTE O APARELHO, SEM INSTALAÇÃO</t>
  </si>
  <si>
    <t>CONTROLE TECNOLÓGICO EM CONCRETO: VERIFICAÇÃO DA DOSAGEM (DOS.PRE.INF-REP.LAB-MED.AB.MOLD.CORP.PROV.ENS.ID=3,7,28DIA)</t>
  </si>
  <si>
    <t>CONTROLE TECNOLÓGICO EM CONCRETO - RUPTURA DE CORPOS DE PROVA - MOLDADOS PELO LABORATÓRIO</t>
  </si>
  <si>
    <t>CONTROLE TECNOLÓGICO EM AÇO - VERIFICAÇÃO DE BITOLAS</t>
  </si>
  <si>
    <t>CONTROLE TECNOLÓGICO EM AÇO - TRAÇÃO EM BARRAS</t>
  </si>
  <si>
    <t>CONTROLE TECNOLÓGICO EM AÇO - DOBRAMENTO EM BARRAS</t>
  </si>
  <si>
    <t>CONTROLE TECNOLÓGICO DE MATERIAIS: TRANSPORTE DE MOLDES DE CORPOS DE PROVA/OUTROS MATERIAIS (LAB P/OBRA E OBRA P/LAB)</t>
  </si>
  <si>
    <t>CONTROLE TECNOLÓGICO EM CONCRETO: ENSAIO DE ESCLEROMETRIA EM 10 PONT/REG. C/16 TIROS POR PT.(10 PTS) C/MAT,MO,MOB,REL</t>
  </si>
  <si>
    <t>Ensaio</t>
  </si>
  <si>
    <t>CONTROLE TECNOLÓGICO EM CONCRETO: MOLDADOR DOS CORPOS DE PROVA PARA PERÍODO DE 4 HORAS (PERÍODO)</t>
  </si>
  <si>
    <t>Período</t>
  </si>
  <si>
    <t>ENSAIO DE ISOLAÇÃO DE CABO DE MÉDIA TENSÃO</t>
  </si>
  <si>
    <t>ENSAIO DE ISOLAÇÃO DE TRANFORMADOR DE POTÊNCIA</t>
  </si>
  <si>
    <t>ENSAIO DE RELAÇÃO DE TRANSFORMAÇÃO EM TRANSFORMADOR DE POTÊNCIA</t>
  </si>
  <si>
    <t>ENSAIO DE RESISTÊNCIA DE ISOLAÇÃO DE CHAVE SECCIONADORA CLASSE 15KV</t>
  </si>
  <si>
    <t>PARAMETRIZAÇÃO DO RELÊ DE PROTEÇÃO INDIRETA DE DISJUNTOR EM MÉDIA TENSÃO</t>
  </si>
  <si>
    <t>SOLVENTES E PRODUTOS QUÍMICOS</t>
  </si>
  <si>
    <t>ACETILENO INCLUSIVE ACETONAGEM</t>
  </si>
  <si>
    <t>ÁCIDO MURIÁTICO (CLORÍDRICO) - SEM A BOMBONA</t>
  </si>
  <si>
    <t>AGUARRAZ - MINERAL</t>
  </si>
  <si>
    <t>OXIGÊNIO (SOMENTE A CARGA)</t>
  </si>
  <si>
    <t>SOLVENTE PARA MATERIAIS BASE EPÓXI</t>
  </si>
  <si>
    <t>PERCLOROETILENO (FLUIDO DE LIMPEZA A SECO E  DESENGRAXE DE METAIS)</t>
  </si>
  <si>
    <t>EQUIPAMENTOS</t>
  </si>
  <si>
    <t>CARRO POPULAR 50% EM OPERAÇÃO</t>
  </si>
  <si>
    <t>H</t>
  </si>
  <si>
    <t>VAN, TETO ALTO 50% EM OPERAÇÃO</t>
  </si>
  <si>
    <t>CARRO POPULAR À DISPOSIÇÃO</t>
  </si>
  <si>
    <t>VAN LONGO, TETO ALTO À DISPOSIÇÃO</t>
  </si>
  <si>
    <t>CÂMARA NOVA DE PNEU R13 165 - PARA CARRO DE PASSEIO</t>
  </si>
  <si>
    <t>ELEVADOR DEFICIENTE FÍSICO - PERCURSO 3 M - 2 PARADAS 8 PASSAGEIROS - ACABAMENTO EM AÇO CARBONO - ELETROMECÂNICO</t>
  </si>
  <si>
    <t>ELEVADOR DEFICIENTE FÍSICO - PERCURSO 6 M  - 3 PARADAS 8 PASSAGEIROS - ACABAMENTO EM AÇO CARBONO - ELETROMECÂNICO</t>
  </si>
  <si>
    <t>ELEVADOR DEFICIENTE FÍSICO - PERCURSO 9 M - 4 PARADAS 8 PASSAGEIROS - ACABAMENTO EM AÇO CARBONO - ELETROMECÂNICO</t>
  </si>
  <si>
    <t>ELEVADOR DEFICIENTE FÍSICO - PERCURSO 12 M - 5 PARADAS 8 PASSAGEIROS - ACABAMENTO EM AÇO CARBONO - ELETROMECÂNICO</t>
  </si>
  <si>
    <t>BROCA DE WIDIA D=  1/2" - COMPRIMENTO ÚTIL= 10 CM C/ ENCAIXE SDS-PLUS ( DIÂMETRO 13 MM - COMPR. ÚTIL 100 MM)</t>
  </si>
  <si>
    <t>BROCA (COROA + CÁLICE) DENTADA DIAMANTADA - DIÂMETRO=20MM (3/4")</t>
  </si>
  <si>
    <t>CONJUNTO MOTOR BOMBA 1/2 HP OU CV-20MCA-VAZÃO 1M3/H-TRIF. P/ BOMBEAMENTO DE ÁGUA POTÁVEL - TIPO DARKA MOD. CA2</t>
  </si>
  <si>
    <t>CONJUNTO MOTOR BOMBA 3/4 HP OU CV-22,3MCA-VAZÃO 3M3/H-TRIF. P/ BOMBEAMENTO DE ÁGUA POTÁVEL - TIPO DARKA MOD. CA3</t>
  </si>
  <si>
    <t>CONJUNTO MOTOR BOMBA 1 HP OU CV- 25,3MCA-VAZÃO 3M3/H-TRIF. P/ BOMBEAMENTO DE ÁGUA POTÁVEL - TIPO DARKA MOD. CA4</t>
  </si>
  <si>
    <t>CONJUNTO MOTOR BOMBA 2 HP OU CV- 33MCA-VAZÃO 6M3/H-TRIF. P/ BOMBEAMENTO DE ÁGUA POTÁVEL - TIPO DARKA MOD. CH6</t>
  </si>
  <si>
    <t>CONJUNTO MOTOR BOMBA 3 HP OU CV- 36,5MCA-VAZÃO 6M3/H-TRIF. P/ BOMBEAMENTO DE ÁGUA POTÁVEL - TIPO DARKA MOD. CH7</t>
  </si>
  <si>
    <t>CONJUNTO MOTOR BOMBA 4 HP OU CV- 45MCA -VAZÃO 6M3/H-TRIF. P/ BOMBEAMENTO DE ÁGUA POTÁVEL - TIPO DARKA MOD. CH8</t>
  </si>
  <si>
    <t>CONJUNTO MOTOR BOMBA 5 HP OU CV- 53MCA -VAZÃO 6M3/H-TRIF. P/ BOMBEAMENTO DE ÁGUA POTÁVEL - TIPO DARKA MOD. CH9</t>
  </si>
  <si>
    <t>CONJUNTO MOTOR-BOMBA 80M3/H, 20MCA, 7,5CV, 3500 RPM, 220/380V, TRIFÁSICO</t>
  </si>
  <si>
    <t>CONJUNTO MOTOR BOMBA 112M3/H, 20MCA, 10CV, 3500 RPM, 220/380V, TRIFÁSICO</t>
  </si>
  <si>
    <t>CONJUNTO MOTOR BOMBA 160M3/H, 20MCA, 15CV, 1750 RPM, 220/380V, TRIFÁSICO</t>
  </si>
  <si>
    <t>CONJUNTO MOTOR BOMBA 240M3/H, 20MCA, 20CV, 1750 RPM, 220/380V, TRIFÁSICO</t>
  </si>
  <si>
    <t>CONJUNTO MOTOR BOMBA 270M3/H, 20MCA, 25CV, 1750 RPM, 220/380V, TRIFÁSICO</t>
  </si>
  <si>
    <t>AUTOCLAVE - CAPACIDADE 54 LITROS (SEM ACESSÓRIOS)</t>
  </si>
  <si>
    <t>SERRA DIAMANTADA P/ CONCRETO/PISO - 450MM - C/ FURO DE 25MM (P/ SER UTILIZADA EM SERRA CIRCULAR C/ 13 CM PROFUNDIDADE)</t>
  </si>
  <si>
    <t>BROCA OCA DE SONDAGEM COROA AX DIAMANTADA IMPREGNADA</t>
  </si>
  <si>
    <t>BROCA OCA DE SONDAGEM COROA BX DIAMANTADA IMPREGNADA</t>
  </si>
  <si>
    <t>BROCA OCA DE SONDAGEM COROA NX DIAMANTADA IMPREGNADA</t>
  </si>
  <si>
    <t>BROCA OCA DE SONDAGEM COROA HX DIAMANTADA IMPREGNADA</t>
  </si>
  <si>
    <t>FERRAMENTA DE CORTE - W.5/20X - WIRTGEN (CONJUNTO C/ 92 UN) (DENTE P/ FRESADORAS W100 / 1000L  / 1000C /  2000C)</t>
  </si>
  <si>
    <t>PORTA DENTES (BITS) HT 11 R - WIRTGEN (CONJUNTO C/ 80 UN) PARA FRESADORAS W100 / 1000L  / 1000C /  2000C</t>
  </si>
  <si>
    <t>ÁLCOOL COMBUSTÍVEL - PREÇO BOMBA</t>
  </si>
  <si>
    <t>GASOLINA COMUM - PREÇO BOMBA</t>
  </si>
  <si>
    <t>ÓLEO COMBUSTÍVEL BPF ( COM TAXA DE BOMBA )</t>
  </si>
  <si>
    <t>ÓLEO DIESEL - COMUM - PREÇO BOMBA</t>
  </si>
  <si>
    <t>ENERGIA ELÉTRICA</t>
  </si>
  <si>
    <t>KWH</t>
  </si>
  <si>
    <t>Mês/ano</t>
  </si>
  <si>
    <t>Fonte: IPCA-IBGE</t>
  </si>
  <si>
    <t>Número índice acumulado a partir de Jan/93</t>
  </si>
  <si>
    <t>Índice acumulado nos últimos 12 meses (em %)</t>
  </si>
  <si>
    <t>Índice acumulado no ano (em %)</t>
  </si>
  <si>
    <t>Índice do mês (em %)</t>
  </si>
  <si>
    <t>Preço corrigido</t>
  </si>
  <si>
    <t>Considerar inflação</t>
  </si>
  <si>
    <t>Sim</t>
  </si>
  <si>
    <t xml:space="preserve">        PRECOS DE INSUMOS</t>
  </si>
  <si>
    <t/>
  </si>
  <si>
    <t>MES DE COLETA: 04/2022</t>
  </si>
  <si>
    <t>LOCALIDADE: 2840 - SAO PAULO</t>
  </si>
  <si>
    <t>ENCARGOS SOCIAIS (%) HORISTA 114,15  MENSALISTA  70,96</t>
  </si>
  <si>
    <t xml:space="preserve">CODIGO  </t>
  </si>
  <si>
    <t>DESCRICAO DO INSUMO</t>
  </si>
  <si>
    <t>ORIGEM DO PRECO</t>
  </si>
  <si>
    <t xml:space="preserve">  PRECO MEDIANO R$</t>
  </si>
  <si>
    <t>!EM PROCESSO DE DESATIVACAO! DOBRADICA EM ACO/FERRO, 3" X 2 1/2", E= 1,2 A 1,8 MM, SEM ANEL,  CROMADO OU ZINCADO, TAMPA BOLA, COM PARAFUSOS</t>
  </si>
  <si>
    <t xml:space="preserve">UN    </t>
  </si>
  <si>
    <t xml:space="preserve">C </t>
  </si>
  <si>
    <t>14,33</t>
  </si>
  <si>
    <t>!EM PROCESSO DE DESATIVACAO! HASTE DE ATERRAMENTO EM ACO COM 3,00 M DE COMPRIMENTO E DN = 3/4", REVESTIDA COM BAIXA CAMADA DE COBRE, SEM CONECTOR</t>
  </si>
  <si>
    <t>CR</t>
  </si>
  <si>
    <t>127,57</t>
  </si>
  <si>
    <t>!EM PROCESSO DE DESATIVACAO! HASTE DE ATERRAMENTO EM ACO COM 3,00 M DE COMPRIMENTO E DN = 5/8", REVESTIDA COM BAIXA CAMADA DE COBRE, COM CONECTOR TIPO GRAMPO</t>
  </si>
  <si>
    <t>89,30</t>
  </si>
  <si>
    <t>!EM PROCESSO DE DESATIVACAO! HASTE DE ATERRAMENTO EM ACO COM 3,00 M DE COMPRIMENTO E DN = 5/8", REVESTIDA COM BAIXA CAMADA DE COBRE, SEM CONECTOR</t>
  </si>
  <si>
    <t>86,22</t>
  </si>
  <si>
    <t>!EM PROCESSO DE DESATIVACAO! JANELA BASCULANTE, ACO, COM BATENTE/REQUADRO, 60 X 80 CM (SEM VIDROS)</t>
  </si>
  <si>
    <t xml:space="preserve">M2    </t>
  </si>
  <si>
    <t>561,08</t>
  </si>
  <si>
    <t>!EM PROCESSO DE DESATIVACAO! JANELA DE CORRER, ACO, BATENTE/REQUADRO DE 6 A 14 CM, QUADRICULADA, PINTURA ANTICORROSIVA, SEM VIDRO, BANDEIRA COM BASCULA, 4 FLS, 120  X 150 CM (A X L)</t>
  </si>
  <si>
    <t>881,39</t>
  </si>
  <si>
    <t>!EM PROCESSO DE DESATIVACAO! LUMINARIA FECHADA P/ ILUMINACAO PUBLICA, TIPO ABL 50/F OU EQUIV, P/ LAMPADA A VAPOR DE MERCURIO 400W</t>
  </si>
  <si>
    <t>576,32</t>
  </si>
  <si>
    <t>!EM PROCESSO DE DESATIVACAO!JANELA DE CORRER, ACO, BATENTE/REQUADRO DE 6 A 14 CM,  COM DIVISAO HORIZ , PINT ANTICORROSIVA, SEM VIDRO, BANDEIRA COM BASCULA, 4 FLS, 120  X 150 CM (A X L)</t>
  </si>
  <si>
    <t>1.264,72</t>
  </si>
  <si>
    <t>!EM PROCESSO DESATIVACAO! ELETRODUTO EM ACO GALVANIZADO ELETROLITICO, LEVE, DIAMETRO 1", PAREDE DE 0,90 MM</t>
  </si>
  <si>
    <t xml:space="preserve">M     </t>
  </si>
  <si>
    <t>17,42</t>
  </si>
  <si>
    <t>!EM PROCESSO DESATIVACAO! ELETRODUTO EM ACO GALVANIZADO ELETROLITICO, LEVE, DIAMETRO 3/4", PAREDE DE 0,90 MM</t>
  </si>
  <si>
    <t>13,48</t>
  </si>
  <si>
    <t>!EM PROCESSO DESATIVACAO! ELETRODUTO EM ACO GALVANIZADO ELETROLITICO, SEMI-PESADO, DIAMETRO 1 1/2", PAREDE DE 1,20 MM</t>
  </si>
  <si>
    <t>34,04</t>
  </si>
  <si>
    <t>!EM PROCESSO DESATIVACAO! ELETRODUTO EM ACO GALVANIZADO ELETROLITICO, SEMI-PESADO, DIAMETRO 1 1/4", PAREDE DE 1,20 MM</t>
  </si>
  <si>
    <t>33,52</t>
  </si>
  <si>
    <t>ABERTURA PARA ENCAIXE DE CUBA OU LAVATORIO EM BANCADA DE MARMORE/ GRANITO OU OUTRO TIPO DE PEDRA NATURAL</t>
  </si>
  <si>
    <t>165,24</t>
  </si>
  <si>
    <t>ABRACADEIRA DE LATAO PARA FIXACAO DE CABO PARA-RAIO, DIMENSOES 32 X 24 X 24 MM</t>
  </si>
  <si>
    <t>2,80</t>
  </si>
  <si>
    <t>ABRACADEIRA DE NYLON PARA AMARRACAO DE CABOS, COMPRIMENTO DE *230* X *7,6* MM</t>
  </si>
  <si>
    <t>1,18</t>
  </si>
  <si>
    <t>ABRACADEIRA DE NYLON PARA AMARRACAO DE CABOS, COMPRIMENTO DE 100 X 2,5 MM</t>
  </si>
  <si>
    <t>0,07</t>
  </si>
  <si>
    <t>ABRACADEIRA DE NYLON PARA AMARRACAO DE CABOS, COMPRIMENTO DE 150 X *3,6* MM</t>
  </si>
  <si>
    <t>0,18</t>
  </si>
  <si>
    <t>ABRACADEIRA DE NYLON PARA AMARRACAO DE CABOS, COMPRIMENTO DE 200 X *4,6* MM</t>
  </si>
  <si>
    <t>0,23</t>
  </si>
  <si>
    <t>ABRACADEIRA DE NYLON PARA AMARRACAO DE CABOS, COMPRIMENTO DE 390 X *4,6* MM</t>
  </si>
  <si>
    <t>1,14</t>
  </si>
  <si>
    <t>ABRACADEIRA EM ACO PARA AMARRACAO DE ELETRODUTOS, TIPO D, COM 1 1/2" E CUNHA DE FIXACAO</t>
  </si>
  <si>
    <t>3,65</t>
  </si>
  <si>
    <t>ABRACADEIRA EM ACO PARA AMARRACAO DE ELETRODUTOS, TIPO D, COM 1 1/2" E PARAFUSO DE FIXACAO</t>
  </si>
  <si>
    <t>3,70</t>
  </si>
  <si>
    <t>ABRACADEIRA EM ACO PARA AMARRACAO DE ELETRODUTOS, TIPO D, COM 1 1/4" E CUNHA DE FIXACAO</t>
  </si>
  <si>
    <t>3,33</t>
  </si>
  <si>
    <t>ABRACADEIRA EM ACO PARA AMARRACAO DE ELETRODUTOS, TIPO D, COM 1 1/4" E PARAFUSO DE FIXACAO</t>
  </si>
  <si>
    <t>3,56</t>
  </si>
  <si>
    <t>ABRACADEIRA EM ACO PARA AMARRACAO DE ELETRODUTOS, TIPO D, COM 1/2" E CUNHA DE FIXACAO</t>
  </si>
  <si>
    <t>1,76</t>
  </si>
  <si>
    <t>ABRACADEIRA EM ACO PARA AMARRACAO DE ELETRODUTOS, TIPO D, COM 1/2" E PARAFUSO DE FIXACAO</t>
  </si>
  <si>
    <t>1,80</t>
  </si>
  <si>
    <t>ABRACADEIRA EM ACO PARA AMARRACAO DE ELETRODUTOS, TIPO D, COM 1" E CUNHA DE FIXACAO</t>
  </si>
  <si>
    <t>2,05</t>
  </si>
  <si>
    <t>ABRACADEIRA EM ACO PARA AMARRACAO DE ELETRODUTOS, TIPO D, COM 1" E PARAFUSO DE FIXACAO</t>
  </si>
  <si>
    <t>2,15</t>
  </si>
  <si>
    <t>ABRACADEIRA EM ACO PARA AMARRACAO DE ELETRODUTOS, TIPO D, COM 2 1/2" E CUNHA DE FIXACAO</t>
  </si>
  <si>
    <t>4,80</t>
  </si>
  <si>
    <t>ABRACADEIRA EM ACO PARA AMARRACAO DE ELETRODUTOS, TIPO D, COM 2 1/2" E PARAFUSO DE FIXACAO</t>
  </si>
  <si>
    <t>5,30</t>
  </si>
  <si>
    <t>ABRACADEIRA EM ACO PARA AMARRACAO DE ELETRODUTOS, TIPO D, COM 2" E CUNHA DE FIXACAO</t>
  </si>
  <si>
    <t>3,84</t>
  </si>
  <si>
    <t>ABRACADEIRA EM ACO PARA AMARRACAO DE ELETRODUTOS, TIPO D, COM 2" E PARAFUSO DE FIXACAO</t>
  </si>
  <si>
    <t>4,11</t>
  </si>
  <si>
    <t>ABRACADEIRA EM ACO PARA AMARRACAO DE ELETRODUTOS, TIPO D, COM 3 1/2" E CUNHA DE FIXACAO</t>
  </si>
  <si>
    <t>7,68</t>
  </si>
  <si>
    <t>ABRACADEIRA EM ACO PARA AMARRACAO DE ELETRODUTOS, TIPO D, COM 3/4" E CUNHA DE FIXACAO</t>
  </si>
  <si>
    <t>1,92</t>
  </si>
  <si>
    <t>ABRACADEIRA EM ACO PARA AMARRACAO DE ELETRODUTOS, TIPO D, COM 3/4" E PARAFUSO DE FIXACAO</t>
  </si>
  <si>
    <t>1,87</t>
  </si>
  <si>
    <t>ABRACADEIRA EM ACO PARA AMARRACAO DE ELETRODUTOS, TIPO D, COM 3/8" E PARAFUSO DE FIXACAO</t>
  </si>
  <si>
    <t>ABRACADEIRA EM ACO PARA AMARRACAO DE ELETRODUTOS, TIPO D, COM 3" E CUNHA DE FIXACAO</t>
  </si>
  <si>
    <t>6,40</t>
  </si>
  <si>
    <t>ABRACADEIRA EM ACO PARA AMARRACAO DE ELETRODUTOS, TIPO D, COM 3" E PARAFUSO DE FIXACAO</t>
  </si>
  <si>
    <t>5,90</t>
  </si>
  <si>
    <t>ABRACADEIRA EM ACO PARA AMARRACAO DE ELETRODUTOS, TIPO D, COM 4" E CUNHA DE FIXACAO</t>
  </si>
  <si>
    <t>8,64</t>
  </si>
  <si>
    <t>ABRACADEIRA EM ACO PARA AMARRACAO DE ELETRODUTOS, TIPO D, COM 4" E PARAFUSO DE FIXACAO</t>
  </si>
  <si>
    <t>7,61</t>
  </si>
  <si>
    <t>ABRACADEIRA EM ACO PARA AMARRACAO DE ELETRODUTOS, TIPO ECONOMICA (GOTA), COM 8"</t>
  </si>
  <si>
    <t>20,44</t>
  </si>
  <si>
    <t>ABRACADEIRA EM ACO PARA AMARRACAO DE ELETRODUTOS, TIPO U SIMPLES, COM 1 1/2"</t>
  </si>
  <si>
    <t>1,48</t>
  </si>
  <si>
    <t>ABRACADEIRA EM ACO PARA AMARRACAO DE ELETRODUTOS, TIPO U SIMPLES, COM 1 1/4"</t>
  </si>
  <si>
    <t>1,34</t>
  </si>
  <si>
    <t>ABRACADEIRA EM ACO PARA AMARRACAO DE ELETRODUTOS, TIPO U SIMPLES, COM 1/2"</t>
  </si>
  <si>
    <t>0,77</t>
  </si>
  <si>
    <t>ABRACADEIRA EM ACO PARA AMARRACAO DE ELETRODUTOS, TIPO U SIMPLES, COM 1"</t>
  </si>
  <si>
    <t>1,12</t>
  </si>
  <si>
    <t>ABRACADEIRA EM ACO PARA AMARRACAO DE ELETRODUTOS, TIPO U SIMPLES, COM 2 1/2"</t>
  </si>
  <si>
    <t>3,06</t>
  </si>
  <si>
    <t>ABRACADEIRA EM ACO PARA AMARRACAO DE ELETRODUTOS, TIPO U SIMPLES, COM 2"</t>
  </si>
  <si>
    <t>2,19</t>
  </si>
  <si>
    <t>ABRACADEIRA EM ACO PARA AMARRACAO DE ELETRODUTOS, TIPO U SIMPLES, COM 3/4"</t>
  </si>
  <si>
    <t>0,82</t>
  </si>
  <si>
    <t>ABRACADEIRA EM ACO PARA AMARRACAO DE ELETRODUTOS, TIPO U SIMPLES, COM 3/8"</t>
  </si>
  <si>
    <t>0,54</t>
  </si>
  <si>
    <t>ABRACADEIRA EM ACO PARA AMARRACAO DE ELETRODUTOS, TIPO U SIMPLES, COM 3"</t>
  </si>
  <si>
    <t>ABRACADEIRA EM ACO PARA AMARRACAO DE ELETRODUTOS, TIPO U SIMPLES, COM 4"</t>
  </si>
  <si>
    <t>5,87</t>
  </si>
  <si>
    <t>ABRACADEIRA PVC, PARA CALHA PLUVIAL, DIAMETRO ENTRE 80 E 100 MM, PARA DRENAGEM PREDIAL</t>
  </si>
  <si>
    <t>4,46</t>
  </si>
  <si>
    <t>ABRACADEIRA, GALVANIZADA/ZINCADA, ROSCA SEM FIM, PARAFUSO INOX, LARGURA  FITA *12,6 A *14 MM, D = 2" A 2 1/2"</t>
  </si>
  <si>
    <t>8,38</t>
  </si>
  <si>
    <t>ABRACADEIRA, GALVANIZADA/ZINCADA, ROSCA SEM FIM, PARAFUSO INOX, LARGURA  FITA *12,6 A *14 MM, D = 3" A 3 3/4"</t>
  </si>
  <si>
    <t>9,60</t>
  </si>
  <si>
    <t>ABRACADEIRA, GALVANIZADA/ZINCADA, ROSCA SEM FIM, PARAFUSO INOX, LARGURA  FITA *12,6 A *14 MM, D = 4" A 4 3/4"</t>
  </si>
  <si>
    <t>14,85</t>
  </si>
  <si>
    <t>ACABAMENTO DE METAL CROMADO PARA REGISTRO PEQUENO, DE PAREDE, 1/2 " OU 3/4 "</t>
  </si>
  <si>
    <t>29,63</t>
  </si>
  <si>
    <t>ACABAMENTO SIMPLES/CONVENCIONAL PARA FORRO PVC, TIPO "U" OU "C", COR BRANCA, COMPRIMENTO 6 M</t>
  </si>
  <si>
    <t>4,65</t>
  </si>
  <si>
    <t>ACESSORIO DE LIGACAO NAO ELETRICO PARA CARGAS EXPLOSIVAS, TUBO DE 6 M</t>
  </si>
  <si>
    <t>114,61</t>
  </si>
  <si>
    <t>ACESSORIO INICIADOR NAO ELETRICO, TUBO DE 6 M, TEMPO DE RETARDO DE *160* MS</t>
  </si>
  <si>
    <t>106,68</t>
  </si>
  <si>
    <t>ACETILENO (RECARGA DE GAS ACETILENO PARA CILINDRO DE CONJUNTO OXICORTE GRANDE) NAO INCLUI TROCA/MANUTENCAO DO CILINDRO</t>
  </si>
  <si>
    <t xml:space="preserve">KG    </t>
  </si>
  <si>
    <t>51,50</t>
  </si>
  <si>
    <t>ACIDO CLORIDRICO / ACIDO MURIATICO, DILUICAO 10% A 12% PARA USO EM LIMPEZA</t>
  </si>
  <si>
    <t xml:space="preserve">L     </t>
  </si>
  <si>
    <t>15,69</t>
  </si>
  <si>
    <t>ACO CA-25, 10,0 MM, OU 12,5 MM, OU 16,0 MM, OU 20,0 MM, OU 25,0 MM, VERGALHAO</t>
  </si>
  <si>
    <t>10,60</t>
  </si>
  <si>
    <t>ACO CA-25, 16,0 MM, BARRA DE TRANSFERENCIA</t>
  </si>
  <si>
    <t>10,13</t>
  </si>
  <si>
    <t>ACO CA-25, 20,0 MM, BARRA DE TRANSFERENCIA</t>
  </si>
  <si>
    <t>13,00</t>
  </si>
  <si>
    <t>ACO CA-25, 25,0 MM, BARRA DE TRANSFERENCIA</t>
  </si>
  <si>
    <t>12,93</t>
  </si>
  <si>
    <t>ACO CA-25, 32,0 MM, BARRA DE TRANSFERENCIA</t>
  </si>
  <si>
    <t>13,77</t>
  </si>
  <si>
    <t>ACO CA-25, 32,0 MM, VERGALHAO</t>
  </si>
  <si>
    <t>11,95</t>
  </si>
  <si>
    <t>ACO CA-25, 6,3 MM OU 8,0 MM, VERGALHAO</t>
  </si>
  <si>
    <t>9,47</t>
  </si>
  <si>
    <t>ACO CA-50, 10,0 MM, OU 12,5 MM, OU 16,0 MM, OU 20,0 MM, DOBRADO E CORTADO</t>
  </si>
  <si>
    <t>9,82</t>
  </si>
  <si>
    <t>ACO CA-50, 10,0 MM, VERGALHAO</t>
  </si>
  <si>
    <t>9,87</t>
  </si>
  <si>
    <t>ACO CA-50, 12,5 MM OU 16,0 MM, VERGALHAO</t>
  </si>
  <si>
    <t>8,55</t>
  </si>
  <si>
    <t>ACO CA-50, 20,0 MM OU 25,0 MM, VERGALHAO</t>
  </si>
  <si>
    <t>9,86</t>
  </si>
  <si>
    <t>ACO CA-50, 32,0 MM, VERGALHAO</t>
  </si>
  <si>
    <t>10,83</t>
  </si>
  <si>
    <t>ACO CA-50, 6,3 MM, DOBRADO E CORTADO</t>
  </si>
  <si>
    <t>11,58</t>
  </si>
  <si>
    <t>ACO CA-50, 6,3 MM, VERGALHAO</t>
  </si>
  <si>
    <t>10,41</t>
  </si>
  <si>
    <t>ACO CA-50, 8,0 MM, VERGALHAO</t>
  </si>
  <si>
    <t>10,47</t>
  </si>
  <si>
    <t>ACO CA-60, 4,2 MM OU 5,0 MM, DOBRADO E CORTADO</t>
  </si>
  <si>
    <t>9,79</t>
  </si>
  <si>
    <t>ACO CA-60, 4,2 MM, OU 5,0 MM, OU 6,0 MM, OU 7,0 MM, VERGALHAO</t>
  </si>
  <si>
    <t>9,34</t>
  </si>
  <si>
    <t>ACO CA-60, 6,0 MM OU 7,0 MM, DOBRADO E CORTADO</t>
  </si>
  <si>
    <t>10,35</t>
  </si>
  <si>
    <t>ACO CA-60, 8,0 MM OU 9,5 MM, VERGALHAO</t>
  </si>
  <si>
    <t>8,14</t>
  </si>
  <si>
    <t>ACOPLAMENTO DE CONDUTOR PLUVIAL, EM PVC, DIAMETRO ENTRE 80 E 100 MM, PARA DRENAGEM PREDIAL</t>
  </si>
  <si>
    <t>4,44</t>
  </si>
  <si>
    <t>ACOPLAMENTO RIGIDO EM FERRO FUNDIDO PARA SISTEMA DE TUBULACAO RANHURADA, DN 50 MM (2")</t>
  </si>
  <si>
    <t>28,40</t>
  </si>
  <si>
    <t>ACOPLAMENTO RIGIDO EM FERRO FUNDIDO PARA SISTEMA DE TUBULACAO RANHURADA, DN 65 MM (2 1/2")</t>
  </si>
  <si>
    <t>30,82</t>
  </si>
  <si>
    <t>ACOPLAMENTO RIGIDO EM FERRO FUNDIDO PARA SISTEMA DE TUBULACAO RANHURADA, DN 80 MM (3")</t>
  </si>
  <si>
    <t>34,59</t>
  </si>
  <si>
    <t>ADAPTADOR DE COBRE PARA TUBULACAO PEX, DN 16 X 15 MM</t>
  </si>
  <si>
    <t>10,30</t>
  </si>
  <si>
    <t>ADAPTADOR DE COBRE PARA TUBULACAO PEX, DN 20 X 22 MM</t>
  </si>
  <si>
    <t>12,13</t>
  </si>
  <si>
    <t>ADAPTADOR DE COMPRESSAO EM POLIPROPILENO (PP), PARA TUBO EM PEAD, 20 MM X 1/2", PARA LIGACAO PREDIAL DE AGUA (NTS 179)</t>
  </si>
  <si>
    <t>5,00</t>
  </si>
  <si>
    <t>ADAPTADOR DE COMPRESSAO EM POLIPROPILENO (PP), PARA TUBO EM PEAD, 20 MM X 3/4", PARA LIGACAO PREDIAL DE AGUA (NTS 179)</t>
  </si>
  <si>
    <t>4,73</t>
  </si>
  <si>
    <t>ADAPTADOR DE COMPRESSAO EM POLIPROPILENO (PP), PARA TUBO EM PEAD, 32 MM X 1", PARA LIGACAO PREDIAL DE AGUA (NTS 179)</t>
  </si>
  <si>
    <t>9,80</t>
  </si>
  <si>
    <t>ADAPTADOR PVC PARA SIFAO METALICO, SOLDAVEL, COM ANEL BORRACHA (JE), 40 MM X 1 1/2"</t>
  </si>
  <si>
    <t>1,58</t>
  </si>
  <si>
    <t>ADAPTADOR PVC PARA SIFAO, ROSCAVEL, 40 MM X 1 1/4"</t>
  </si>
  <si>
    <t>1,61</t>
  </si>
  <si>
    <t>ADAPTADOR PVC ROSCAVEL, COM FLANGES E ANEL DE VEDACAO, 1/2", PARA CAIXA D' AGUA</t>
  </si>
  <si>
    <t>15,49</t>
  </si>
  <si>
    <t>ADAPTADOR PVC ROSCAVEL, COM FLANGES E ANEL DE VEDACAO, 1", PARA CAIXA D' AGUA</t>
  </si>
  <si>
    <t>28,47</t>
  </si>
  <si>
    <t>ADAPTADOR PVC ROSCAVEL, COM FLANGES E ANEL DE VEDACAO, 3/4", PARA CAIXA D' AGUA</t>
  </si>
  <si>
    <t>21,26</t>
  </si>
  <si>
    <t>ADAPTADOR PVC SOLDAVEL CURTO COM BOLSA E ROSCA, 110 MM X 4", PARA AGUA FRIA</t>
  </si>
  <si>
    <t>63,23</t>
  </si>
  <si>
    <t>ADAPTADOR PVC SOLDAVEL CURTO COM BOLSA E ROSCA, 20 MM X 1/2", PARA AGUA FRIA</t>
  </si>
  <si>
    <t>0,99</t>
  </si>
  <si>
    <t>ADAPTADOR PVC SOLDAVEL CURTO COM BOLSA E ROSCA, 25 MM X 3/4", PARA AGUA FRIA</t>
  </si>
  <si>
    <t>1,22</t>
  </si>
  <si>
    <t>ADAPTADOR PVC SOLDAVEL CURTO COM BOLSA E ROSCA, 32 MM X 1", PARA AGUA FRIA</t>
  </si>
  <si>
    <t>2,52</t>
  </si>
  <si>
    <t>ADAPTADOR PVC SOLDAVEL CURTO COM BOLSA E ROSCA, 40 MM X 1 1/2", PARA AGUA FRIA</t>
  </si>
  <si>
    <t>9,76</t>
  </si>
  <si>
    <t>ADAPTADOR PVC SOLDAVEL CURTO COM BOLSA E ROSCA, 40 MM X 1 1/4", PARA AGUA FRIA</t>
  </si>
  <si>
    <t>4,81</t>
  </si>
  <si>
    <t>ADAPTADOR PVC SOLDAVEL CURTO COM BOLSA E ROSCA, 50 MM X 1 1/4", PARA AGUA FRIA</t>
  </si>
  <si>
    <t>11,26</t>
  </si>
  <si>
    <t>ADAPTADOR PVC SOLDAVEL CURTO COM BOLSA E ROSCA, 50 MM X1 1/2", PARA AGUA FRIA</t>
  </si>
  <si>
    <t>6,13</t>
  </si>
  <si>
    <t>ADAPTADOR PVC SOLDAVEL CURTO COM BOLSA E ROSCA, 60 MM X 2", PARA AGUA FRIA</t>
  </si>
  <si>
    <t>16,63</t>
  </si>
  <si>
    <t>ADAPTADOR PVC SOLDAVEL CURTO COM BOLSA E ROSCA, 75 MM X 2 1/2", PARA AGUA FRIA</t>
  </si>
  <si>
    <t>24,19</t>
  </si>
  <si>
    <t>ADAPTADOR PVC SOLDAVEL CURTO COM BOLSA E ROSCA, 85 MM X 3", PARA AGUA FRIA</t>
  </si>
  <si>
    <t>39,71</t>
  </si>
  <si>
    <t>ADAPTADOR PVC SOLDAVEL, COM FLANGE E ANEL DE VEDACAO, 20 MM X 1/2", PARA CAIXA D'AGUA</t>
  </si>
  <si>
    <t>13,44</t>
  </si>
  <si>
    <t>ADAPTADOR PVC SOLDAVEL, COM FLANGE E ANEL DE VEDACAO, 25 MM X 3/4", PARA CAIXA D'AGUA</t>
  </si>
  <si>
    <t>15,46</t>
  </si>
  <si>
    <t>ADAPTADOR PVC SOLDAVEL, COM FLANGE E ANEL DE VEDACAO, 32 MM X 1", PARA CAIXA D'AGUA</t>
  </si>
  <si>
    <t>20,07</t>
  </si>
  <si>
    <t>ADAPTADOR PVC SOLDAVEL, COM FLANGE E ANEL DE VEDACAO, 40 MM X 1 1/4", PARA CAIXA D'AGUA</t>
  </si>
  <si>
    <t>27,06</t>
  </si>
  <si>
    <t>ADAPTADOR PVC SOLDAVEL, COM FLANGE E ANEL DE VEDACAO, 50 MM X 1 1/2", PARA CAIXA D'AGUA</t>
  </si>
  <si>
    <t>32,82</t>
  </si>
  <si>
    <t>ADAPTADOR PVC SOLDAVEL, COM FLANGES E ANEL DE VEDACAO, 60 MM X 2", PARA CAIXA D' AGUA</t>
  </si>
  <si>
    <t>45,78</t>
  </si>
  <si>
    <t>ADAPTADOR PVC SOLDAVEL, COM FLANGES LIVRES, 110 MM X 4", PARA CAIXA D' AGUA</t>
  </si>
  <si>
    <t>477,13</t>
  </si>
  <si>
    <t>ADAPTADOR PVC SOLDAVEL, COM FLANGES LIVRES, 25 MM X 3/4", PARA CAIXA D' AGUA</t>
  </si>
  <si>
    <t>17,39</t>
  </si>
  <si>
    <t>ADAPTADOR PVC SOLDAVEL, COM FLANGES LIVRES, 32 MM X 1", PARA CAIXA D' AGUA</t>
  </si>
  <si>
    <t>26,59</t>
  </si>
  <si>
    <t>ADAPTADOR PVC SOLDAVEL, COM FLANGES LIVRES, 40 MM X 1  1/4", PARA CAIXA D' AGUA</t>
  </si>
  <si>
    <t>49,42</t>
  </si>
  <si>
    <t>ADAPTADOR PVC SOLDAVEL, COM FLANGES LIVRES, 50 MM X 1  1/2", PARA CAIXA D' AGUA</t>
  </si>
  <si>
    <t>49,60</t>
  </si>
  <si>
    <t>ADAPTADOR PVC SOLDAVEL, COM FLANGES LIVRES, 60 MM X 2", PARA CAIXA D' AGUA</t>
  </si>
  <si>
    <t>75,82</t>
  </si>
  <si>
    <t>ADAPTADOR PVC SOLDAVEL, COM FLANGES LIVRES, 75 MM X 2  1/2", PARA CAIXA D' AGUA</t>
  </si>
  <si>
    <t>242,14</t>
  </si>
  <si>
    <t>ADAPTADOR PVC SOLDAVEL, COM FLANGES LIVRES, 85 MM X 3", PARA CAIXA D' AGUA</t>
  </si>
  <si>
    <t>338,05</t>
  </si>
  <si>
    <t>ADAPTADOR PVC SOLDAVEL, LONGO, COM FLANGE LIVRE,  110 MM X 4", PARA CAIXA D' AGUA</t>
  </si>
  <si>
    <t>513,56</t>
  </si>
  <si>
    <t>ADAPTADOR PVC SOLDAVEL, LONGO, COM FLANGE LIVRE,  25 MM X 3/4", PARA CAIXA D' AGUA</t>
  </si>
  <si>
    <t>24,41</t>
  </si>
  <si>
    <t>ADAPTADOR PVC SOLDAVEL, LONGO, COM FLANGE LIVRE,  32 MM X 1", PARA CAIXA D' AGUA</t>
  </si>
  <si>
    <t>27,24</t>
  </si>
  <si>
    <t>ADAPTADOR PVC SOLDAVEL, LONGO, COM FLANGE LIVRE,  40 MM X 1 1/4", PARA CAIXA D' AGUA</t>
  </si>
  <si>
    <t>40,28</t>
  </si>
  <si>
    <t>ADAPTADOR PVC SOLDAVEL, LONGO, COM FLANGE LIVRE,  50 MM X 1 1/2", PARA CAIXA D' AGUA</t>
  </si>
  <si>
    <t>46,15</t>
  </si>
  <si>
    <t>ADAPTADOR PVC SOLDAVEL, LONGO, COM FLANGE LIVRE,  60 MM X 2", PARA CAIXA D' AGUA</t>
  </si>
  <si>
    <t>78,93</t>
  </si>
  <si>
    <t>ADAPTADOR PVC SOLDAVEL, LONGO, COM FLANGE LIVRE,  75 MM X 2 1/2", PARA CAIXA D' AGUA</t>
  </si>
  <si>
    <t>306,42</t>
  </si>
  <si>
    <t>ADAPTADOR PVC SOLDAVEL, LONGO, COM FLANGE LIVRE,  85 MM X 3", PARA CAIXA D' AGUA</t>
  </si>
  <si>
    <t>358,75</t>
  </si>
  <si>
    <t>ADAPTADOR PVC, COM REGISTRO, PARA PEAD, 20 MM X 3/4", PARA LIGACAO PREDIAL DE AGUA</t>
  </si>
  <si>
    <t>6,49</t>
  </si>
  <si>
    <t>ADAPTADOR PVC, ROSCAVEL, COM FLANGES E ANEL DE VEDACAO, 1 1/2", PARA CAIXA D'AGUA</t>
  </si>
  <si>
    <t>48,25</t>
  </si>
  <si>
    <t>ADAPTADOR PVC, ROSCAVEL, COM FLANGES E ANEL DE VEDACAO, 1 1/4", PARA CAIXA D' AGUA</t>
  </si>
  <si>
    <t>40,35</t>
  </si>
  <si>
    <t>ADAPTADOR PVC, ROSCAVEL, COM FLANGES E ANEL DE VEDACAO, 2", PARA CAIXA D' AGUA</t>
  </si>
  <si>
    <t>58,57</t>
  </si>
  <si>
    <t>ADAPTADOR PVC, ROSCAVEL, PARA VALVULA PIA OU LAVATORIO, 40 MM</t>
  </si>
  <si>
    <t>0,68</t>
  </si>
  <si>
    <t>ADAPTADOR, CPVC, SOLDAVEL, 15 MM, PARA AGUA QUENTE</t>
  </si>
  <si>
    <t>5,65</t>
  </si>
  <si>
    <t>ADAPTADOR, CPVC, SOLDAVEL, 22 MM, PARA AGUA QUENTE</t>
  </si>
  <si>
    <t>5,85</t>
  </si>
  <si>
    <t>ADAPTADOR, EM LATAO, ENGATE RAPIDO 2 1/2" X ROSCA INTERNA 5 FIOS 2 1/2",  PARA INSTALACAO PREDIAL DE COMBATE A INCENDIO</t>
  </si>
  <si>
    <t>101,81</t>
  </si>
  <si>
    <t>ADAPTADOR, EM LATAO, ENGATE RAPIDO1 1/2" X ROSCA INTERNA 5 FIOS 2 1/2",  PARA INSTALACAO PREDIAL DE COMBATE A INCENDIO</t>
  </si>
  <si>
    <t>79,68</t>
  </si>
  <si>
    <t>ADAPTADOR, PVC PBA,  BOLSA/ROSCA, JE, DN 75 / DE  85 MM</t>
  </si>
  <si>
    <t>58,46</t>
  </si>
  <si>
    <t>ADAPTADOR, PVC PBA, A BOLSA DEFOFO, JE, DN 100 / DE 110 MM</t>
  </si>
  <si>
    <t>161,27</t>
  </si>
  <si>
    <t>ADAPTADOR, PVC PBA, A BOLSA DEFOFO, JE, DN 50 / DE 60 MM</t>
  </si>
  <si>
    <t>37,14</t>
  </si>
  <si>
    <t>ADAPTADOR, PVC PBA, A BOLSA DEFOFO, JE, DN 75 / DE  85 MM</t>
  </si>
  <si>
    <t>84,21</t>
  </si>
  <si>
    <t>ADAPTADOR, PVC PBA, BOLSA/ROSCA, JE, DN 100 / DE 110 MM</t>
  </si>
  <si>
    <t>99,95</t>
  </si>
  <si>
    <t>ADAPTADOR, PVC PBA, BOLSA/ROSCA, JE, DN 50 / DE 60 MM</t>
  </si>
  <si>
    <t>26,07</t>
  </si>
  <si>
    <t>ADAPTADOR, PVC PBA, PONTA/ROSCA, JE, DN 50 / DE  60 MM</t>
  </si>
  <si>
    <t>19,81</t>
  </si>
  <si>
    <t>ADAPTADOR, PVC PBA, PONTA/ROSCA, JE, DN 75 / DE  85 MM</t>
  </si>
  <si>
    <t>66,85</t>
  </si>
  <si>
    <t>ADESIVO / COLA DE CONTATO LIQUIDO, A BASE DE RESINAS, PARA COLAGEM DE ESPUMA PARA ISOLAMENTO TERMICO FLEXIVEL</t>
  </si>
  <si>
    <t>151,52</t>
  </si>
  <si>
    <t>ADESIVO / COLA PARA EPS (ISOPOR) E OUTROS MATERIAIS</t>
  </si>
  <si>
    <t>34,08</t>
  </si>
  <si>
    <t>ADESIVO ACRILICO DE BASE AQUOSA / COLA DE CONTATO</t>
  </si>
  <si>
    <t>42,30</t>
  </si>
  <si>
    <t>ADESIVO ESTRUTURAL A BASE DE RESINA EPOXI PARA INJECAO EM TRINCAS, BICOMPONENTE, BAIXA VISCOSIDADE</t>
  </si>
  <si>
    <t>151,54</t>
  </si>
  <si>
    <t>ADESIVO ESTRUTURAL A BASE DE RESINA EPOXI, BICOMPONENTE, FLUIDO</t>
  </si>
  <si>
    <t>53,95</t>
  </si>
  <si>
    <t>ADESIVO ESTRUTURAL A BASE DE RESINA EPOXI, BICOMPONENTE, PASTOSO (TIXOTROPICO)</t>
  </si>
  <si>
    <t>46,14</t>
  </si>
  <si>
    <t>ADESIVO PARA TUBOS CPVC, *75* G</t>
  </si>
  <si>
    <t>29,86</t>
  </si>
  <si>
    <t>ADESIVO PLASTICO PARA PVC, BISNAGA COM 75 GR</t>
  </si>
  <si>
    <t>7,57</t>
  </si>
  <si>
    <t>ADESIVO PLASTICO PARA PVC, FRASCO COM *850* GR</t>
  </si>
  <si>
    <t>58,24</t>
  </si>
  <si>
    <t>ADESIVO PLASTICO PARA PVC, FRASCO COM 175 GR</t>
  </si>
  <si>
    <t>19,01</t>
  </si>
  <si>
    <t>ADITIVO ACELERADOR DE PEGA E ENDURECIMENTO PARA ARGAMASSAS E CONCRETOS, LIQUIDO E ISENTO DE CLORETOS</t>
  </si>
  <si>
    <t>17,79</t>
  </si>
  <si>
    <t>ADITIVO ADESIVO LIQUIDO PARA ARGAMASSAS DE REVESTIMENTOS CIMENTICIOS</t>
  </si>
  <si>
    <t>15,04</t>
  </si>
  <si>
    <t>ADITIVO IMPERMEABILIZANTE DE PEGA NORMAL PARA ARGAMASSAS E CONCRETOS SEM ARMACAO, LIQUIDO E ISENTO DE CLORETOS</t>
  </si>
  <si>
    <t>7,28</t>
  </si>
  <si>
    <t>ADITIVO IMPERMEABILIZANTE DE PEGA ULTRARRAPIDA, LIQUIDO E ISENTO DE CLORETOS</t>
  </si>
  <si>
    <t>17,38</t>
  </si>
  <si>
    <t>ADITIVO LIQUIDO IMPERMEABILIZANTE CRISTALIZANTE</t>
  </si>
  <si>
    <t>24,21</t>
  </si>
  <si>
    <t>ADITIVO LIQUIDO INCORPORADOR DE AR PARA CONCRETO E ARGAMASSA, LIQUIDO E ISENTO DE CLORETOS</t>
  </si>
  <si>
    <t>7,22</t>
  </si>
  <si>
    <t>ADITIVO PLASTIFICANTE E ESTABILIZADOR PARA ARGAMASSAS DE ASSENTAMENTO E REBOCO, LIQUIDO E ISENTO DE CLORETOS</t>
  </si>
  <si>
    <t>8,06</t>
  </si>
  <si>
    <t>ADITIVO PLASTIFICANTE RETARDADOR DE PEGA E REDUTOR DE AGUA PARA CONCRETO, LIQUIDO E ISENTO DE CLORETOS</t>
  </si>
  <si>
    <t>7,48</t>
  </si>
  <si>
    <t>ADITIVO SUPERPLASTIFICANTE DE PEGA NORMAL PARA CONCRETO, LIQUIDO E ISENTO DE CLORETOS</t>
  </si>
  <si>
    <t>18,84</t>
  </si>
  <si>
    <t>ADUELA/ GALERIA PRE-MOLDADA DE CONCRETO ARMADO, SECAO QUADRADA INTERNA DE 1,50 X 1,50 M (L X A), MISULA DE 20 X 20 CM, C = 1,00 M, ESPESSURA MIN = 15 CM, TB-45 E FCK DO CONCRETO = 30 MPA</t>
  </si>
  <si>
    <t>3.244,53</t>
  </si>
  <si>
    <t>ADUELA/ GALERIA PRE-MOLDADA DE CONCRETO ARMADO, SECAO RETANGULAR INTERNA DE 2,00 X 2,00 M (L X A), MISULA DE 20 X 20 CM, C = 1,00 M, ESPESSURA MIN = 15 CM, TB-45 E FCK DO CONCRETO = 30 MPA</t>
  </si>
  <si>
    <t>4.063,86</t>
  </si>
  <si>
    <t>ADUELA/ GALERIA PRE-MOLDADA DE CONCRETO ARMADO, SECAO RETANGULAR INTERNA DE 2,50 X 2,50 M (L X A), MISULA DE 20 X 20 CM, C = 1,00 M, ESPESSURA MIN = 15 CM, TB-45 E FCK DO CONCRETO = 30 MPA</t>
  </si>
  <si>
    <t>5.505,88</t>
  </si>
  <si>
    <t>ADUELA/ GALERIA PRE-MOLDADA DE CONCRETO ARMADO, SECAO RETANGULAR INTERNA DE 3,00 X 3,00 M (L X A), MISULA DE 20 X 20 CM, C = 1.00 M, ESPESSURA MIN = 20 CM, TB-45 E FCK DO CONCRETO = 30 MPA</t>
  </si>
  <si>
    <t>6.530,04</t>
  </si>
  <si>
    <t>AFASTADOR PARA TELHA DE FIBROCIMENTO CANALETE 90 OU KALHETAO</t>
  </si>
  <si>
    <t>2,01</t>
  </si>
  <si>
    <t>AGENTE DE CURA, PROTETOR DA EVAPORACAO DA AGUA DE HIDRATACAO DO CONCRETO</t>
  </si>
  <si>
    <t>11,86</t>
  </si>
  <si>
    <t>AGREGADO RECICLADO, TIPO RACHAO RECICLADO CINZA, CLASSE A</t>
  </si>
  <si>
    <t xml:space="preserve">M3    </t>
  </si>
  <si>
    <t>39,08</t>
  </si>
  <si>
    <t>AJUDANTE DE ARMADOR (HORISTA)</t>
  </si>
  <si>
    <t xml:space="preserve">H     </t>
  </si>
  <si>
    <t>16,23</t>
  </si>
  <si>
    <t>AJUDANTE DE ARMADOR (MENSALISTA)</t>
  </si>
  <si>
    <t xml:space="preserve">MES   </t>
  </si>
  <si>
    <t>2.853,69</t>
  </si>
  <si>
    <t>AJUDANTE DE ELETRICISTA (HORISTA)</t>
  </si>
  <si>
    <t>17,02</t>
  </si>
  <si>
    <t>AJUDANTE DE ELETRICISTA (MENSALISTA)</t>
  </si>
  <si>
    <t>2.992,82</t>
  </si>
  <si>
    <t>AJUDANTE DE ESTRUTURAS METALICAS (MENSALISTA)</t>
  </si>
  <si>
    <t>2.512,77</t>
  </si>
  <si>
    <t>AJUDANTE DE ESTRUTURAS METALICAS HORISTA</t>
  </si>
  <si>
    <t>14,30</t>
  </si>
  <si>
    <t>AJUDANTE DE OPERACAO EM GERAL (HORISTA)</t>
  </si>
  <si>
    <t>AJUDANTE DE OPERACAO EM GERAL (MENSALISTA)</t>
  </si>
  <si>
    <t>2.854,67</t>
  </si>
  <si>
    <t>AJUDANTE DE PINTOR (HORISTA)</t>
  </si>
  <si>
    <t>19,20</t>
  </si>
  <si>
    <t>AJUDANTE DE PINTOR (MENSALISTA)</t>
  </si>
  <si>
    <t>3.376,22</t>
  </si>
  <si>
    <t>AJUDANTE DE SERRALHEIRO (HORISTA)</t>
  </si>
  <si>
    <t>AJUDANTE DE SERRALHEIRO (MENSALISTA)</t>
  </si>
  <si>
    <t>AJUDANTE ESPECIALIZADO</t>
  </si>
  <si>
    <t>18,22</t>
  </si>
  <si>
    <t>AJUDANTE ESPECIALIZADO (MENSALISTA)</t>
  </si>
  <si>
    <t>3.201,20</t>
  </si>
  <si>
    <t>ALCA PREFORMADA DE CONTRA POSTE, EM ACO GALVANIZADO, PARA CABO 3/16", COMPRIMENTO *860* MM</t>
  </si>
  <si>
    <t>11,17</t>
  </si>
  <si>
    <t>ALCA PREFORMADA DE DISTRIBUICAO, EM ACO GALVANIZADO, PARA CABO DE ALUMINIO DIAMETRO 16 A 25 MM</t>
  </si>
  <si>
    <t>5,26</t>
  </si>
  <si>
    <t>ALCA PREFORMADA DE DISTRIBUICAO, EM ACO GALVANIZADO, PARA CONDUTORES DE ALUMINIO AWG 1/0 (CAA 6/1 OU CA 7 FIOS)</t>
  </si>
  <si>
    <t>16,34</t>
  </si>
  <si>
    <t>ALCA PREFORMADA DE DISTRIBUICAO, EM ACO GALVANIZADO, PARA CONDUTORES DE ALUMINIO AWG 2 (CAA 6/1 OU CA 7 FIOS)</t>
  </si>
  <si>
    <t>ALCA PREFORMADA DE SERVICO, EM ACO GALVANIZADO, PARA CONDUTORES DE ALUMINIO AWG 4 (CAA 6/1)</t>
  </si>
  <si>
    <t>3,95</t>
  </si>
  <si>
    <t>ALCA PREFORMADA DE SERVICO, EM ACO GALVANIZADO, PARA CONDUTORES DE ALUMINIO AWG 6 (CAA 6/1)</t>
  </si>
  <si>
    <t>3,01</t>
  </si>
  <si>
    <t>ALICATE DE CORTE DIAGONAL 6 " COM ISOLAMENTO</t>
  </si>
  <si>
    <t>63,50</t>
  </si>
  <si>
    <t>ALICATE DE CRIMPAR RJ11, RJ12 E RJ45</t>
  </si>
  <si>
    <t>173,28</t>
  </si>
  <si>
    <t>ALICATE DE PRESSAO PARA SOLDA DE CHAPA 18 "</t>
  </si>
  <si>
    <t>186,32</t>
  </si>
  <si>
    <t>ALICATE DE PRESSAO 11 " PARA SOLDA, TIPO C</t>
  </si>
  <si>
    <t>104,84</t>
  </si>
  <si>
    <t>ALICATE DE PRESSAO 11 " PARA SOLDA, TIPO U</t>
  </si>
  <si>
    <t>115,36</t>
  </si>
  <si>
    <t>ALICATE PARA ANEIS DE PISTAO, CAPACIDADE 50 A 100 MM</t>
  </si>
  <si>
    <t>149,82</t>
  </si>
  <si>
    <t>ALIMENTACAO - HORISTA (COLETADO CAIXA)</t>
  </si>
  <si>
    <t>3,36</t>
  </si>
  <si>
    <t>ALIMENTACAO - MENSALISTA (COLETADO CAIXA)</t>
  </si>
  <si>
    <t>632,88</t>
  </si>
  <si>
    <t>ALISADORA DE CONCRETO COM MOTOR A GASOLINA DE 5,5 HP, PESO COM MOTOR DE 78 KG, 4 PAS</t>
  </si>
  <si>
    <t>7.274,50</t>
  </si>
  <si>
    <t>ALMOXARIFE (HORISTA)</t>
  </si>
  <si>
    <t>28,48</t>
  </si>
  <si>
    <t>ALMOXARIFE (MENSALISTA)</t>
  </si>
  <si>
    <t>5.002,28</t>
  </si>
  <si>
    <t>ALONGADOR COM TRES ALTURAS, EM TUBO DE ACO CARBONO, PINTURA NO PROCESSO ELETROSTATICO - EQUIPAMENTO DE GINASTICA PARA ACADEMIA AO AR LIVRE / ACADEMIA DA TERCEIRA IDADE - ATI</t>
  </si>
  <si>
    <t>2.230,00</t>
  </si>
  <si>
    <t>ALUMINIO ANODIZADO</t>
  </si>
  <si>
    <t>45,52</t>
  </si>
  <si>
    <t>ANEL BORRACHA PARA TUBO ESGOTO PREDIAL, DN 100 MM (NBR 5688)</t>
  </si>
  <si>
    <t>2,79</t>
  </si>
  <si>
    <t>ANEL BORRACHA PARA TUBO ESGOTO PREDIAL, DN 50 MM (NBR 5688)</t>
  </si>
  <si>
    <t>1,57</t>
  </si>
  <si>
    <t>ANEL BORRACHA PARA TUBO ESGOTO PREDIAL, DN 75 MM (NBR 5688)</t>
  </si>
  <si>
    <t>2,31</t>
  </si>
  <si>
    <t>ANEL BORRACHA, DN 100 MM, PARA TUBO SERIE REFORCADA ESGOTO PREDIAL</t>
  </si>
  <si>
    <t>3,27</t>
  </si>
  <si>
    <t>ANEL BORRACHA, DN 150 MM, PARA TUBO SERIE REFORCADA ESGOTO PREDIAL</t>
  </si>
  <si>
    <t>11,32</t>
  </si>
  <si>
    <t>ANEL BORRACHA, DN 50 MM, PARA TUBO SERIE REFORCADA ESGOTO PREDIAL</t>
  </si>
  <si>
    <t>2,07</t>
  </si>
  <si>
    <t>ANEL BORRACHA, DN 75 MM, PARA TUBO SERIE REFORCADA ESGOTO PREDIAL</t>
  </si>
  <si>
    <t>2,51</t>
  </si>
  <si>
    <t>ANEL BORRACHA, PARA TUBO PVC DEFOFO, DN 100 MM (NBR 7665)</t>
  </si>
  <si>
    <t>ANEL BORRACHA, PARA TUBO PVC DEFOFO, DN 150 MM (NBR 7665)</t>
  </si>
  <si>
    <t>18,81</t>
  </si>
  <si>
    <t>ANEL BORRACHA, PARA TUBO PVC DEFOFO, DN 200 MM (NBR 7665)</t>
  </si>
  <si>
    <t>29,49</t>
  </si>
  <si>
    <t>ANEL BORRACHA, PARA TUBO PVC, REDE COLETOR ESGOTO, DN 100 MM (NBR 7362)</t>
  </si>
  <si>
    <t>3,09</t>
  </si>
  <si>
    <t>ANEL BORRACHA, PARA TUBO PVC, REDE COLETOR ESGOTO, DN 150 MM (NBR 7362)</t>
  </si>
  <si>
    <t>9,72</t>
  </si>
  <si>
    <t>ANEL BORRACHA, PARA TUBO PVC, REDE COLETOR ESGOTO, DN 200 MM (NBR 7362)</t>
  </si>
  <si>
    <t>14,74</t>
  </si>
  <si>
    <t>ANEL BORRACHA, PARA TUBO PVC, REDE COLETOR ESGOTO, DN 250 MM (NBR 7362)</t>
  </si>
  <si>
    <t>37,25</t>
  </si>
  <si>
    <t>ANEL BORRACHA, PARA TUBO PVC, REDE COLETOR ESGOTO, DN 350 MM (NBR 7362)</t>
  </si>
  <si>
    <t>61,02</t>
  </si>
  <si>
    <t>ANEL BORRACHA, PARA TUBO PVC, REDE COLETOR ESGOTO, DN 400 MM (NBR 7362)</t>
  </si>
  <si>
    <t>84,58</t>
  </si>
  <si>
    <t>ANEL BORRACHA, PARA TUBO/CONEXAO PVC PBA, DN 100 MM, PARA REDE AGUA</t>
  </si>
  <si>
    <t>7,39</t>
  </si>
  <si>
    <t>ANEL BORRACHA, PARA TUBO/CONEXAO PVC PBA, DN 50 MM, PARA REDE AGUA</t>
  </si>
  <si>
    <t>2,18</t>
  </si>
  <si>
    <t>ANEL BORRACHA, PARA TUBO/CONEXAO PVC PBA, DN 60 MM, PARA REDE AGUA</t>
  </si>
  <si>
    <t>3,99</t>
  </si>
  <si>
    <t>ANEL BORRACHA, PARA TUBO/CONEXAO PVC PBA, DN 75 MM, PARA REDE AGUA</t>
  </si>
  <si>
    <t>6,18</t>
  </si>
  <si>
    <t>ANEL BORRACHA, PARA TUBO, PVC REDE COLETOR ESGOTO, DN 300 MM (NBR 7362)</t>
  </si>
  <si>
    <t>83,14</t>
  </si>
  <si>
    <t>ANEL DE BORRACHA PARA VEDACAO DE DUTO PEAD CORRUGADO PARA ELETRICA, DN 1 1/2" (NBR 15715)</t>
  </si>
  <si>
    <t>2,74</t>
  </si>
  <si>
    <t>ANEL DE BORRACHA PARA VEDACAO DE DUTO PEAD CORRUGADO PARA ELETRICA, DN 1 1/4" (NBR 15715)</t>
  </si>
  <si>
    <t>2,40</t>
  </si>
  <si>
    <t>ANEL DE BORRACHA PARA VEDACAO DE DUTO PEAD CORRUGADO PARA ELETRICA, DN 2" (NBR 15715)</t>
  </si>
  <si>
    <t>3,22</t>
  </si>
  <si>
    <t>ANEL DE BORRACHA PARA VEDACAO DE DUTO PEAD CORRUGADO PARA ELETRICA, DN 3" (NBR 15715)</t>
  </si>
  <si>
    <t>4,99</t>
  </si>
  <si>
    <t>ANEL DE BORRACHA PARA VEDACAO DE DUTO PEAD CORRUGADO PARA ELETRICA, DN 4" (NBR 15715)</t>
  </si>
  <si>
    <t>5,46</t>
  </si>
  <si>
    <t>ANEL DE CONCRETO ARMADO COM FUNDO, PARA FOSSA E POCO 1,50 X *0,50* M</t>
  </si>
  <si>
    <t>601,94</t>
  </si>
  <si>
    <t>ANEL DE CONCRETO ARMADO COM FUNDO, PARA FOSSA E POCO 2,00 X *0,50* M</t>
  </si>
  <si>
    <t>948,78</t>
  </si>
  <si>
    <t>ANEL DE CONCRETO ARMADO COM FUNDO, PARA FOSSA E POCO 2,50 X *0,50* M</t>
  </si>
  <si>
    <t>1.332,22</t>
  </si>
  <si>
    <t>ANEL DE CONCRETO ARMADO, COM FUROS/DRENO PARA SUMIDOURO, D = 0,80 M, H = 0,50 M</t>
  </si>
  <si>
    <t>124,53</t>
  </si>
  <si>
    <t>ANEL DE CONCRETO ARMADO, COM FUROS/DRENO PARA SUMIDOURO, D = 1,00 M, H = 0,50M</t>
  </si>
  <si>
    <t>162,22</t>
  </si>
  <si>
    <t>ANEL DE CONCRETO ARMADO, COM FUROS/DRENO PARA SUMIDOURO, D = 1,50 M, H = 0,50 M</t>
  </si>
  <si>
    <t>392,45</t>
  </si>
  <si>
    <t>ANEL DE DISTRIBUICAO EM ACO GALVANIZADO PARA FIO FE-160</t>
  </si>
  <si>
    <t>1,49</t>
  </si>
  <si>
    <t>ANEL DE EXPANSAO EM COBRE, ENGATE RAPIDO 1 1/2", PARA EMPATACAO MANGUEIRA DE COMBATE A INCENDIO PREDIAL</t>
  </si>
  <si>
    <t>15,96</t>
  </si>
  <si>
    <t>ANEL DE EXPANSAO EM COBRE, ENGATE RAPIDO 2 1/2", PARA EMPATACAO MANGUEIRA DE COMBATE A INCENDIO PREDIAL</t>
  </si>
  <si>
    <t>24,12</t>
  </si>
  <si>
    <t>ANEL DE VEDACAO/JUNTA ELASTICA, H = *16* MM, PARA TUBO DE CONCRETO, DN 300 MM</t>
  </si>
  <si>
    <t>20,52</t>
  </si>
  <si>
    <t>ANEL DE VEDACAO/JUNTA ELASTICA, H = *16* MM, PARA TUBO DE CONCRETO, DN 400 MM</t>
  </si>
  <si>
    <t>24,49</t>
  </si>
  <si>
    <t>ANEL DE VEDACAO/JUNTA ELASTICA, H = *16* MM, PARA TUBO DE CONCRETO, DN 500 MM</t>
  </si>
  <si>
    <t>29,21</t>
  </si>
  <si>
    <t>ANEL DE VEDACAO/JUNTA ELASTICA, H = *16* MM, PARA TUBO DE CONCRETO, DN 600 MM</t>
  </si>
  <si>
    <t>34,65</t>
  </si>
  <si>
    <t>ANEL DE VEDACAO/JUNTA ELASTICA, H = *18* MM, PARA TUBO DE CONCRETO, DN 700 MM</t>
  </si>
  <si>
    <t>47,23</t>
  </si>
  <si>
    <t>ANEL DE VEDACAO/JUNTA ELASTICA, H = *19* MM, PARA TUBO DE CONCRETO, DN 800 MM</t>
  </si>
  <si>
    <t>58,20</t>
  </si>
  <si>
    <t>ANEL DE VEDACAO/JUNTA ELASTICA, H = *19* MM, PARA TUBO DE CONCRETO, DN 900 MM</t>
  </si>
  <si>
    <t>67,51</t>
  </si>
  <si>
    <t>ANEL DE VEDACAO/JUNTA ELASTICA, H = *21* MM, PARA TUBO DE CONCRETO, DN 1000 MM</t>
  </si>
  <si>
    <t>84,83</t>
  </si>
  <si>
    <t>ANEL DE VEDACAO, PVC FLEXIVEL, 100 MM, PARA SAIDA DE BACIA / VASO SANITARIO</t>
  </si>
  <si>
    <t>12,26</t>
  </si>
  <si>
    <t>ANEL DESLIZANTE / TRADICIONAL, METALICO, PARA TUBO PEX, DN 16 MM</t>
  </si>
  <si>
    <t>2,88</t>
  </si>
  <si>
    <t>ANEL DESLIZANTE / TRADICIONAL, METALICO, PARA TUBO PEX, DN 20 MM</t>
  </si>
  <si>
    <t>3,20</t>
  </si>
  <si>
    <t>ANEL DESLIZANTE / TRADICIONAL, METALICO, PARA TUBO PEX, DN 25 MM</t>
  </si>
  <si>
    <t>6,32</t>
  </si>
  <si>
    <t>ANEL DESLIZANTE / TRADICIONAL, METALICO, PARA TUBO PEX, DN 32 MM</t>
  </si>
  <si>
    <t>ANEL EM CONCRETO ARMADO, LISO,  PARA FOSSAS SEPTICAS E SUMIDOUROS, COM FUNDO, DIAMETRO INTERNO DE 1,20 M E ALTURA DE 0,50 M</t>
  </si>
  <si>
    <t>504,32</t>
  </si>
  <si>
    <t>ANEL EM CONCRETO ARMADO, LISO, PARA FOSSAS SEPTICAS E SUMIDOUROS, COM FUNDO, DIAMETRO INTERNO DE 3,00 M E ALTURA DE 0,50 M</t>
  </si>
  <si>
    <t>1.739,43</t>
  </si>
  <si>
    <t>ANEL EM CONCRETO ARMADO, LISO, PARA FOSSAS SEPTICAS E SUMIDOUROS, SEM FUNDO, DIAMETRO INTERNO DE 2,00 M E ALTURA DE 0,50 M</t>
  </si>
  <si>
    <t>609,99</t>
  </si>
  <si>
    <t>ANEL EM CONCRETO ARMADO, LISO, PARA FOSSAS SEPTICAS E SUMIDOUROS, SEM FUNDO, DIAMETRO INTERNO DE 2,50 M E ALTURA DE 0,50 M</t>
  </si>
  <si>
    <t>819,32</t>
  </si>
  <si>
    <t>ANEL EM CONCRETO ARMADO, LISO, PARA FOSSAS SEPTICAS E SUMIDOUROS, SEM FUNDO, DIAMETRO INTERNO DE 3,00 M E ALTURA DE 0,50 M</t>
  </si>
  <si>
    <t>1.147,05</t>
  </si>
  <si>
    <t>ANEL EM CONCRETO ARMADO, LISO, PARA POCOS DE INSPECAO, COM FUNDO, DIAMETRO INTERNO DE 0,60 M E ALTURA DE 0,50 M</t>
  </si>
  <si>
    <t>147,47</t>
  </si>
  <si>
    <t>ANEL EM CONCRETO ARMADO, LISO, PARA POCOS DE INSPECAO, SEM FUNDO, DIAMETRO INTERNO DE 0,60 M E ALTURA DE 0,20 M</t>
  </si>
  <si>
    <t>68,82</t>
  </si>
  <si>
    <t>ANEL EM CONCRETO ARMADO, LISO, PARA POCOS DE INSPECAO, SEM FUNDO, DIAMETRO INTERNO DE 0,60 M E ALTURA DE 0,50 M</t>
  </si>
  <si>
    <t>106,14</t>
  </si>
  <si>
    <t>ANEL EM CONCRETO ARMADO, LISO, PARA POCOS DE VISITA, POCOS DE INSPECAO, FOSSAS SEPTICAS E SUMIDOUROS, COM FUNDO, DIAMETRO INTERNO DE 1,20 M E ALTURA DE 0,75 M</t>
  </si>
  <si>
    <t>356,40</t>
  </si>
  <si>
    <t>ANEL EM CONCRETO ARMADO, LISO, PARA POCOS DE VISITA, POCOS DE INSPECAO, FOSSAS SEPTICAS E SUMIDOUROS, SEM FUNDO, DIAMETRO INTERNO DE 1,20 M E ALTURA DE 0,50 M</t>
  </si>
  <si>
    <t>254,28</t>
  </si>
  <si>
    <t>ANEL EM CONCRETO ARMADO, LISO, PARA POCOS DE VISITAS, POCOS DE INSPECAO, FOSSAS SEPTICAS E SUMIDOUROS, COM FUNDO, DIAMETRO INTERNO DE 0,80 M E ALTURA DE 0,50 M</t>
  </si>
  <si>
    <t>196,63</t>
  </si>
  <si>
    <t>ANEL EM CONCRETO ARMADO, LISO, PARA POCOS DE VISITAS, POCOS DE INSPECAO, FOSSAS SEPTICAS E SUMIDOUROS, COM FUNDO, DIAMETRO INTERNO DE 1,00 M E ALTURA DE 0,50 M</t>
  </si>
  <si>
    <t>258,08</t>
  </si>
  <si>
    <t>ANEL EM CONCRETO ARMADO, LISO, PARA POCOS DE VISITAS, POCOS DE INSPECAO, FOSSAS SEPTICAS E SUMIDOUROS, SEM FUNDO, DIAMETRO INTERNO DE 0,80 M E ALTURA DE 0,50 M</t>
  </si>
  <si>
    <t>139,28</t>
  </si>
  <si>
    <t>ANEL EM CONCRETO ARMADO, LISO, PARA POCOS DE VISITAS, POCOS DE INSPECAO, FOSSAS SEPTICAS E SUMIDOUROS, SEM FUNDO, DIAMETRO INTERNO DE 1,00 M E ALTURA DE 0,50 M</t>
  </si>
  <si>
    <t>187,33</t>
  </si>
  <si>
    <t>ANEL EM CONCRETO ARMADO, LISO, PARA, POCOS DE VISITA, POCOS DE INSPECAO, FOSSAS SEPTICAS E SUMIDOUROS, COM FUNDO, DIAMETRO INTERNO DE 1,50 M E ALTURA DE 1,00 M</t>
  </si>
  <si>
    <t>491,59</t>
  </si>
  <si>
    <t>ANEL EM CONCRETO ARMADO, LISO, PARA, POCOS DE VISITA, POCOS DE INSPECAO, FOSSAS SEPTICAS E SUMIDOUROS, SEM FUNDO, DIAMETRO INTERNO DE 1,50 M E ALTURA DE 0,50 M</t>
  </si>
  <si>
    <t>351,72</t>
  </si>
  <si>
    <t>ANEL EM CONCRETO ARMADO, PERFURADO,  PARA FOSSAS SEPTICAS E SUMIDOUROS, SEM FUNDO, DIAMETRO INTERNO DE 1,20 M E ALTURA DE 0,50 M</t>
  </si>
  <si>
    <t>221,21</t>
  </si>
  <si>
    <t>ANEL EM CONCRETO ARMADO, PERFURADO, PARA FOSSAS SEPTICAS E SUMIDOUROS, SEM FUNDO, DIAMETRO INTERNO DE 2,00 M E ALTURA DE 0,50 M</t>
  </si>
  <si>
    <t>467,01</t>
  </si>
  <si>
    <t>ANEL EM CONCRETO ARMADO, PERFURADO, PARA FOSSAS SEPTICAS E SUMIDOUROS, SEM FUNDO, DIAMETRO INTERNO DE 2,50 M E ALTURA DE 0,50 M</t>
  </si>
  <si>
    <t>573,52</t>
  </si>
  <si>
    <t>ANEL EM CONCRETO ARMADO, PERFURADO, PARA FOSSAS SEPTICAS E SUMIDOUROS, SEM FUNDO, DIAMETRO INTERNO DE 3,00 M E ALTURA DE 0,50 M</t>
  </si>
  <si>
    <t>802,94</t>
  </si>
  <si>
    <t>APARELHO CORTE OXI-ACETILENO PARA SOLDA E CORTE CONTENDO MACARICO SOLDA, BICO DE CORTE, CILINDROS, REGULADORES, MANGUEIRAS E CARRINHO</t>
  </si>
  <si>
    <t>2.097,47</t>
  </si>
  <si>
    <t>APARELHO SINALIZADOR LUMINOSO COM LED, PARA SAIDA GARAGEM, COM 2 LENTES EM POLICARBONATO, BIVOLT (INCLUI SUPORTE DE FIXACAO)</t>
  </si>
  <si>
    <t>109,22</t>
  </si>
  <si>
    <t>APOIO DO PORTA DENTE PARA FRESADORA DE  ASFALTO</t>
  </si>
  <si>
    <t>2.528,53</t>
  </si>
  <si>
    <t>APONTADOR OU APROPRIADOR DE MAO DE OBRA (HORISTA)</t>
  </si>
  <si>
    <t>29,50</t>
  </si>
  <si>
    <t>APONTADOR OU APROPRIADOR DE MAO DE OBRA (MENSALISTA)</t>
  </si>
  <si>
    <t>5.185,81</t>
  </si>
  <si>
    <t>AQUECEDOR DE AGUA A GAS GLP/GN COM CAPACIDADE DE ARMAZENAMENTO DE 50 A 80 L</t>
  </si>
  <si>
    <t>3.047,95</t>
  </si>
  <si>
    <t>AQUECEDOR DE AGUA ELETRICO  RESERVATORIO DE 100 L CILINDRICO EM COBRE, REFORCADO COM ACO CARBONO, MONOFASICO, TENSAO NOMINAL 220 V</t>
  </si>
  <si>
    <t>3.250,00</t>
  </si>
  <si>
    <t>AQUECEDOR DE AGUA ELETRICO  RESERVATORIO DE 500 L CILINDRICO EM COBRE, REFORCADO COM ACO CARBONO, MONOFASICO, TENSAO NOMINAL 220 V</t>
  </si>
  <si>
    <t>7.074,43</t>
  </si>
  <si>
    <t>AQUECEDOR DE AGUA ELETRICO  RESERVATORIO DE 500 L CILINDRICO EM COBRE, REFORCADO COM ACO CARBONO, TRIFASICO, TENSAO NOMINAL 220/380/400 V, POTENCIA 24 KW</t>
  </si>
  <si>
    <t>8.882,91</t>
  </si>
  <si>
    <t>AQUECEDOR DE AGUA ELETRICO  RESERVATORIO DE 700 L CILINDRICO EM COBRE, REFORCADO COM ACO CARBONO, MONOFASICO, TENSAO NOMINAL 220 V</t>
  </si>
  <si>
    <t>11.506,83</t>
  </si>
  <si>
    <t>AQUECEDOR DE AGUA ELETRICO HORIZONTAL, RESERVATORIO DE 200 L CILINDRICO EM COBRE, REFORCADO COM ACO CARBONO, MONOFASICO, TENSAO NOMINAL 220 V</t>
  </si>
  <si>
    <t>4.399,77</t>
  </si>
  <si>
    <t>AQUECEDOR DE OLEO BPF (FLUIDO) TERMICO, CAPACIDADE DE 300.000  KCAL/H</t>
  </si>
  <si>
    <t>320.947,62</t>
  </si>
  <si>
    <t>AQUECEDOR SOLAR COM RESERVATORIO TERMICO DE 1000 L E *5* PLACAS COLETORAS DE *2,0* M2 (NAO INCLUI ACESSORIOS) (SEM INSTALACAO)</t>
  </si>
  <si>
    <t>10.568,19</t>
  </si>
  <si>
    <t>AQUECEDOR SOLAR COM RESERVATORIO TERMICO DE 400 L E *2* PLACAS COLETORAS DE *2,0* M2 (NAO INCLUI ACESSORIOS) (SEM INSTALACAO)</t>
  </si>
  <si>
    <t>5.511,75</t>
  </si>
  <si>
    <t>AQUECEDOR SOLAR COM RESERVATORIO TERMICO DE 600 L E *3* PLACAS COLETORAS DE *2,0* M2 (NAO INCLUI ACESSORIOS) (SEM INSTALACAO)</t>
  </si>
  <si>
    <t>7.315,16</t>
  </si>
  <si>
    <t>AQUECEDOR SOLAR COM RESERVATORIO TERMICO DE 800 L E *4* PLACAS COLETORAS DE *2,0* M2 (NAO INCLUI ACESSORIOS) (SEM INSTALACAO)</t>
  </si>
  <si>
    <t>6.831,96</t>
  </si>
  <si>
    <t>AQUECEDOR SOLAR DE INSTALACAO EXTERNA, KIT COMPACTO, CONJUNTO COM RESERVATORIO TERMICO DE 200 L, PLACA COLETORA DE *2,0* M2 E INCLUSO ACESSORIOS (RESIDENCIAS ATE 120,00 M2 E DE 4 A 5 BANHOS POR DIA) (SEM INSTALACAO)</t>
  </si>
  <si>
    <t>3.251,50</t>
  </si>
  <si>
    <t>AR CONDICIONADO SPLIT INVERTER, HI-WALL (PAREDE), 12000 BTU/H, CICLO FRIO, 60HZ, CLASSIFICACAO A (SELO PROCEL), GAS HFC, CONTROLE S/FIO</t>
  </si>
  <si>
    <t>2.004,99</t>
  </si>
  <si>
    <t>AR CONDICIONADO SPLIT INVERTER, HI-WALL (PAREDE), 18000 BTU/H, CICLO FRIO, 60HZ, CLASSIFICACAO A (SELO PROCEL), GAS HFC, CONTROLE S/FIO</t>
  </si>
  <si>
    <t>2.976,48</t>
  </si>
  <si>
    <t>AR CONDICIONADO SPLIT INVERTER, HI-WALL (PAREDE), 24000 BTU/H, CICLO FRIO, 60HZ, CLASSIFICACAO A - SELO PROCEL, GAS HFC, CONTROLE S/FIO</t>
  </si>
  <si>
    <t>4.113,78</t>
  </si>
  <si>
    <t>AR CONDICIONADO SPLIT INVERTER, HI-WALL (PAREDE), 9000 BTU/H, CICLO FRIO, 60HZ, CLASSIFICACAO A (SELO PROCEL), GAS HFC, CONTROLE S/FIO</t>
  </si>
  <si>
    <t>1.790,63</t>
  </si>
  <si>
    <t>AR CONDICIONADO SPLIT INVERTER, PISO TETO, APRESENTANDO ENTRE 54000 E 58000 BTU/H, CICLO FRIO, 60HZ, CLASSIFICACAO ENERGETICA A OU B (SELO PROCEL), GAS HFC, CONTROLE S/FIO</t>
  </si>
  <si>
    <t>16.303,52</t>
  </si>
  <si>
    <t>AR CONDICIONADO SPLIT INVERTER, PISO TETO, 18000 BTU/H, CICLO FRIO, 60HZ, CLASSIFICACAO ENERGETICA A OU B (SELO PROCEL), GAS HFC, CONTROLE S/FIO</t>
  </si>
  <si>
    <t>7.719,21</t>
  </si>
  <si>
    <t>AR CONDICIONADO SPLIT INVERTER, PISO TETO, 24000 BTU/H, CICLO FRIO, 60HZ, CLASSIFICACAO ENERGETICA A OU B (SELO PROCEL), GAS HFC, CONTROLE S/FIO</t>
  </si>
  <si>
    <t>8.653,87</t>
  </si>
  <si>
    <t>AR CONDICIONADO SPLIT INVERTER, PISO TETO, 36000 BTU/H, CICLO FRIO, 60HZ, CLASSIFICACAO ENERGETICA A OU B (SELO PROCEL), GAS HFC, CONTROLE S/FIO</t>
  </si>
  <si>
    <t>9.777,04</t>
  </si>
  <si>
    <t>AR CONDICIONADO SPLIT INVERTER, PISO TETO, 48000 BTU/H, CICLO FRIO, 60HZ, CLASSIFICACAO ENERGETICA A OU B (SELO PROCEL), GAS HFC, CONTROLE S/FIO</t>
  </si>
  <si>
    <t>13.437,82</t>
  </si>
  <si>
    <t>AR CONDICIONADO SPLIT ON/OFF, CASSETE (TETO), FRIO 4 VIAS 18000 BTUS/H, CLASSIFICACAO ENERGETICA C - SELO PROCEL, GAS HFC, CONTROLE S/ FIO</t>
  </si>
  <si>
    <t>4.731,64</t>
  </si>
  <si>
    <t>AR CONDICIONADO SPLIT ON/OFF, CASSETE (TETO), FRIO 4 VIAS 24000 BTUS/H, CLASSIFICACAO ENERGETICA C - SELO PROCEL, GAS HFC, CONTROLE S/ FIO</t>
  </si>
  <si>
    <t>5.864,19</t>
  </si>
  <si>
    <t>AR CONDICIONADO SPLIT ON/OFF, CASSETE (TETO), FRIO 4 VIAS 36000 BTUS/H, CLASSIFICACAO ENERGETICA C - SELO PROCEL, GAS HFC, CONTROLE S/ FIO</t>
  </si>
  <si>
    <t>8.714,05</t>
  </si>
  <si>
    <t>AR CONDICIONADO SPLIT ON/OFF, CASSETE (TETO), FRIO 4 VIAS 48000 BTUS/H, CLASSIFICACAO ENERGETICA C - SELO PROCEL, GAS HFC, CONTROLE S/ FIO</t>
  </si>
  <si>
    <t>9.033,37</t>
  </si>
  <si>
    <t>AR CONDICIONADO SPLIT ON/OFF, CASSETE (TETO), FRIO 4 VIAS 60000 BTUS/H, CLASSIFICACAO ENERGETICA C - SELO PROCEL, GAS HFC, CONTROLE S/ FIO</t>
  </si>
  <si>
    <t>10.366,45</t>
  </si>
  <si>
    <t>AR CONDICIONADO SPLIT ON/OFF, CASSETE (TETO), 18000 BTUS/H, CICLO QUENTE/FRIO, 60 HZ, CLASSIFICACAO ENERGETICA C - SELO PROCEL, GAS HFC, CONTROLE S/ FIO</t>
  </si>
  <si>
    <t>5.661,85</t>
  </si>
  <si>
    <t>AR CONDICIONADO SPLIT ON/OFF, CASSETE (TETO), 24000 BTUS/H, CICLO QUENTE/FRIO, 60 HZ, CLASSIFICACAO ENERGETICA C - SELO PROCEL, GAS HFC, CONTROLE S/ FIO</t>
  </si>
  <si>
    <t>6.096,57</t>
  </si>
  <si>
    <t>AR CONDICIONADO SPLIT ON/OFF, CASSETE (TETO), 36000 BTUS/H, CICLO QUENTE/FRIO, 60 HZ, CLASSIFICACAO ENERGETICA A - SELO PROCEL, GAS HFC, CONTROLE S/ FIO</t>
  </si>
  <si>
    <t>9.009,56</t>
  </si>
  <si>
    <t>AR CONDICIONADO SPLIT ON/OFF, CASSETE (TETO), 48000 BTUS/H, CICLO QUENTE/FRIO, 60 HZ, CLASSIFICACAO ENERGETICA A - SELO PROCEL, GAS HFC, CONTROLE S/ FIO</t>
  </si>
  <si>
    <t>10.423,19</t>
  </si>
  <si>
    <t>AR CONDICIONADO SPLIT ON/OFF, CASSETE (TETO), 60000 BTUS/H, CICLO QUENTE/FRIO, 60 HZ, CLASSIFICACAO ENERGETICA A - SELO PROCEL, GAS HFC, CONTROLE S/ FIO</t>
  </si>
  <si>
    <t>10.903,98</t>
  </si>
  <si>
    <t>AR CONDICIONADO SPLIT ON/OFF, HI-WALL (PAREDE), 12000 BTUS/H, CICLO FRIO, 60 HZ, CLASSIFICACAO ENERGETICA A - SELO PROCEL, GAS HFC, CONTROLE S/ FIO</t>
  </si>
  <si>
    <t>1.609,14</t>
  </si>
  <si>
    <t>AR CONDICIONADO SPLIT ON/OFF, HI-WALL (PAREDE), 12000 BTUS/H, CICLO QUENTE/FRIO, 60 HZ, CLASSIFICACAO ENERGETICA A - SELO PROCEL, GAS HFC, CONTROLE S/ FIO</t>
  </si>
  <si>
    <t>1.740,67</t>
  </si>
  <si>
    <t>AR CONDICIONADO SPLIT ON/OFF, HI-WALL (PAREDE), 18000 BTUS/H, CICLO FRIO, 60 HZ, CLASSIFICACAO ENERGETICA A - SELO PROCEL, GAS HFC, CONTROLE S/ FIO</t>
  </si>
  <si>
    <t>2.315,33</t>
  </si>
  <si>
    <t>AR CONDICIONADO SPLIT ON/OFF, HI-WALL (PAREDE), 18000 BTUS/H, CICLO QUENTE/FRIO, 60 HZ, CLASSIFICACAO ENERGETICA A - SELO PROCEL, GAS HFC, CONTROLE S/ FIO</t>
  </si>
  <si>
    <t>2.581,96</t>
  </si>
  <si>
    <t>AR CONDICIONADO SPLIT ON/OFF, HI-WALL (PAREDE), 24000 BTUS/H, CICLO FRIO, 60 HZ, CLASSIFICACAO ENERGETICA A - SELO PROCEL, GAS HFC, CONTROLE S/ FIO</t>
  </si>
  <si>
    <t>3.032,88</t>
  </si>
  <si>
    <t>AR CONDICIONADO SPLIT ON/OFF, HI-WALL (PAREDE), 24000 BTUS/H, CICLO QUENTE/FRIO, 60 HZ, CLASSIFICACAO ENERGETICA A - SELO PROCEL, GAS HFC, CONTROLE S/ FIO</t>
  </si>
  <si>
    <t>3.414,25</t>
  </si>
  <si>
    <t>AR CONDICIONADO SPLIT ON/OFF, HI-WALL (PAREDE), 9000 BTUS/H, CICLO FRIO, 60 HZ, CLASSIFICACAO ENERGETICA A - SELO PROCEL, GAS HFC, CONTROLE S/ FIO</t>
  </si>
  <si>
    <t>1.378,50</t>
  </si>
  <si>
    <t>AR CONDICIONADO SPLIT ON/OFF, HI-WALL (PAREDE), 9000 BTUS/H, CICLO QUENTE/FRIO, 60 HZ, CLASSIFICACAO ENERGETICA A - SELO PROCEL, GAS HFC, CONTROLE S/ FIO</t>
  </si>
  <si>
    <t>1.517,88</t>
  </si>
  <si>
    <t>AR CONDICIONADO SPLIT ON/OFF, PISO TETO, 18.000 BTU/H, CICLO FRIO, 60HZ, CLASSIFICACAO ENERGETICA C - SELO PROCEL, GAS HFC, CONTROLE S/FIO</t>
  </si>
  <si>
    <t>4.313,53</t>
  </si>
  <si>
    <t>AR CONDICIONADO SPLIT ON/OFF, PISO TETO, 24.000 BTU/H, CICLO FRIO, 60HZ, CLASSIFICACAO ENERGETICA C - SELO PROCEL, GAS HFC, CONTROLE S/FIO</t>
  </si>
  <si>
    <t>4.549,91</t>
  </si>
  <si>
    <t>AR CONDICIONADO SPLIT ON/OFF, PISO TETO, 36.000 BTU/H, CICLO FRIO, 60HZ, CLASSIFICACAO ENERGETICA C - SELO PROCEL, GAS HFC, CONTROLE S/FIO</t>
  </si>
  <si>
    <t>6.037,77</t>
  </si>
  <si>
    <t>AR CONDICIONADO SPLIT ON/OFF, PISO TETO, 48.000 BTU/H, CICLO FRIO, 60HZ, CLASSIFICACAO ENERGETICA C - SELO PROCEL, GAS HFC, CONTROLE S/FIO</t>
  </si>
  <si>
    <t>7.315,56</t>
  </si>
  <si>
    <t>AR CONDICIONADO SPLIT ON/OFF, PISO TETO, 60.000 BTU/H, CICLO FRIO, 60HZ, CLASSIFICACAO ENERGETICA C - SELO PROCEL, GAS HFC, CONTROLE S/FIO</t>
  </si>
  <si>
    <t>8.228,79</t>
  </si>
  <si>
    <t>AR-CONDICIONADO FRIO SPLITAO INVERTER 30 TR</t>
  </si>
  <si>
    <t>64.846,24</t>
  </si>
  <si>
    <t>AR-CONDICIONADO FRIO SPLITAO MODULAR 10 TR</t>
  </si>
  <si>
    <t>20.296,74</t>
  </si>
  <si>
    <t>AR-CONDICIONADO FRIO SPLITAO MODULAR 15 TR</t>
  </si>
  <si>
    <t>26.193,34</t>
  </si>
  <si>
    <t>AR-CONDICIONADO FRIO SPLITAO MODULAR 20 TR</t>
  </si>
  <si>
    <t>38.109,26</t>
  </si>
  <si>
    <t>AR-CONDICIONADO SPLIT INVERTER, PISO TETO, 24000 BTU/H, QUENTE/FRIO, 60HZ, CLASSIFICACAO ENERGETICA A - SELO PROCEL, GAS HFC, CONTROLE S/FIO</t>
  </si>
  <si>
    <t>4.680,51</t>
  </si>
  <si>
    <t>ARADO REVERSIVEL COM 3 DISCOS DE 26" X 6MM REBOCAVEL</t>
  </si>
  <si>
    <t>29.397,90</t>
  </si>
  <si>
    <t>ARAME DE ACO OVALADO 15 X 17 ( 45,7 KG, 700 KGF), ROLO 1000 M</t>
  </si>
  <si>
    <t>25,74</t>
  </si>
  <si>
    <t>ARAME DE AMARRACAO PARA GABIAO GALVANIZADO, DIAMETRO 2,2 MM</t>
  </si>
  <si>
    <t>22,79</t>
  </si>
  <si>
    <t>ARAME FARPADO GALVANIZADO, 14 BWG (2,11 MM), CLASSE 250</t>
  </si>
  <si>
    <t>1,32</t>
  </si>
  <si>
    <t>ARAME FARPADO GALVANIZADO, 16 BWG (1,65 MM), CLASSE 250</t>
  </si>
  <si>
    <t>1,20</t>
  </si>
  <si>
    <t>ARAME GALVANIZADO 12 BWG, D = 2,76 MM (0,048 KG/M) OU 14 BWG, D = 2,11 MM (0,026 KG/M)</t>
  </si>
  <si>
    <t>21,73</t>
  </si>
  <si>
    <t>ARAME GALVANIZADO 16 BWG, D = 1,65MM (0,0166 KG/M)</t>
  </si>
  <si>
    <t>28,56</t>
  </si>
  <si>
    <t>ARAME GALVANIZADO 18 BWG, D = 1,24MM (0,009 KG/M)</t>
  </si>
  <si>
    <t>30,99</t>
  </si>
  <si>
    <t>ARAME GALVANIZADO 6 BWG, D = 5,16 MM (0,157 KG/M), OU 8 BWG, D = 4,19 MM (0,101 KG/M), OU 10 BWG, D = 3,40 MM (0,0713 KG/M)</t>
  </si>
  <si>
    <t>25,24</t>
  </si>
  <si>
    <t>ARAME PROTEGIDO COM POLIMERO PARA GABIAO, DIAMETRO 2,2 MM</t>
  </si>
  <si>
    <t>29,34</t>
  </si>
  <si>
    <t>ARAME RECOZIDO 16 BWG, D = 1,65 MM (0,016 KG/M) OU 18 BWG, D = 1,25 MM (0,01 KG/M)</t>
  </si>
  <si>
    <t>AREIA FINA - POSTO JAZIDA/FORNECEDOR (RETIRADO NA JAZIDA, SEM TRANSPORTE)</t>
  </si>
  <si>
    <t>50,00</t>
  </si>
  <si>
    <t>AREIA GROSSA - POSTO JAZIDA/FORNECEDOR (RETIRADO NA JAZIDA, SEM TRANSPORTE)</t>
  </si>
  <si>
    <t>50,65</t>
  </si>
  <si>
    <t>AREIA MEDIA - POSTO JAZIDA/FORNECEDOR (RETIRADO NA JAZIDA, SEM TRANSPORTE)</t>
  </si>
  <si>
    <t>AREIA PARA ATERRO - POSTO JAZIDA/FORNECEDOR (RETIRADO NA JAZIDA, SEM TRANSPORTE)</t>
  </si>
  <si>
    <t>25,00</t>
  </si>
  <si>
    <t>AREIA PARA LEITO FILTRANTE (0,42 A 1,68 MM) - POSTO JAZIDA/FORNECEDOR (RETIRADO NA JAZIDA, SEM TRANSPORTE)</t>
  </si>
  <si>
    <t>573,84</t>
  </si>
  <si>
    <t>ARGAMASSA COLANTE AC I PARA CERAMICAS</t>
  </si>
  <si>
    <t>0,67</t>
  </si>
  <si>
    <t>ARGAMASSA COLANTE AC II</t>
  </si>
  <si>
    <t>1,24</t>
  </si>
  <si>
    <t>ARGAMASSA COLANTE TIPO AC III</t>
  </si>
  <si>
    <t>2,06</t>
  </si>
  <si>
    <t>ARGAMASSA COLANTE TIPO AC III E</t>
  </si>
  <si>
    <t>2,36</t>
  </si>
  <si>
    <t>ARGAMASSA INDUSTRIALIZADA MULTIUSO, PARA REVESTIMENTO INTERNO E EXTERNO E ASSENTAMENTO DE BLOCOS DIVERSOS</t>
  </si>
  <si>
    <t>0,73</t>
  </si>
  <si>
    <t>ARGAMASSA INDUSTRIALIZADA PARA CHAPISCO COLANTE</t>
  </si>
  <si>
    <t>1,36</t>
  </si>
  <si>
    <t>ARGAMASSA INDUSTRIALIZADA PARA CHAPISCO ROLADO</t>
  </si>
  <si>
    <t>2,20</t>
  </si>
  <si>
    <t>ARGAMASSA PARA REVESTIMENTO DECORATIVO MONOCAMADA</t>
  </si>
  <si>
    <t>2,23</t>
  </si>
  <si>
    <t>ARGAMASSA PISO SOBRE PISO</t>
  </si>
  <si>
    <t>ARGAMASSA POLIMERICA DE REPARO ESTRUTURAL, BICOMPONENTE</t>
  </si>
  <si>
    <t>4,15</t>
  </si>
  <si>
    <t>ARGAMASSA POLIMERICA IMPERMEABILIZANTE SEMIFLEXIVEL, BICOMPONENTE (MEMBRANA IMPERMEABILIZANTE ACRILICA)</t>
  </si>
  <si>
    <t>3,34</t>
  </si>
  <si>
    <t>ARGAMASSA PRONTA PARA CONTRAPISO</t>
  </si>
  <si>
    <t>0,69</t>
  </si>
  <si>
    <t>ARGAMASSA USINADA AUTOADENSAVEL E AUTONIVELANTE PARA CONTRAPISO, INCLUI BOMBEAMENTO</t>
  </si>
  <si>
    <t>436,46</t>
  </si>
  <si>
    <t>ARGILA EXPANDIDA, GRANULOMETRIA 2215</t>
  </si>
  <si>
    <t>702,24</t>
  </si>
  <si>
    <t>ARGILA OU BARRO PARA ATERRO/REATERRO (COM TRANSPORTE ATE 10 KM)</t>
  </si>
  <si>
    <t>49,15</t>
  </si>
  <si>
    <t>ARGILA OU BARRO PARA ATERRO/REATERRO (RETIRADO NA JAZIDA, SEM TRANSPORTE)</t>
  </si>
  <si>
    <t>35,11</t>
  </si>
  <si>
    <t>ARGILA, ARGILA VERMELHA OU ARGILA ARENOSA (RETIRADA NA JAZIDA, SEM TRANSPORTE)</t>
  </si>
  <si>
    <t>ARMACAO VERTICAL COM HASTE E CONTRA-PINO, EM CHAPA DE ACO GALVANIZADO 3/16", COM 1 ESTRIBO E 1 ISOLADOR</t>
  </si>
  <si>
    <t>44,49</t>
  </si>
  <si>
    <t>ARMACAO VERTICAL COM HASTE E CONTRA-PINO, EM CHAPA DE ACO GALVANIZADO 3/16", COM 1 ESTRIBO, SEM ISOLADOR</t>
  </si>
  <si>
    <t>31,12</t>
  </si>
  <si>
    <t>ARMACAO VERTICAL COM HASTE E CONTRA-PINO, EM CHAPA DE ACO GALVANIZADO 3/16", COM 2 ESTRIBOS, E 2 ISOLADORES</t>
  </si>
  <si>
    <t>66,13</t>
  </si>
  <si>
    <t>ARMACAO VERTICAL COM HASTE E CONTRA-PINO, EM CHAPA DE ACO GALVANIZADO 3/16", COM 2 ESTRIBOS, SEM ISOLADOR</t>
  </si>
  <si>
    <t>51,17</t>
  </si>
  <si>
    <t>ARMACAO VERTICAL COM HASTE E CONTRA-PINO, EM CHAPA DE ACO GALVANIZADO 3/16", COM 3 ESTRIBOS E 3 ISOLADORES</t>
  </si>
  <si>
    <t>119,50</t>
  </si>
  <si>
    <t>ARMACAO VERTICAL COM HASTE E CONTRA-PINO, EM CHAPA DE ACO GALVANIZADO 3/16", COM 3 ESTRIBOS, SEM ISOLADOR</t>
  </si>
  <si>
    <t>85,56</t>
  </si>
  <si>
    <t>ARMACAO VERTICAL COM HASTE E CONTRA-PINO, EM CHAPA DE ACO GALVANIZADO 3/16", COM 4 ESTRIBOS E 4 ISOLADORES</t>
  </si>
  <si>
    <t>153,97</t>
  </si>
  <si>
    <t>ARMACAO VERTICAL COM HASTE E CONTRA-PINO, EM CHAPA DE ACO GALVANIZADO 3/16", COM 4 ESTRIBOS, SEM ISOLADOR</t>
  </si>
  <si>
    <t>130,70</t>
  </si>
  <si>
    <t>ARMADOR (HORISTA)</t>
  </si>
  <si>
    <t>19,76</t>
  </si>
  <si>
    <t>ARMADOR (MENSALISTA)</t>
  </si>
  <si>
    <t>3.471,51</t>
  </si>
  <si>
    <t>ARQUITETO JUNIOR</t>
  </si>
  <si>
    <t>71,33</t>
  </si>
  <si>
    <t>ARQUITETO JUNIOR (MENSALISTA)</t>
  </si>
  <si>
    <t>12.530,88</t>
  </si>
  <si>
    <t>ARQUITETO PAISAGISTA</t>
  </si>
  <si>
    <t>67,75</t>
  </si>
  <si>
    <t>ARQUITETO PAISAGISTA (MENSALISTA)</t>
  </si>
  <si>
    <t>11.901,24</t>
  </si>
  <si>
    <t>ARQUITETO PLENO</t>
  </si>
  <si>
    <t>101,33</t>
  </si>
  <si>
    <t>ARQUITETO PLENO (MENSALISTA)</t>
  </si>
  <si>
    <t>17.799,10</t>
  </si>
  <si>
    <t>ARQUITETO SENIOR</t>
  </si>
  <si>
    <t>133,97</t>
  </si>
  <si>
    <t>ARQUITETO SENIOR (MENSALISTA)</t>
  </si>
  <si>
    <t>23.531,99</t>
  </si>
  <si>
    <t>ARRUELA  EM ACO GALVANIZADO, DIAMETRO EXTERNO = 35MM, ESPESSURA = 3MM, DIAMETRO DO FURO= 18MM</t>
  </si>
  <si>
    <t>1,10</t>
  </si>
  <si>
    <t>ARRUELA EM ALUMINIO, COM ROSCA, DE  1 1/4", PARA ELETRODUTO</t>
  </si>
  <si>
    <t>1,62</t>
  </si>
  <si>
    <t>ARRUELA EM ALUMINIO, COM ROSCA, DE 1 1/2", PARA ELETRODUTO</t>
  </si>
  <si>
    <t>ARRUELA EM ALUMINIO, COM ROSCA, DE 1/2", PARA ELETRODUTO</t>
  </si>
  <si>
    <t>0,49</t>
  </si>
  <si>
    <t>ARRUELA EM ALUMINIO, COM ROSCA, DE 1", PARA ELETRODUTO</t>
  </si>
  <si>
    <t>0,90</t>
  </si>
  <si>
    <t>ARRUELA EM ALUMINIO, COM ROSCA, DE 2 1/2", PARA ELETRODUTO</t>
  </si>
  <si>
    <t>ARRUELA EM ALUMINIO, COM ROSCA, DE 2", PARA ELETRODUTO</t>
  </si>
  <si>
    <t>ARRUELA EM ALUMINIO, COM ROSCA, DE 3/4", PARA ELETRODUTO</t>
  </si>
  <si>
    <t>0,58</t>
  </si>
  <si>
    <t>ARRUELA EM ALUMINIO, COM ROSCA, DE 3/8", PARA ELETRODUTO</t>
  </si>
  <si>
    <t>ARRUELA EM ALUMINIO, COM ROSCA, DE 3", PARA ELETRODUTO</t>
  </si>
  <si>
    <t>6,09</t>
  </si>
  <si>
    <t>ARRUELA EM ALUMINIO, COM ROSCA, DE 4", PARA ELETRODUTO</t>
  </si>
  <si>
    <t>8,50</t>
  </si>
  <si>
    <t>ARRUELA LISA, REDONDA, DE LATAO POLIDO, DIAMETRO NOMINAL 5/8", DIAMETRO EXTERNO = 34 MM, DIAMETRO DO FURO = 17 MM, ESPESSURA = *2,5* MM</t>
  </si>
  <si>
    <t>0,96</t>
  </si>
  <si>
    <t>ARRUELA QUADRADA EM ACO GALVANIZADO, DIMENSAO = 38 MM, ESPESSURA = 3MM, DIAMETRO DO FURO= 18 MM</t>
  </si>
  <si>
    <t>0,97</t>
  </si>
  <si>
    <t>ASFALTO MODIFICADO TIPO I - NBR 9910 (ASFALTO OXIDADO PARA IMPERMEABILIZACAO, COEFICIENTE DE PENETRACAO 25-40)</t>
  </si>
  <si>
    <t>12,64</t>
  </si>
  <si>
    <t>ASFALTO MODIFICADO TIPO II - NBR 9910 (ASFALTO OXIDADO PARA IMPERMEABILIZACAO, COEFICIENTE DE PENETRACAO 20-35)</t>
  </si>
  <si>
    <t>14,97</t>
  </si>
  <si>
    <t>ASFALTO MODIFICADO TIPO III - NBR 9910 (ASFALTO OXIDADO PARA IMPERMEABILIZACAO, COEFICIENTE DE PENETRACAO 15-25)</t>
  </si>
  <si>
    <t>16,80</t>
  </si>
  <si>
    <t>ASSENTADOR DE MANILHAS</t>
  </si>
  <si>
    <t>19,31</t>
  </si>
  <si>
    <t>ASSENTADOR DE MANILHAS (MENSALISTA)</t>
  </si>
  <si>
    <t>3.392,64</t>
  </si>
  <si>
    <t>ASSENTO  VASO SANITARIO INFANTIL EM PLASTICO BRANCO</t>
  </si>
  <si>
    <t>89,27</t>
  </si>
  <si>
    <t>ASSENTO SANITARIO DE PLASTICO, TIPO CONVENCIONAL</t>
  </si>
  <si>
    <t>41,95</t>
  </si>
  <si>
    <t>AUTOMATICO DE BOIA SUPERIOR / INFERIOR, *15* A / 250 V</t>
  </si>
  <si>
    <t>37,94</t>
  </si>
  <si>
    <t>AUXILIAR DE ALMOXARIFE (HORISTA)</t>
  </si>
  <si>
    <t>23,40</t>
  </si>
  <si>
    <t>AUXILIAR DE ALMOXARIFE (MENSALISTA)</t>
  </si>
  <si>
    <t>4.112,04</t>
  </si>
  <si>
    <t>AUXILIAR DE AZULEJISTA (HORISTA)</t>
  </si>
  <si>
    <t>AUXILIAR DE AZULEJISTA (MENSALISTA)</t>
  </si>
  <si>
    <t>AUXILIAR DE ENCANADOR OU BOMBEIRO HIDRAULICO (HORISTA)</t>
  </si>
  <si>
    <t>17,86</t>
  </si>
  <si>
    <t>AUXILIAR DE ENCANADOR OU BOMBEIRO HIDRAULICO (MENSALISTA)</t>
  </si>
  <si>
    <t>3.138,14</t>
  </si>
  <si>
    <t>AUXILIAR DE ESCRITORIO (HORISTA)</t>
  </si>
  <si>
    <t>24,43</t>
  </si>
  <si>
    <t>AUXILIAR DE ESCRITORIO (MENSALISTA)</t>
  </si>
  <si>
    <t>4.292,15</t>
  </si>
  <si>
    <t>AUXILIAR DE LABORATORISTA DE SOLOS E DE CONCRETO (HORISTA)</t>
  </si>
  <si>
    <t>31,03</t>
  </si>
  <si>
    <t>AUXILIAR DE LABORATORISTA DE SOLOS E DE CONCRETO (MENSALISTA)</t>
  </si>
  <si>
    <t>5.453,52</t>
  </si>
  <si>
    <t>AUXILIAR DE MECANICO</t>
  </si>
  <si>
    <t>17,08</t>
  </si>
  <si>
    <t>AUXILIAR DE MECANICO (MENSALISTA)</t>
  </si>
  <si>
    <t>3.004,21</t>
  </si>
  <si>
    <t>AUXILIAR DE PEDREIRO (HORISTA)</t>
  </si>
  <si>
    <t>AUXILIAR DE PEDREIRO (MENSALISTA)</t>
  </si>
  <si>
    <t>AUXILIAR DE SERVICOS GERAIS</t>
  </si>
  <si>
    <t>16,44</t>
  </si>
  <si>
    <t>AUXILIAR DE SERVICOS GERAIS (MENSALISTA)</t>
  </si>
  <si>
    <t>2.888,54</t>
  </si>
  <si>
    <t>AUXILIAR DE TOPOGRAFO (HORISTA)</t>
  </si>
  <si>
    <t>24,86</t>
  </si>
  <si>
    <t>AUXILIAR DE TOPOGRAFO (MENSALISTA)</t>
  </si>
  <si>
    <t>4.366,95</t>
  </si>
  <si>
    <t>AUXILIAR TECNICO / ASSISTENTE DE ENGENHARIA</t>
  </si>
  <si>
    <t>36,66</t>
  </si>
  <si>
    <t>AUXILIAR TECNICO / ASSISTENTE DE ENGENHARIA (MENSALISTA)</t>
  </si>
  <si>
    <t>6.439,48</t>
  </si>
  <si>
    <t>AVENTAL DE SEGURANCA DE RASPA DE COURO 1,00 X 0,60 M</t>
  </si>
  <si>
    <t>44,55</t>
  </si>
  <si>
    <t>AZULEJISTA OU LADRILHEIRO (HORISTA)</t>
  </si>
  <si>
    <t>AZULEJISTA OU LADRILHEIRO (MENSALISTA)</t>
  </si>
  <si>
    <t>BACIA SANITARIA (VASO) COM CAIXA ACOPLADA, SIFAO APARENTE, DE LOUCA BRANCA (SEM ASSENTO)</t>
  </si>
  <si>
    <t>279,91</t>
  </si>
  <si>
    <t>BACIA SANITARIA (VASO) COM CAIXA ACOPLADA, SIFAO OCULTO / CARENADO, DE LOUCA BRANCA (SEM ASSENTO ) - PADRAO ALTO</t>
  </si>
  <si>
    <t>387,47</t>
  </si>
  <si>
    <t>BACIA SANITARIA (VASO) CONVENCIONAL PARA PCD, SEM FURO FRONTAL, DE LOUCA BRANCA (SEM ASSENTO)</t>
  </si>
  <si>
    <t>471,12</t>
  </si>
  <si>
    <t>BACIA SANITARIA (VASO) CONVENCIONAL PARA USO ESPECIFICO (HOSPITAIS, CLINICAS), COM FURO FRONTAL, DE LOUCA BRANCA, SEM ASSENTO</t>
  </si>
  <si>
    <t>422,14</t>
  </si>
  <si>
    <t>BACIA SANITARIA (VASO) CONVENCIONAL, DE LOUCA BRANCA, SIFAO APARENTE, SAIDA VERTICAL (SEM ASSENTO)</t>
  </si>
  <si>
    <t>149,75</t>
  </si>
  <si>
    <t>BACIA SANITARIA (VASO) CONVENCIONAL, DE LOUCA COLORIDA, SIFAO APARENTE, SAIDA VERTICAL (SEM ASSENTO)</t>
  </si>
  <si>
    <t>164,55</t>
  </si>
  <si>
    <t>BACIA SANITARIA (VASO) INFANTIL, SIFONADO, DE LOUCA BRANCA, (SEM ASSENTO)</t>
  </si>
  <si>
    <t>331,81</t>
  </si>
  <si>
    <t>BALDE PLASTICO CAPACIDADE *10* L</t>
  </si>
  <si>
    <t>7,36</t>
  </si>
  <si>
    <t>BALDE VERMELHO PARA SINALIZACAO DE VIAS</t>
  </si>
  <si>
    <t>6,30</t>
  </si>
  <si>
    <t>BANCADA DE MARMORE SINTETICO COM UMA CUBA, 120 X *60* CM</t>
  </si>
  <si>
    <t>221,45</t>
  </si>
  <si>
    <t>BANCADA DE MARMORE SINTETICO COM UMA CUBA, 150 X *60* CM</t>
  </si>
  <si>
    <t>277,59</t>
  </si>
  <si>
    <t>BANCADA DE MARMORE SINTETICO COM UMA CUBA, 200 X *60* CM</t>
  </si>
  <si>
    <t>625,54</t>
  </si>
  <si>
    <t>BANCADA/ BANCA EM GRANITO, POLIDO, TIPO ANDORINHA/ QUARTZ/ CASTELO/ CORUMBA OU OUTROS EQUIVALENTES DA REGIAO, COM CUBA INOX, FORMATO *120 X 60* CM, E=  *2* CM</t>
  </si>
  <si>
    <t>807,12</t>
  </si>
  <si>
    <t>BANCADA/ BANCA EM MARMORE, POLIDO, BRANCO COMUM, E=  *3* CM</t>
  </si>
  <si>
    <t>559,27</t>
  </si>
  <si>
    <t>BANCADA/BANCA/PIA DE ACO INOXIDAVEL (AISI 430) COM 1 CUBA CENTRAL, COM VALVULA, ESCORREDOR DUPLO, DE *0,55 X 1,20* M</t>
  </si>
  <si>
    <t>209,90</t>
  </si>
  <si>
    <t>BANCADA/BANCA/PIA DE ACO INOXIDAVEL (AISI 430) COM 1 CUBA CENTRAL, COM VALVULA, ESCORREDOR DUPLO, DE *0,55 X 1,40* M</t>
  </si>
  <si>
    <t>279,11</t>
  </si>
  <si>
    <t>BANCADA/BANCA/PIA DE ACO INOXIDAVEL (AISI 430) COM 1 CUBA CENTRAL, COM VALVULA, ESCORREDOR DUPLO, DE *0,55 X 1,80* M</t>
  </si>
  <si>
    <t>404,39</t>
  </si>
  <si>
    <t>BANCADA/BANCA/PIA DE ACO INOXIDAVEL (AISI 430) COM 1 CUBA CENTRAL, COM VALVULA, LISA (SEM ESCORREDOR), DE *0,55 X 1,20* M</t>
  </si>
  <si>
    <t>205,17</t>
  </si>
  <si>
    <t>BANCADA/BANCA/PIA DE ACO INOXIDAVEL (AISI 430) COM 1 CUBA CENTRAL, SEM VALVULA, ESCORREDOR DUPLO, DE *0,55 X 1,60* M</t>
  </si>
  <si>
    <t>243,98</t>
  </si>
  <si>
    <t>BANCADA/BANCA/PIA DE ACO INOXIDAVEL (AISI 430) COM 2 CUBAS, COM VALVULAS, ESCORREDOR DUPLO, DE *0,55 X 2,00* M</t>
  </si>
  <si>
    <t>570,15</t>
  </si>
  <si>
    <t>BANCADA/TAMPO ACO INOX (AISI 304), LARGURA 60 CM, COM RODABANCA (NAO INCLUI PES DE APOIO)</t>
  </si>
  <si>
    <t>908,42</t>
  </si>
  <si>
    <t>BANCADA/TAMPO ACO INOX (AISI 304), LARGURA 70 CM, COM RODABANCA (NAO INCLUI PES DE APOIO)</t>
  </si>
  <si>
    <t>1.138,20</t>
  </si>
  <si>
    <t>BANCADA/TAMPO LISO (SEM CUBA) EM MARMORE SINTETICO</t>
  </si>
  <si>
    <t>245,54</t>
  </si>
  <si>
    <t>BANCO ARTICULADO PARA BANHO, EM ACO INOX POLIDO, 70* CM X 45* CM</t>
  </si>
  <si>
    <t>809,32</t>
  </si>
  <si>
    <t>BANCO COM ENCOSTO, 1,60M* DE COMPRIMENTO, EM TUBO DE ACO CARBONO E PINTURA NO PROCESSO ELETROSTATICO - PARA ACADEMIA AO AR LIVRE / ACADEMIA DA TERCEIRA IDADE - ATI</t>
  </si>
  <si>
    <t>1.186,04</t>
  </si>
  <si>
    <t>BANDEJA DE PINTURA PARA ROLO 23 CM</t>
  </si>
  <si>
    <t>10,33</t>
  </si>
  <si>
    <t>BARRA ANTIPANICO DUPLA, CEGA EM LADO OPOSTO, COR CINZA</t>
  </si>
  <si>
    <t xml:space="preserve">PAR   </t>
  </si>
  <si>
    <t>1.379,82</t>
  </si>
  <si>
    <t>BARRA ANTIPANICO DUPLA, PARA PORTA DE VIDRO, COR CINZA</t>
  </si>
  <si>
    <t>1.522,09</t>
  </si>
  <si>
    <t>BARRA ANTIPANICO SIMPLES, CEGA EM LADO OPOSTO, COR CINZA</t>
  </si>
  <si>
    <t>615,07</t>
  </si>
  <si>
    <t>BARRA ANTIPANICO SIMPLES, COM FECHADURA LADO OPOSTO, COR CINZA</t>
  </si>
  <si>
    <t>939,37</t>
  </si>
  <si>
    <t>BARRA ANTIPANICO SIMPLES, PARA PORTA DE VIDRO, COR CINZA</t>
  </si>
  <si>
    <t>1.006,15</t>
  </si>
  <si>
    <t>BARRA DE APOIO EM "L", EM ACO INOX POLIDO 70 X 70 CM, DIAMETRO MINIMO 3 CM</t>
  </si>
  <si>
    <t>358,47</t>
  </si>
  <si>
    <t>BARRA DE APOIO EM "L", EM ACO INOX POLIDO 80 X 80 CM, DIAMETRO MINIMO 3 CM</t>
  </si>
  <si>
    <t>411,40</t>
  </si>
  <si>
    <t>BARRA DE APOIO LATERAL ARTICULADA, COM TRAVA, EM ACO INOX POLIDO, 70 CM, DIAMETRO MINIMO 3 CM</t>
  </si>
  <si>
    <t>445,12</t>
  </si>
  <si>
    <t>BARRA DE APOIO RETA, EM ACO INOX POLIDO, COMPRIMENTO 60CM, DIAMETRO MINIMO 3 CM</t>
  </si>
  <si>
    <t>157,82</t>
  </si>
  <si>
    <t>BARRA DE APOIO RETA, EM ACO INOX POLIDO, COMPRIMENTO 70CM, DIAMETRO MINIMO 3 CM</t>
  </si>
  <si>
    <t>175,28</t>
  </si>
  <si>
    <t>BARRA DE APOIO RETA, EM ACO INOX POLIDO, COMPRIMENTO 80CM, DIAMETRO MINIMO 3 CM</t>
  </si>
  <si>
    <t>186,89</t>
  </si>
  <si>
    <t>BARRA DE APOIO RETA, EM ACO INOX POLIDO, COMPRIMENTO 90 CM, DIAMETRO MINIMO 3 CM</t>
  </si>
  <si>
    <t>195,80</t>
  </si>
  <si>
    <t>BARRA DE APOIO RETA, EM ALUMINIO, COMPRIMENTO 60CM, DIAMETRO MINIMO 3 CM</t>
  </si>
  <si>
    <t>136,26</t>
  </si>
  <si>
    <t>BARRA DE APOIO RETA, EM ALUMINIO, COMPRIMENTO 70CM, DIAMETRO MINIMO 3 CM</t>
  </si>
  <si>
    <t>156,24</t>
  </si>
  <si>
    <t>BARRA DE APOIO RETA, EM ALUMINIO, COMPRIMENTO 80 CM, DIAMETRO MINIMO 3 CM</t>
  </si>
  <si>
    <t>169,00</t>
  </si>
  <si>
    <t>BARRA DE APOIO RETA, EM ALUMINIO, COMPRIMENTO 90 CM, DIAMETRO MINIMO 3 CM</t>
  </si>
  <si>
    <t>176,97</t>
  </si>
  <si>
    <t>BARRA DE FERRO CHATA, RETANGULAR (QUALQUER BITOLA)</t>
  </si>
  <si>
    <t>12,17</t>
  </si>
  <si>
    <t>BARRA DE FERRO CHATO, RETANGULAR, 19,05 MM X 3,17 MM (L X E), 0,47 KG/M</t>
  </si>
  <si>
    <t>5,77</t>
  </si>
  <si>
    <t>BARRA DE FERRO CHATO, RETANGULAR, 25,4 MM X 4,76 MM (L X E), 1,73 KG/M</t>
  </si>
  <si>
    <t>21,05</t>
  </si>
  <si>
    <t>BARRA DE FERRO CHATO, RETANGULAR, 25,4 MM X 6,35 MM (L X E), 1,2265 KG/M</t>
  </si>
  <si>
    <t>14,92</t>
  </si>
  <si>
    <t>BARRA DE FERRO CHATO, RETANGULAR, 38,1 MM X 12,7 MM (L X E), 3,79 KG/M</t>
  </si>
  <si>
    <t>46,83</t>
  </si>
  <si>
    <t>BARRA DE FERRO CHATO, RETANGULAR, 38,1 MM X 6,35 MM (L X E), 1,89 KG/M</t>
  </si>
  <si>
    <t>23,23</t>
  </si>
  <si>
    <t>BARRA DE FERRO CHATO, RETANGULAR, 38,1 MM X 9,53 MM (L X E), 2,84 KG/M</t>
  </si>
  <si>
    <t>34,91</t>
  </si>
  <si>
    <t>BARRA DE FERRO CHATO, RETANGULAR, 50,8 MM X 12,7 MM (L X E), 5,06 KG/M</t>
  </si>
  <si>
    <t>62,83</t>
  </si>
  <si>
    <t>BARRA DE FERRO CHATO, RETANGULAR, 50,8 MM X 25,4 MM (L X E), 10,12 KG/M</t>
  </si>
  <si>
    <t>124,41</t>
  </si>
  <si>
    <t>BARRA DE FERRO CHATO, RETANGULAR, 50,8 MM X 6,35 MM (L X E), 2,53 KG/M</t>
  </si>
  <si>
    <t>31,10</t>
  </si>
  <si>
    <t>BARRA DE FERRO CHATO, RETANGULAR, 50,8 MM X 7,94 MM (L X E), 3,162 KG/M</t>
  </si>
  <si>
    <t>38,91</t>
  </si>
  <si>
    <t>BARRA DE FERRO CHATO, RETANGULAR, 50,8 MM X 9,53 MM (L X E), 3,79KG/M</t>
  </si>
  <si>
    <t>46,59</t>
  </si>
  <si>
    <t>BASE DE MISTURADOR MONOCOMANDO PARA CHUVEIRO, DE PAREDE (NAO INCLUI ACABAMENTOS)</t>
  </si>
  <si>
    <t>377,26</t>
  </si>
  <si>
    <t>BASE PARA MASTRO DE PARA-RAIOS DIAMETRO NOMINAL 1 1/2"</t>
  </si>
  <si>
    <t>59,23</t>
  </si>
  <si>
    <t>BASE PARA MASTRO DE PARA-RAIOS DIAMETRO NOMINAL 2"</t>
  </si>
  <si>
    <t>64,96</t>
  </si>
  <si>
    <t>BASE PARA RELE COM SUPORTE METALICO</t>
  </si>
  <si>
    <t>29,98</t>
  </si>
  <si>
    <t>BATE-ESTACAS POR GRAVIDADE, POTENCIA160 HP, PESO DO MARTELO ATE 3 TONELADAS</t>
  </si>
  <si>
    <t>578.187,50</t>
  </si>
  <si>
    <t>BATENTE / PORTAL / ADUELA / MARCO EM MADEIRA MACICA COM REBAIXO, E = *3* CM, L = *14* CM, PARA PORTAS DE  GIRO DE *60 CM A 120* CM  X *210* CM, CEDRINHO / ANGELIM COMERCIAL / TAURI / CURUPIXA / PEROBA / CUMARU OU EQUIVALENTE DA REGIAO (NAO INCLUI ALIZARES)</t>
  </si>
  <si>
    <t xml:space="preserve">JG    </t>
  </si>
  <si>
    <t>230,00</t>
  </si>
  <si>
    <t>BATENTE / PORTAL / ADUELA / MARCO EM MADEIRA MACICA COM REBAIXO, E = *3* CM, L = *14* CM, PARA PORTAS DE  GIRO DE *60 CM A 120* CM  X *210* CM, PINUS / EUCALIPTO / VIROLA OU EQUIVALENTE DA REGIAO (NAO INCLUI ALIZARES)</t>
  </si>
  <si>
    <t>142,45</t>
  </si>
  <si>
    <t>BATENTE / PORTAL / ADUELA / MARCO EM MADEIRA MACICA COM REBAIXO, E = *3* CM, L = *16* CM, PARA PORTAS DE  GIRO DE *60 CM A 120* CM  X *210* CM, CEDRINHO / ANGELIM COMERCIAL / TAURI / CURUPIXA / PEROBA / CUMARU OU EQUIVALENTE DA REGIAO (NAO INCLUI ALIZARES)</t>
  </si>
  <si>
    <t>307,16</t>
  </si>
  <si>
    <t>BATENTE / PORTAL / ADUELA / MARCO EM MADEIRA MACICA COM REBAIXO, E = *3* CM, L = *16* CM, PARA PORTAS DE  GIRO DE *60 CM A 120* CM  X *210* CM, PINUS / EUCALIPTO / VIROLA OU EQUIVALENTE DA REGIAO (NAO INCLUI ALIZARES)</t>
  </si>
  <si>
    <t>178,06</t>
  </si>
  <si>
    <t>BATENTE/PORTAL/ADUELA/MARCO, EM MDF/PVC WOOD/POLIESTIRENO OU MADEIRA LAMINADA, L = *9,0* CM COM GUARNICAO REGULAVEL 2 FACES = *35* MM, PRIMER</t>
  </si>
  <si>
    <t>353,88</t>
  </si>
  <si>
    <t>BENTONITA, ARGILA CONSTITUIDA POR  MONTMORILONITA</t>
  </si>
  <si>
    <t>BETONEIRA CAPACIDADE NOMINAL 400 L, CAPACIDADE DE MISTURA  280 L, MOTOR ELETRICO TRIFASICO 220/380 V POTENCIA 2 CV, SEM CARREGADOR</t>
  </si>
  <si>
    <t>4.919,00</t>
  </si>
  <si>
    <t>BETONEIRA CAPACIDADE NOMINAL 400 L, CAPACIDADE DE MISTURA 310 L, MOTOR A DIESEL POTENCIA 5 CV, SEM CARREGADOR</t>
  </si>
  <si>
    <t>6.708,18</t>
  </si>
  <si>
    <t>BETONEIRA CAPACIDADE NOMINAL 400 L, CAPACIDADE DE MISTURA 310 L, MOTOR A GASOLINA POTENCIA 5,5 CV, SEM CARREGADOR</t>
  </si>
  <si>
    <t>6.152,91</t>
  </si>
  <si>
    <t>BETONEIRA CAPACIDADE NOMINAL 600 L, CAPACIDADE DE MISTURA 440 L, MOTOR A GASOLINA POTENCIA 10 HP, COM  CARREGADOR</t>
  </si>
  <si>
    <t>26.762,69</t>
  </si>
  <si>
    <t>BETONEIRA, CAPACIDADE NOMINAL 400 L, CAPACIDADE DE MISTURA 310L, MOTOR ELETRICO TRIFASICO 220/380V POTENCIA 2 CV, SEM CARREGADOR</t>
  </si>
  <si>
    <t>5.627,66</t>
  </si>
  <si>
    <t>BETONEIRA, CAPACIDADE NOMINAL 600 L, CAPACIDADE DE MISTURA  360L, MOTOR ELETRICO TRIFASICO 220/380V, POTENCIA 4CV, EXCLUSO CARREGADOR</t>
  </si>
  <si>
    <t>20.009,49</t>
  </si>
  <si>
    <t>BETONEIRA, CAPACIDADE NOMINAL 600 L, CAPACIDADE DE MISTURA 440 L, MOTOR A DIESEL POTENCIA 10 CV, COM CARREGADOR</t>
  </si>
  <si>
    <t>24.319,86</t>
  </si>
  <si>
    <t>BLASTER, DINAMITADOR OU CABO DE FOGO</t>
  </si>
  <si>
    <t>17,53</t>
  </si>
  <si>
    <t>BLASTER, DINAMITADOR OU CABO DE FOGO (MENSALISTA)</t>
  </si>
  <si>
    <t>3.083,34</t>
  </si>
  <si>
    <t>BLOCO / TIJOLO DE VIDRO INCOLOR, CANELADO / ONDULADO, *19 X 19 X 8* CM (A X L X E)</t>
  </si>
  <si>
    <t>20,48</t>
  </si>
  <si>
    <t>BLOCO / TIJOLO DE VIDRO INCOLOR, XADREZ, *20 X 20 X 10* CM (A X L X E)</t>
  </si>
  <si>
    <t>23,16</t>
  </si>
  <si>
    <t>BLOCO CERAMICO / TIJOLO VAZADO PARA ALVENARIA DE VEDACAO, FUROS NA HORIZONTAL, 11,5 X 19 X 19 CM (NBR 15270)</t>
  </si>
  <si>
    <t>1,00</t>
  </si>
  <si>
    <t>BLOCO CERAMICO / TIJOLO VAZADO PARA ALVENARIA DE VEDACAO, FUROS NA VERTICAL, 14 X 19 X 39 CM (NBR 15270)</t>
  </si>
  <si>
    <t>2,46</t>
  </si>
  <si>
    <t>BLOCO CERAMICO / TIJOLO VAZADO PARA ALVENARIA DE VEDACAO, FUROS NA VERTICAL, 19 X 19 X 39 CM (NBR 15270)</t>
  </si>
  <si>
    <t>BLOCO CERAMICO / TIJOLO VAZADO PARA ALVENARIA DE VEDACAO, FUROS NA VERTICAL,, 9 X 19 X 39 CM (NBR 15270)</t>
  </si>
  <si>
    <t>1,94</t>
  </si>
  <si>
    <t>BLOCO CERAMICO / TIJOLO VAZADO PARA ALVENARIA DE VEDACAO, 4 FUROS NA HORIZONTAL, DE 9 X 9 X 19 CM (L X A X C)</t>
  </si>
  <si>
    <t>0,87</t>
  </si>
  <si>
    <t>BLOCO CERAMICO / TIJOLO VAZADO PARA ALVENARIA DE VEDACAO, 6 FUROS NA HORIZONTAL, 9 X 14 X 19 CM (L X A X C)</t>
  </si>
  <si>
    <t>BLOCO CERAMICO / TIJOLO VAZADO PARA ALVENARIA DE VEDACAO, 8 FUROS NA HORIZONTAL, DE 9 X 19 X 19 CM (L XA X C)</t>
  </si>
  <si>
    <t>0,75</t>
  </si>
  <si>
    <t>BLOCO CERAMICO / TIJOLO VAZADO PARA ALVENARIA DE VEDACAO, 8 FUROS NA HORIZONTAL, 9 X 19 X 29 CM (L X A X C)</t>
  </si>
  <si>
    <t>1,04</t>
  </si>
  <si>
    <t>BLOCO DE CONCRETO ESTRUTURAL 14 X 19 X 29 CM, FBK 10 MPA (NBR 6136)</t>
  </si>
  <si>
    <t>3,73</t>
  </si>
  <si>
    <t>BLOCO DE CONCRETO ESTRUTURAL 14 X 19 X 29 CM, FBK 12 MPA (NBR 6136)</t>
  </si>
  <si>
    <t>3,80</t>
  </si>
  <si>
    <t>BLOCO DE CONCRETO ESTRUTURAL 14 X 19 X 29 CM, FBK 14 MPA (NBR 6136)</t>
  </si>
  <si>
    <t>3,98</t>
  </si>
  <si>
    <t>BLOCO DE CONCRETO ESTRUTURAL 14 X 19 X 29 CM, FBK 16 MPA (NBR 6136)</t>
  </si>
  <si>
    <t>4,21</t>
  </si>
  <si>
    <t>BLOCO DE CONCRETO ESTRUTURAL 14 X 19 X 29 CM, FBK 4,5 MPA (NBR 6136)</t>
  </si>
  <si>
    <t>3,11</t>
  </si>
  <si>
    <t>BLOCO DE CONCRETO ESTRUTURAL 14 X 19 X 29 CM, FBK 6 MPA (NBR 6136)</t>
  </si>
  <si>
    <t>BLOCO DE CONCRETO ESTRUTURAL 14 X 19 X 29 CM, FBK 8 MPA (NBR 6136)</t>
  </si>
  <si>
    <t>3,46</t>
  </si>
  <si>
    <t>BLOCO DE CONCRETO ESTRUTURAL 14 X 19 X 34 CM, FBK 4,5 MPA (NBR 6136)</t>
  </si>
  <si>
    <t>3,14</t>
  </si>
  <si>
    <t>BLOCO DE CONCRETO ESTRUTURAL 14 X 19 X 39 CM, FBK 10 MPA (NBR 6136)</t>
  </si>
  <si>
    <t>4,09</t>
  </si>
  <si>
    <t>BLOCO DE CONCRETO ESTRUTURAL 14 X 19 X 39 CM, FBK 12 MPA (NBR 6136)</t>
  </si>
  <si>
    <t>BLOCO DE CONCRETO ESTRUTURAL 14 X 19 X 39 CM, FBK 14 MPA (NBR 6136)</t>
  </si>
  <si>
    <t>4,57</t>
  </si>
  <si>
    <t>BLOCO DE CONCRETO ESTRUTURAL 14 X 19 X 39 CM, FBK 4,5 MPA (NBR 6136)</t>
  </si>
  <si>
    <t>3,44</t>
  </si>
  <si>
    <t>BLOCO DE CONCRETO ESTRUTURAL 14 X 19 X 39 CM, FBK 6 MPA (NBR 6136)</t>
  </si>
  <si>
    <t>3,47</t>
  </si>
  <si>
    <t>BLOCO DE CONCRETO ESTRUTURAL 14 X 19 X 39 CM, FBK 8 MPA (NBR 6136)</t>
  </si>
  <si>
    <t>BLOCO DE CONCRETO ESTRUTURAL 14 X 19 X 39, FCK 16 MPA (NBR 6136)</t>
  </si>
  <si>
    <t>4,82</t>
  </si>
  <si>
    <t>BLOCO DE CONCRETO ESTRUTURAL 19 X 19 X 39 CM, FBK 10 MPA (NBR 6136)</t>
  </si>
  <si>
    <t>5,32</t>
  </si>
  <si>
    <t>BLOCO DE CONCRETO ESTRUTURAL 19 X 19 X 39 CM, FBK 12 MPA (NBR 6136)</t>
  </si>
  <si>
    <t>5,55</t>
  </si>
  <si>
    <t>BLOCO DE CONCRETO ESTRUTURAL 19 X 19 X 39 CM, FBK 14 MPA (NBR 6136)</t>
  </si>
  <si>
    <t>6,02</t>
  </si>
  <si>
    <t>BLOCO DE CONCRETO ESTRUTURAL 19 X 19 X 39 CM, FBK 16 MPA (NBR 6136)</t>
  </si>
  <si>
    <t>6,42</t>
  </si>
  <si>
    <t>BLOCO DE CONCRETO ESTRUTURAL 19 X 19 X 39 CM, FBK 4,5 MPA (NBR 6136)</t>
  </si>
  <si>
    <t>4,30</t>
  </si>
  <si>
    <t>BLOCO DE CONCRETO ESTRUTURAL 19 X 19 X 39 CM, FBK 8 MPA (NBR 6136)</t>
  </si>
  <si>
    <t>BLOCO DE CONCRETO ESTRUTURAL 9 X 19 X 39 CM, FBK 4,5 MPA (NBR 6136)</t>
  </si>
  <si>
    <t>2,39</t>
  </si>
  <si>
    <t>BLOCO DE ESPUMA MULTIUSO *23 X 13 X 8* CM</t>
  </si>
  <si>
    <t>8,63</t>
  </si>
  <si>
    <t>BLOCO DE GESSO COMPACTO / MACICO, BRANCO, E = 10 CM, DIMENSOES *67 X 50* CM</t>
  </si>
  <si>
    <t>51,34</t>
  </si>
  <si>
    <t>BLOCO DE GESSO VAZADO, BRANCO, E = *7* CM, DIMENSOES *67 X 50* CM</t>
  </si>
  <si>
    <t>37,65</t>
  </si>
  <si>
    <t>BLOCO DE POLIETILENO ALTA DENSIDADE, *27* X *30* X *100* CM, ACOMPANHADOS PLACAS  TERMINAIS  E LONGARINAS, PARA FUNDO DE FILTRO</t>
  </si>
  <si>
    <t>813,39</t>
  </si>
  <si>
    <t>BLOCO DE VEDACAO CONCRETO APARENTE 9 X 19 X 39 CM (CLASSE C - NBR 6136)</t>
  </si>
  <si>
    <t>2,45</t>
  </si>
  <si>
    <t>BLOCO DE VEDACAO CONCRETO 14 X 19 X 29 CM (CLASSE C - NBR 6136)</t>
  </si>
  <si>
    <t>2,73</t>
  </si>
  <si>
    <t>BLOCO DE VEDACAO DE CONCRETO APARENTE 14 X 19 X 39 CM (CLASSE C - NBR 6136)</t>
  </si>
  <si>
    <t>3,13</t>
  </si>
  <si>
    <t>BLOCO DE VEDACAO DE CONCRETO APARENTE 19 X 19 X 39 CM  (CLASSE C - NBR 6136)</t>
  </si>
  <si>
    <t>3,97</t>
  </si>
  <si>
    <t>BLOCO DE VEDACAO DE CONCRETO CELULAR AUTOCLAVADO 10 X 30 X 60 CM (E X A X C)</t>
  </si>
  <si>
    <t>69,60</t>
  </si>
  <si>
    <t>BLOCO DE VEDACAO DE CONCRETO CELULAR AUTOCLAVADO 15 X 30 X 60 CM (E X A X C)</t>
  </si>
  <si>
    <t>102,23</t>
  </si>
  <si>
    <t>BLOCO DE VEDACAO DE CONCRETO CELULAR AUTOCLAVADO 20 X 30 X 60 CM (E X A X C)</t>
  </si>
  <si>
    <t>156,60</t>
  </si>
  <si>
    <t>BLOCO DE VEDACAO DE CONCRETO 14 X 19 X 39 CM (CLASSE C - NBR 6136)</t>
  </si>
  <si>
    <t>BLOCO DE VEDACAO DE CONCRETO 19 X 19 X 39 CM (CLASSE C - NBR 6136)</t>
  </si>
  <si>
    <t>BLOCO DE VEDACAO DE CONCRETO, 9 X 19 X 39 CM (CLASSE C - NBR 6136)</t>
  </si>
  <si>
    <t>2,41</t>
  </si>
  <si>
    <t>BLOCO DE VIDRO / ELEMENTO VAZADO, INCOLOR, VENEZIANA, *20 X 20 X 6* CM (A X L X E)</t>
  </si>
  <si>
    <t>20,23</t>
  </si>
  <si>
    <t>BLOCO DE VIDRO / ELEMENTO VAZADO, INCOLOR, VENEZIANA, DE *20 X 10 X 8* CM (A X L X E)</t>
  </si>
  <si>
    <t>19,66</t>
  </si>
  <si>
    <t>BLOCO ESTRUTURAL CERAMICO 14 X 19 X 29 CM, 6,0 MPA (NBR 15270)</t>
  </si>
  <si>
    <t>2,10</t>
  </si>
  <si>
    <t>BLOCO ESTRUTURAL CERAMICO 14 X 19 X 34 CM, 6,0 MPA (NBR 15270)</t>
  </si>
  <si>
    <t>2,55</t>
  </si>
  <si>
    <t>BLOCO ESTRUTURAL CERAMICO 14 X 19 X 39 CM, 6,0 MPA (NBR 15270)</t>
  </si>
  <si>
    <t>2,75</t>
  </si>
  <si>
    <t>BLOCO ESTRUTURAL CERAMICO 19 X 19 X 29 CM, 6,0 MPA (NBR 15270)</t>
  </si>
  <si>
    <t>BLOCO ESTRUTURAL CERAMICO 19 X 19 X 39 CM, 6,0 MPA (NBR 15270)</t>
  </si>
  <si>
    <t>3,40</t>
  </si>
  <si>
    <t>BLOCO VEDACAO CONCRETO CELULAR AUTOCLAVADO 12,5 X 30 X 60 CM (E X A X C)</t>
  </si>
  <si>
    <t>97,68</t>
  </si>
  <si>
    <t>BLOCO VEDACAO CONCRETO CELULAR AUTOCLAVADO 7,5 X 30 X 60 CM (E X A X C)</t>
  </si>
  <si>
    <t>57,73</t>
  </si>
  <si>
    <t>BLOQUETE/PISO DE CONCRETO - MODELO BLOCO PISOGRAMA/CONCREGRAMA 2 FUROS, DIMENSOES APROX. DE 35 CM X 15 CM E ESPESSURA DE 7 CM (+/- 1 CM), COR NATURAL</t>
  </si>
  <si>
    <t>54,50</t>
  </si>
  <si>
    <t>BLOQUETE/PISO DE CONCRETO - MODELO PISOGRAMA/CONCREGRAMA/PAVI-GRADE/GRAMEIRO, DIMENSOES APROXIMADAS DE 60 CM X 45 CM E ESPESSURA DE 8 CM (+/- 1 CM), COR NATURAL</t>
  </si>
  <si>
    <t>122,62</t>
  </si>
  <si>
    <t>BLOQUETE/PISO INTERTRAVADO DE CONCRETO - MODELO ONDA/16 FACES/RETANGULAR/TIJOLINHO/PAVER/HOLANDES/PARALELEPIPEDO, *22 CM X *11 CM, E = 10 CM, RESISTENCIA DE 50 MPA (NBR 9781), COR NATURAL</t>
  </si>
  <si>
    <t>78,34</t>
  </si>
  <si>
    <t>BLOQUETE/PISO INTERTRAVADO DE CONCRETO - MODELO ONDA/16 FACES/RETANGULAR/TIJOLINHO/PAVER/HOLANDES/PARALELEPIPEDO, *22 CM X 11* CM, E = 8 CM, RESISTENCIA DE 35 MPA (NBR 9781), COR NATURAL</t>
  </si>
  <si>
    <t>65,00</t>
  </si>
  <si>
    <t>BLOQUETE/PISO INTERTRAVADO DE CONCRETO - MODELO ONDA/16 FACES/RETANGULAR/TIJOLINHO/PAVER/HOLANDES/PARALELEPIPEDO, 20 CM X 10 CM, E = 10 CM, RESISTENCIA DE 35 MPA (NBR 9781), COR NATURAL</t>
  </si>
  <si>
    <t>76,64</t>
  </si>
  <si>
    <t>BLOQUETE/PISO INTERTRAVADO DE CONCRETO - MODELO ONDA/16 FACES/RETANGULAR/TIJOLINHO/PAVER/HOLANDES/PARALELEPIPEDO, 20 CM X 10 CM, E = 6 CM, RESISTENCIA DE 35 MPA (NBR 9781), COLORIDO</t>
  </si>
  <si>
    <t>59,60</t>
  </si>
  <si>
    <t>BLOQUETE/PISO INTERTRAVADO DE CONCRETO - MODELO ONDA/16 FACES/RETANGULAR/TIJOLINHO/PAVER/HOLANDES/PARALELEPIPEDO, 20 CM X 10 CM, E = 6 CM, RESISTENCIA DE 35 MPA (NBR 9781), COR NATURAL</t>
  </si>
  <si>
    <t>51,46</t>
  </si>
  <si>
    <t>BLOQUETE/PISO INTERTRAVADO DE CONCRETO - MODELO ONDA/16 FACES/RETANGULAR/TIJOLINHO/PAVER/HOLANDES/PARALELEPIPEDO, 20 CM X 10 CM, E = 8 CM, RESISTENCIA DE 35 MPA (NBR 9781), COLORIDO</t>
  </si>
  <si>
    <t>71,53</t>
  </si>
  <si>
    <t>BLOQUETE/PISO INTERTRAVADO DE CONCRETO - MODELO RAQUETE, *22 CM X 13,5* CM, E = 6 CM, RESISTENCIA DE 35 MPA (NBR 9781), COR NATURAL</t>
  </si>
  <si>
    <t>52,54</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</si>
  <si>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</si>
  <si>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</si>
  <si>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51,82</t>
  </si>
  <si>
    <t>BLOQUETE/PISO INTERTRAVADO DE CONCRETO - MODELO SEXTAVADO / HEXAGONAL, 25 CM X 25 CM, E = 8 CM, RESISTENCIA DE 35 MPA (NBR 9781), COR NATURAL</t>
  </si>
  <si>
    <t>65,28</t>
  </si>
  <si>
    <t>BOCAL PVC, PARA CALHA PLUVIAL, DIAMETRO DA SAIDA ENTRE 80 E 100 MM, PARA DRENAGEM PREDIAL</t>
  </si>
  <si>
    <t>20,76</t>
  </si>
  <si>
    <t>BOLSA DE LIGACAO EM PVC FLEXIVEL PARA VASO SANITARIO 1.1/2 " (40 MM)</t>
  </si>
  <si>
    <t>4,74</t>
  </si>
  <si>
    <t>BOLSA DE LONA PARA FERRAMENTAS *50 X 35 X 25* CM</t>
  </si>
  <si>
    <t>290,80</t>
  </si>
  <si>
    <t>BOMBA CENTRIFUGA  MOTOR ELETRICO TRIFASICO 1,48HP  DIAMETRO DE SUCCAO X ELEVACAO 1" X 1", 4 ESTAGIOS, DIAMETRO DOS ROTORES 3 X 107 MM + 1 X 100 MM, HM/Q: 10 M / 5,3 M3/H A 70 M / 1,8 M3/H</t>
  </si>
  <si>
    <t>2.533,25</t>
  </si>
  <si>
    <t>BOMBA CENTRIFUGA  MOTOR ELETRICO TRIFASICO 2,96HP, DIAMETRO DE SUCCAO X ELEVACAO 1 1/2" X 1 1/4", DIAMETRO DO ROTOR 148 MM, HM/Q: 34 M / 14,80 M3/H A 40 M / 8,60 M3/H</t>
  </si>
  <si>
    <t>2.130,00</t>
  </si>
  <si>
    <t>BOMBA CENTRIFUGA COM MOTOR ELETRICO MONOFASICO, POTENCIA 0,33 HP,  BOCAIS 1" X 3/4", DIAMETRO DO ROTOR 99 MM, HM/Q = 4 MCA / 8,5 M3/H A 18 MCA / 0,90 M3/H</t>
  </si>
  <si>
    <t>868,00</t>
  </si>
  <si>
    <t>BOMBA CENTRIFUGA MONOESTAGIO COM MOTOR ELETRICO MONOFASICO, POTENCIA 15 HP,  DIAMETRO DO ROTOR *173* MM, HM/Q = *30* MCA / *90* M3/H A *45* MCA / *55* M3/H</t>
  </si>
  <si>
    <t>12.542,52</t>
  </si>
  <si>
    <t>BOMBA CENTRIFUGA MOTOR ELETRICO MONOFASICO 0,49 HP  BOCAIS 1" X 3/4", DIAMETRO DO ROTOR 110 MM, HM/Q: 6 M / 8,3 M3/H A 20 M / 1,2 M3/H</t>
  </si>
  <si>
    <t>844,78</t>
  </si>
  <si>
    <t>BOMBA CENTRIFUGA MOTOR ELETRICO MONOFASICO 0,50 CV DIAMETRO DE SUCCAO X ELEVACAO 3/4" X 3/4", MONOESTAGIO, DIAMETRO DOS ROTORES 114 MM, HM/Q: 2 M / 2,99 M3/H A 24 M / 0,71 M3/H</t>
  </si>
  <si>
    <t>1.318,34</t>
  </si>
  <si>
    <t>BOMBA CENTRIFUGA MOTOR ELETRICO MONOFASICO 0,74HP  DIAMETRO DE SUCCAO X ELEVACAO 1 1/4" X 1", DIAMETRO DO ROTOR 120 MM, HM/Q: 8 M / 7,70 M3/H A 24 M / 2,80 M3/H</t>
  </si>
  <si>
    <t>1.443,42</t>
  </si>
  <si>
    <t>BOMBA CENTRIFUGA MOTOR ELETRICO TRIFASICO 0,99HP  DIAMETRO DE SUCCAO X ELEVACAO 1" X 1", DIAMETRO DO ROTOR 145 MM, HM/Q: 14 M / 8,4 M3/H A 40 M / 0,60 M3/H</t>
  </si>
  <si>
    <t>1.424,01</t>
  </si>
  <si>
    <t>BOMBA CENTRIFUGA MOTOR ELETRICO TRIFASICO 14,8 HP, DIAMETRO DE SUCCAO X ELEVACAO 2 1/2" X 2", DIAMETRO DO ROTOR 195 MM, HM/Q: 62 M / 55,5 M3/H A 80 M / 31,50 M3/H</t>
  </si>
  <si>
    <t>7.985,46</t>
  </si>
  <si>
    <t>BOMBA CENTRIFUGA MOTOR ELETRICO TRIFASICO 5HP, DIAMETRO DE SUCCAO X ELEVACAO 2" X 1 1/2", DIAMETRO DO ROTOR 155 MM, HM/Q: 40 M / 20,40 M3/H A 46 M / 9,20 M3/H</t>
  </si>
  <si>
    <t>3.702,80</t>
  </si>
  <si>
    <t>BOMBA CENTRIFUGA MOTOR ELETRICO TRIFASICO 9,86 DIAMETRO DE SUCCAO X ELEVACAO 1" X 1", 4 ESTAGIOS, DIAMETRO DOS ROTORES 4 X 146 MM, HM/Q: 85 M / 14,9 M3/H A 140 M / 4,2 M3/H</t>
  </si>
  <si>
    <t>7.512,21</t>
  </si>
  <si>
    <t>BOMBA CENTRIFUGA,  MOTOR ELETRICO TRIFASICO 1,48HP  DIAMETRO DE SUCCAO X ELEVACAO 1 1/2" X 1", DIAMETRO DO ROTOR 117 MM, HM/Q: 10 M / 21,9 M3/H A 24 M / 6,1 M3/H</t>
  </si>
  <si>
    <t>1.526,54</t>
  </si>
  <si>
    <t>BOMBA DE PROJECAO DE CONCRETO SECO, POTENCIA 10 CV, VAZAO 3 M3/H</t>
  </si>
  <si>
    <t>59.964,11</t>
  </si>
  <si>
    <t>BOMBA DE PROJECAO DE CONCRETO SECO, POTENCIA 10 CV, VAZAO 6 M3/H</t>
  </si>
  <si>
    <t>64.244,11</t>
  </si>
  <si>
    <t>BOMBA SUBMERSA PARA POCOS TUBULARES PROFUNDOS DIAMETRO DE 4 POLEGADAS, ELETRICA, MONOFASICA, POTENCIA 0,49 HP, 13 ESTAGIOS, BOCAL DE DESCARGA DIAMETRO DE UMA POLEGADA E MEIA, HM/Q = 18 M / 1,90 M3/H A 85 M / 0,60 M3/H</t>
  </si>
  <si>
    <t>3.188,40</t>
  </si>
  <si>
    <t>BOMBA SUBMERSA PARA POCOS TUBULARES PROFUNDOS DIAMETRO DE 4 POLEGADAS, ELETRICA, TRIFASICA, POTENCIA 1,97 HP, 20 ESTAGIOS, BOCAL DE DESCARGA DIAMETRO DE UMA POLEGADA E MEIA, HM/Q = 18 M / 5,40 M3/H A 164 M / 0,80 M3/H</t>
  </si>
  <si>
    <t>4.584,29</t>
  </si>
  <si>
    <t>BOMBA SUBMERSA PARA POCOS TUBULARES PROFUNDOS DIAMETRO DE 4 POLEGADAS, ELETRICA, TRIFASICA, POTENCIA 5,42 HP, 15 ESTAGIOS, BOCAL DE DESCARGA DIAMETRO DE 2 POLEGADAS, HM/Q = 18 M / 18,10 M3/H A 121 M / 2,90 M3/H</t>
  </si>
  <si>
    <t>7.770,76</t>
  </si>
  <si>
    <t>BOMBA SUBMERSA PARA POCOS TUBULARES PROFUNDOS DIAMETRO DE 4 POLEGADAS, ELETRICA, TRIFASICA, POTENCIA 5,42 HP, 29 ESTAGIOS, BOCAL DE DESCARGA DE UMA POLEGADA E MEIA, HM/Q = 18 M / 8,10 M3/H A 201 M / 3,2 M3/H</t>
  </si>
  <si>
    <t>7.377,72</t>
  </si>
  <si>
    <t>BOMBA SUBMERSA PARA POCOS TUBULARES PROFUNDOS DIAMETRO DE 6 POLEGADAS, ELETRICA, TRIFASICA, POTENCIA 27,12 HP, 7 ESTAGIOS, BOCAL DE DESCARGA DIAMETRO DE 4 POLEGADAS, HM/Q = 13,9 M / 90 M3/H A 44,0 M / 25,0 M3/H</t>
  </si>
  <si>
    <t>30.274,58</t>
  </si>
  <si>
    <t>BOMBA SUBMERSA PARA POCOS TUBULARES PROFUNDOS DIAMETRO DE 6 POLEGADAS, ELETRICA, TRIFASICA, POTENCIA 3,45 HP, 5 ESTAGIOS, BOCAL DE DESCARGA DIAMETRO DE 2 POLEGADAS, HM/Q = 68,5 M / 6,12 M3/H A 39,5 M / 14,04 M3/H</t>
  </si>
  <si>
    <t>11.134,43</t>
  </si>
  <si>
    <t>BOMBA SUBMERSA PARA POCOS TUBULARES PROFUNDOS DIAMETRO DE 6 POLEGADAS, ELETRICA, TRIFASICA, POTENCIA 32 HP, 9 ESTAGIOS, BOCAL DE DESCARGA DIAMETRO DE 4 POLEGADAS, HM/Q = 114,0 M / 13,9 M3/H A 57,0 M / 25,0 M3/H</t>
  </si>
  <si>
    <t>33.018,48</t>
  </si>
  <si>
    <t>BOMBA SUBMERSIVEL,  ELETRICA, TRIFASICA, POTENCIA 6 HP, DIAMETRO DO ROTOR 127 MM, BOCAL DE SAIDA DIAMETRO DE 3 POLEGADAS, HM/Q = 7 M / 66,90 M3/H A 26 M / 2,88 M3/H</t>
  </si>
  <si>
    <t>14.992,50</t>
  </si>
  <si>
    <t>BOMBA SUBMERSIVEL, ELETRICA, TRIFASICA, POTENCIA 0,98 HP, DIAMETRO DO ROTOR 142 MM SEMIABERTO, BOCAL DE SAIDA DIAMETRO DE 2 POLEGADAS, HM/Q = 2 M / 32 M3/H A 8 M / 16 M3/H</t>
  </si>
  <si>
    <t>3.309,96</t>
  </si>
  <si>
    <t>BOMBA SUBMERSIVEL, ELETRICA, TRIFASICA, POTENCIA 0,99 HP, DIAMETRO ROTOR 98 MM SEMIABERTO, BOCAL DE SAIDA DIAMETRO 2 POLEGADAS, HM/Q = 2 M / 28,90 M3/H A 14 M / 7 M3/H</t>
  </si>
  <si>
    <t>3.998,00</t>
  </si>
  <si>
    <t>BOMBA SUBMERSIVEL, ELETRICA, TRIFASICA, POTENCIA 1,97 HP, DIAMETRO DO ROTOR 144 MM SEMIABERTO, BOCAL DE SAIDA DIAMETRO DE 2 POLEGADAS, HM/Q = 2 M / 26,8 M3/H A 28 M / 4,6 M3/H</t>
  </si>
  <si>
    <t>5.371,06</t>
  </si>
  <si>
    <t>BOMBA SUBMERSIVEL, ELETRICA, TRIFASICA, POTENCIA 13 HP, DIAMETRO DO ROTOR 170 MM, BOCAL DE SAIDA DIAMETRO DE 3 POLEGADAS, HM/Q = 11 M / 68,40 M3/H A 72 M / 3,6 M3/H</t>
  </si>
  <si>
    <t>29.985,00</t>
  </si>
  <si>
    <t>BOMBA SUBMERSIVEL, ELETRICA, TRIFASICA, POTENCIA 2,96 HP, DIAMETRO DO ROTOR 144 MM SEMIABERTO, BOCAL DE SAIDA DIAMETRO DE DUAS POLEGADAS, HM/Q = 2 M / 38,8 M3/H A 28 M / 5 M3/H</t>
  </si>
  <si>
    <t>4.722,63</t>
  </si>
  <si>
    <t>BOMBA SUBMERSIVEL, ELETRICA, TRIFASICA, POTENCIA 3,75 HP, DIAMETRO DO ROTOR 90 MM SEMIABERTO, BOCAL DE SAIDA DIAMETRO DE 2 POLEGADAS, HM/Q = 5 M / 61,2 M3/H A 25,5 M / 3,6 M3/H</t>
  </si>
  <si>
    <t>7.496,25</t>
  </si>
  <si>
    <t>BOMBA TRIPLEX COM MOTOR A DIESEL, NACIONAL, DIAMETRO DE SUCCAO DE 2  1/2''</t>
  </si>
  <si>
    <t>215.784,41</t>
  </si>
  <si>
    <t>BOMBA TRIPLEX, PARA INJECAO DE CALDA DE CIMENTO, VAZAO MAXIMA DE *100* LITROS/MINUTO, PRESSAO MAXIMA DE *70* BAR, POTENCIA DE 15 CV</t>
  </si>
  <si>
    <t>92.109,20</t>
  </si>
  <si>
    <t>BORBOLETA PARA JANELA TIPO GUILHOTINA, EM ZAMAC CROMADO</t>
  </si>
  <si>
    <t>25,47</t>
  </si>
  <si>
    <t>BOTA DE PVC PRETA, CANO MEDIO, SEM FORRO</t>
  </si>
  <si>
    <t>43,20</t>
  </si>
  <si>
    <t>BOTA DE SEGURANCA COM BIQUEIRA DE ACO E COLARINHO ACOLCHOADO</t>
  </si>
  <si>
    <t>72,00</t>
  </si>
  <si>
    <t>BRACO / CANO PARA CHUVEIRO ELETRICO, EM ALUMINIO, 30 CM X 1/2 "</t>
  </si>
  <si>
    <t>26,66</t>
  </si>
  <si>
    <t>BRACO OU HASTE COM CANOPLA PLASTICA, 1/2 ", PARA CHUVEIRO SIMPLES</t>
  </si>
  <si>
    <t>18,76</t>
  </si>
  <si>
    <t>BRACO OU HASTE RETA COM CANOPLA PLASTICA, 1/2 ", PARA CHUVEIRO ELETRICO</t>
  </si>
  <si>
    <t>25,43</t>
  </si>
  <si>
    <t>BRACO P/ LUMINARIA PUBLICA 1 X 1,50M ROMAGNOLE OU EQUIV</t>
  </si>
  <si>
    <t>57,63</t>
  </si>
  <si>
    <t>BUCHA DE NYLON SEM ABA S10</t>
  </si>
  <si>
    <t>0,37</t>
  </si>
  <si>
    <t>BUCHA DE NYLON SEM ABA S10, COM PARAFUSO DE 6,10 X 65 MM EM ACO ZINCADO COM ROSCA SOBERBA, CABECA CHATA E FENDA PHILLIPS</t>
  </si>
  <si>
    <t>0,61</t>
  </si>
  <si>
    <t>BUCHA DE NYLON SEM ABA S12, COM PARAFUSO DE 5/16" X 80 MM EM ACO ZINCADO COM ROSCA SOBERBA E CABECA SEXTAVADA</t>
  </si>
  <si>
    <t>0,93</t>
  </si>
  <si>
    <t>BUCHA DE NYLON SEM ABA S4</t>
  </si>
  <si>
    <t>0,06</t>
  </si>
  <si>
    <t>BUCHA DE NYLON SEM ABA S5</t>
  </si>
  <si>
    <t>BUCHA DE NYLON SEM ABA S6</t>
  </si>
  <si>
    <t>0,10</t>
  </si>
  <si>
    <t>BUCHA DE NYLON SEM ABA S6, COM PARAFUSO DE 4,20 X 40 MM EM ACO ZINCADO COM ROSCA SOBERBA, CABECA CHATA E FENDA PHILLIPS</t>
  </si>
  <si>
    <t>0,20</t>
  </si>
  <si>
    <t>BUCHA DE NYLON SEM ABA S8</t>
  </si>
  <si>
    <t>0,19</t>
  </si>
  <si>
    <t>BUCHA DE NYLON SEM ABA S8, COM PARAFUSO DE 4,80 X 50 MM EM ACO ZINCADO COM ROSCA SOBERBA, CABECA CHATA E FENDA PHILLIPS</t>
  </si>
  <si>
    <t>0,41</t>
  </si>
  <si>
    <t>BUCHA DE NYLON, DIAMETRO DO FURO 8 MM, COMPRIMENTO 40 MM, COM PARAFUSO DE ROSCA SOBERBA, CABECA CHATA, FENDA SIMPLES, 4,8 X 50 MM</t>
  </si>
  <si>
    <t>BUCHA DE REDUCAO DE COBRE (REF 600-2) SEM ANEL DE SOLDA, PONTA X BOLSA, 22 X 15 MM</t>
  </si>
  <si>
    <t>6,85</t>
  </si>
  <si>
    <t>BUCHA DE REDUCAO DE COBRE (REF 600-2) SEM ANEL DE SOLDA, PONTA X BOLSA, 28 X 22 MM</t>
  </si>
  <si>
    <t>10,28</t>
  </si>
  <si>
    <t>BUCHA DE REDUCAO DE COBRE (REF 600-2) SEM ANEL DE SOLDA, PONTA X BOLSA, 35 X 28 MM</t>
  </si>
  <si>
    <t>23,51</t>
  </si>
  <si>
    <t>BUCHA DE REDUCAO DE COBRE (REF 600-2) SEM ANEL DE SOLDA, PONTA X BOLSA, 42 X 35 MM</t>
  </si>
  <si>
    <t>40,14</t>
  </si>
  <si>
    <t>BUCHA DE REDUCAO DE COBRE (REF 600-2) SEM ANEL DE SOLDA, PONTA X BOLSA, 54 X 42 MM</t>
  </si>
  <si>
    <t>56,59</t>
  </si>
  <si>
    <t>BUCHA DE REDUCAO DE COBRE (REF 600-2) SEM ANEL DE SOLDA, PONTA X BOLSA, 66 X 54 MM</t>
  </si>
  <si>
    <t>176,41</t>
  </si>
  <si>
    <t>BUCHA DE REDUCAO DE FERRO GALVANIZADO, COM ROSCA BSP, DE 1 1/2" X 1 1/4"</t>
  </si>
  <si>
    <t>23,05</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</si>
  <si>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</si>
  <si>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</si>
  <si>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</si>
  <si>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</si>
  <si>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18,10</t>
  </si>
  <si>
    <t>BUCHA DE REDUCAO DE FERRO GALVANIZADO, COM ROSCA BSP, DE 1 1/4" X 1"</t>
  </si>
  <si>
    <t>17,71</t>
  </si>
  <si>
    <t>BUCHA DE REDUCAO DE FERRO GALVANIZADO, COM ROSCA BSP, DE 1 1/4" X 3/4"</t>
  </si>
  <si>
    <t>BUCHA DE REDUCAO DE FERRO GALVANIZADO, COM ROSCA BSP, DE 1/2" X 1/4"</t>
  </si>
  <si>
    <t>6,39</t>
  </si>
  <si>
    <t>BUCHA DE REDUCAO DE FERRO GALVANIZADO, COM ROSCA BSP, DE 1/2" X 3/8"</t>
  </si>
  <si>
    <t>BUCHA DE REDUCAO DE FERRO GALVANIZADO, COM ROSCA BSP, DE 1" X 1/2"</t>
  </si>
  <si>
    <t>11,14</t>
  </si>
  <si>
    <t>BUCHA DE REDUCAO DE FERRO GALVANIZADO, COM ROSCA BSP, DE 1" X 3/4"</t>
  </si>
  <si>
    <t>BUCHA DE REDUCAO DE FERRO GALVANIZADO, COM ROSCA BSP, DE 2 1/2" X 1 1/2"</t>
  </si>
  <si>
    <t>49,76</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</si>
  <si>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</si>
  <si>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</si>
  <si>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</si>
  <si>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</si>
  <si>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30,93</t>
  </si>
  <si>
    <t>BUCHA DE REDUCAO DE FERRO GALVANIZADO, COM ROSCA BSP, DE 2" X 1 1/4"</t>
  </si>
  <si>
    <t>BUCHA DE REDUCAO DE FERRO GALVANIZADO, COM ROSCA BSP, DE 2" X 1"</t>
  </si>
  <si>
    <t>BUCHA DE REDUCAO DE FERRO GALVANIZADO, COM ROSCA BSP, DE 3/4" X 1/2"</t>
  </si>
  <si>
    <t>7,69</t>
  </si>
  <si>
    <t>BUCHA DE REDUCAO DE FERRO GALVANIZADO, COM ROSCA BSP, DE 3" X 1 1/2"</t>
  </si>
  <si>
    <t>73,36</t>
  </si>
  <si>
    <t>BUCHA DE REDUCAO DE FERRO GALVANIZADO, COM ROSCA BSP, DE 3" X 1 1/4"</t>
  </si>
  <si>
    <t>71,31</t>
  </si>
  <si>
    <t>BUCHA DE REDUCAO DE FERRO GALVANIZADO, COM ROSCA BSP, DE 3" X 2 1/2"</t>
  </si>
  <si>
    <t>71,67</t>
  </si>
  <si>
    <t>BUCHA DE REDUCAO DE FERRO GALVANIZADO, COM ROSCA BSP, DE 3" X 2"</t>
  </si>
  <si>
    <t>BUCHA DE REDUCAO DE FERRO GALVANIZADO, COM ROSCA BSP, DE 4" X 2 1/2"</t>
  </si>
  <si>
    <t>135,53</t>
  </si>
  <si>
    <t>BUCHA DE REDUCAO DE FERRO GALVANIZADO, COM ROSCA BSP, DE 4" X 2"</t>
  </si>
  <si>
    <t>BUCHA DE REDUCAO DE FERRO GALVANIZADO, COM ROSCA BSP, DE 4" X 3"</t>
  </si>
  <si>
    <t>BUCHA DE REDUCAO DE FERRO GALVANIZADO, COM ROSCA BSP, DE 5" X 4"</t>
  </si>
  <si>
    <t>370,95</t>
  </si>
  <si>
    <t>BUCHA DE REDUCAO DE FERRO GALVANIZADO, COM ROSCA BSP, DE 6" X 4"</t>
  </si>
  <si>
    <t>391,94</t>
  </si>
  <si>
    <t>BUCHA DE REDUCAO DE FERRO GALVANIZADO, COM ROSCA BSP, DE 6" X 5"</t>
  </si>
  <si>
    <t>420,45</t>
  </si>
  <si>
    <t>BUCHA DE REDUCAO DE PVC, SOLDAVEL, CURTA, COM 110 X 85 MM, PARA AGUA FRIA PREDIAL</t>
  </si>
  <si>
    <t>103,49</t>
  </si>
  <si>
    <t>BUCHA DE REDUCAO DE PVC, SOLDAVEL, CURTA, COM 25 X 20 MM, PARA AGUA FRIA PREDIAL</t>
  </si>
  <si>
    <t>0,59</t>
  </si>
  <si>
    <t>BUCHA DE REDUCAO DE PVC, SOLDAVEL, CURTA, COM 32 X 25 MM, PARA AGUA FRIA PREDIAL</t>
  </si>
  <si>
    <t>1,25</t>
  </si>
  <si>
    <t>BUCHA DE REDUCAO DE PVC, SOLDAVEL, CURTA, COM 40 X 32 MM, PARA AGUA FRIA PREDIAL</t>
  </si>
  <si>
    <t>2,72</t>
  </si>
  <si>
    <t>BUCHA DE REDUCAO DE PVC, SOLDAVEL, CURTA, COM 50 X 40 MM, PARA AGUA FRIA PREDIAL</t>
  </si>
  <si>
    <t>4,47</t>
  </si>
  <si>
    <t>BUCHA DE REDUCAO DE PVC, SOLDAVEL, CURTA, COM 60 X 50 MM, PARA AGUA FRIA PREDIAL</t>
  </si>
  <si>
    <t>7,51</t>
  </si>
  <si>
    <t>BUCHA DE REDUCAO DE PVC, SOLDAVEL, CURTA, COM 75 X 60 MM, PARA AGUA FRIA PREDIAL</t>
  </si>
  <si>
    <t>22,64</t>
  </si>
  <si>
    <t>BUCHA DE REDUCAO DE PVC, SOLDAVEL, CURTA, COM 85 X 75 MM, PARA AGUA FRIA PREDIAL</t>
  </si>
  <si>
    <t>18,65</t>
  </si>
  <si>
    <t>BUCHA DE REDUCAO DE PVC, SOLDAVEL, LONGA, COM 110 X 60 MM, PARA AGUA FRIA PREDIAL</t>
  </si>
  <si>
    <t>58,04</t>
  </si>
  <si>
    <t>BUCHA DE REDUCAO DE PVC, SOLDAVEL, LONGA, COM 110 X 75 MM, PARA AGUA FRIA PREDIAL</t>
  </si>
  <si>
    <t>49,03</t>
  </si>
  <si>
    <t>BUCHA DE REDUCAO DE PVC, SOLDAVEL, LONGA, COM 32 X 20 MM, PARA AGUA FRIA PREDIAL</t>
  </si>
  <si>
    <t>3,39</t>
  </si>
  <si>
    <t>BUCHA DE REDUCAO DE PVC, SOLDAVEL, LONGA, COM 40 X 20 MM, PARA AGUA FRIA PREDIAL</t>
  </si>
  <si>
    <t>BUCHA DE REDUCAO DE PVC, SOLDAVEL, LONGA, COM 40 X 25 MM, PARA AGUA FRIA PREDIAL</t>
  </si>
  <si>
    <t>5,27</t>
  </si>
  <si>
    <t>BUCHA DE REDUCAO DE PVC, SOLDAVEL, LONGA, COM 50 X 20 MM, PARA AGUA FRIA PREDIAL</t>
  </si>
  <si>
    <t>5,89</t>
  </si>
  <si>
    <t>BUCHA DE REDUCAO DE PVC, SOLDAVEL, LONGA, COM 50 X 25 MM, PARA AGUA FRIA PREDIAL</t>
  </si>
  <si>
    <t>5,78</t>
  </si>
  <si>
    <t>BUCHA DE REDUCAO DE PVC, SOLDAVEL, LONGA, COM 50 X 32 MM, PARA AGUA FRIA PREDIAL</t>
  </si>
  <si>
    <t>7,34</t>
  </si>
  <si>
    <t>BUCHA DE REDUCAO DE PVC, SOLDAVEL, LONGA, COM 60 X 25 MM, PARA AGUA FRIA PREDIAL</t>
  </si>
  <si>
    <t>12,49</t>
  </si>
  <si>
    <t>BUCHA DE REDUCAO DE PVC, SOLDAVEL, LONGA, COM 60 X 32 MM, PARA AGUA FRIA PREDIAL</t>
  </si>
  <si>
    <t>15,09</t>
  </si>
  <si>
    <t>BUCHA DE REDUCAO DE PVC, SOLDAVEL, LONGA, COM 60 X 40 MM, PARA AGUA FRIA PREDIAL</t>
  </si>
  <si>
    <t>16,31</t>
  </si>
  <si>
    <t>BUCHA DE REDUCAO DE PVC, SOLDAVEL, LONGA, COM 60 X 50 MM, PARA AGUA FRIA PREDIAL</t>
  </si>
  <si>
    <t>19,87</t>
  </si>
  <si>
    <t>BUCHA DE REDUCAO DE PVC, SOLDAVEL, LONGA, COM 75 X 50 MM, PARA AGUA FRIA PREDIAL</t>
  </si>
  <si>
    <t>23,22</t>
  </si>
  <si>
    <t>BUCHA DE REDUCAO DE PVC, SOLDAVEL, LONGA, COM 85 X 60 MM, PARA AGUA FRIA PREDIAL</t>
  </si>
  <si>
    <t>27,61</t>
  </si>
  <si>
    <t>BUCHA DE REDUCAO DE PVC, SOLDAVEL, LONGA, 50 X 40 MM, PARA ESGOTO PREDIAL</t>
  </si>
  <si>
    <t>2,98</t>
  </si>
  <si>
    <t>BUCHA DE REDUCAO EM ALUMINIO, COM ROSCA, DE 1 1/2" X 1 1/4", PARA ELETRODUTO</t>
  </si>
  <si>
    <t>18,98</t>
  </si>
  <si>
    <t>BUCHA DE REDUCAO EM ALUMINIO, COM ROSCA, DE 1 1/2" X 1", PARA ELETRODUTO</t>
  </si>
  <si>
    <t>19,83</t>
  </si>
  <si>
    <t>BUCHA DE REDUCAO EM ALUMINIO, COM ROSCA, DE 1 1/2" X 3/4", PARA ELETRODUTO</t>
  </si>
  <si>
    <t>20,99</t>
  </si>
  <si>
    <t>BUCHA DE REDUCAO EM ALUMINIO, COM ROSCA, DE 1 1/4" X 1/2", PARA ELETRODUTO</t>
  </si>
  <si>
    <t>18,78</t>
  </si>
  <si>
    <t>BUCHA DE REDUCAO EM ALUMINIO, COM ROSCA, DE 1 1/4" X 1", PARA ELETRODUTO</t>
  </si>
  <si>
    <t>15,45</t>
  </si>
  <si>
    <t>BUCHA DE REDUCAO EM ALUMINIO, COM ROSCA, DE 1 1/4" X 3/4", PARA ELETRODUTO</t>
  </si>
  <si>
    <t>16,20</t>
  </si>
  <si>
    <t>BUCHA DE REDUCAO EM ALUMINIO, COM ROSCA, DE 1" X 1/2", PARA ELETRODUTO</t>
  </si>
  <si>
    <t>BUCHA DE REDUCAO EM ALUMINIO, COM ROSCA, DE 1" X 3/4", PARA ELETRODUTO</t>
  </si>
  <si>
    <t>BUCHA DE REDUCAO EM ALUMINIO, COM ROSCA, DE 2 1/2" X 1 1/2", PARA ELETRODUTO</t>
  </si>
  <si>
    <t>62,29</t>
  </si>
  <si>
    <t>BUCHA DE REDUCAO EM ALUMINIO, COM ROSCA, DE 2 1/2" X 1 1/4", PARA ELETRODUTO</t>
  </si>
  <si>
    <t>65,06</t>
  </si>
  <si>
    <t>BUCHA DE REDUCAO EM ALUMINIO, COM ROSCA, DE 2 1/2" X 1", PARA ELETRODUTO</t>
  </si>
  <si>
    <t>67,10</t>
  </si>
  <si>
    <t>BUCHA DE REDUCAO EM ALUMINIO, COM ROSCA, DE 2 1/2" X 2", PARA ELETRODUTO</t>
  </si>
  <si>
    <t>59,94</t>
  </si>
  <si>
    <t>BUCHA DE REDUCAO EM ALUMINIO, COM ROSCA, DE 2" X 1 1/2", PARA ELETRODUTO</t>
  </si>
  <si>
    <t>34,60</t>
  </si>
  <si>
    <t>BUCHA DE REDUCAO EM ALUMINIO, COM ROSCA, DE 2" X 1 1/4", PARA ELETRODUTO</t>
  </si>
  <si>
    <t>37,02</t>
  </si>
  <si>
    <t>BUCHA DE REDUCAO EM ALUMINIO, COM ROSCA, DE 2" X 1", PARA ELETRODUTO</t>
  </si>
  <si>
    <t>40,58</t>
  </si>
  <si>
    <t>BUCHA DE REDUCAO EM ALUMINIO, COM ROSCA, DE 2" X 3/4", PARA ELETRODUTO</t>
  </si>
  <si>
    <t>42,21</t>
  </si>
  <si>
    <t>BUCHA DE REDUCAO EM ALUMINIO, COM ROSCA, DE 3/4" X 1/2",  PARA ELETRODUTO</t>
  </si>
  <si>
    <t>5,11</t>
  </si>
  <si>
    <t>BUCHA DE REDUCAO EM ALUMINIO, COM ROSCA, DE 3" X 1 1/2", PARA ELETRODUTO</t>
  </si>
  <si>
    <t>74,47</t>
  </si>
  <si>
    <t>BUCHA DE REDUCAO EM ALUMINIO, COM ROSCA, DE 3" X 1 1/4", PARA ELETRODUTO</t>
  </si>
  <si>
    <t>75,07</t>
  </si>
  <si>
    <t>BUCHA DE REDUCAO EM ALUMINIO, COM ROSCA, DE 3" X 2 1/2", PARA ELETRODUTO</t>
  </si>
  <si>
    <t>60,61</t>
  </si>
  <si>
    <t>BUCHA DE REDUCAO EM ALUMINIO, COM ROSCA, DE 3" X 2", PARA ELETRODUTO</t>
  </si>
  <si>
    <t>71,20</t>
  </si>
  <si>
    <t>BUCHA DE REDUCAO EM ALUMINIO, COM ROSCA, DE 4" X 2 1/2", PARA ELETRODUTO</t>
  </si>
  <si>
    <t>118,79</t>
  </si>
  <si>
    <t>BUCHA DE REDUCAO EM ALUMINIO, COM ROSCA, DE 4" X 2", PARA ELETRODUTO</t>
  </si>
  <si>
    <t>121,66</t>
  </si>
  <si>
    <t>BUCHA DE REDUCAO EM ALUMINIO, COM ROSCA, DE 4" X 3", PARA ELETRODUTO</t>
  </si>
  <si>
    <t>115,42</t>
  </si>
  <si>
    <t>BUCHA DE REDUCAO PVC ROSCAVEL 1 1/2" X 1"</t>
  </si>
  <si>
    <t>10,80</t>
  </si>
  <si>
    <t>BUCHA DE REDUCAO PVC ROSCAVEL 3/4" X 1/2"</t>
  </si>
  <si>
    <t>BUCHA DE REDUCAO PVC ROSCAVEL, 1 1/2" X 3/4"</t>
  </si>
  <si>
    <t>BUCHA DE REDUCAO PVC ROSCAVEL, 1" X 1/2"</t>
  </si>
  <si>
    <t>4,87</t>
  </si>
  <si>
    <t>BUCHA DE REDUCAO PVC ROSCAVEL, 1" X 3/4"</t>
  </si>
  <si>
    <t>4,94</t>
  </si>
  <si>
    <t>BUCHA DE REDUCAO PVC, ROSCAVEL,  2"  X 1 1/2 "</t>
  </si>
  <si>
    <t>24,53</t>
  </si>
  <si>
    <t>BUCHA DE REDUCAO PVC, ROSCAVEL, 1 1/2"  X1 1/4 "</t>
  </si>
  <si>
    <t>10,53</t>
  </si>
  <si>
    <t>BUCHA DE REDUCAO PVC, ROSCAVEL, 1 1/4"  X 3/4 "</t>
  </si>
  <si>
    <t>BUCHA DE REDUCAO PVC, ROSCAVEL, 1 1/4" X 1 "</t>
  </si>
  <si>
    <t>7,75</t>
  </si>
  <si>
    <t>BUCHA DE REDUCAO PVC, ROSCAVEL, 2"  X 1 "</t>
  </si>
  <si>
    <t>21,63</t>
  </si>
  <si>
    <t>BUCHA DE REDUCAO PVC, ROSCAVEL, 2"  X 1 1/4 "</t>
  </si>
  <si>
    <t>18,87</t>
  </si>
  <si>
    <t>BUCHA DE REDUCAO, CPVC, SOLDAVEL, 22 X 15 MM, PARA AGUA QUENTE</t>
  </si>
  <si>
    <t>BUCHA DE REDUCAO, CPVC, SOLDAVEL, 28 X 22 MM, PARA AGUA QUENTE</t>
  </si>
  <si>
    <t>1,72</t>
  </si>
  <si>
    <t>BUCHA DE REDUCAO, CPVC, SOLDAVEL, 35 X 28 MM, PARA AGUA QUENTE</t>
  </si>
  <si>
    <t>20,68</t>
  </si>
  <si>
    <t>BUCHA DE REDUCAO, CPVC, SOLDAVEL, 42 X 22 MM, PARA AGUA QUENTE</t>
  </si>
  <si>
    <t>27,65</t>
  </si>
  <si>
    <t>BUCHA DE REDUCAO, PPR, DN 25 X 20 MM, PARA AGUA QUENTE PREDIAL</t>
  </si>
  <si>
    <t>2,62</t>
  </si>
  <si>
    <t>BUCHA DE REDUCAO, PPR, DN 32 X 25 MM, PARA AGUA QUENTE E FRIA PREDIAL</t>
  </si>
  <si>
    <t>4,20</t>
  </si>
  <si>
    <t>BUCHA DE REDUCAO, PPR, DN 40 X 25 MM, PARA AGUA QUENTE E FRIA PREDIAL</t>
  </si>
  <si>
    <t>11,97</t>
  </si>
  <si>
    <t>BUCHA DE REDUCAO, PVC, LONGA, SERIE R, DN 50 X 40 MM, PARA ESGOTO OU AGUAS PLUVIAIS PREDIAIS</t>
  </si>
  <si>
    <t>8,66</t>
  </si>
  <si>
    <t>BUCHA EM ALUMINIO, COM ROSCA, DE  1 1/2", PARA ELETRODUTO</t>
  </si>
  <si>
    <t>BUCHA EM ALUMINIO, COM ROSCA, DE 1 1/4", PARA ELETRODUTO</t>
  </si>
  <si>
    <t>1,85</t>
  </si>
  <si>
    <t>BUCHA EM ALUMINIO, COM ROSCA, DE 1/2", PARA ELETRODUTO</t>
  </si>
  <si>
    <t>0,92</t>
  </si>
  <si>
    <t>BUCHA EM ALUMINIO, COM ROSCA, DE 1", PARA ELETRODUTO</t>
  </si>
  <si>
    <t>1,21</t>
  </si>
  <si>
    <t>BUCHA EM ALUMINIO, COM ROSCA, DE 2 1/2", PARA ELETRODUTO</t>
  </si>
  <si>
    <t>5,57</t>
  </si>
  <si>
    <t>BUCHA EM ALUMINIO, COM ROSCA, DE 2", PARA ELETRODUTO</t>
  </si>
  <si>
    <t>4,93</t>
  </si>
  <si>
    <t>BUCHA EM ALUMINIO, COM ROSCA, DE 3/4", PARA ELETRODUTO</t>
  </si>
  <si>
    <t>1,13</t>
  </si>
  <si>
    <t>BUCHA EM ALUMINIO, COM ROSCA, DE 3/8", PARA ELETRODUTO</t>
  </si>
  <si>
    <t>BUCHA EM ALUMINIO, COM ROSCA, DE 3", PARA ELETRODUTO</t>
  </si>
  <si>
    <t>BUCHA EM ALUMINIO, COM ROSCA, DE 4", PARA ELETRODUTO</t>
  </si>
  <si>
    <t>10,51</t>
  </si>
  <si>
    <t>CABECEIRA DIREITA OU ESQUERDA, PVC, PARA CALHA PLUVIAL, DIAMETRO ENTRE 119 E 170 MM, PARA DRENAGEM PREDIAL</t>
  </si>
  <si>
    <t>6,16</t>
  </si>
  <si>
    <t>CABECOTE PARA ENTRADA DE LINHA DE ALIMENTACAO PARA ELETRODUTO, EM LIGA DE ALUMINIO COM ACABAMENTO ANTI CORROSIVO, COM FIXACAO POR ENCAIXE LISO DE 360 GRAUS, DE 1 1/2"</t>
  </si>
  <si>
    <t>8,80</t>
  </si>
  <si>
    <t>CABECOTE PARA ENTRADA DE LINHA DE ALIMENTACAO PARA ELETRODUTO, EM LIGA DE ALUMINIO COM ACABAMENTO ANTI CORROSIVO, COM FIXACAO POR ENCAIXE LISO DE 360 GRAUS, DE 1 1/4"</t>
  </si>
  <si>
    <t>6,73</t>
  </si>
  <si>
    <t>CABECOTE PARA ENTRADA DE LINHA DE ALIMENTACAO PARA ELETRODUTO, EM LIGA DE ALUMINIO COM ACABAMENTO ANTI CORROSIVO, COM FIXACAO POR ENCAIXE LISO DE 360 GRAUS, DE 1/2"</t>
  </si>
  <si>
    <t>2,71</t>
  </si>
  <si>
    <t>CABECOTE PARA ENTRADA DE LINHA DE ALIMENTACAO PARA ELETRODUTO, EM LIGA DE ALUMINIO COM ACABAMENTO ANTI CORROSIVO, COM FIXACAO POR ENCAIXE LISO DE 360 GRAUS, DE 1"</t>
  </si>
  <si>
    <t>4,60</t>
  </si>
  <si>
    <t>CABECOTE PARA ENTRADA DE LINHA DE ALIMENTACAO PARA ELETRODUTO, EM LIGA DE ALUMINIO COM ACABAMENTO ANTI CORROSIVO, COM FIXACAO POR ENCAIXE LISO DE 360 GRAUS, DE 2 1/2"</t>
  </si>
  <si>
    <t>29,03</t>
  </si>
  <si>
    <t>CABECOTE PARA ENTRADA DE LINHA DE ALIMENTACAO PARA ELETRODUTO, EM LIGA DE ALUMINIO COM ACABAMENTO ANTI CORROSIVO, COM FIXACAO POR ENCAIXE LISO DE 360 GRAUS, DE 2"</t>
  </si>
  <si>
    <t>14,98</t>
  </si>
  <si>
    <t>CABECOTE PARA ENTRADA DE LINHA DE ALIMENTACAO PARA ELETRODUTO, EM LIGA DE ALUMINIO COM ACABAMENTO ANTI CORROSIVO, COM FIXACAO POR ENCAIXE LISO DE 360 GRAUS, DE 3 1/2"</t>
  </si>
  <si>
    <t>57,85</t>
  </si>
  <si>
    <t>CABECOTE PARA ENTRADA DE LINHA DE ALIMENTACAO PARA ELETRODUTO, EM LIGA DE ALUMINIO COM ACABAMENTO ANTI CORROSIVO, COM FIXACAO POR ENCAIXE LISO DE 360 GRAUS, DE 3/4"</t>
  </si>
  <si>
    <t>3,59</t>
  </si>
  <si>
    <t>CABECOTE PARA ENTRADA DE LINHA DE ALIMENTACAO PARA ELETRODUTO, EM LIGA DE ALUMINIO COM ACABAMENTO ANTI CORROSIVO, COM FIXACAO POR ENCAIXE LISO DE 360 GRAUS, DE 3"</t>
  </si>
  <si>
    <t>43,29</t>
  </si>
  <si>
    <t>CABECOTE PARA ENTRADA DE LINHA DE ALIMENTACAO PARA ELETRODUTO, EM LIGA DE ALUMINIO COM ACABAMENTO ANTI CORROSIVO, COM FIXACAO POR ENCAIXE LISO DE 360 GRAUS, DE 4"</t>
  </si>
  <si>
    <t>62,92</t>
  </si>
  <si>
    <t>CABIDE/GANCHO DE BANHEIRO SIMPLES EM METAL CROMADO</t>
  </si>
  <si>
    <t>31,27</t>
  </si>
  <si>
    <t>CABO DE ACO GALVANIZADO, DIAMETRO 12,7 MM (1/2"), COM ALMA DE ACO CABO INDEPENDENTE 6 X 25 F</t>
  </si>
  <si>
    <t>72,73</t>
  </si>
  <si>
    <t>CABO DE ACO GALVANIZADO, DIAMETRO 12,7 MM (1/2"), COM ALMA DE FIBRA 6 X 25 F</t>
  </si>
  <si>
    <t>69,40</t>
  </si>
  <si>
    <t>CABO DE ACO GALVANIZADO, DIAMETRO 9,53 MM (3/8"), COM ALMA DE FIBRA 6 X 25 F</t>
  </si>
  <si>
    <t>68,74</t>
  </si>
  <si>
    <t>CABO DE ALUMINIO NU COM ALMA DE ACO, BITOLA 1/0 AWG</t>
  </si>
  <si>
    <t>30,74</t>
  </si>
  <si>
    <t>CABO DE ALUMINIO NU COM ALMA DE ACO, BITOLA 2 AWG</t>
  </si>
  <si>
    <t>CABO DE ALUMINIO NU COM ALMA DE ACO, BITOLA 2/0 AWG</t>
  </si>
  <si>
    <t>30,48</t>
  </si>
  <si>
    <t>CABO DE ALUMINIO NU COM ALMA DE ACO, BITOLA 4 AWG</t>
  </si>
  <si>
    <t>31,49</t>
  </si>
  <si>
    <t>CABO DE ALUMINIO NU SEM ALMA DE ACO, BITOLA 1/0 AWG</t>
  </si>
  <si>
    <t>34,53</t>
  </si>
  <si>
    <t>CABO DE ALUMINIO NU SEM ALMA DE ACO, BITOLA 2 AWG</t>
  </si>
  <si>
    <t>36,88</t>
  </si>
  <si>
    <t>CABO DE ALUMINIO NU SEM ALMA DE ACO, BITOLA 2/0 AWG</t>
  </si>
  <si>
    <t>CABO DE ALUMINIO NU SEM ALMA DE ACO, BITOLA 4 AWG</t>
  </si>
  <si>
    <t>38,84</t>
  </si>
  <si>
    <t>CABO DE COBRE NU 10 MM2 MEIO-DURO</t>
  </si>
  <si>
    <t>8,67</t>
  </si>
  <si>
    <t>CABO DE COBRE NU 120 MM2 MEIO-DURO</t>
  </si>
  <si>
    <t>106,60</t>
  </si>
  <si>
    <t>CABO DE COBRE NU 150 MM2 MEIO-DURO</t>
  </si>
  <si>
    <t>135,56</t>
  </si>
  <si>
    <t>CABO DE COBRE NU 16 MM2 MEIO-DURO</t>
  </si>
  <si>
    <t>13,80</t>
  </si>
  <si>
    <t>CABO DE COBRE NU 185 MM2 MEIO-DURO</t>
  </si>
  <si>
    <t>163,01</t>
  </si>
  <si>
    <t>CABO DE COBRE NU 25 MM2 MEIO-DURO</t>
  </si>
  <si>
    <t>21,31</t>
  </si>
  <si>
    <t>CABO DE COBRE NU 300 MM2 MEIO-DURO</t>
  </si>
  <si>
    <t>280,89</t>
  </si>
  <si>
    <t>CABO DE COBRE NU 35 MM2 MEIO-DURO</t>
  </si>
  <si>
    <t>29,44</t>
  </si>
  <si>
    <t>CABO DE COBRE NU 50 MM2 MEIO-DURO</t>
  </si>
  <si>
    <t>41,01</t>
  </si>
  <si>
    <t>CABO DE COBRE NU 500 MM2 MEIO-DURO</t>
  </si>
  <si>
    <t>471,73</t>
  </si>
  <si>
    <t>CABO DE COBRE NU 70 MM2 MEIO-DURO</t>
  </si>
  <si>
    <t>57,77</t>
  </si>
  <si>
    <t>CABO DE COBRE NU 95 MM2 MEIO-DURO</t>
  </si>
  <si>
    <t>81,37</t>
  </si>
  <si>
    <t>CABO DE COBRE RIGIDO, CLASSE 2, ISOLACAO EM PVC, ANTI-CHAMA BWF-B, 1 CONDUTOR, 450/750 V, DIAMETRO 120 MM2</t>
  </si>
  <si>
    <t>93,43</t>
  </si>
  <si>
    <t>CABO DE COBRE UNIPOLAR 10 MM2, BLINDADO, ISOLACAO 3,6/6 KV EPR, COBERTURA EM PVC</t>
  </si>
  <si>
    <t>48,65</t>
  </si>
  <si>
    <t>CABO DE COBRE UNIPOLAR 16 MM2, BLINDADO, ISOLACAO 3,6/6 KV EPR, COBERTURA EM PVC</t>
  </si>
  <si>
    <t>49,49</t>
  </si>
  <si>
    <t>CABO DE COBRE UNIPOLAR 16 MM2, BLINDADO, ISOLACAO 6/10 KV EPR, COBERTURA EM PVC</t>
  </si>
  <si>
    <t>71,97</t>
  </si>
  <si>
    <t>CABO DE COBRE UNIPOLAR 25 MM2, BLINDADO, ISOLACAO 3,6/6 KV EPR, COBERTURA EM PVC</t>
  </si>
  <si>
    <t>66,52</t>
  </si>
  <si>
    <t>CABO DE COBRE UNIPOLAR 25MM2, BLINDADO, ISOLACAO 6/10 KV EPR, COBERTURA EM PVC</t>
  </si>
  <si>
    <t>73,49</t>
  </si>
  <si>
    <t>CABO DE COBRE UNIPOLAR 35 MM2, BLINDADO, ISOLACAO 12/20 KV EPR, COBERTURA EM PVC</t>
  </si>
  <si>
    <t>78,64</t>
  </si>
  <si>
    <t>CABO DE COBRE UNIPOLAR 35 MM2, BLINDADO, ISOLACAO 3,6/6 KV EPR, COBERTURA EM PVC</t>
  </si>
  <si>
    <t>83,12</t>
  </si>
  <si>
    <t>CABO DE COBRE UNIPOLAR 35 MM2, BLINDADO, ISOLACAO 6/10 KV EPR, COBERTURA EM PVC</t>
  </si>
  <si>
    <t>83,62</t>
  </si>
  <si>
    <t>CABO DE COBRE UNIPOLAR 50 MM2, BLINDADO, ISOLACAO 12/20 KV EPR, COBERTURA EM PVC</t>
  </si>
  <si>
    <t>99,82</t>
  </si>
  <si>
    <t>CABO DE COBRE UNIPOLAR 50 MM2, BLINDADO, ISOLACAO 3,6/6 KV EPR, COBERTURA EM PVC</t>
  </si>
  <si>
    <t>112,22</t>
  </si>
  <si>
    <t>CABO DE COBRE UNIPOLAR 50 MM2, BLINDADO, ISOLACAO 6/10 KV EPR, COBERTURA EM PVC</t>
  </si>
  <si>
    <t>102,12</t>
  </si>
  <si>
    <t>CABO DE COBRE UNIPOLAR 70 MM2, BLINDADO, ISOLACAO 12/20 KV EPR, COBERTURA EM PVC</t>
  </si>
  <si>
    <t>124,15</t>
  </si>
  <si>
    <t>CABO DE COBRE UNIPOLAR 70 MM2, BLINDADO, ISOLACAO 3,6/6 KV EPR, COBERTURA EM PVC</t>
  </si>
  <si>
    <t>120,33</t>
  </si>
  <si>
    <t>CABO DE COBRE UNIPOLAR 70 MM2, BLINDADO, ISOLACAO 6/10 KV EPR, COBERTURA EM PVC</t>
  </si>
  <si>
    <t>134,31</t>
  </si>
  <si>
    <t>CABO DE COBRE UNIPOLAR 95 MM2, BLINDADO, ISOLACAO 12/20 KV EPR, COBERTURA EM PVC</t>
  </si>
  <si>
    <t>152,00</t>
  </si>
  <si>
    <t>CABO DE COBRE UNIPOLAR 95 MM2, BLINDADO, ISOLACAO 3,6/6 KV EPR, COBERTURA EM PVC</t>
  </si>
  <si>
    <t>160,79</t>
  </si>
  <si>
    <t>CABO DE COBRE UNIPOLAR 95 MM2, BLINDADO, ISOLACAO 6/10 KV EPR, COBERTURA EM PVC</t>
  </si>
  <si>
    <t>164,72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</si>
  <si>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</si>
  <si>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</si>
  <si>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8,76</t>
  </si>
  <si>
    <t>CABO DE COBRE, FLEXIVEL, CLASSE 4 OU 5, ISOLACAO EM PVC/A, ANTICHAMA BWF-B, COBERTURA PVC-ST1, ANTICHAMA BWF-B, 1 CONDUTOR, 0,6/1 KV, SECAO NOMINAL 120 MM2</t>
  </si>
  <si>
    <t>96,25</t>
  </si>
  <si>
    <t>CABO DE COBRE, FLEXIVEL, CLASSE 4 OU 5, ISOLACAO EM PVC/A, ANTICHAMA BWF-B, COBERTURA PVC-ST1, ANTICHAMA BWF-B, 1 CONDUTOR, 0,6/1 KV, SECAO NOMINAL 150 MM2</t>
  </si>
  <si>
    <t>119,26</t>
  </si>
  <si>
    <t>CABO DE COBRE, FLEXIVEL, CLASSE 4 OU 5, ISOLACAO EM PVC/A, ANTICHAMA BWF-B, COBERTURA PVC-ST1, ANTICHAMA BWF-B, 1 CONDUTOR, 0,6/1 KV, SECAO NOMINAL 16 MM2</t>
  </si>
  <si>
    <t>13,43</t>
  </si>
  <si>
    <t>CABO DE COBRE, FLEXIVEL, CLASSE 4 OU 5, ISOLACAO EM PVC/A, ANTICHAMA BWF-B, COBERTURA PVC-ST1, ANTICHAMA BWF-B, 1 CONDUTOR, 0,6/1 KV, SECAO NOMINAL 185 MM2</t>
  </si>
  <si>
    <t>146,19</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</si>
  <si>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</si>
  <si>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</si>
  <si>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192,51</t>
  </si>
  <si>
    <t>CABO DE COBRE, FLEXIVEL, CLASSE 4 OU 5, ISOLACAO EM PVC/A, ANTICHAMA BWF-B, COBERTURA PVC-ST1, ANTICHAMA BWF-B, 1 CONDUTOR, 0,6/1 KV, SECAO NOMINAL 25 MM2</t>
  </si>
  <si>
    <t>20,45</t>
  </si>
  <si>
    <t>CABO DE COBRE, FLEXIVEL, CLASSE 4 OU 5, ISOLACAO EM PVC/A, ANTICHAMA BWF-B, COBERTURA PVC-ST1, ANTICHAMA BWF-B, 1 CONDUTOR, 0,6/1 KV, SECAO NOMINAL 300 MM2</t>
  </si>
  <si>
    <t>240,91</t>
  </si>
  <si>
    <t>CABO DE COBRE, FLEXIVEL, CLASSE 4 OU 5, ISOLACAO EM PVC/A, ANTICHAMA BWF-B, COBERTURA PVC-ST1, ANTICHAMA BWF-B, 1 CONDUTOR, 0,6/1 KV, SECAO NOMINAL 35 MM2</t>
  </si>
  <si>
    <t>28,19</t>
  </si>
  <si>
    <t>CABO DE COBRE, FLEXIVEL, CLASSE 4 OU 5, ISOLACAO EM PVC/A, ANTICHAMA BWF-B, COBERTURA PVC-ST1, ANTICHAMA BWF-B, 1 CONDUTOR, 0,6/1 KV, SECAO NOMINAL 4 MM2</t>
  </si>
  <si>
    <t>4,00</t>
  </si>
  <si>
    <t>CABO DE COBRE, FLEXIVEL, CLASSE 4 OU 5, ISOLACAO EM PVC/A, ANTICHAMA BWF-B, COBERTURA PVC-ST1, ANTICHAMA BWF-B, 1 CONDUTOR, 0,6/1 KV, SECAO NOMINAL 400 MM2</t>
  </si>
  <si>
    <t>314,27</t>
  </si>
  <si>
    <t>CABO DE COBRE, FLEXIVEL, CLASSE 4 OU 5, ISOLACAO EM PVC/A, ANTICHAMA BWF-B, COBERTURA PVC-ST1, ANTICHAMA BWF-B, 1 CONDUTOR, 0,6/1 KV, SECAO NOMINAL 50 MM2</t>
  </si>
  <si>
    <t>40,18</t>
  </si>
  <si>
    <t>CABO DE COBRE, FLEXIVEL, CLASSE 4 OU 5, ISOLACAO EM PVC/A, ANTICHAMA BWF-B, COBERTURA PVC-ST1, ANTICHAMA BWF-B, 1 CONDUTOR, 0,6/1 KV, SECAO NOMINAL 500 MM2</t>
  </si>
  <si>
    <t>403,71</t>
  </si>
  <si>
    <t>CABO DE COBRE, FLEXIVEL, CLASSE 4 OU 5, ISOLACAO EM PVC/A, ANTICHAMA BWF-B, COBERTURA PVC-ST1, ANTICHAMA BWF-B, 1 CONDUTOR, 0,6/1 KV, SECAO NOMINAL 6 MM2</t>
  </si>
  <si>
    <t>5,47</t>
  </si>
  <si>
    <t>CABO DE COBRE, FLEXIVEL, CLASSE 4 OU 5, ISOLACAO EM PVC/A, ANTICHAMA BWF-B, COBERTURA PVC-ST1, ANTICHAMA BWF-B, 1 CONDUTOR, 0,6/1 KV, SECAO NOMINAL 70 MM2</t>
  </si>
  <si>
    <t>55,66</t>
  </si>
  <si>
    <t>CABO DE COBRE, FLEXIVEL, CLASSE 4 OU 5, ISOLACAO EM PVC/A, ANTICHAMA BWF-B, COBERTURA PVC-ST1, ANTICHAMA BWF-B, 1 CONDUTOR, 0,6/1 KV, SECAO NOMINAL 95 MM2</t>
  </si>
  <si>
    <t>73,94</t>
  </si>
  <si>
    <t>CABO DE COBRE, FLEXIVEL, CLASSE 4 OU 5, ISOLACAO EM PVC/A, ANTICHAMA BWF-B, 1 CONDUTOR, 450/750 V, SECAO NOMINAL 0,5 MM2</t>
  </si>
  <si>
    <t>0,53</t>
  </si>
  <si>
    <t>CABO DE COBRE, FLEXIVEL, CLASSE 4 OU 5, ISOLACAO EM PVC/A, ANTICHAMA BWF-B, 1 CONDUTOR, 450/750 V, SECAO NOMINAL 0,75 MM2</t>
  </si>
  <si>
    <t>0,74</t>
  </si>
  <si>
    <t>CABO DE COBRE, FLEXIVEL, CLASSE 4 OU 5, ISOLACAO EM PVC/A, ANTICHAMA BWF-B, 1 CONDUTOR, 450/750 V, SECAO NOMINAL 1,0 MM2</t>
  </si>
  <si>
    <t>0,89</t>
  </si>
  <si>
    <t>CABO DE COBRE, FLEXIVEL, CLASSE 4 OU 5, ISOLACAO EM PVC/A, ANTICHAMA BWF-B, 1 CONDUTOR, 450/750 V, SECAO NOMINAL 1,5 MM2</t>
  </si>
  <si>
    <t>CABO DE COBRE, FLEXIVEL, CLASSE 4 OU 5, ISOLACAO EM PVC/A, ANTICHAMA BWF-B, 1 CONDUTOR, 450/750 V, SECAO NOMINAL 10 MM2</t>
  </si>
  <si>
    <t>8,03</t>
  </si>
  <si>
    <t>CABO DE COBRE, FLEXIVEL, CLASSE 4 OU 5, ISOLACAO EM PVC/A, ANTICHAMA BWF-B, 1 CONDUTOR, 450/750 V, SECAO NOMINAL 120 MM2</t>
  </si>
  <si>
    <t>95,24</t>
  </si>
  <si>
    <t>CABO DE COBRE, FLEXIVEL, CLASSE 4 OU 5, ISOLACAO EM PVC/A, ANTICHAMA BWF-B, 1 CONDUTOR, 450/750 V, SECAO NOMINAL 150 MM2</t>
  </si>
  <si>
    <t>118,91</t>
  </si>
  <si>
    <t>CABO DE COBRE, FLEXIVEL, CLASSE 4 OU 5, ISOLACAO EM PVC/A, ANTICHAMA BWF-B, 1 CONDUTOR, 450/750 V, SECAO NOMINAL 16 MM2</t>
  </si>
  <si>
    <t>12,37</t>
  </si>
  <si>
    <t>CABO DE COBRE, FLEXIVEL, CLASSE 4 OU 5, ISOLACAO EM PVC/A, ANTICHAMA BWF-B, 1 CONDUTOR, 450/750 V, SECAO NOMINAL 185 MM2</t>
  </si>
  <si>
    <t>144,71</t>
  </si>
  <si>
    <t>CABO DE COBRE, FLEXIVEL, CLASSE 4 OU 5, ISOLACAO EM PVC/A, ANTICHAMA BWF-B, 1 CONDUTOR, 450/750 V, SECAO NOMINAL 2,5 MM2</t>
  </si>
  <si>
    <t>1,88</t>
  </si>
  <si>
    <t>CABO DE COBRE, FLEXIVEL, CLASSE 4 OU 5, ISOLACAO EM PVC/A, ANTICHAMA BWF-B, 1 CONDUTOR, 450/750 V, SECAO NOMINAL 240 MM2</t>
  </si>
  <si>
    <t>191,27</t>
  </si>
  <si>
    <t>CABO DE COBRE, FLEXIVEL, CLASSE 4 OU 5, ISOLACAO EM PVC/A, ANTICHAMA BWF-B, 1 CONDUTOR, 450/750 V, SECAO NOMINAL 25 MM2</t>
  </si>
  <si>
    <t>19,86</t>
  </si>
  <si>
    <t>CABO DE COBRE, FLEXIVEL, CLASSE 4 OU 5, ISOLACAO EM PVC/A, ANTICHAMA BWF-B, 1 CONDUTOR, 450/750 V, SECAO NOMINAL 35 MM2</t>
  </si>
  <si>
    <t>27,30</t>
  </si>
  <si>
    <t>CABO DE COBRE, FLEXIVEL, CLASSE 4 OU 5, ISOLACAO EM PVC/A, ANTICHAMA BWF-B, 1 CONDUTOR, 450/750 V, SECAO NOMINAL 4 MM2</t>
  </si>
  <si>
    <t>CABO DE COBRE, FLEXIVEL, CLASSE 4 OU 5, ISOLACAO EM PVC/A, ANTICHAMA BWF-B, 1 CONDUTOR, 450/750 V, SECAO NOMINAL 50 MM2</t>
  </si>
  <si>
    <t>40,07</t>
  </si>
  <si>
    <t>CABO DE COBRE, FLEXIVEL, CLASSE 4 OU 5, ISOLACAO EM PVC/A, ANTICHAMA BWF-B, 1 CONDUTOR, 450/750 V, SECAO NOMINAL 6 MM2</t>
  </si>
  <si>
    <t>4,70</t>
  </si>
  <si>
    <t>CABO DE COBRE, FLEXIVEL, CLASSE 4 OU 5, ISOLACAO EM PVC/A, ANTICHAMA BWF-B, 1 CONDUTOR, 450/750 V, SECAO NOMINAL 70 MM2</t>
  </si>
  <si>
    <t>56,36</t>
  </si>
  <si>
    <t>CABO DE COBRE, FLEXIVEL, CLASSE 4 OU 5, ISOLACAO EM PVC/A, ANTICHAMA BWF-B, 1 CONDUTOR, 450/750 V, SECAO NOMINAL 95 MM2</t>
  </si>
  <si>
    <t>73,89</t>
  </si>
  <si>
    <t>CABO DE COBRE, RIGIDO, CLASSE 2, COMPACTADO, BLINDADO, ISOLACAO EM EPR OU XLPE, COBERTURA ANTICHAMA EM PVC, PEAD OU HFFR, 1 CONDUTOR, 20/35 KV, SECAO NOMINAL 120 MM2</t>
  </si>
  <si>
    <t>190,73</t>
  </si>
  <si>
    <t>CABO DE COBRE, RIGIDO, CLASSE 2, COMPACTADO, BLINDADO, ISOLACAO EM EPR OU XLPE, COBERTURA ANTICHAMA EM PVC, PEAD OU HFFR, 1 CONDUTOR, 20/35 KV, SECAO NOMINAL 150 MM2</t>
  </si>
  <si>
    <t>224,22</t>
  </si>
  <si>
    <t>CABO DE COBRE, RIGIDO, CLASSE 2, COMPACTADO, BLINDADO, ISOLACAO EM EPR OU XLPE, COBERTURA ANTICHAMA EM PVC, PEAD OU HFFR, 1 CONDUTOR, 20/35 KV, SECAO NOMINAL 185 MM2</t>
  </si>
  <si>
    <t>244,33</t>
  </si>
  <si>
    <t>CABO DE COBRE, RIGIDO, CLASSE 2, COMPACTADO, BLINDADO, ISOLACAO EM EPR OU XLPE, COBERTURA ANTICHAMA EM PVC, PEAD OU HFFR, 1 CONDUTOR, 20/35 KV, SECAO NOMINAL 240 MM2</t>
  </si>
  <si>
    <t>303,76</t>
  </si>
  <si>
    <t>CABO DE COBRE, RIGIDO, CLASSE 2, COMPACTADO, BLINDADO, ISOLACAO EM EPR OU XLPE, COBERTURA ANTICHAMA EM PVC, PEAD OU HFFR, 1 CONDUTOR, 20/35 KV, SECAO NOMINAL 300 MM2</t>
  </si>
  <si>
    <t>358,03</t>
  </si>
  <si>
    <t>CABO DE COBRE, RIGIDO, CLASSE 2, COMPACTADO, BLINDADO, ISOLACAO EM EPR OU XLPE, COBERTURA ANTICHAMA EM PVC, PEAD OU HFFR, 1 CONDUTOR, 20/35 KV, SECAO NOMINAL 400 MM2</t>
  </si>
  <si>
    <t>421,27</t>
  </si>
  <si>
    <t>CABO DE COBRE, RIGIDO, CLASSE 2, COMPACTADO, BLINDADO, ISOLACAO EM EPR OU XLPE, COBERTURA ANTICHAMA EM PVC, PEAD OU HFFR, 1 CONDUTOR, 20/35 KV, SECAO NOMINAL 50 MM2</t>
  </si>
  <si>
    <t>128,09</t>
  </si>
  <si>
    <t>CABO DE COBRE, RIGIDO, CLASSE 2, COMPACTADO, BLINDADO, ISOLACAO EM EPR OU XLPE, COBERTURA ANTICHAMA EM PVC, PEAD OU HFFR, 1 CONDUTOR, 20/35 KV, SECAO NOMINAL 500 MM2</t>
  </si>
  <si>
    <t>575,80</t>
  </si>
  <si>
    <t>CABO DE COBRE, RIGIDO, CLASSE 2, COMPACTADO, BLINDADO, ISOLACAO EM EPR OU XLPE, COBERTURA ANTICHAMA EM PVC, PEAD OU HFFR, 1 CONDUTOR, 20/35 KV, SECAO NOMINAL 70 MM2</t>
  </si>
  <si>
    <t>152,01</t>
  </si>
  <si>
    <t>CABO DE COBRE, RIGIDO, CLASSE 2, COMPACTADO, BLINDADO, ISOLACAO EM EPR OU XLPE, COBERTURA ANTICHAMA EM PVC, PEAD OU HFFR, 1 CONDUTOR, 20/35 KV, SECAO NOMINAL 95 MM2</t>
  </si>
  <si>
    <t>181,36</t>
  </si>
  <si>
    <t>CABO DE COBRE, RIGIDO, CLASSE 2, ISOLACAO EM PVC/A, ANTICHAMA BWF-B, 1 CONDUTOR, 450/750 V, SECAO NOMINAL 1,5 MM2</t>
  </si>
  <si>
    <t>CABO DE COBRE, RIGIDO, CLASSE 2, ISOLACAO EM PVC/A, ANTICHAMA BWF-B, 1 CONDUTOR, 450/750 V, SECAO NOMINAL 10 MM2</t>
  </si>
  <si>
    <t>8,52</t>
  </si>
  <si>
    <t>CABO DE COBRE, RIGIDO, CLASSE 2, ISOLACAO EM PVC/A, ANTICHAMA BWF-B, 1 CONDUTOR, 450/750 V, SECAO NOMINAL 150 MM2</t>
  </si>
  <si>
    <t>116,59</t>
  </si>
  <si>
    <t>CABO DE COBRE, RIGIDO, CLASSE 2, ISOLACAO EM PVC/A, ANTICHAMA BWF-B, 1 CONDUTOR, 450/750 V, SECAO NOMINAL 16 MM2</t>
  </si>
  <si>
    <t>13,33</t>
  </si>
  <si>
    <t>CABO DE COBRE, RIGIDO, CLASSE 2, ISOLACAO EM PVC/A, ANTICHAMA BWF-B, 1 CONDUTOR, 450/750 V, SECAO NOMINAL 185 MM2</t>
  </si>
  <si>
    <t>143,10</t>
  </si>
  <si>
    <t>CABO DE COBRE, RIGIDO, CLASSE 2, ISOLACAO EM PVC/A, ANTICHAMA BWF-B, 1 CONDUTOR, 450/750 V, SECAO NOMINAL 2,5 MM2</t>
  </si>
  <si>
    <t>2,94</t>
  </si>
  <si>
    <t>CABO DE COBRE, RIGIDO, CLASSE 2, ISOLACAO EM PVC/A, ANTICHAMA BWF-B, 1 CONDUTOR, 450/750 V, SECAO NOMINAL 240 MM2</t>
  </si>
  <si>
    <t>189,09</t>
  </si>
  <si>
    <t>CABO DE COBRE, RIGIDO, CLASSE 2, ISOLACAO EM PVC/A, ANTICHAMA BWF-B, 1 CONDUTOR, 450/750 V, SECAO NOMINAL 25 MM2</t>
  </si>
  <si>
    <t>20,37</t>
  </si>
  <si>
    <t>CABO DE COBRE, RIGIDO, CLASSE 2, ISOLACAO EM PVC/A, ANTICHAMA BWF-B, 1 CONDUTOR, 450/750 V, SECAO NOMINAL 300 MM2</t>
  </si>
  <si>
    <t>234,03</t>
  </si>
  <si>
    <t>CABO DE COBRE, RIGIDO, CLASSE 2, ISOLACAO EM PVC/A, ANTICHAMA BWF-B, 1 CONDUTOR, 450/750 V, SECAO NOMINAL 35 MM2</t>
  </si>
  <si>
    <t>27,68</t>
  </si>
  <si>
    <t>CABO DE COBRE, RIGIDO, CLASSE 2, ISOLACAO EM PVC/A, ANTICHAMA BWF-B, 1 CONDUTOR, 450/750 V, SECAO NOMINAL 4 MM2</t>
  </si>
  <si>
    <t>4,31</t>
  </si>
  <si>
    <t>CABO DE COBRE, RIGIDO, CLASSE 2, ISOLACAO EM PVC/A, ANTICHAMA BWF-B, 1 CONDUTOR, 450/750 V, SECAO NOMINAL 400 MM2</t>
  </si>
  <si>
    <t>302,79</t>
  </si>
  <si>
    <t>CABO DE COBRE, RIGIDO, CLASSE 2, ISOLACAO EM PVC/A, ANTICHAMA BWF-B, 1 CONDUTOR, 450/750 V, SECAO NOMINAL 50 MM2</t>
  </si>
  <si>
    <t>39,27</t>
  </si>
  <si>
    <t>CABO DE COBRE, RIGIDO, CLASSE 2, ISOLACAO EM PVC/A, ANTICHAMA BWF-B, 1 CONDUTOR, 450/750 V, SECAO NOMINAL 500 MM2</t>
  </si>
  <si>
    <t>375,17</t>
  </si>
  <si>
    <t>CABO DE COBRE, RIGIDO, CLASSE 2, ISOLACAO EM PVC/A, ANTICHAMA BWF-B, 1 CONDUTOR, 450/750 V, SECAO NOMINAL 6 MM2</t>
  </si>
  <si>
    <t>4,89</t>
  </si>
  <si>
    <t>CABO DE COBRE, RIGIDO, CLASSE 2, ISOLACAO EM PVC/A, ANTICHAMA BWF-B, 1 CONDUTOR, 450/750 V, SECAO NOMINAL 70 MM2</t>
  </si>
  <si>
    <t>54,24</t>
  </si>
  <si>
    <t>CABO DE COBRE, RIGIDO, CLASSE 2, ISOLACAO EM PVC/A, ANTICHAMA BWF-B, 1 CONDUTOR, 450/750 V, SECAO NOMINAL 95 MM2</t>
  </si>
  <si>
    <t>73,47</t>
  </si>
  <si>
    <t>CABO DE PAR TRANCADO UTP, 4 PARES, CATEGORIA 5E</t>
  </si>
  <si>
    <t>2,29</t>
  </si>
  <si>
    <t>CABO DE PAR TRANCADO UTP, 4 PARES, CATEGORIA 6</t>
  </si>
  <si>
    <t>CABO FLEXIVEL PVC 750 V, 2 CONDUTORES DE 1,5 MM2</t>
  </si>
  <si>
    <t>4,58</t>
  </si>
  <si>
    <t>CABO FLEXIVEL PVC 750 V, 2 CONDUTORES DE 10,0 MM2</t>
  </si>
  <si>
    <t>22,04</t>
  </si>
  <si>
    <t>CABO FLEXIVEL PVC 750 V, 2 CONDUTORES DE 4,0 MM2</t>
  </si>
  <si>
    <t>9,83</t>
  </si>
  <si>
    <t>CABO FLEXIVEL PVC 750 V, 2 CONDUTORES DE 6,0 MM2</t>
  </si>
  <si>
    <t>CABO FLEXIVEL PVC 750 V, 3 CONDUTORES DE 1,5 MM2</t>
  </si>
  <si>
    <t>6,08</t>
  </si>
  <si>
    <t>CABO FLEXIVEL PVC 750 V, 3 CONDUTORES DE 10,0 MM2</t>
  </si>
  <si>
    <t>30,42</t>
  </si>
  <si>
    <t>CABO FLEXIVEL PVC 750 V, 3 CONDUTORES DE 4,0 MM2</t>
  </si>
  <si>
    <t>14,11</t>
  </si>
  <si>
    <t>CABO FLEXIVEL PVC 750 V, 3 CONDUTORES DE 6,0 MM2</t>
  </si>
  <si>
    <t>19,99</t>
  </si>
  <si>
    <t>CABO FLEXIVEL PVC 750 V, 4 CONDUTORES DE 1,5 MM2</t>
  </si>
  <si>
    <t>7,76</t>
  </si>
  <si>
    <t>CABO FLEXIVEL PVC 750 V, 4 CONDUTORES DE 10,0 MM2</t>
  </si>
  <si>
    <t>41,81</t>
  </si>
  <si>
    <t>CABO FLEXIVEL PVC 750 V, 4 CONDUTORES DE 4,0 MM2</t>
  </si>
  <si>
    <t>18,01</t>
  </si>
  <si>
    <t>CABO FLEXIVEL PVC 750 V, 4 CONDUTORES DE 6,0 MM2</t>
  </si>
  <si>
    <t>26,38</t>
  </si>
  <si>
    <t>CABO MULTIPOLAR DE COBRE, FLEXIVEL, CLASSE 4 OU 5, ISOLACAO EM HEPR, COBERTURA EM PVC-ST2, ANTICHAMA BWF-B, 0,6/1 KV, 3 CONDUTORES DE 1,5 MM2</t>
  </si>
  <si>
    <t>5,13</t>
  </si>
  <si>
    <t>CABO MULTIPOLAR DE COBRE, FLEXIVEL, CLASSE 4 OU 5, ISOLACAO EM HEPR, COBERTURA EM PVC-ST2, ANTICHAMA BWF-B, 0,6/1 KV, 3 CONDUTORES DE 10 MM2</t>
  </si>
  <si>
    <t>27,33</t>
  </si>
  <si>
    <t>CABO MULTIPOLAR DE COBRE, FLEXIVEL, CLASSE 4 OU 5, ISOLACAO EM HEPR, COBERTURA EM PVC-ST2, ANTICHAMA BWF-B, 0,6/1 KV, 3 CONDUTORES DE 120 MM2</t>
  </si>
  <si>
    <t>315,35</t>
  </si>
  <si>
    <t>CABO MULTIPOLAR DE COBRE, FLEXIVEL, CLASSE 4 OU 5, ISOLACAO EM HEPR, COBERTURA EM PVC-ST2, ANTICHAMA BWF-B, 0,6/1 KV, 3 CONDUTORES DE 16 MM2</t>
  </si>
  <si>
    <t>42,73</t>
  </si>
  <si>
    <t>CABO MULTIPOLAR DE COBRE, FLEXIVEL, CLASSE 4 OU 5, ISOLACAO EM HEPR, COBERTURA EM PVC-ST2, ANTICHAMA BWF-B, 0,6/1 KV, 3 CONDUTORES DE 2,5 MM2</t>
  </si>
  <si>
    <t>7,60</t>
  </si>
  <si>
    <t>CABO MULTIPOLAR DE COBRE, FLEXIVEL, CLASSE 4 OU 5, ISOLACAO EM HEPR, COBERTURA EM PVC-ST2, ANTICHAMA BWF-B, 0,6/1 KV, 3 CONDUTORES DE 25 MM2</t>
  </si>
  <si>
    <t>66,12</t>
  </si>
  <si>
    <t>CABO MULTIPOLAR DE COBRE, FLEXIVEL, CLASSE 4 OU 5, ISOLACAO EM HEPR, COBERTURA EM PVC-ST2, ANTICHAMA BWF-B, 0,6/1 KV, 3 CONDUTORES DE 35 MM2</t>
  </si>
  <si>
    <t>89,53</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</si>
  <si>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</si>
  <si>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</si>
  <si>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131,89</t>
  </si>
  <si>
    <t>CABO MULTIPOLAR DE COBRE, FLEXIVEL, CLASSE 4 OU 5, ISOLACAO EM HEPR, COBERTURA EM PVC-ST2, ANTICHAMA BWF-B, 0,6/1 KV, 3 CONDUTORES DE 6 MM2</t>
  </si>
  <si>
    <t>16,49</t>
  </si>
  <si>
    <t>CABO MULTIPOLAR DE COBRE, FLEXIVEL, CLASSE 4 OU 5, ISOLACAO EM HEPR, COBERTURA EM PVC-ST2, ANTICHAMA BWF-B, 0,6/1 KV, 3 CONDUTORES DE 70 MM2</t>
  </si>
  <si>
    <t>185,06</t>
  </si>
  <si>
    <t>CABO MULTIPOLAR DE COBRE, FLEXIVEL, CLASSE 4 OU 5, ISOLACAO EM HEPR, COBERTURA EM PVC-ST2, ANTICHAMA BWF-B, 0,6/1 KV, 3 CONDUTORES DE 95 MM2</t>
  </si>
  <si>
    <t>242,58</t>
  </si>
  <si>
    <t>CABO TELEFONICO CCI 50, 1 PAR, USO INTERNO, SEM BLINDAGEM</t>
  </si>
  <si>
    <t>0,98</t>
  </si>
  <si>
    <t>CABO TELEFONICO CCI 50, 2 PARES, USO INTERNO, SEM BLINDAGEM</t>
  </si>
  <si>
    <t>1,71</t>
  </si>
  <si>
    <t>CABO TELEFONICO CCI 50, 3 PARES, USO INTERNO, SEM BLINDAGEM</t>
  </si>
  <si>
    <t>2,64</t>
  </si>
  <si>
    <t>CABO TELEFONICO CCI 50, 4 PARES, USO INTERNO, SEM BLINDAGEM</t>
  </si>
  <si>
    <t>CABO TELEFONICO CCI 50, 5 PARES, USO INTERNO, SEM BLINDAGEM</t>
  </si>
  <si>
    <t>4,52</t>
  </si>
  <si>
    <t>CABO TELEFONICO CCI 50, 6 PARES, USO INTERNO, SEM BLINDAGEM</t>
  </si>
  <si>
    <t>5,20</t>
  </si>
  <si>
    <t>CABO TELEFONICO CI 50, 10 PARES, USO INTERNO</t>
  </si>
  <si>
    <t>10,21</t>
  </si>
  <si>
    <t>CABO TELEFONICO CI 50, 20 PARES, USO INTERNO</t>
  </si>
  <si>
    <t>19,78</t>
  </si>
  <si>
    <t>CABO TELEFONICO CI 50, 200 PARES, USO INTERNO</t>
  </si>
  <si>
    <t>192,32</t>
  </si>
  <si>
    <t>CABO TELEFONICO CI 50, 30 PARES, USO INTERNO</t>
  </si>
  <si>
    <t>26,92</t>
  </si>
  <si>
    <t>CABO TELEFONICO CI 50, 50 PARES, USO INTERNO</t>
  </si>
  <si>
    <t>47,80</t>
  </si>
  <si>
    <t>CABO TELEFONICO CI 50, 75 PARES, USO INTERNO</t>
  </si>
  <si>
    <t>78,07</t>
  </si>
  <si>
    <t>CABO TELEFONICO CTP - APL - 50, 10 PARES, USO EXTERNO</t>
  </si>
  <si>
    <t>13,25</t>
  </si>
  <si>
    <t>CABO TELEFONICO CTP - APL - 50, 100 PARES, USO EXTERNO</t>
  </si>
  <si>
    <t>96,19</t>
  </si>
  <si>
    <t>CABO TELEFONICO CTP - APL - 50, 20 PARES, USO EXTERNO</t>
  </si>
  <si>
    <t>23,06</t>
  </si>
  <si>
    <t>CABO TELEFONICO CTP - APL - 50, 30 PARES, USO EXTERNO</t>
  </si>
  <si>
    <t>31,28</t>
  </si>
  <si>
    <t>CACAMBA METALICA BASCULANTE COM CAPACIDADE DE 10 M3 (INCLUI MONTAGEM, NAO INCLUI CAMINHAO)</t>
  </si>
  <si>
    <t>71.861,01</t>
  </si>
  <si>
    <t>CACAMBA METALICA BASCULANTE COM CAPACIDADE DE 12 M3 (INCLUI MONTAGEM, NAO INCLUI CAMINHAO)</t>
  </si>
  <si>
    <t>81.602,56</t>
  </si>
  <si>
    <t>CACAMBA METALICA BASCULANTE COM CAPACIDADE DE 6 M3 (INCLUI MONTAGEM, NAO INCLUI CAMINHAO)</t>
  </si>
  <si>
    <t>53.881,11</t>
  </si>
  <si>
    <t>CACAMBA METALICA BASCULANTE COM CAPACIDADE DE 8 M3 (INCLUI MONTAGEM, NAO INCLUI CAMINHAO)</t>
  </si>
  <si>
    <t>64.926,74</t>
  </si>
  <si>
    <t>CADEADO SIMPLES, CORPO EM LATAO MACICO, COM LARGURA DE 25 MM E ALTURA DE APROX 25 MM, HASTE CEMENTADA (NAO LONGA), EM ACO TEMPERADO COM DIAMETRO DE APROX 5,0 MM, INCLUINDO 2 CHAVES</t>
  </si>
  <si>
    <t>18,70</t>
  </si>
  <si>
    <t>CADEADO SIMPLES, CORPO EM LATAO MACICO, COM LARGURA DE 35 MM E ALTURA DE APROX 30 MM, HASTE CEMENTADA (NAO LONGA), EM ACO TEMPERADO COM DIAMETRO DE APROX 6,0 MM, INCLUINDO 2 CHAVES</t>
  </si>
  <si>
    <t>27,84</t>
  </si>
  <si>
    <t>CADEADO SIMPLES, CORPO EM LATAO MACICO, COM LARGURA DE 50 MM E ALTURA DE APROX 40 MM, HASTE CEMENTADA EM ACO TEMPERADO COM DIAMETRO DE APROX 8,0 MM, INCLUINDO 2 CHAVES</t>
  </si>
  <si>
    <t>39,77</t>
  </si>
  <si>
    <t>CADEIRA SUSPENSA MANUAL / BALANCIM INDIVIDUAL (NBR 14751)</t>
  </si>
  <si>
    <t>1.082,92</t>
  </si>
  <si>
    <t>CAIBRO APARELHADO  *7,5 X 7,5* CM, EM MACARANDUBA, ANGELIM OU EQUIVALENTE DA REGIAO</t>
  </si>
  <si>
    <t>CAIBRO APARELHADO *6 X 8* CM, EM MACARANDUBA, ANGELIM OU EQUIVALENTE DA REGIAO</t>
  </si>
  <si>
    <t>CAIBRO NAO APARELHADO  *7,5 X 7,5* CM, EM MACARANDUBA, ANGELIM OU EQUIVALENTE DA REGIAO -  BRUTA</t>
  </si>
  <si>
    <t>28,61</t>
  </si>
  <si>
    <t>CAIBRO NAO APARELHADO *5 X 6* CM, EM MACARANDUBA, ANGELIM OU EQUIVALENTE DA REGIAO -  BRUTA</t>
  </si>
  <si>
    <t>14,63</t>
  </si>
  <si>
    <t>CAIBRO NAO APARELHADO,  *6 X 8* CM,  EM MACARANDUBA, ANGELIM OU EQUIVALENTE DA REGIAO -  BRUTA</t>
  </si>
  <si>
    <t>23,28</t>
  </si>
  <si>
    <t>CAIBRO ROLICO DE MADEIRA TRATADA, D = 4 A 7 CM, H = 3,00 M, EM EUCALIPTO OU EQUIVALENTE DA REGIAO</t>
  </si>
  <si>
    <t>24,03</t>
  </si>
  <si>
    <t>CAIBRO 5 X 5 CM EM PINUS, MISTA OU EQUIVALENTE DA REGIAO - BRUTA</t>
  </si>
  <si>
    <t>CAIXA D'AGUA DE FIBRA DE VIDRO, PARA 500 LITROS, COM TAMPA</t>
  </si>
  <si>
    <t>444,00</t>
  </si>
  <si>
    <t>CAIXA D'AGUA EM POLIETILENO 1000 LITROS, COM TAMPA</t>
  </si>
  <si>
    <t>427,90</t>
  </si>
  <si>
    <t>CAIXA D'AGUA EM POLIETILENO 1500 LITROS, COM TAMPA</t>
  </si>
  <si>
    <t>869,06</t>
  </si>
  <si>
    <t>CAIXA D'AGUA EM POLIETILENO 2000 LITROS, COM TAMPA</t>
  </si>
  <si>
    <t>976,18</t>
  </si>
  <si>
    <t>CAIXA D'AGUA EM POLIETILENO 500 LITROS, COM TAMPA</t>
  </si>
  <si>
    <t>245,67</t>
  </si>
  <si>
    <t>CAIXA D'AGUA EM POLIETILENO 750 LITROS, COM TAMPA</t>
  </si>
  <si>
    <t>421,30</t>
  </si>
  <si>
    <t>CAIXA D'AGUA FIBRA DE VIDRO PARA 1000 LITROS, COM TAMPA</t>
  </si>
  <si>
    <t>610,22</t>
  </si>
  <si>
    <t>CAIXA D'AGUA FIBRA DE VIDRO PARA 10000 LITROS, COM TAMPA</t>
  </si>
  <si>
    <t>5.894,01</t>
  </si>
  <si>
    <t>CAIXA D'AGUA FIBRA DE VIDRO PARA 1500 LITROS, COM TAMPA</t>
  </si>
  <si>
    <t>990,07</t>
  </si>
  <si>
    <t>CAIXA D'AGUA FIBRA DE VIDRO PARA 2000 LITROS, COM TAMPA</t>
  </si>
  <si>
    <t>1.276,26</t>
  </si>
  <si>
    <t>CAIXA D'AGUA FIBRA DE VIDRO PARA 5000 LITROS, COM TAMPA</t>
  </si>
  <si>
    <t>2.842,42</t>
  </si>
  <si>
    <t>CAIXA DE ATERRAMENTO EM CONCRETO PRÃ-MOLDADO, DIAMETRO DE 0,30 M E ALTURA DE 0,35 M, SEM FUNDO E COM TAMPA</t>
  </si>
  <si>
    <t>90,93</t>
  </si>
  <si>
    <t>CAIXA DE CONCRETO ARMADO PRE-MOLDADO, COM FUNDO E SEM TAMPA, DIMENSOES DE 0,30 X 0,30 X 0,30 M</t>
  </si>
  <si>
    <t>98,31</t>
  </si>
  <si>
    <t>CAIXA DE CONCRETO ARMADO PRE-MOLDADO, COM FUNDO E SEM TAMPA, DIMENSOES DE 0,40 X 0,40 X 0,40 M</t>
  </si>
  <si>
    <t>180,25</t>
  </si>
  <si>
    <t>CAIXA DE CONCRETO ARMADO PRE-MOLDADO, COM FUNDO E SEM TAMPA, DIMENSOES DE 0,60 X 0,60 X 0,50 M</t>
  </si>
  <si>
    <t>315,44</t>
  </si>
  <si>
    <t>CAIXA DE CONCRETO ARMADO PRE-MOLDADO, COM FUNDO E SEM TAMPA, DIMENSOES DE 0,80 X 0,80 X 0,50 M</t>
  </si>
  <si>
    <t>571,89</t>
  </si>
  <si>
    <t>CAIXA DE CONCRETO ARMADO PRE-MOLDADO, COM FUNDO E SEM TAMPA, DIMENSOES DE 1,00 X 1,00 X 0,50 M</t>
  </si>
  <si>
    <t>1.024,15</t>
  </si>
  <si>
    <t>CAIXA DE CONCRETO ARMADO PRE-MOLDADO, COM FUNDO E TAMPA, DIMENSOES DE 0,30 X 0,30 X 0,30 M</t>
  </si>
  <si>
    <t>151,57</t>
  </si>
  <si>
    <t>CAIXA DE CONCRETO ARMADO PRE-MOLDADO, COM FUNDO E TAMPA, DIMENSOES DE 0,40 X 0,40 X 0,40 M</t>
  </si>
  <si>
    <t>278,57</t>
  </si>
  <si>
    <t>CAIXA DE CONCRETO ARMADO PRE-MOLDADO, COM FUNDO E TAMPA, DIMENSOES DE 0,60 X 0,60 X 0,50 M</t>
  </si>
  <si>
    <t>353,94</t>
  </si>
  <si>
    <t>CAIXA DE CONCRETO ARMADO PRE-MOLDADO, SEM FUNDO, QUADRADA, DIMENSOES DE 0,30 X 0,30 X 0,30 M</t>
  </si>
  <si>
    <t>78,42</t>
  </si>
  <si>
    <t>CAIXA DE CONCRETO ARMADO PRE-MOLDADO, SEM FUNDO, QUADRADA, DIMENSOES DE 0,40 X 0,40 X 0,40 M</t>
  </si>
  <si>
    <t>130,27</t>
  </si>
  <si>
    <t>CAIXA DE CONCRETO ARMADO PRE-MOLDADO, SEM FUNDO, QUADRADA, DIMENSOES DE 0,60 X 0,60 X 0,50 M</t>
  </si>
  <si>
    <t>252,35</t>
  </si>
  <si>
    <t>CAIXA DE CONCRETO ARMADO PRE-MOLDADO, SEM FUNDO, QUADRADA, DIMENSOES DE 0,80 X 0,80 X 0,50 M</t>
  </si>
  <si>
    <t>524,36</t>
  </si>
  <si>
    <t>CAIXA DE CONCRETO ARMADO PRE-MOLDADO, SEM FUNDO, QUADRADA, DIMENSOES DE 1,00 X 1,00 X 0,50 M</t>
  </si>
  <si>
    <t>826,70</t>
  </si>
  <si>
    <t>CAIXA DE DERIVACAO PARA MEDIDOR DE ENERGIA, COM BARRAMENTO MONOFASICO, EM POLICARBONATO / TERMOPLASTICO - MODULO (PADRAO CONCESSIONARIA LOCAL)</t>
  </si>
  <si>
    <t>210,08</t>
  </si>
  <si>
    <t>CAIXA DE DERIVACAO PARA MEDIDOR DE ENERGIA, COM BARRAMENTO POLIFASICO, EM POLICARBONATO / TERMOPLASTICO - MODULO (PADRAO CONCESSIONARIA LOCAL)</t>
  </si>
  <si>
    <t>223,26</t>
  </si>
  <si>
    <t>CAIXA DE DESCARGA DE PLASTICO EXTERNA, DE *9* L, PUXADOR FIO DE NYLON, NAO INCLUSO CANO, BOLSA, ENGATE</t>
  </si>
  <si>
    <t>54,45</t>
  </si>
  <si>
    <t>CAIXA DE DESCARGA PLASTICA DE EMBUTIR COMPLETA, COM ESPELHO PLASTICO, CAPACIDADE 6 A 10 L, ACESSORIOS INCLUSOS</t>
  </si>
  <si>
    <t>1.203,63</t>
  </si>
  <si>
    <t>CAIXA DE GORDURA CILINDRICA EM CONCRETO SIMPLES,  PRE-MOLDADA, COM DIAMETRO DE 40 CM E ALTURA DE 45 CM, COM TAMPA</t>
  </si>
  <si>
    <t>CAIXA DE GORDURA EM PVC, DIAMETRO MINIMO 300 MM, DIAMETRO DE SAIDA 100 MM, CAPACIDADE  APROXIMADA 18 LITROS, COM TAMPA E CESTO</t>
  </si>
  <si>
    <t>402,27</t>
  </si>
  <si>
    <t>CAIXA DE INCENDIO/ABRIGO PARA MANGUEIRA, DE EMBUTIR/INTERNA, COM 75 X 45 X 17 CM, EM CHAPA DE ACO, PORTA COM VENTILACAO, VISOR COM A INSCRICAO "INCENDIO", SUPORTE/CESTA INTERNA PARA A MANGUEIRA, PINTURA ELETROSTATICA VERMELHA</t>
  </si>
  <si>
    <t>327,93</t>
  </si>
  <si>
    <t>CAIXA DE INCENDIO/ABRIGO PARA MANGUEIRA, DE EMBUTIR/INTERNA, COM 90 X 60 X 17 CM, EM CHAPA DE ACO, PORTA COM VENTILACAO, VISOR COM A INSCRICAO "INCENDIO", SUPORTE/CESTA INTERNA PARA A MANGUEIRA, PINTURA ELETROSTATICA VERMELHA</t>
  </si>
  <si>
    <t>414,79</t>
  </si>
  <si>
    <t>CAIXA DE INCENDIO/ABRIGO PARA MANGUEIRA, DE SOBREPOR/EXTERNA, COM 75 X 45 X 17 CM, EM CHAPA DE ACO, PORTA COM VENTILACAO, VISOR COM A INSCRICAO "INCENDIO", SUPORTE/CESTA INTERNA PARA A MANGUEIRA, PINTURA ELETROSTATICA VERMELHA</t>
  </si>
  <si>
    <t>343,55</t>
  </si>
  <si>
    <t>CAIXA DE INCENDIO/ABRIGO PARA MANGUEIRA, DE SOBREPOR/EXTERNA, COM 90 X 60 X 17 CM, EM CHAPA DE ACO, PORTA COM VENTILACAO, VISOR COM A INSCRICAO "INCENDIO", SUPORTE/CESTA INTERNA PARA A MANGUEIRA, PINTURA ELETROSTATICA VERMELHA</t>
  </si>
  <si>
    <t>419,67</t>
  </si>
  <si>
    <t>CAIXA DE INSPECAO PARA ATERRAMENTO E PARA RAIOS, EM POLIPROPILENO,  DIAMETRO = 300 MM X ALTURA = 400 MM</t>
  </si>
  <si>
    <t>46,33</t>
  </si>
  <si>
    <t>CAIXA DE INSPECAO PARA ATERRAMENTO OU OUTRO USO, EM PVC, DN = 250 X 250 MM</t>
  </si>
  <si>
    <t>53,71</t>
  </si>
  <si>
    <t>CAIXA DE INSPECAO PARA ATERRAMENTO OU OUTRO USO, EM PVC, DN = 300 X *300* MM</t>
  </si>
  <si>
    <t>85,81</t>
  </si>
  <si>
    <t>CAIXA DE INSPECAO PARA ATERRAMENTO OU OUTRO USO, EM PVC, DN = 300 X 250 MM</t>
  </si>
  <si>
    <t>73,21</t>
  </si>
  <si>
    <t>CAIXA DE INSPECAO PARA ATERRAMENTO OU OUTRO USO, EM PVC, DN = 300 X 600 MM</t>
  </si>
  <si>
    <t>160,31</t>
  </si>
  <si>
    <t>CAIXA DE LUZ "3 X 3" EM ACO ESMALTADA</t>
  </si>
  <si>
    <t>1,99</t>
  </si>
  <si>
    <t>CAIXA DE LUZ "4 X 2" EM ACO ESMALTADA</t>
  </si>
  <si>
    <t>CAIXA DE LUZ "4 X 4" EM ACO ESMALTADA</t>
  </si>
  <si>
    <t>4,35</t>
  </si>
  <si>
    <t>CAIXA DE PASSAGEM / DERIVACAO / LUZ, OCTOGONAL 4 X4, EM ACO ESMALTADA, COM FUNDO MOVEL SIMPLES (FMS)</t>
  </si>
  <si>
    <t>CAIXA DE PASSAGEM ELETRICA DE PAREDE, DE EMBUTIR, EM PVC, COM TAMPA APARAFUSADA, DIMENSOES 120 X 120 X *75* MM</t>
  </si>
  <si>
    <t>28,35</t>
  </si>
  <si>
    <t>CAIXA DE PASSAGEM ELETRICA DE PAREDE, DE EMBUTIR, EM PVC, COM TAMPA APARAFUSADA, DIMENSOES 150 X 150 X *75* MM</t>
  </si>
  <si>
    <t>34,68</t>
  </si>
  <si>
    <t>CAIXA DE PASSAGEM ELETRICA DE PAREDE, DE EMBUTIR, EM PVC, COM TAMPA APARAFUSADA, DIMENSOES 200 X 200 X *90* MM</t>
  </si>
  <si>
    <t>57,02</t>
  </si>
  <si>
    <t>CAIXA DE PASSAGEM ELETRICA DE PAREDE, DE EMBUTIR, EM TERMOPLASTICO / PVC, COM TAMPA APARAFUSADA, DIMENSOES 400 X 400 X *120* MM</t>
  </si>
  <si>
    <t>189,01</t>
  </si>
  <si>
    <t>CAIXA DE PASSAGEM ELETRICA DE PAREDE, DE SOBREPOR, EM PVC, COM TAMPA APARAFUSADA, DIMENSOES 300 X 300 X *100* MM</t>
  </si>
  <si>
    <t>114,93</t>
  </si>
  <si>
    <t>CAIXA DE PASSAGEM ELETRICA DE PAREDE, DE SOBREPOR, EM PVC, COM TAMPA APARAFUSADA, DIMENSOES, 400 X 400 X *120* MM</t>
  </si>
  <si>
    <t>169,23</t>
  </si>
  <si>
    <t>CAIXA DE PASSAGEM ELETRICA DE PAREDE, DE SOBREPOR, EM TERMOPLASTICO / PVC, COM TAMPA APARAFUSA, DIMENSOES 200 X 200 X *100* MM</t>
  </si>
  <si>
    <t>64,02</t>
  </si>
  <si>
    <t>CAIXA DE PASSAGEM ELETRICA DE PAREDE, DE SOBREPOR, EM TERMOPLASTICO / PVC, COM TAMPA APARAFUSADA, DIMENSOES, 150 X 150 X *100* MM</t>
  </si>
  <si>
    <t>37,93</t>
  </si>
  <si>
    <t>CAIXA DE PASSAGEM ELETRICA, PARA PISO, EM PVC, DIMENSOES DE 3/4" A 4"</t>
  </si>
  <si>
    <t>448,69</t>
  </si>
  <si>
    <t>CAIXA DE PASSAGEM METALICA DE SOBREPOR COM TAMPA PARAFUSADA, DIMENSOES 20 X 20 X 10 CM</t>
  </si>
  <si>
    <t>41,82</t>
  </si>
  <si>
    <t>CAIXA DE PASSAGEM METALICA DE SOBREPOR COM TAMPA PARAFUSADA, DIMENSOES 30 X 30 X 10 CM</t>
  </si>
  <si>
    <t>82,19</t>
  </si>
  <si>
    <t>CAIXA DE PASSAGEM METALICA DE SOBREPOR COM TAMPA PARAFUSADA, DIMENSOES 40 X 40 X 15 CM</t>
  </si>
  <si>
    <t>132,11</t>
  </si>
  <si>
    <t>CAIXA DE PASSAGEM METALICA DE SOBREPOR COM TAMPA PARAFUSADA, DIMENSOES 50 X 50 X 15 CM</t>
  </si>
  <si>
    <t>197,60</t>
  </si>
  <si>
    <t>CAIXA DE PASSAGEM METALICA DE SOBREPOR COM TAMPA PARAFUSADA, DIMENSOES 60 X 60 X 20 CM</t>
  </si>
  <si>
    <t>263,73</t>
  </si>
  <si>
    <t>CAIXA DE PASSAGEM METALICA DE SOBREPOR COM TAMPA PARAFUSADA, DIMENSOES 70 X 70 X 20 CM</t>
  </si>
  <si>
    <t>318,73</t>
  </si>
  <si>
    <t>CAIXA DE PASSAGEM METALICA DE SOBREPOR COM TAMPA PARAFUSADA, DIMENSOES 80 X 80 X 20 CM</t>
  </si>
  <si>
    <t>403,97</t>
  </si>
  <si>
    <t>CAIXA DE PASSAGEM METALICA, DE SOBREPOR, COM TAMPA APARAFUSADA, DIMENSOES 15 X 15 X *10* CM</t>
  </si>
  <si>
    <t>29,32</t>
  </si>
  <si>
    <t>CAIXA DE PASSAGEM METALICA, DE SOBREPOR, COM TAMPA APARAFUSADA, DIMENSOES 35 X 35 X *12* CM</t>
  </si>
  <si>
    <t>96,28</t>
  </si>
  <si>
    <t>CAIXA DE PASSAGEM/ LUZ / TELEFONIA, DE EMBUTIR,  EM CHAPA DE ACO GALVANIZADO, DIMENSOES 150 X 150 X 15 CM (PADRAO CONCESSIONARIA LOCAL)</t>
  </si>
  <si>
    <t>1.851,41</t>
  </si>
  <si>
    <t>CAIXA DE PASSAGEM/ LUZ / TELEFONIA, DE EMBUTIR,  EM CHAPA DE ACO GALVANIZADO, DIMENSOES 20 X 20 X *12* CM (PADRAO CONCESSIONARIA LOCAL)</t>
  </si>
  <si>
    <t>79,71</t>
  </si>
  <si>
    <t>CAIXA DE PASSAGEM/ LUZ / TELEFONIA, DE EMBUTIR,  EM CHAPA DE ACO GALVANIZADO, DIMENSOES 200 X 200 X 20 CM (PADRAO CONCESSIONARIA LOCAL)</t>
  </si>
  <si>
    <t>3.616,45</t>
  </si>
  <si>
    <t>CAIXA DE PASSAGEM/ LUZ / TELEFONIA, DE EMBUTIR,  EM CHAPA DE ACO GALVANIZADO, DIMENSOES 40 X 40 X *12* CM (PADRAO CONCESSIONARIA LOCAL)</t>
  </si>
  <si>
    <t>176,55</t>
  </si>
  <si>
    <t>CAIXA DE PASSAGEM/ LUZ / TELEFONIA, DE EMBUTIR,  EM CHAPA DE ACO GALVANIZADO, DIMENSOES 60 X 60 X *12* CM (PADRAO CONCESSIONARIA LOCAL)</t>
  </si>
  <si>
    <t>292,56</t>
  </si>
  <si>
    <t>CAIXA DE PASSAGEM/ LUZ / TELEFONIA, DE EMBUTIR,  EM CHAPA DE ACO GALVANIZADO, DIMENSOES 80 X 80 X *12* CM (PADRAO CONCESSIONARIA LOCAL)</t>
  </si>
  <si>
    <t>437,38</t>
  </si>
  <si>
    <t>CAIXA DE PASSAGEM/ LUZ / TELEFONIA, DE EMBUTIR, EM CHAPA DE ACO GALVANIZADO, DIMENSOES 120 X 120 X *12* CM (PADRAO CONCESSIONARIA LOCAL)</t>
  </si>
  <si>
    <t>879,86</t>
  </si>
  <si>
    <t>CAIXA DE PASSAGEM/ LUZ / TELEFONIA, DE SOBREPOR,  EM CHAPA DE ACO GALVANIZADO, DIMENSOES 80 X 80 X *12* CM (PADRAO CONCESSIONARIA LOCAL)</t>
  </si>
  <si>
    <t>547,86</t>
  </si>
  <si>
    <t>CAIXA DE PASSAGEM, EM PVC, DE 4" X 2", PARA ELETRODUTO FLEXIVEL CORRUGADO</t>
  </si>
  <si>
    <t>3,24</t>
  </si>
  <si>
    <t>CAIXA DE PASSAGEM, EM PVC, DE 4" X 4", PARA ELETRODUTO FLEXIVEL CORRUGADO</t>
  </si>
  <si>
    <t>6,45</t>
  </si>
  <si>
    <t>CAIXA DE PROTECAO EXTERNA PARA MEDIDOR HOROSAZONAL, DE BAIXA TENSAO, COM MODULO, EM CHAPA DE ACO (PADRAO DA CONCESSIONARIA LOCAL)</t>
  </si>
  <si>
    <t>3.440,84</t>
  </si>
  <si>
    <t>CAIXA DE PROTECAO PARA TRANSFORMADOR CORRENTE, EM CHAPA DE ACO 18 USG (PADRAO DA CONCESSIONARIA LOCAL)</t>
  </si>
  <si>
    <t>1.100,99</t>
  </si>
  <si>
    <t>CAIXA INTERNA/EXTERNA DE MEDICAO PARA 1 MEDIDOR TRIFASICO, COM VISOR, EM CHAPA DE ACO 18 USG (PADRAO DA CONCESSIONARIA LOCAL)</t>
  </si>
  <si>
    <t>348,92</t>
  </si>
  <si>
    <t>CAIXA INTERNA/EXTERNA DE MEDICAO PARA 4 MEDIDORES MONOFASICOS, COM VISOR, EM CHAPA DE ACO 18 USG (PADRAO DA CONCESSIONARIA LOCAL)</t>
  </si>
  <si>
    <t>564,98</t>
  </si>
  <si>
    <t>CAIXA MODULAR PARA MEDIDOR DE ENERGIA AGRUPADA, EM POLICARBONATO /  TERMOPLASTICO, COM SUPORTE PARA DISJUNTOR (PADRAO DA CONCESSIONARIA LOCAL)</t>
  </si>
  <si>
    <t>124,55</t>
  </si>
  <si>
    <t>CAIXA OCTOGONAL DE FUNDO MOVEL, EM PVC, DE 3" X 3", PARA ELETRODUTO FLEXIVEL CORRUGADO</t>
  </si>
  <si>
    <t>5,80</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</si>
  <si>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</si>
  <si>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</si>
  <si>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</si>
  <si>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2.301,51</t>
  </si>
  <si>
    <t>CAIXA PARA MEDICAO COLETIVA TIPO M, PADRAO BIFASICO OU TRIFASICO, PARA ATE 8 MEDIDORES, SEM BARRAMENTO E COM PORTAS INFERIOR E SUPERIOR</t>
  </si>
  <si>
    <t>3.861,17</t>
  </si>
  <si>
    <t>CAIXA PARA MEDICAO COLETIVA TIPO N, PADRAO BIFASICO OU TRIFASICO, PARA ATE 12 MEDIDORES, SEM BARRAMENTO E COM PORTAS INFERIOR E SUPERIOR</t>
  </si>
  <si>
    <t>4.856,27</t>
  </si>
  <si>
    <t>CAIXA PARA MEDIDOR MONOFASICO, EM POLICARBONATO / TERMOPLASTICO, PARA ALOJAR 1 DISJUNTOR (PADRAO DA CONCESSIONARIA LOCAL)</t>
  </si>
  <si>
    <t>65,02</t>
  </si>
  <si>
    <t>CAIXA PARA MEDIDOR POLIFASICO, EM POLICARBONATO / TERMOPLASTICO, PARA ALOJAR 1 DISJUNTOR (PADRAO DA CONCESSIONARIA LOCAL)</t>
  </si>
  <si>
    <t>154,23</t>
  </si>
  <si>
    <t>CAIXA PRE-MOLDADA PARA BOCA DE LOBO, EM CONCRETO ARMADO, COM FCK DE 25 MPA, COM DIMENSOES 1,10 X 0,65 X 1,00 M (COMPRIMENTO X LARGURA X ALTURA)</t>
  </si>
  <si>
    <t>458,82</t>
  </si>
  <si>
    <t>CAIXA SIFONADA PVC, 100 X 100 X 50 MM, COM GRELHA REDONDA, BRANCA</t>
  </si>
  <si>
    <t>25,46</t>
  </si>
  <si>
    <t>CAIXA SIFONADA PVC, 250 X 230 X 75 MM, COM TAMPA CEGA QUADRADA, BRANCA</t>
  </si>
  <si>
    <t>107,11</t>
  </si>
  <si>
    <t>CAIXA SIFONADA, PVC, 150 X *185* X 75 MM, COM GRELHA QUADRADA, BRANCA</t>
  </si>
  <si>
    <t>72,97</t>
  </si>
  <si>
    <t>CAIXA SIFONADA, PVC, 150 X 150 X 50 MM, COM GRELHA QUADRADA, BRANCA (NBR 5688)</t>
  </si>
  <si>
    <t>47,65</t>
  </si>
  <si>
    <t>CAIXA SIFONADA, PVC, 150 X 150 X 50 MM, COM GRELHA REDONDA, BRANCA</t>
  </si>
  <si>
    <t>57,44</t>
  </si>
  <si>
    <t>CAL HIDRATADA CH-I PARA ARGAMASSAS</t>
  </si>
  <si>
    <t>CAL HIDRATADA PARA PINTURA</t>
  </si>
  <si>
    <t>1,15</t>
  </si>
  <si>
    <t>CAL VIRGEM COMUM PARA ARGAMASSAS (NBR 6453)</t>
  </si>
  <si>
    <t>CALCARIO DOLOMITICO A (POSTO PEDREIRA/FORNECEDOR,  SEM FRETE)</t>
  </si>
  <si>
    <t>CALCETEIRO  (MENSALISTA)</t>
  </si>
  <si>
    <t>3.471,47</t>
  </si>
  <si>
    <t>CALCETEIRO (HORISTA)</t>
  </si>
  <si>
    <t>19,74</t>
  </si>
  <si>
    <t>CALHA MOLDURA AMERICANA DE CHAPA DE ACO GALVANIZADA NUM 26, CORTE 33 CM</t>
  </si>
  <si>
    <t>37,53</t>
  </si>
  <si>
    <t>CALHA PARA AGUA FURTADA DE CHAPA DE ACO GALVANIZADA NUM 26, CORTE 40 CM</t>
  </si>
  <si>
    <t>37,83</t>
  </si>
  <si>
    <t>CALHA PARA AGUA FURTADA DE CHAPA DE ACO GALVANIZADA NUM 26, CORTE 50 CM</t>
  </si>
  <si>
    <t>44,71</t>
  </si>
  <si>
    <t>CALHA PLATIBANDA DE CHAPA DE ACO GALVANIZADA NUM 26, CORTE 45 CM</t>
  </si>
  <si>
    <t>CALHA PLUVIAL DE PVC, DIAMETRO ENTRE 119 E 170 MM, COMPRIMENTO DE 3 M, PARA DRENAGEM PREDIAL</t>
  </si>
  <si>
    <t>49,52</t>
  </si>
  <si>
    <t>CALHA QUADRADA DE CHAPA DE ACO GALVANIZADA NUM 24, CORTE 100 CM</t>
  </si>
  <si>
    <t>123,31</t>
  </si>
  <si>
    <t>CALHA QUADRADA DE CHAPA DE ACO GALVANIZADA NUM 24, CORTE 33 CM</t>
  </si>
  <si>
    <t>48,39</t>
  </si>
  <si>
    <t>CALHA QUADRADA DE CHAPA DE ACO GALVANIZADA NUM 24, CORTE 50 CM</t>
  </si>
  <si>
    <t>63,04</t>
  </si>
  <si>
    <t>CALHA QUADRADA DE CHAPA DE ACO GALVANIZADA NUM 26, CORTE 33 CM</t>
  </si>
  <si>
    <t>CALHA QUADRADA DE CHAPA DE ACO GALVANIZADA NUM 28, CORTE 25 CM</t>
  </si>
  <si>
    <t>CALHA/CANALETA DE CONCRETO SIMPLES, TIPO MEIA CANA, DIAMETRO DE 20 CM, PARA AGUA PLUVIAL</t>
  </si>
  <si>
    <t>17,61</t>
  </si>
  <si>
    <t>CALHA/CANALETA DE CONCRETO SIMPLES, TIPO MEIA CANA, DIAMETRO DE 30 CM, PARA AGUA PLUVIAL</t>
  </si>
  <si>
    <t>21,52</t>
  </si>
  <si>
    <t>CALHA/CANALETA DE CONCRETO SIMPLES, TIPO MEIA CANA, DIAMETRO DE 40 CM, PARA AGUA PLUVIAL</t>
  </si>
  <si>
    <t>28,14</t>
  </si>
  <si>
    <t>CALHA/CANALETA DE CONCRETO SIMPLES, TIPO MEIA CANA, DIAMETRO DE 50 CM, PARA AGUA PLUVIAL</t>
  </si>
  <si>
    <t>45,66</t>
  </si>
  <si>
    <t>CALHA/CANALETA DE CONCRETO SIMPLES, TIPO MEIA CANA, DIAMETRO DE 60 CM, PARA AGUA PLUVIAL</t>
  </si>
  <si>
    <t>59,06</t>
  </si>
  <si>
    <t>CALHA/CANALETA DE CONCRETO SIMPLES, TIPO MEIA CANA, DIAMETRO DE 80 CM, PARA AGUA PLUVIAL</t>
  </si>
  <si>
    <t>110,38</t>
  </si>
  <si>
    <t>CAMADA SEPARADORA DE FILME DE POLIETILENO 20 A 25 MICRA</t>
  </si>
  <si>
    <t>2,11</t>
  </si>
  <si>
    <t>CAMINHAO TOCO, PESO BRUTO TOTAL 10700 KG, CARGA UTIL MAXIMA 7400 KG, DISTANCIA ENTRE EIXOS 4,00 M, POTENCIA 175 CV (INCLUI CABINE E CHASSI, NAO INCLUI CARROCERIA)</t>
  </si>
  <si>
    <t>379.459,44</t>
  </si>
  <si>
    <t>CAMINHAO TOCO, PESO BRUTO TOTAL 13200 KG, CARGA UTIL MAXIMA 9200 KG, DISTANCIA ENTRE EIXOS 3,31 M, POTENCIA 175 CV (INCLUI CABINE E CHASSI, NAO INCLUI CARROCERIA)</t>
  </si>
  <si>
    <t>405.000,00</t>
  </si>
  <si>
    <t>CAMINHAO TOCO, PESO BRUTO TOTAL 14300 KG, CARGA UTIL MAXIMA 9480 KG, DISTANCIA ENTRE EIXOS 4,80 M, POTENCIA 185 CV (INCLUI CABINE E CHASSI, NAO INCLUI CARROCERIA)</t>
  </si>
  <si>
    <t>418.718,92</t>
  </si>
  <si>
    <t>CAMINHAO TOCO, PESO BRUTO TOTAL 16000 KG, CARGA UTIL MAXIMA 10600 KG, DISTANCIA ENTRE EIXOS 4,80 M, POTENCIA 277 CV (INCLUI CABINE E CHASSI, NAO INCLUI CARROCERIA)</t>
  </si>
  <si>
    <t>467.027,04</t>
  </si>
  <si>
    <t>CAMINHAO TOCO, PESO BRUTO TOTAL 16000 KG, CARGA UTIL MAXIMA 10830 KG, DISTANCIA ENTRE EIXOS 3,56 M, POTENCIA 226 CV (INCLUI CABINE E CHASSI, NAO INCLUI CARROCERIA)</t>
  </si>
  <si>
    <t>441.486,49</t>
  </si>
  <si>
    <t>CAMINHAO TOCO, PESO BRUTO TOTAL 16000 KG, CARGA UTIL MAXIMA 11030 KG, DISTANCIA ENTRE EIXOS 5,41 M, POTENCIA 185 CV (INCLUI CABINE E CHASSI, NAO INCLUI CARROCERIA)</t>
  </si>
  <si>
    <t>459.729,71</t>
  </si>
  <si>
    <t>CAMINHAO TOCO, PESO BRUTO TOTAL 8500 KG, CARGA UTIL MAXIMA 5600 KG, DISTANCIA ENTRE EIXOS 3,40 M, POTENCIA 167 CV (INCLUI CABINE E CHASSI, NAO INCLUI CARROCERIA)</t>
  </si>
  <si>
    <t>363.405,40</t>
  </si>
  <si>
    <t>CAMINHAO TOCO, PESO BRUTO TOTAL 9600 KG, CARGA UTIL MAXIMA 6190 KG, DISTANCIA ENTRE EIXOS 3,70 M, POTENCIA 156 CV (INCLUI CABINE E CHASSI, NAO INCLUI CARROCERIA)</t>
  </si>
  <si>
    <t>364.135,13</t>
  </si>
  <si>
    <t>CAMINHAO TRUCADO, PESO BRUTO TOTAL 23000 KG, CARGA UTIL MAXIMA 15285 KG, DISTANCIA ENTRE EIXOS 4,80 M, POTENCIA 326 CV (INCLUI CABINE E CHASSI, NAO INCLUI CARROCERIA)</t>
  </si>
  <si>
    <t>579.405,39</t>
  </si>
  <si>
    <t>CAMINHAO TRUCADO, PESO BRUTO TOTAL 23000 KG, CARGA UTIL MAXIMA 15460 KG, DISTANCIA ENTRE EIXOS 4,80 M, POTENCIA 286 CV (INCLUI CABINE E CHASSI, NAO INCLUI CARROCERIA)</t>
  </si>
  <si>
    <t>560.432,43</t>
  </si>
  <si>
    <t>CAMINHAO TRUCADO, PESO BRUTO TOTAL 23000 KG, CARGA UTIL MAXIMA 16360 KG, CABINE ESTENDIDA, DISTANCIA ENTRE EIXOS 3,56 M, POTENCIA 277 CV (INCLUI CABINE E CHASSI, NAO INCLUI CARROCERIA)</t>
  </si>
  <si>
    <t>598.378,38</t>
  </si>
  <si>
    <t>CAMINHAO TRUCADO, PESO BRUTO TOTAL 23000 KG, CARGA UTIL MAXIMA 16540 KG, DISTANCIA ENTRE EIXOS 4,80 M, POTENCIA 256 CV (INCLUI CABINE E CHASSI, NAO INCLUI CARROCERIA)</t>
  </si>
  <si>
    <t>549.486,50</t>
  </si>
  <si>
    <t>CAMINHONETE COM MOTOR A DIESEL, POTENCIA *160* CV, CABINE DUPLA, 4X4</t>
  </si>
  <si>
    <t>248.739,83</t>
  </si>
  <si>
    <t>CAMPAINHA ALTA POTENCIA 110V / 220V, DIAMETRO 150 MM</t>
  </si>
  <si>
    <t>134,19</t>
  </si>
  <si>
    <t>CAMPAINHA CIGARRA 127 V / 220 V (APENAS MODULO)</t>
  </si>
  <si>
    <t>18,23</t>
  </si>
  <si>
    <t>CAMPAINHA CIGARRA 127 V / 220 V, CONJUNTO MONTADO PARA EMBUTIR 4" X 2" (PLACA + SUPORTE + MODULO)</t>
  </si>
  <si>
    <t>21,54</t>
  </si>
  <si>
    <t>CANALETA DE CONCRETO ESTRUTURAL 14 X 19 X 29 CM, FBK 14 MPA (NBR 6136)</t>
  </si>
  <si>
    <t>4,63</t>
  </si>
  <si>
    <t>CANALETA DE CONCRETO ESTRUTURAL 14 X 19 X 29 CM, FBK 4,5 MPA (NBR 6136)</t>
  </si>
  <si>
    <t>3,85</t>
  </si>
  <si>
    <t>CANALETA DE CONCRETO ESTRUTURAL 14 X 19 X 39 CM, FBK 14 MPA (NBR 6136)</t>
  </si>
  <si>
    <t>4,91</t>
  </si>
  <si>
    <t>CANALETA DE CONCRETO ESTRUTURAL 14 X 19 X 39 CM, FBK 4,5 MPA (NBR 6136)</t>
  </si>
  <si>
    <t>3,87</t>
  </si>
  <si>
    <t>CANALETA DE CONCRETO 14 X 19 X 19 CM (CLASSE C - NBR 6136)</t>
  </si>
  <si>
    <t>2,22</t>
  </si>
  <si>
    <t>CANALETA DE CONCRETO 19 X 19 X 19 CM (CLASSE C - NBR 6136)</t>
  </si>
  <si>
    <t>2,67</t>
  </si>
  <si>
    <t>CANALETA DE CONCRETO 9 X 19 X 19 CM (CLASSE C - NBR 6136)</t>
  </si>
  <si>
    <t>1,50</t>
  </si>
  <si>
    <t>CANALETA ESTRUTURAL CERAMICA, 14 X 19 X 19 CM, 6,0 MPA (NBR 15270)</t>
  </si>
  <si>
    <t>1,83</t>
  </si>
  <si>
    <t>CANALETA ESTRUTURAL CERAMICA, 14 X 19 X 29 CM, 6,0 MPA (NBR 15270)</t>
  </si>
  <si>
    <t>2,47</t>
  </si>
  <si>
    <t>CANALETA ESTRUTURAL CERAMICA, 14 X 19 X 39 CM, 6,0 MPA (NBR 15270)</t>
  </si>
  <si>
    <t>3,28</t>
  </si>
  <si>
    <t>CANOPLA ACABAMENTO CROMADO PARA INSTALACAO DE SPRINKLER, SOB FORRO, 15 MM</t>
  </si>
  <si>
    <t>5,23</t>
  </si>
  <si>
    <t>CANTONEIRA (ABAS IGUAIS) EM FERRO GALVANIZADO, 25,4 MM X 3,17 MM (L X E), 1,27KG/M</t>
  </si>
  <si>
    <t>15,44</t>
  </si>
  <si>
    <t>CANTONEIRA (ABAS IGUAIS) EM FERRO GALVANIZADO, 38,1 MM X 3,17 MM (L X E), 3,48 KG/M</t>
  </si>
  <si>
    <t>40,57</t>
  </si>
  <si>
    <t>CANTONEIRA (ABAS IGUAIS) EM FERRO GALVANIZADO, 50,8 MM X 9,53 MM (L X E), 6,99 KG/M</t>
  </si>
  <si>
    <t>85,50</t>
  </si>
  <si>
    <t>CANTONEIRA "U" ALUMINIO ABAS IGUAIS 1 ", E = 3/32 "</t>
  </si>
  <si>
    <t>36,95</t>
  </si>
  <si>
    <t>CANTONEIRA ACO ABAS IGUAIS (QUALQUER BITOLA), ESPESSURA ENTRE 1/8" E 1/4"</t>
  </si>
  <si>
    <t>CANTONEIRA ALUMINIO ABAS DESIGUAIS 1" X 3/4 ", E = 1/8 "</t>
  </si>
  <si>
    <t>39,59</t>
  </si>
  <si>
    <t>CANTONEIRA ALUMINIO ABAS DESIGUAIS 2 1/2" X 1/2 ", E = 3/16 "</t>
  </si>
  <si>
    <t>38,27</t>
  </si>
  <si>
    <t>CANTONEIRA ALUMINIO ABAS IGUAIS 1 ", E = 1/8 ", 25,40 X 3,17 MM (0,408 KG/M)</t>
  </si>
  <si>
    <t>CANTONEIRA ALUMINIO ABAS IGUAIS 1 ", E = 3 /16 "</t>
  </si>
  <si>
    <t>23,27</t>
  </si>
  <si>
    <t>CANTONEIRA ALUMINIO ABAS IGUAIS 1 1/2 ", E = 3/16 "</t>
  </si>
  <si>
    <t>CANTONEIRA ALUMINIO ABAS IGUAIS 1 1/4 ", E = 3/16 "</t>
  </si>
  <si>
    <t>36,81</t>
  </si>
  <si>
    <t>CANTONEIRA ALUMINIO ABAS IGUAIS 2 ", E = 1/4 "</t>
  </si>
  <si>
    <t>62,23</t>
  </si>
  <si>
    <t>CANTONEIRA ALUMINIO ABAS IGUAIS 2 ", E = 1/8 "</t>
  </si>
  <si>
    <t>39,32</t>
  </si>
  <si>
    <t>CAP OU TAMPAO DE FERRO GALVANIZADO, COM ROSCA BSP, DE 1 1/2"</t>
  </si>
  <si>
    <t>21,36</t>
  </si>
  <si>
    <t>CAP OU TAMPAO DE FERRO GALVANIZADO, COM ROSCA BSP, DE 1 1/4"</t>
  </si>
  <si>
    <t>17,30</t>
  </si>
  <si>
    <t>CAP OU TAMPAO DE FERRO GALVANIZADO, COM ROSCA BSP, DE 1/2"</t>
  </si>
  <si>
    <t>CAP OU TAMPAO DE FERRO GALVANIZADO, COM ROSCA BSP, DE 1/4"</t>
  </si>
  <si>
    <t>5,84</t>
  </si>
  <si>
    <t>CAP OU TAMPAO DE FERRO GALVANIZADO, COM ROSCA BSP, DE 1"</t>
  </si>
  <si>
    <t>11,34</t>
  </si>
  <si>
    <t>CAP OU TAMPAO DE FERRO GALVANIZADO, COM ROSCA BSP, DE 2 1/2"</t>
  </si>
  <si>
    <t>55,65</t>
  </si>
  <si>
    <t>CAP OU TAMPAO DE FERRO GALVANIZADO, COM ROSCA BSP, DE 2"</t>
  </si>
  <si>
    <t>30,86</t>
  </si>
  <si>
    <t>CAP OU TAMPAO DE FERRO GALVANIZADO, COM ROSCA BSP, DE 3/4"</t>
  </si>
  <si>
    <t>7,77</t>
  </si>
  <si>
    <t>CAP OU TAMPAO DE FERRO GALVANIZADO, COM ROSCA BSP, DE 3/8"</t>
  </si>
  <si>
    <t>CAP OU TAMPAO DE FERRO GALVANIZADO, COM ROSCA BSP, DE 3"</t>
  </si>
  <si>
    <t>79,33</t>
  </si>
  <si>
    <t>CAP OU TAMPAO DE FERRO GALVANIZADO, COM ROSCA BSP, DE 4"</t>
  </si>
  <si>
    <t>132,70</t>
  </si>
  <si>
    <t>CAP PPR DN 20 MM, PARA AGUA QUENTE PREDIAL</t>
  </si>
  <si>
    <t>2,02</t>
  </si>
  <si>
    <t>CAP PPR DN 25 MM, PARA AGUA QUENTE PREDIAL</t>
  </si>
  <si>
    <t>3,48</t>
  </si>
  <si>
    <t>CAP PVC, ROSCAVEL, 1 1/2",  AGUA FRIA PREDIAL</t>
  </si>
  <si>
    <t>16,72</t>
  </si>
  <si>
    <t>CAP PVC, ROSCAVEL, 1 1/4",  AGUA FRIA PREDIAL</t>
  </si>
  <si>
    <t>CAP PVC, ROSCAVEL, 1/2", PARA AGUA FRIA PREDIAL</t>
  </si>
  <si>
    <t>CAP PVC, ROSCAVEL, 1",  PARA AGUA FRIA PREDIAL</t>
  </si>
  <si>
    <t>CAP PVC, ROSCAVEL, 2 1/2",  AGUA FRIA PREDIAL</t>
  </si>
  <si>
    <t>32,94</t>
  </si>
  <si>
    <t>CAP PVC, ROSCAVEL, 2",  AGUA FRIA PREDIAL</t>
  </si>
  <si>
    <t>17,00</t>
  </si>
  <si>
    <t>CAP PVC, ROSCAVEL, 3/4",  PARA AGUA FRIA PREDIAL</t>
  </si>
  <si>
    <t>CAP PVC, ROSCAVEL, 3",  AGUA FRIA PREDIAL</t>
  </si>
  <si>
    <t>43,02</t>
  </si>
  <si>
    <t>CAP PVC, SERIE R, DN 100 MM, PARA ESGOTO OU AGUAS PLUVIAIS PREDIAIS</t>
  </si>
  <si>
    <t>19,94</t>
  </si>
  <si>
    <t>CAP PVC, SERIE R, DN 150 MM, PARA ESGOTO OU AGUAS PLUVIAIS PREDIAIS</t>
  </si>
  <si>
    <t>95,06</t>
  </si>
  <si>
    <t>CAP PVC, SERIE R, DN 75 MM, PARA ESGOTO OU AGUAS PLUVIAIS PREDIAIS</t>
  </si>
  <si>
    <t>14,36</t>
  </si>
  <si>
    <t>CAP PVC, SOLDAVEL, DN 100 MM, SERIE NORMAL, PARA ESGOTO PREDIAL</t>
  </si>
  <si>
    <t>11,66</t>
  </si>
  <si>
    <t>CAP PVC, SOLDAVEL, DN 50 MM, SERIE NORMAL, PARA ESGOTO PREDIAL</t>
  </si>
  <si>
    <t>5,29</t>
  </si>
  <si>
    <t>CAP PVC, SOLDAVEL, DN 75 MM, SERIE NORMAL, PARA ESGOTO PREDIAL</t>
  </si>
  <si>
    <t>8,83</t>
  </si>
  <si>
    <t>CAP PVC, SOLDAVEL, 110 MM, PARA AGUA FRIA PREDIAL</t>
  </si>
  <si>
    <t>105,77</t>
  </si>
  <si>
    <t>CAP PVC, SOLDAVEL, 20 MM, PARA AGUA FRIA PREDIAL</t>
  </si>
  <si>
    <t>CAP PVC, SOLDAVEL, 25 MM, PARA AGUA FRIA PREDIAL</t>
  </si>
  <si>
    <t>CAP PVC, SOLDAVEL, 32 MM, PARA AGUA FRIA PREDIAL</t>
  </si>
  <si>
    <t>CAP PVC, SOLDAVEL, 40 MM, PARA AGUA FRIA PREDIAL</t>
  </si>
  <si>
    <t>5,73</t>
  </si>
  <si>
    <t>CAP PVC, SOLDAVEL, 50 MM, PARA AGUA FRIA PREDIAL</t>
  </si>
  <si>
    <t>10,85</t>
  </si>
  <si>
    <t>CAP PVC, SOLDAVEL, 60 MM, PARA AGUA FRIA PREDIAL</t>
  </si>
  <si>
    <t>CAP PVC, SOLDAVEL, 75 MM, PARA AGUA FRIA PREDIAL</t>
  </si>
  <si>
    <t>29,67</t>
  </si>
  <si>
    <t>CAP PVC, SOLDAVEL, 85 MM, PARA AGUA FRIA PREDIAL</t>
  </si>
  <si>
    <t>70,37</t>
  </si>
  <si>
    <t>CAP, PVC PBA, JE, DN 100 / DE 110 MM,  PARA REDE DE AGUA (NBR 10351)</t>
  </si>
  <si>
    <t>40,94</t>
  </si>
  <si>
    <t>CAP, PVC PBA, JE, DN 50 / DE 60 MM,  PARA REDE DE AGUA (NBR 10351)</t>
  </si>
  <si>
    <t>10,27</t>
  </si>
  <si>
    <t>CAP, PVC PBA, JE, DN 75 / DE 85 MM,  PARA REDE DE AGUA (NBR 10351)</t>
  </si>
  <si>
    <t>26,74</t>
  </si>
  <si>
    <t>CAP, PVC, JE, OCRE, DN 150 MM (CONEXAO PARA TUBO COLETOR DE ESGOTO)</t>
  </si>
  <si>
    <t>104,85</t>
  </si>
  <si>
    <t>CAP, PVC, JE, OCRE, DN 200 MM (CONEXAO PARA TUBO COLETOR DE ESGOTO)</t>
  </si>
  <si>
    <t>163,23</t>
  </si>
  <si>
    <t>CAPA PARA CHUVA EM PVC COM FORRO DE POLIESTER, COM CAPUZ (AMARELA OU AZUL)</t>
  </si>
  <si>
    <t>19,50</t>
  </si>
  <si>
    <t>CAPACETE DE SEGURANCA ABA FRONTAL COM SUSPENSAO DE POLIETILENO, SEM JUGULAR (CLASSE B)</t>
  </si>
  <si>
    <t>15,00</t>
  </si>
  <si>
    <t>CAPACITOR TRIFASICO, POTENCIA 2,5 KVAR, TENSAO 220 V, FORNECIDO COM CAPA PROTETORA, RESISTOR INTERNO A UNIDADE CAPACITIVA</t>
  </si>
  <si>
    <t>140,70</t>
  </si>
  <si>
    <t>CAPACITOR TRIFASICO, POTENCIA 5 KVAR, TENSAO 220 V, FORNECIDO COM CAPA PROTETORA, RESISTOR INTERNO A UNIDADE CAPACITIVA</t>
  </si>
  <si>
    <t>239,06</t>
  </si>
  <si>
    <t>CAPIM BRAQUIARIA DECUMBENS/ BRAQUIARINHA, VC *70*% MINIMO</t>
  </si>
  <si>
    <t>45,34</t>
  </si>
  <si>
    <t>CAPTOR FRANKLIN (4 PONTAS), EM LATAO CROMADO, H = 300 MM, DUAS DESCIDAS</t>
  </si>
  <si>
    <t>83,72</t>
  </si>
  <si>
    <t>CAPTOR FRANKLIN (4 PONTAS), EM LATAO CROMADO, H = 300 MM, UMA DESCIDA</t>
  </si>
  <si>
    <t>75,90</t>
  </si>
  <si>
    <t>CAPTOR FRANKLIN (4 PONTAS), EM LATAO CROMADO, H = 350 MM, DUAS DESCIDAS</t>
  </si>
  <si>
    <t>146,80</t>
  </si>
  <si>
    <t>CAPTOR FRANKLIN (4 PONTAS), EM LATAO CROMADO, H=350 MM, UMA DESCIDA</t>
  </si>
  <si>
    <t>132,10</t>
  </si>
  <si>
    <t>CARENAGEM /TAMPA, EM PLASTICO, COR BRANCA, UTILIZADO EM KIT CHASSI METALICO PARA INSTALACAO HIDRAULICA DE CUBA SIMPLES SEM MAQUINA DE LAVAR ROUPA, LARGURA *355* MM X ALTURA *670* MM (COM FUROS E DEMAIS ENCAIXES)</t>
  </si>
  <si>
    <t>32,61</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</si>
  <si>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</si>
  <si>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</si>
  <si>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127,45</t>
  </si>
  <si>
    <t>CARPETE DE NYLON EM MANTA PARA TRAFEGO COMERCIAL PESADO, E = 9 A 10 MM (INSTALADO)</t>
  </si>
  <si>
    <t>156,58</t>
  </si>
  <si>
    <t>CARPETE DE NYLON EM PLACAS 50 X 50 CM PARA TRAFEGO COMERCIAL PESADO, E = 6,5 MM (INSTALADO)</t>
  </si>
  <si>
    <t>159,89</t>
  </si>
  <si>
    <t>CARPETE DE POLIESTER EM MANTA PARA TRAFEGO COMERCIAL PESADO, E = 4 A 5 MM (INSTALADO)</t>
  </si>
  <si>
    <t>49,34</t>
  </si>
  <si>
    <t>CARPETE DE POLIPROPILENO EM MANTA PARA TRAFEGO COMERCIAL MEDIO, E = 5 A 6 MM (INSTALADO)</t>
  </si>
  <si>
    <t>84,00</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</si>
  <si>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</si>
  <si>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</si>
  <si>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</si>
  <si>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</si>
  <si>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</si>
  <si>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</si>
  <si>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</si>
  <si>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18,26</t>
  </si>
  <si>
    <t>CARRINHO COM 2 PNEUS PARA TRANSPORTAR TUBO CONCRETO, ALTURA ATE 1,0 M E DIAMETRO ATE 1000MM, COM ESTRUTURA EM PERFIL OU TUBO METALICO</t>
  </si>
  <si>
    <t>3.697,70</t>
  </si>
  <si>
    <t>CARRINHO DE MAO DE ACO CAPACIDADE 50 A 60 L, PNEU COM CAMARA</t>
  </si>
  <si>
    <t>235,33</t>
  </si>
  <si>
    <t>CARROCERIA FIXA ABERTA DE MADEIRA PARA TRANSPORTE GERAL DE CARGA SECA DIMENSOES APROXIMADAS 2,25 X 4,10 X 0,50 M (INCLUI MONTAGEM, NAO INCLUI CAMINHAO)</t>
  </si>
  <si>
    <t>16.750,00</t>
  </si>
  <si>
    <t>CARROCERIA FIXA ABERTA DE MADEIRA PARA TRANSPORTE GERAL DE CARGA SECA DIMENSOES APROXIMADAS 2,5 X 5,5 X 0,50 M (INCLUI MONTAGEM, NAO INCLUI CAMINHAO)</t>
  </si>
  <si>
    <t>22.723,77</t>
  </si>
  <si>
    <t>CARROCERIA FIXA ABERTA DE MADEIRA PARA TRANSPORTE GERAL DE CARGA SECA DIMENSOES APROXIMADAS 2,5 X 6,00 X 0,50 M (INCLUI MONTAGEM, NAO INCLUI CAMINHAO)</t>
  </si>
  <si>
    <t>24.597,90</t>
  </si>
  <si>
    <t>CARROCERIA FIXA ABERTA DE MADEIRA PARA TRANSPORTE GERAL DE CARGA SECA DIMENSOES APROXIMADAS 2,5 X 6,5 X 0,50 M (INCLUI MONTAGEM, NAO INCLUI CAMINHAO)</t>
  </si>
  <si>
    <t>26.472,02</t>
  </si>
  <si>
    <t>CARROCERIA FIXA ABERTA DE MADEIRA PARA TRANSPORTE GERAL DE CARGA SECA DIMENSOES APROXIMADAS 2,5 X 7,00 X 0,50 M (INCLUI MONTAGEM, NAO INCLUI CAMINHAO)</t>
  </si>
  <si>
    <t>28.346,15</t>
  </si>
  <si>
    <t>CARROCERIA FIXA ABERTA DE MADEIRA PARA TRANSPORTE GERAL DE CARGA SECA DIMENSOES APROXIMADAS 2,5 X 7,5 X 0,50 M (INCLUI MONTAGEM, NAO INCLUI CAMINHAO)</t>
  </si>
  <si>
    <t>32.328,67</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</si>
  <si>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</si>
  <si>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</si>
  <si>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</si>
  <si>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2.370,77</t>
  </si>
  <si>
    <t>CASCALHO DE CAVA</t>
  </si>
  <si>
    <t>40,60</t>
  </si>
  <si>
    <t>CASCALHO DE RIO</t>
  </si>
  <si>
    <t>CASCALHO LAVADO</t>
  </si>
  <si>
    <t>77,91</t>
  </si>
  <si>
    <t>CAVALETE PARA TALHA COM ESTRUTURA EM TUBO METALICO ALTURA MINIMA 3,2 M EQUIPADO COM RODAS DE BORRACHA PARA MOVIMENTACAO DE TUBOS DE CONCRETO NA CENTRAL DE PREMOLDADOS COM CAPACIDADE DE CARGA DE 3 TONELADAS</t>
  </si>
  <si>
    <t>9.388,39</t>
  </si>
  <si>
    <t>CAVALO MECANICO TRACAO 4X2, PESO BRUTO TOTAL COMBINADO 49000 KG, CAPACIDADE MAXIMA DE TRACAO *66000* KG, POTENCIA *360* CV (INCLUI CABINE E CHASSI, NAO INCLUI SEMIRREBOQUE)</t>
  </si>
  <si>
    <t>675.816,91</t>
  </si>
  <si>
    <t>CAVALO MECANICO TRACAO 4X2, PESO BRUTO TOTAL 16000 KG, CAPACIDADE MAXIMA DE TRACAO *36000* KG, DISTANCIA ENTRE EIXOS *3,56* M, POTENCIA *286* CV (INCLUI CABINE E CHASSI, NAO INCLUI SEMIRREBOQUE)</t>
  </si>
  <si>
    <t>579.606,99</t>
  </si>
  <si>
    <t>CAVALO MECANICO TRACAO 4X2, PESO BRUTO TOTAL 16000 KG, CAPACIDADE MAXIMA DE TRACAO *45000* KG, DISTANCIA ENTRE EIXOS *3,56* M, POTENCIA *330* CV (INCLUI CABINE E CHASSI, NAO INCLUI SEMIRREBOQUE)</t>
  </si>
  <si>
    <t>586.646,65</t>
  </si>
  <si>
    <t>CAVALO MECANICO TRACAO 4X2, PESO BRUTO TOTAL 16000 KG, CAPACIDADE MAXIMA DE TRACAO *80000* KG, POTENCIA *380* CV (INCLUI CABINE E CHASSI, NAO INCLUI SEMIRREBOQUE)</t>
  </si>
  <si>
    <t>666.900,00</t>
  </si>
  <si>
    <t>CAVALO MECANICO TRACAO 6X2, PESO BRUTO TOTAL COMBINADO 56000 KG, CAPACIDADE MAXIMA DE TRACAO *66000* KG, POTENCIA *360* CV (INCLUI CABINE E CHASSI, NAO INCLUI SEMIRREBOQUE)</t>
  </si>
  <si>
    <t>817.785,45</t>
  </si>
  <si>
    <t>CAVOUQUEIRO OU OPERADOR DE PERFURATRIZ / ROMPEDOR</t>
  </si>
  <si>
    <t>12,82</t>
  </si>
  <si>
    <t>CAVOUQUEIRO OU OPERADOR DE PERFURATRIZ / ROMPEDOR (MENSALISTA)</t>
  </si>
  <si>
    <t>2.254,56</t>
  </si>
  <si>
    <t>CENTRALIZADOR DE BARRA DE ACO (CHUMBADOR TIPO CARAMBOLA), PARA ACO ATE 20 MM</t>
  </si>
  <si>
    <t>CENTRO DE MEDICAO AGRUPADA, EM POLICARBONATO / PVC, COM 12 MEDIDORES E PROTECAO GERAL (INCLUI BARRAMENTO, DISJUNTORES E ACESSORIOS DE FIXACAO) (PADRAO CONCESSIONARIA LOCAL)</t>
  </si>
  <si>
    <t>5.202,22</t>
  </si>
  <si>
    <t>CENTRO DE MEDICAO AGRUPADA, EM POLICARBONATO / PVC, COM 16 MEDIDORES E PROTECAO GERAL (INCLUI BARRAMENTO, DISJUNTORES E ACESSORIOS DE FIXACAO) (PADRAO CONCESSIONARIA LOCAL)</t>
  </si>
  <si>
    <t>6.936,30</t>
  </si>
  <si>
    <t>CENTRO DE MEDICAO AGRUPADA, EM POLICARBONATO / PVC, COM 4 MEDIDORES E PROTECAO GERAL (INCLUI BARRAMENTO, DISJUNTORES E ACESSORIOS DE FIXACAO) (PADRAO CONCESSIONARIA LOCAL)</t>
  </si>
  <si>
    <t>1.208,85</t>
  </si>
  <si>
    <t>CENTRO DE MEDICAO AGRUPADA, EM POLICARBONATO / PVC, COM 8 MEDIDORES E PROTECAO GERAL (INCLUI BARRAMENTO, DISJUNTORES E ACESSORIOS DE FIXACAO) (PADRAO CONCESSIONARIA LOCAL)</t>
  </si>
  <si>
    <t>2.667,80</t>
  </si>
  <si>
    <t>CERA LIQUIDA INCOLOR MULTIPISO</t>
  </si>
  <si>
    <t>21,56</t>
  </si>
  <si>
    <t>CHAPA ACO INOX AISI 304 NUMERO 4 (E = 6 MM), ACABAMENTO NUMERO 1 (LAMINADO A QUENTE, FOSCO)</t>
  </si>
  <si>
    <t>1.220,56</t>
  </si>
  <si>
    <t>CHAPA ACO INOX AISI 304 NUMERO 9 (E = 4 MM), ACABAMENTO NUMERO 1 (LAMINADO A QUENTE, FOSCO)</t>
  </si>
  <si>
    <t>813,70</t>
  </si>
  <si>
    <t>CHAPA DE ACO CARBONO GALVANIZADA, PERFURADA (GRADE FUROS) E = 1,5 MM, DIAMETRO DO FURO = 9,52 MM (FUROS ALTERNADOS HORIZ.)</t>
  </si>
  <si>
    <t>48,81</t>
  </si>
  <si>
    <t>CHAPA DE ACO CARBONO LAMINADO A QUENTE, QUALIDADE ESTRUTURAL, BITOLA 3/16", E =4,75 MM (37,29 KG/M2)</t>
  </si>
  <si>
    <t>12,40</t>
  </si>
  <si>
    <t>CHAPA DE ACO FINA A FRIO BITOLA MSG 20, E = 0,90 MM (7,20 KG/M2)</t>
  </si>
  <si>
    <t>13,58</t>
  </si>
  <si>
    <t>CHAPA DE ACO FINA A FRIO BITOLA MSG 24, E = 0,60 MM (4,80 KG/M2)</t>
  </si>
  <si>
    <t>14,46</t>
  </si>
  <si>
    <t>CHAPA DE ACO FINA A FRIO BITOLA MSG 26, E = 0,45 MM (3,60 KG/M2)</t>
  </si>
  <si>
    <t>13,61</t>
  </si>
  <si>
    <t>CHAPA DE ACO FINA A QUENTE BITOLA MSG 13, E = 2,25 MM (18,00 KG/M2)</t>
  </si>
  <si>
    <t>12,61</t>
  </si>
  <si>
    <t>CHAPA DE ACO FINA A QUENTE BITOLA MSG 14, E = 2,00 MM (16,0 KG/M2)</t>
  </si>
  <si>
    <t>12,62</t>
  </si>
  <si>
    <t>CHAPA DE ACO FINA A QUENTE BITOLA MSG 16, E = 1,50 MM (12,00 KG/M2)</t>
  </si>
  <si>
    <t>CHAPA DE ACO FINA A QUENTE BITOLA MSG 18, E = 1,20 MM (9,60 KG/M2)</t>
  </si>
  <si>
    <t>CHAPA DE ACO FINA A QUENTE BITOLA MSG 3/16 ", E = 4,75 MM (38,00 KG/M2)</t>
  </si>
  <si>
    <t>11,23</t>
  </si>
  <si>
    <t>CHAPA DE ACO GALVANIZADA BITOLA GSG 14, E = 1,95 MM (15,60 KG/M2)</t>
  </si>
  <si>
    <t>CHAPA DE ACO GALVANIZADA BITOLA GSG 16, E = 1,55 MM (12,40 KG/M2)</t>
  </si>
  <si>
    <t>16,08</t>
  </si>
  <si>
    <t>CHAPA DE ACO GALVANIZADA BITOLA GSG 18, E = 1,25 MM (10,00 KG/M2)</t>
  </si>
  <si>
    <t>15,40</t>
  </si>
  <si>
    <t>CHAPA DE ACO GALVANIZADA BITOLA GSG 19, E = 1,11 MM (8,88 KG/M2)</t>
  </si>
  <si>
    <t>16,79</t>
  </si>
  <si>
    <t>CHAPA DE ACO GALVANIZADA BITOLA GSG 20, E = 0,95 MM (7,60 KG/M2)</t>
  </si>
  <si>
    <t>14,82</t>
  </si>
  <si>
    <t>CHAPA DE ACO GALVANIZADA BITOLA GSG 22, E = 0,80 MM (6,40 KG/M2)</t>
  </si>
  <si>
    <t>16,05</t>
  </si>
  <si>
    <t>CHAPA DE ACO GALVANIZADA BITOLA GSG 24, E = 0,64 (5,12 KG/M2)</t>
  </si>
  <si>
    <t>16,15</t>
  </si>
  <si>
    <t>CHAPA DE ACO GALVANIZADA BITOLA GSG 26, E = 0,50 MM (4,00 KG/M2)</t>
  </si>
  <si>
    <t>16,85</t>
  </si>
  <si>
    <t>CHAPA DE ACO GALVANIZADA BITOLA GSG 30, E = 0,35 MM (2,80 KG/M2)</t>
  </si>
  <si>
    <t>20,22</t>
  </si>
  <si>
    <t>CHAPA DE ACO GROSSA, ASTM A36, E = 1 " (25,40 MM) 199,18 KG/M2</t>
  </si>
  <si>
    <t>14,69</t>
  </si>
  <si>
    <t>CHAPA DE ACO GROSSA, ASTM A36, E = 1/2 " (12,70 MM) 99,59 KG/M2</t>
  </si>
  <si>
    <t>12,24</t>
  </si>
  <si>
    <t>CHAPA DE ACO GROSSA, ASTM A36, E = 1/4 " (6,35 MM) 49,79 KG/M2</t>
  </si>
  <si>
    <t>12,12</t>
  </si>
  <si>
    <t>CHAPA DE ACO GROSSA, ASTM A36, E = 3/4 " (19,05 MM) 149,39 KG/M2</t>
  </si>
  <si>
    <t>13,98</t>
  </si>
  <si>
    <t>CHAPA DE ACO GROSSA, ASTM A36, E = 3/8 " (9,53 MM) 74,69 KG/M2</t>
  </si>
  <si>
    <t>12,43</t>
  </si>
  <si>
    <t>CHAPA DE ACO GROSSA, ASTM A36, E = 5/8 " (15,88 MM) 124,49 KG/M2</t>
  </si>
  <si>
    <t>13,79</t>
  </si>
  <si>
    <t>CHAPA DE ACO GROSSA, ASTM A36, E = 7/8 " (22,23 MM) 174,28 KG/M2</t>
  </si>
  <si>
    <t>14,25</t>
  </si>
  <si>
    <t>CHAPA DE ACO GROSSA, SAE 1020, BITOLA 1/4", E = 6,35 MM (49,85 KG/M2)</t>
  </si>
  <si>
    <t>12,19</t>
  </si>
  <si>
    <t>CHAPA DE ACO XADREZ PARA PISOS, E = 1/4 " (6,30 MM) 54,53 KG/M2</t>
  </si>
  <si>
    <t>CHAPA DE LAMINADO MELAMINICO, LISO BRILHANTE, DE *1,25 X 3,08* M, E = 0,8 MM</t>
  </si>
  <si>
    <t>CHAPA DE LAMINADO MELAMINICO, LISO FOSCO, DE *1,25 X 3,08* M, E = 0,8 MM</t>
  </si>
  <si>
    <t>47,33</t>
  </si>
  <si>
    <t>CHAPA DE LAMINADO MELAMINICO, TEXTURIZADO, DE *1,25 X 3,08* M, E = 0,8 MM</t>
  </si>
  <si>
    <t>45,59</t>
  </si>
  <si>
    <t>CHAPA DE MDF BRANCO LISO 1 FACE, E = 12 MM, DE *2,75 X 1,85* M</t>
  </si>
  <si>
    <t>49,02</t>
  </si>
  <si>
    <t>CHAPA DE MDF BRANCO LISO 1 FACE, E = 15 MM, DE *2,75 X 1,85* M</t>
  </si>
  <si>
    <t>54,30</t>
  </si>
  <si>
    <t>CHAPA DE MDF BRANCO LISO 1 FACE, E = 18 MM, DE *2,75 X 1,85* M</t>
  </si>
  <si>
    <t>68,91</t>
  </si>
  <si>
    <t>CHAPA DE MDF BRANCO LISO 1 FACE, E = 25 MM, DE *2,75 X 1,85* M</t>
  </si>
  <si>
    <t>98,97</t>
  </si>
  <si>
    <t>CHAPA DE MDF BRANCO LISO 1 FACE, E = 6 MM, DE *2,75 X 1,85* M</t>
  </si>
  <si>
    <t>35,84</t>
  </si>
  <si>
    <t>CHAPA DE MDF BRANCO LISO 1 FACE, E = 9 MM, DE *2,75 X 1,85* M</t>
  </si>
  <si>
    <t>46,84</t>
  </si>
  <si>
    <t>CHAPA DE MDF BRANCO LISO 2 FACES, E = 12 MM, DE *2,75 X 1,85* M</t>
  </si>
  <si>
    <t>51,53</t>
  </si>
  <si>
    <t>CHAPA DE MDF BRANCO LISO 2 FACES, E = 15 MM, DE *2,75 X 1,85* M</t>
  </si>
  <si>
    <t>56,24</t>
  </si>
  <si>
    <t>CHAPA DE MDF BRANCO LISO 2 FACES, E = 18 MM, DE *2,75 X 1,85* M</t>
  </si>
  <si>
    <t>69,81</t>
  </si>
  <si>
    <t>CHAPA DE MDF BRANCO LISO 2 FACES, E = 25 MM, DE *2,75 X 1,85* M</t>
  </si>
  <si>
    <t>105,45</t>
  </si>
  <si>
    <t>CHAPA DE MDF BRANCO LISO 2 FACES, E = 6 MM, DE *2,75 X 1,85* M</t>
  </si>
  <si>
    <t>38,66</t>
  </si>
  <si>
    <t>CHAPA DE MDF BRANCO LISO 2 FACES, E = 9 MM, DE *2,75 X 1,85* M</t>
  </si>
  <si>
    <t>47,29</t>
  </si>
  <si>
    <t>CHAPA DE MDF CRU, E = 12 MM, DE *2,75 X 1,85* M</t>
  </si>
  <si>
    <t>39,47</t>
  </si>
  <si>
    <t>CHAPA DE MDF CRU, E = 15 MM, DE *2,75 X 1,85* M</t>
  </si>
  <si>
    <t>41,62</t>
  </si>
  <si>
    <t>CHAPA DE MDF CRU, E = 18 MM, DE *2,75 X 1,85* M</t>
  </si>
  <si>
    <t>50,79</t>
  </si>
  <si>
    <t>CHAPA DE MDF CRU, E = 20 MM, DE *2,75 X 1,85* M</t>
  </si>
  <si>
    <t>67,52</t>
  </si>
  <si>
    <t>CHAPA DE MDF CRU, E = 25 MM, DE *2,75 X 1,85* M</t>
  </si>
  <si>
    <t>82,32</t>
  </si>
  <si>
    <t>CHAPA DE MDF CRU, E = 6 MM, DE *2,75 X 1,85* M</t>
  </si>
  <si>
    <t>23,70</t>
  </si>
  <si>
    <t>CHAPA DE MDF CRU, E = 9 MM, DE *2,75 X 1,85* M</t>
  </si>
  <si>
    <t>31,86</t>
  </si>
  <si>
    <t>CHAPA EM ACO GALVANIZADO PARA STEEL DECK, COM NERVURAS TRAPEZOIDAIS, LARGURA UTIL DE 915 MM E ESPESSURA DE 0,80 MM</t>
  </si>
  <si>
    <t>150,21</t>
  </si>
  <si>
    <t>CHAPA EM ACO GALVANIZADO PARA STEEL DECK, COM NERVURAS TRAPEZOIDAIS, LARGURA UTIL DE 915 MM E ESPESSURA DE 0,95 MM</t>
  </si>
  <si>
    <t>175,39</t>
  </si>
  <si>
    <t>CHAPA EM ACO GALVANIZADO PARA STEEL DECK, COM NERVURAS TRAPEZOIDAIS, LARGURA UTIL DE 915 MM E ESPESSURA DE 1,25 MM</t>
  </si>
  <si>
    <t>227,46</t>
  </si>
  <si>
    <t>CHAPA PARA EMENDA DE VIGA, EM ACO GROSSO, QUALIDADE ESTRUTURAL, BITOLA 3/16 ", E= 4,75 MM, 4 FUROS, LARGURA 45 MM, COMPRIMENTO 500 MM</t>
  </si>
  <si>
    <t>136,13</t>
  </si>
  <si>
    <t>CHAPA/BOBINA LISA EM ALUMINIO, LIGA 1.200 - H14, QUALQUER ESPESSURA, QUALQUER LARGURA</t>
  </si>
  <si>
    <t>51,83</t>
  </si>
  <si>
    <t>CHAPA/PAINEL DE MADEIRA COMPENSADA PLASTIFICADA (MADEIRITE PLASTIFICADO) PARA FORMA DE CONCRETO, DE 2200 x 1100 MM, E = *17* MM</t>
  </si>
  <si>
    <t>87,30</t>
  </si>
  <si>
    <t>CHAPA/PAINEL DE MADEIRA COMPENSADA PLASTIFICADA (MADEIRITE PLASTIFICADO) PARA FORMA DE CONCRETO, DE 2200 x 1100 MM, E = 10 MM</t>
  </si>
  <si>
    <t>50,78</t>
  </si>
  <si>
    <t>CHAPA/PAINEL DE MADEIRA COMPENSADA PLASTIFICADA (MADEIRITE PLASTIFICADO) PARA FORMA DE CONCRETO, DE 2200 x 1100 MM, E = 12 MM</t>
  </si>
  <si>
    <t>CHAPA/PAINEL DE MADEIRA COMPENSADA PLASTIFICADA (MADEIRITE PLASTIFICADO) PARA FORMA DE CONCRETO, DE 2200 X 1100 MM, E = 14 MM</t>
  </si>
  <si>
    <t>72,99</t>
  </si>
  <si>
    <t>CHAPA/PAINEL DE MADEIRA COMPENSADA PLASTIFICADA (MADEIRITE PLASTIFICADO) PARA FORMA DE CONCRETO, DE 2200 X 1100 MM, E = 20 MM</t>
  </si>
  <si>
    <t>105,14</t>
  </si>
  <si>
    <t>CHAPA/PAINEL DE MADEIRA COMPENSADA PLASTIFICADA (MADEIRITE PLASTIFICADO) PARA FORMA DE CONCRETO, DE 2200 X 1100 MM, E = 6 MM</t>
  </si>
  <si>
    <t>36,90</t>
  </si>
  <si>
    <t>CHAPA/PAINEL DE MADEIRA COMPENSADA RESINADA (MADEIRITE RESINADO ROSA) PARA FORMA DE CONCRETO, DE 2200 x 1100 MM, E = 14 MM</t>
  </si>
  <si>
    <t>41,99</t>
  </si>
  <si>
    <t>CHAPA/PAINEL DE MADEIRA COMPENSADA RESINADA (MADEIRITE RESINADO ROSA) PARA FORMA DE CONCRETO, DE 2200 x 1100 MM, E = 17 MM</t>
  </si>
  <si>
    <t>51,55</t>
  </si>
  <si>
    <t>CHAPA/PAINEL DE MADEIRA COMPENSADA RESINADA (MADEIRITE RESINADO ROSA) PARA FORMA DE CONCRETO, DE 2200 x 1100 MM, E = 8 A 12 MM</t>
  </si>
  <si>
    <t>32,48</t>
  </si>
  <si>
    <t>CHAPA/PAINEL DE MADEIRA COMPENSADA RESINADA (MADEIRITE RESINADO ROSA) PARA FORMA DE CONCRETO, DE 2200 X 1100 MM, E = 20 MM</t>
  </si>
  <si>
    <t>63,96</t>
  </si>
  <si>
    <t>CHAPA/PAINEL DE MADEIRA COMPENSADA RESINADA (MADEIRITE RESINADO ROSA) PARA FORMA DE CONCRETO, DE 2200 X 1100 MM, E = 6 MM</t>
  </si>
  <si>
    <t>19,61</t>
  </si>
  <si>
    <t>CHAVE DUPLA PARA CONEXOES TIPO STORZ, ENGATE RAPIDO 1 1/2" X 2 1/2", EM LATAO, PARA INSTALACAO PREDIAL COMBATE A INCENDIO</t>
  </si>
  <si>
    <t>22,13</t>
  </si>
  <si>
    <t>CHUMBADOR DE ACO TIPO PARABOLT, * 5/8" X 200* MM,  COM PORCA E ARRUELA</t>
  </si>
  <si>
    <t>22,38</t>
  </si>
  <si>
    <t>CHUMBADOR DE ACO, DIAMETRO 1/2", COMPRIMENTO 75 MM</t>
  </si>
  <si>
    <t>11,59</t>
  </si>
  <si>
    <t>CHUMBADOR DE ACO, DIAMETRO 5/8", COMPRIMENTO 6", COM PORCA</t>
  </si>
  <si>
    <t>25,41</t>
  </si>
  <si>
    <t>CHUMBADOR DE ACO, 1" X 600 MM, PARA POSTES DE ACO COM BASE, INCLUSO PORCA E ARRUELA</t>
  </si>
  <si>
    <t>282,78</t>
  </si>
  <si>
    <t>CHUMBADOR, DIAMETRO 1/4" COM PARAFUSO 1/4" X 40 MM</t>
  </si>
  <si>
    <t>1,30</t>
  </si>
  <si>
    <t>CHUVEIRO COMUM EM PLASTICO BRANCO, COM CANO, 3 TEMPERATURAS, 5500 W (110/220 V)</t>
  </si>
  <si>
    <t>89,90</t>
  </si>
  <si>
    <t>CHUVEIRO COMUM EM PLASTICO CROMADO, COM CANO, 4 TEMPERATURAS (110/220 V)</t>
  </si>
  <si>
    <t>CIMENTO ASFALTICO DE PETROLEO A GRANEL (CAP) 50/70 (COLETADO CAIXA NA ANP ACRESCIDO DE ICMS)</t>
  </si>
  <si>
    <t>5.378,82</t>
  </si>
  <si>
    <t>CIMENTO BRANCO</t>
  </si>
  <si>
    <t>CIMENTO IMPERMEABILIZANTE DE PEGA ULTRARRAPIDA PARA TAMPONAMENTOS</t>
  </si>
  <si>
    <t>17,15</t>
  </si>
  <si>
    <t>CIMENTO PORTLAND COMPOSTO CP II-32</t>
  </si>
  <si>
    <t>0,56</t>
  </si>
  <si>
    <t>CIMENTO PORTLAND DE ALTO FORNO (AF) CP III-40</t>
  </si>
  <si>
    <t>CIMENTO PORTLAND ESTRUTURAL BRANCO  CPB-32</t>
  </si>
  <si>
    <t>CIMENTO PORTLAND POZOLANICO CP IV-32</t>
  </si>
  <si>
    <t>CINTA CIRCULAR EM ACO GALVANIZADO DE 150 MM DE DIAMETRO PARA FIXACAO DE CAIXA MEDICAO, INCLUI PARAFUSOS E PORCAS</t>
  </si>
  <si>
    <t>46,40</t>
  </si>
  <si>
    <t>CINTA CIRCULAR EM ACO GALVANIZADO DE 210 MM DE DIAMETRO PARA INSTALACAO DE TRANSFORMADOR EM POSTE DE CONCRETO</t>
  </si>
  <si>
    <t>55,28</t>
  </si>
  <si>
    <t>CINTURAO DE SEGURANCA TIPO PARAQUEDISTA, FIVELA EM ACO, AJUSTE NO SUSPENSARIO, CINTURA E PERNAS</t>
  </si>
  <si>
    <t>COBRE ELETROLITICO EM BARRA OU CHAPA</t>
  </si>
  <si>
    <t>126,57</t>
  </si>
  <si>
    <t>COLA A BASE DE RESINA SINTETICA PARA CHAPA DE LAMINADO MELAMINICO</t>
  </si>
  <si>
    <t>41,05</t>
  </si>
  <si>
    <t>COLA BRANCA BASE PVA</t>
  </si>
  <si>
    <t>38,24</t>
  </si>
  <si>
    <t>COLA PARA TUBOS E MANTAS ELASTOMERICAS, A BASE DE SOLVENTE</t>
  </si>
  <si>
    <t>130,05</t>
  </si>
  <si>
    <t>COLAR DE TOMADA EM POLIPROPILENO, PP, COM PARAFUSOS, PARA PEAD, 63 X 1/2" - LIGACAO PREDIAL DE AGUA</t>
  </si>
  <si>
    <t>19,90</t>
  </si>
  <si>
    <t>COLAR DE TOMADA EM POLIPROPILENO, PP, COM PARAFUSOS, PARA PEAD, 63 X 3/4" - LIGACAO PREDIAL DE AGUA</t>
  </si>
  <si>
    <t>20,43</t>
  </si>
  <si>
    <t>COLAR TOMADA PVC, COM TRAVAS, SAIDA COM ROSCA, DE 110 MM X 1/2" OU 110 MM X 3/4", PARA LIGACAO PREDIAL DE AGUA</t>
  </si>
  <si>
    <t>24,08</t>
  </si>
  <si>
    <t>COLAR TOMADA PVC, COM TRAVAS, SAIDA COM ROSCA, DE 32 MM X 1/2" OU 32 MM X 3/4", PARA LIGACAO PREDIAL DE AGUA</t>
  </si>
  <si>
    <t>8,33</t>
  </si>
  <si>
    <t>COLAR TOMADA PVC, COM TRAVAS, SAIDA COM ROSCA, DE 40 MM X 1/2" OU 40 MM X 3/4", PARA LIGACAO PREDIAL DE AGUA</t>
  </si>
  <si>
    <t>10,72</t>
  </si>
  <si>
    <t>COLAR TOMADA PVC, COM TRAVAS, SAIDA COM ROSCA, DE 50 MM X 1/2" OU 50 MM X 3/4", PARA LIGACAO PREDIAL DE AGUA</t>
  </si>
  <si>
    <t>12,94</t>
  </si>
  <si>
    <t>COLAR TOMADA PVC, COM TRAVAS, SAIDA COM ROSCA, DE 60 MM X 1/2" OU 60 MM X 3/4", PARA LIGACAO PREDIAL DE AGUA</t>
  </si>
  <si>
    <t>12,66</t>
  </si>
  <si>
    <t>COLAR TOMADA PVC, COM TRAVAS, SAIDA COM ROSCA, DE 75 MM X 1/2" OU 75 MM X 3/4", PARA LIGACAO PREDIAL DE AGUA</t>
  </si>
  <si>
    <t>COLAR TOMADA PVC, COM TRAVAS, SAIDA COM ROSCA, DE 85 MM X 1/2" OU 85 MM X 3/4", PARA LIGACAO PREDIAL DE AGUA</t>
  </si>
  <si>
    <t>15,85</t>
  </si>
  <si>
    <t>COLAR TOMADA PVC, COM TRAVAS, SAIDA ROSCAVEL COM BUCHA DE LATAO, DE 110 MM X 1/2" OU 110 MM X 3/4", PARA LIGACAO PREDIAL DE AGUA</t>
  </si>
  <si>
    <t>28,83</t>
  </si>
  <si>
    <t>COLAR TOMADA PVC, COM TRAVAS, SAIDA ROSCAVEL COM BUCHA DE LATAO, DE 60 MM X 1/2" OU 60 MM X 3/4", PARA LIGACAO PREDIAL DE AGUA</t>
  </si>
  <si>
    <t>19,12</t>
  </si>
  <si>
    <t>COLAR TOMADA PVC, COM TRAVAS, SAIDA ROSCAVEL COM BUCHA DE LATAO, DE 75 MM X 1/2" OU 75 MM X 3/4", PARA LIGACAO PREDIAL DE AGUA</t>
  </si>
  <si>
    <t>23,84</t>
  </si>
  <si>
    <t>COLAR TOMADA PVC, COM TRAVAS, SAIDA ROSCAVEL COM BUCHA DE LATAO, DE 85 MM X 1/2" OU 85 MM X 3/4", PARA LIGACAO PREDIAL DE AGUA</t>
  </si>
  <si>
    <t>25,35</t>
  </si>
  <si>
    <t>COMPACTADOR DE SOLO A PERCUSSAO (SOQUETE), COM MOTOR GASOLINA DE 4 TEMPOS, PESO ENTRE 55 E 65 KG, FORCA DE IMPACTO DE 1.000 A 1.500 KGF, FREQUENCIA DE 600 A 700 GOLPES POR MINUTO, VELOCIDADE DE TRABALHO ENTRE 10 E 15 M/MIN, POTENCIA ENTRE 2,00 E 3,00 HP</t>
  </si>
  <si>
    <t>12.074,50</t>
  </si>
  <si>
    <t>COMPACTADOR DE SOLO TIPO PLACA VIBRATORIA REVERSIVEL, A GASOLINA, 4 TEMPOS, PESO DE 125 A 150 KG, FORCA CENTRIFUGA DE 2500 A 2800 KGF, LARG. TRABALHO DE 400 A 450 MM, FREQ VIBRACAO DE 4300 A 4500 RPM, VELOC. TRABALHO DE 15 A 20 M/MIN, POT. DE 5,5 A 6,0 HP</t>
  </si>
  <si>
    <t>10.136,45</t>
  </si>
  <si>
    <t>COMPACTADOR DE SOLO TIPO PLACA VIBRATORIA REVERSIVEL, A GASOLINA, 4 TEMPOS, PESO DE 150 A 175 KG, FORCA CENTRIFUGA DE 2800 A 3100 KGF, LARG. TRABALHO DE 450 A 520 MM, FREQ VIBRACAO DE 4000 A 4300 RPM, VELOC. TRABALHO DE 15 A 20 M/MIN, POT. DE 6,0 A 7,0 HP</t>
  </si>
  <si>
    <t>8.749,63</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</si>
  <si>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</si>
  <si>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6.763,80</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</si>
  <si>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</si>
  <si>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119.593,27</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</si>
  <si>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</si>
  <si>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15.745,24</t>
  </si>
  <si>
    <t>COMPACTADOR DE SOLOS DE PERCURSAO (SOQUETE) COM MOTOR A GASOLINA 4 TEMPOS DE 4 HP (4 CV)</t>
  </si>
  <si>
    <t>14.961,88</t>
  </si>
  <si>
    <t>COMPENSADO NAVAL - CHAPA/PAINEL EM MADEIRA COMPENSADA PRENSADA, DE 2200 X 1600 MM, E = 10 MM</t>
  </si>
  <si>
    <t>72,34</t>
  </si>
  <si>
    <t>COMPENSADO NAVAL - CHAPA/PAINEL EM MADEIRA COMPENSADA PRENSADA, DE 2200 X 1600 MM, E = 12 MM</t>
  </si>
  <si>
    <t>78,11</t>
  </si>
  <si>
    <t>COMPENSADO NAVAL - CHAPA/PAINEL EM MADEIRA COMPENSADA PRENSADA, DE 2200 X 1600 MM, E = 15 MM</t>
  </si>
  <si>
    <t>89,43</t>
  </si>
  <si>
    <t>COMPENSADO NAVAL - CHAPA/PAINEL EM MADEIRA COMPENSADA PRENSADA, DE 2200 X 1600 MM, E = 18 MM</t>
  </si>
  <si>
    <t>107,91</t>
  </si>
  <si>
    <t>COMPENSADO NAVAL - CHAPA/PAINEL EM MADEIRA COMPENSADA PRENSADA, DE 2200 X 1600 MM, E = 20 MM</t>
  </si>
  <si>
    <t>122,56</t>
  </si>
  <si>
    <t>COMPENSADO NAVAL - CHAPA/PAINEL EM MADEIRA COMPENSADA PRENSADA, DE 2200 X 1600 MM, E = 25 MM</t>
  </si>
  <si>
    <t>145,75</t>
  </si>
  <si>
    <t>COMPENSADO NAVAL - CHAPA/PAINEL EM MADEIRA COMPENSADA PRENSADA, DE 2200 X 1600 MM, E = 4 MM</t>
  </si>
  <si>
    <t>39,75</t>
  </si>
  <si>
    <t>COMPENSADO NAVAL - CHAPA/PAINEL EM MADEIRA COMPENSADA PRENSADA, DE 2200 X 1600 MM, E = 6 MM</t>
  </si>
  <si>
    <t>46,37</t>
  </si>
  <si>
    <t>COMPRESSOR DE AR ESTACIONARIO, VAZAO 620 PCM, PRESSAO EFETIVA DE TRABALHO 109 PSI, MOTOR ELETRICO, POTENCIA 127 CV</t>
  </si>
  <si>
    <t>145.431,59</t>
  </si>
  <si>
    <t>COMPRESSOR DE AR REBOCAVEL VAZAO 400 PCM, PRESSAO EFETIVA DE TRABALHO 102 PSI, MOTOR DIESEL, POTENCIA 110 CV</t>
  </si>
  <si>
    <t>117.194,70</t>
  </si>
  <si>
    <t>COMPRESSOR DE AR REBOCAVEL VAZAO 748 PCM, PRESSAO EFETIVA DE TRABALHO 102 PSI, MOTOR DIESEL, POTENCIA 210 CV</t>
  </si>
  <si>
    <t>250.898,04</t>
  </si>
  <si>
    <t>COMPRESSOR DE AR REBOCAVEL VAZAO 860 PCM, PRESSAO EFETIVA DE TRABALHO 102 PSI, MOTOR DIESEL, POTENCIA 250 CV</t>
  </si>
  <si>
    <t>272.526,95</t>
  </si>
  <si>
    <t>COMPRESSOR DE AR REBOCAVEL, VAZAO *89* PCM, PRESSAO EFETIVA DE TRABALHO *102* PSI, MOTOR DIESEL, POTENCIA *20* CV</t>
  </si>
  <si>
    <t>98.543,37</t>
  </si>
  <si>
    <t>COMPRESSOR DE AR REBOCAVEL, VAZAO 152 PCM, PRESSAO EFETIVA DE TRABALHO 102 PSI, MOTOR DIESEL, POTENCIA 31,5 KW</t>
  </si>
  <si>
    <t>63.451,26</t>
  </si>
  <si>
    <t>COMPRESSOR DE AR REBOCAVEL, VAZAO 189 PCM, PRESSAO EFETIVA DE TRABALHO 102 PSI, MOTOR DIESEL, POTENCIA 63 CV</t>
  </si>
  <si>
    <t>73.793,06</t>
  </si>
  <si>
    <t>COMPRESSOR DE AR REBOCAVEL, VAZAO 250 PCM, PRESSAO EFETIVA DE TRABALHO 102 PSI, MOTOR DIESEL, POTENCIA 81 CV</t>
  </si>
  <si>
    <t>98.826,15</t>
  </si>
  <si>
    <t>CONCERTINA CLIPADA (DUPLA) EM ACO GALVANIZADO DE ALTA RESISTENCIA, COM ESPIRAL DE 300 MM, D = 2,76 MM</t>
  </si>
  <si>
    <t>22,76</t>
  </si>
  <si>
    <t>CONCERTINA SIMPLES EM ACO GALVANIZADO DE ALTA RESISTENCIA, COM ESPIRAL DE 300 MM, D = 2,76 MM</t>
  </si>
  <si>
    <t>16,27</t>
  </si>
  <si>
    <t>CONCRETO AUTOADENSAVEL (CAA) CLASSE DE RESISTENCIA C15, ESPALHAMENTO SF2, INCLUI SERVICO DE BOMBEAMENTO (NBR 15823)</t>
  </si>
  <si>
    <t>450,10</t>
  </si>
  <si>
    <t>CONCRETO AUTOADENSAVEL (CAA) CLASSE DE RESISTENCIA C20, ESPALHAMENTO SF2, INCLUI SERVICO DE BOMBEAMENTO (NBR 15823)</t>
  </si>
  <si>
    <t>467,71</t>
  </si>
  <si>
    <t>CONCRETO AUTOADENSAVEL (CAA) CLASSE DE RESISTENCIA C25, ESPALHAMENTO SF2, INCLUI SERVICO DE BOMBEAMENTO (NBR 15823)</t>
  </si>
  <si>
    <t>472,96</t>
  </si>
  <si>
    <t>CONCRETO AUTOADENSAVEL (CAA) CLASSE DE RESISTENCIA C30, ESPALHAMENTO SF2, INCLUI SERVICO DE BOMBEAMENTO (NBR 15823)</t>
  </si>
  <si>
    <t>486,67</t>
  </si>
  <si>
    <t>CONCRETO BETUMINOSO USINADO A QUENTE (CBUQ) PARA PAVIMENTACAO ASFALTICA, PADRAO DNIT, FAIXA C, COM CAP 30/45 - AQUISICAO POSTO USINA</t>
  </si>
  <si>
    <t>510,06</t>
  </si>
  <si>
    <t>CONCRETO BETUMINOSO USINADO A QUENTE (CBUQ) PARA PAVIMENTACAO ASFALTICA, PADRAO DNIT, FAIXA C, COM CAP 50/70 - AQUISICAO POSTO USINA</t>
  </si>
  <si>
    <t>520,00</t>
  </si>
  <si>
    <t>CONCRETO BETUMINOSO USINADO A QUENTE (CBUQ) PARA PAVIMENTACAO ASFALTICA, PADRAO DNIT, PARA BINDER, COM CAP 50/70 - AQUISICAO POSTO USINA</t>
  </si>
  <si>
    <t>455,95</t>
  </si>
  <si>
    <t>CONCRETO USINADO BOMBEAVEL, CLASSE DE RESISTENCIA C20, COM BRITA 0 E 1, SLUMP = 100 +/- 20 MM, EXCLUI SERVICO DE BOMBEAMENTO (NBR 8953)</t>
  </si>
  <si>
    <t>400,00</t>
  </si>
  <si>
    <t>CONCRETO USINADO BOMBEAVEL, CLASSE DE RESISTENCIA C20, COM BRITA 0 E 1, SLUMP = 100 +/- 20 MM, INCLUI SERVICO DE BOMBEAMENTO (NBR 8953)</t>
  </si>
  <si>
    <t>431,83</t>
  </si>
  <si>
    <t>CONCRETO USINADO BOMBEAVEL, CLASSE DE RESISTENCIA C20, COM BRITA 0 E 1, SLUMP = 130 +/- 20 MM, EXCLUI SERVICO DE BOMBEAMENTO (NBR 8953)</t>
  </si>
  <si>
    <t>414,32</t>
  </si>
  <si>
    <t>CONCRETO USINADO BOMBEAVEL, CLASSE DE RESISTENCIA C20, COM BRITA 0 E 1, SLUMP = 190 +/- 20 MM, INCLUI SERVICO DE BOMBEAMENTO (NBR 8953)</t>
  </si>
  <si>
    <t>474,81</t>
  </si>
  <si>
    <t>CONCRETO USINADO BOMBEAVEL, CLASSE DE RESISTENCIA C20, COM BRITA 0, SLUMP = 220 +/- 20 MM, INCLUI SERVICO DE BOMBEAMENTO (NBR 8953)</t>
  </si>
  <si>
    <t>481,70</t>
  </si>
  <si>
    <t>CONCRETO USINADO BOMBEAVEL, CLASSE DE RESISTENCIA C25, COM BRITA 0 E 1, SLUMP = 100 +/- 20 MM, EXCLUI SERVICO DE BOMBEAMENTO (NBR 8953)</t>
  </si>
  <si>
    <t>411,27</t>
  </si>
  <si>
    <t>CONCRETO USINADO BOMBEAVEL, CLASSE DE RESISTENCIA C25, COM BRITA 0 E 1, SLUMP = 100 +/- 20 MM, INCLUI SERVICO DE BOMBEAMENTO (NBR 8953)</t>
  </si>
  <si>
    <t>445,55</t>
  </si>
  <si>
    <t>CONCRETO USINADO BOMBEAVEL, CLASSE DE RESISTENCIA C25, COM BRITA 0 E 1, SLUMP = 130 +/- 20 MM, EXCLUI SERVICO DE BOMBEAMENTO (NBR 8953)</t>
  </si>
  <si>
    <t>427,10</t>
  </si>
  <si>
    <t>CONCRETO USINADO BOMBEAVEL, CLASSE DE RESISTENCIA C25, COM BRITA 0 E 1, SLUMP = 190 +/- 20 MM, EXCLUI SERVICO DE BOMBEAMENTO (NBR 8953)</t>
  </si>
  <si>
    <t>472,76</t>
  </si>
  <si>
    <t>CONCRETO USINADO BOMBEAVEL, CLASSE DE RESISTENCIA C30, COM BRITA 0 E 1, SLUMP = 100 +/- 20 MM, EXCLUI SERVICO DE BOMBEAMENTO (NBR 8953)</t>
  </si>
  <si>
    <t>424,98</t>
  </si>
  <si>
    <t>CONCRETO USINADO BOMBEAVEL, CLASSE DE RESISTENCIA C30, COM BRITA 0 E 1, SLUMP = 100 +/- 20 MM, INCLUI SERVICO DE BOMBEAMENTO (NBR 8953)</t>
  </si>
  <si>
    <t>459,25</t>
  </si>
  <si>
    <t>CONCRETO USINADO BOMBEAVEL, CLASSE DE RESISTENCIA C30, COM BRITA 0 E 1, SLUMP = 130 +/- 20 MM, EXCLUI SERVICO DE BOMBEAMENTO (NBR 8953)</t>
  </si>
  <si>
    <t>450,99</t>
  </si>
  <si>
    <t>CONCRETO USINADO BOMBEAVEL, CLASSE DE RESISTENCIA C30, COM BRITA 0 E 1, SLUMP = 190 +/- 20 MM, EXCLUI SERVICO DE BOMBEAMENTO (NBR 8953)</t>
  </si>
  <si>
    <t>475,98</t>
  </si>
  <si>
    <t>CONCRETO USINADO BOMBEAVEL, CLASSE DE RESISTENCIA C30, COM BRITA 0 E 1, SLUMP = 220 +/- 30 MM, EXCLUI SERVICO DE BOMBEAMENTO (NBR 8953)</t>
  </si>
  <si>
    <t>496,31</t>
  </si>
  <si>
    <t>CONCRETO USINADO BOMBEAVEL, CLASSE DE RESISTENCIA C35, COM BRITA 0 E 1, SLUMP = 100 +/- 20 MM, EXCLUI SERVICO DE BOMBEAMENTO (NBR 8953)</t>
  </si>
  <si>
    <t>438,69</t>
  </si>
  <si>
    <t>CONCRETO USINADO BOMBEAVEL, CLASSE DE RESISTENCIA C35, COM BRITA 0 E 1, SLUMP = 100 +/- 20 MM, INCLUI SERVICO DE BOMBEAMENTO (NBR 8953)</t>
  </si>
  <si>
    <t>CONCRETO USINADO BOMBEAVEL, CLASSE DE RESISTENCIA C40, COM BRITA 0 E 1, SLUMP = 100 +/- 20 MM, EXCLUI SERVICO DE BOMBEAMENTO (NBR 8953)</t>
  </si>
  <si>
    <t>457,63</t>
  </si>
  <si>
    <t>CONCRETO USINADO BOMBEAVEL, CLASSE DE RESISTENCIA C40, COM BRITA 0 E 1, SLUMP = 100 +/- 20 MM, INCLUI SERVICO DE BOMBEAMENTO (NBR 8953)</t>
  </si>
  <si>
    <t>CONCRETO USINADO BOMBEAVEL, CLASSE DE RESISTENCIA C45, COM BRITA 0 E 1, SLUMP = 100 +/- 20 MM, INCLUI SERVICO DE BOMBEAMENTO (NBR 8953)</t>
  </si>
  <si>
    <t>508,51</t>
  </si>
  <si>
    <t>CONCRETO USINADO BOMBEAVEL, CLASSE DE RESISTENCIA C50, COM BRITA 0 E 1, SLUMP = 100 +/- 20 MM, INCLUI SERVICO DE BOMBEAMENTO (NBR 8953)</t>
  </si>
  <si>
    <t>543,31</t>
  </si>
  <si>
    <t>CONCRETO USINADO BOMBEAVEL, CLASSE DE RESISTENCIA C60, COM BRITA 0 E 1, SLUMP = 100 +/- 20 MM, INCLUI SERVICO DE BOMBEAMENTO (NBR 8953)</t>
  </si>
  <si>
    <t>581,01</t>
  </si>
  <si>
    <t>CONCRETO USINADO CONVENCIONAL (NAO BOMBEAVEL) CLASSE DE RESISTENCIA C10, COM BRITA 1 E 2, SLUMP = 80 MM +/- 10 MM (NBR 8953)</t>
  </si>
  <si>
    <t>377,68</t>
  </si>
  <si>
    <t>CONCRETO USINADO CONVENCIONAL (NAO BOMBEAVEL) CLASSE DE RESISTENCIA C15, COM BRITA 1 E 2, SLUMP = 80 MM +/- 10 MM (NBR 8953)</t>
  </si>
  <si>
    <t>383,85</t>
  </si>
  <si>
    <t>CONDULETE DE ALUMINIO TIPO B, PARA ELETRODUTO ROSCAVEL DE 1/2", COM TAMPA CEGA</t>
  </si>
  <si>
    <t>12,16</t>
  </si>
  <si>
    <t>CONDULETE DE ALUMINIO TIPO B, PARA ELETRODUTO ROSCAVEL DE 1", COM TAMPA CEGA</t>
  </si>
  <si>
    <t>15,80</t>
  </si>
  <si>
    <t>CONDULETE DE ALUMINIO TIPO B, PARA ELETRODUTO ROSCAVEL DE 3/4", COM TAMPA CEGA</t>
  </si>
  <si>
    <t>12,34</t>
  </si>
  <si>
    <t>CONDULETE DE ALUMINIO TIPO C, PARA ELETRODUTO ROSCAVEL DE 1/2", COM TAMPA CEGA</t>
  </si>
  <si>
    <t>9,29</t>
  </si>
  <si>
    <t>CONDULETE DE ALUMINIO TIPO C, PARA ELETRODUTO ROSCAVEL DE 1", COM TAMPA CEGA</t>
  </si>
  <si>
    <t>16,35</t>
  </si>
  <si>
    <t>CONDULETE DE ALUMINIO TIPO C, PARA ELETRODUTO ROSCAVEL DE 3/4", COM TAMPA CEGA</t>
  </si>
  <si>
    <t>13,08</t>
  </si>
  <si>
    <t>CONDULETE DE ALUMINIO TIPO C, PARA ELETRODUTO ROSCAVEL DE 4", COM TAMPA CEGA</t>
  </si>
  <si>
    <t>216,83</t>
  </si>
  <si>
    <t>CONDULETE DE ALUMINIO TIPO E, PARA ELETRODUTO ROSCAVEL DE 1  1/4", COM TAMPA CEGA</t>
  </si>
  <si>
    <t>21,82</t>
  </si>
  <si>
    <t>CONDULETE DE ALUMINIO TIPO E, PARA ELETRODUTO ROSCAVEL DE 1 1/2", COM TAMPA CEGA</t>
  </si>
  <si>
    <t>29,00</t>
  </si>
  <si>
    <t>CONDULETE DE ALUMINIO TIPO E, PARA ELETRODUTO ROSCAVEL DE 1/2", COM TAMPA CEGA</t>
  </si>
  <si>
    <t>10,58</t>
  </si>
  <si>
    <t>CONDULETE DE ALUMINIO TIPO E, PARA ELETRODUTO ROSCAVEL DE 1", COM TAMPA CEGA</t>
  </si>
  <si>
    <t>17,80</t>
  </si>
  <si>
    <t>CONDULETE DE ALUMINIO TIPO E, PARA ELETRODUTO ROSCAVEL DE 2", COM TAMPA CEGA</t>
  </si>
  <si>
    <t>42,54</t>
  </si>
  <si>
    <t>CONDULETE DE ALUMINIO TIPO E, PARA ELETRODUTO ROSCAVEL DE 3/4", COM TAMPA CEGA</t>
  </si>
  <si>
    <t>10,59</t>
  </si>
  <si>
    <t>CONDULETE DE ALUMINIO TIPO E, PARA ELETRODUTO ROSCAVEL DE 3", COM TAMPA CEGA</t>
  </si>
  <si>
    <t>118,14</t>
  </si>
  <si>
    <t>CONDULETE DE ALUMINIO TIPO E, PARA ELETRODUTO ROSCAVEL DE 4", COM TAMPA CEGA</t>
  </si>
  <si>
    <t>196,81</t>
  </si>
  <si>
    <t>CONDULETE DE ALUMINIO TIPO LR, PARA ELETRODUTO ROSCAVEL DE 1 1/2", COM TAMPA CEGA</t>
  </si>
  <si>
    <t>33,54</t>
  </si>
  <si>
    <t>CONDULETE DE ALUMINIO TIPO LR, PARA ELETRODUTO ROSCAVEL DE 1 1/4", COM TAMPA CEGA</t>
  </si>
  <si>
    <t>26,64</t>
  </si>
  <si>
    <t>CONDULETE DE ALUMINIO TIPO LR, PARA ELETRODUTO ROSCAVEL DE 1/2", COM TAMPA CEGA</t>
  </si>
  <si>
    <t>10,26</t>
  </si>
  <si>
    <t>CONDULETE DE ALUMINIO TIPO LR, PARA ELETRODUTO ROSCAVEL DE 1", COM TAMPA CEGA</t>
  </si>
  <si>
    <t>17,21</t>
  </si>
  <si>
    <t>CONDULETE DE ALUMINIO TIPO LR, PARA ELETRODUTO ROSCAVEL DE 2", COM TAMPA CEGA</t>
  </si>
  <si>
    <t>51,08</t>
  </si>
  <si>
    <t>CONDULETE DE ALUMINIO TIPO LR, PARA ELETRODUTO ROSCAVEL DE 3/4", COM TAMPA CEGA</t>
  </si>
  <si>
    <t>10,94</t>
  </si>
  <si>
    <t>CONDULETE DE ALUMINIO TIPO LR, PARA ELETRODUTO ROSCAVEL DE 3", COM TAMPA CEGA</t>
  </si>
  <si>
    <t>151,08</t>
  </si>
  <si>
    <t>CONDULETE DE ALUMINIO TIPO LR, PARA ELETRODUTO ROSCAVEL DE 4", COM TAMPA CEGA</t>
  </si>
  <si>
    <t>235,71</t>
  </si>
  <si>
    <t>CONDULETE DE ALUMINIO TIPO T, PARA ELETRODUTO ROSCAVEL DE 1 1/2", COM TAMPA CEGA</t>
  </si>
  <si>
    <t>CONDULETE DE ALUMINIO TIPO T, PARA ELETRODUTO ROSCAVEL DE 1 1/4", COM TAMPA CEGA</t>
  </si>
  <si>
    <t>30,21</t>
  </si>
  <si>
    <t>CONDULETE DE ALUMINIO TIPO T, PARA ELETRODUTO ROSCAVEL DE 1/2", COM TAMPA CEGA</t>
  </si>
  <si>
    <t>12,54</t>
  </si>
  <si>
    <t>CONDULETE DE ALUMINIO TIPO T, PARA ELETRODUTO ROSCAVEL DE 1", COM TAMPA CEGA</t>
  </si>
  <si>
    <t>20,33</t>
  </si>
  <si>
    <t>CONDULETE DE ALUMINIO TIPO T, PARA ELETRODUTO ROSCAVEL DE 2", COM TAMPA CEGA</t>
  </si>
  <si>
    <t>CONDULETE DE ALUMINIO TIPO T, PARA ELETRODUTO ROSCAVEL DE 3/4", COM TAMPA CEGA</t>
  </si>
  <si>
    <t>CONDULETE DE ALUMINIO TIPO T, PARA ELETRODUTO ROSCAVEL DE 3", COM TAMPA CEGA</t>
  </si>
  <si>
    <t>169,99</t>
  </si>
  <si>
    <t>CONDULETE DE ALUMINIO TIPO T, PARA ELETRODUTO ROSCAVEL DE 4", COM TAMPA CEGA</t>
  </si>
  <si>
    <t>233,27</t>
  </si>
  <si>
    <t>CONDULETE DE ALUMINIO TIPO TB, PARA ELETRODUTO ROSCAVEL DE 3", COM TAMPA CEGA</t>
  </si>
  <si>
    <t>125,16</t>
  </si>
  <si>
    <t>CONDULETE DE ALUMINIO TIPO X, PARA ELETRODUTO ROSCAVEL DE 1 1/2", COM TAMPA CEGA</t>
  </si>
  <si>
    <t>37,27</t>
  </si>
  <si>
    <t>CONDULETE DE ALUMINIO TIPO X, PARA ELETRODUTO ROSCAVEL DE 1 1/4", COM TAMPA CEGA</t>
  </si>
  <si>
    <t>31,94</t>
  </si>
  <si>
    <t>CONDULETE DE ALUMINIO TIPO X, PARA ELETRODUTO ROSCAVEL DE 1/2", COM TAMPA CEGA</t>
  </si>
  <si>
    <t>15,21</t>
  </si>
  <si>
    <t>CONDULETE DE ALUMINIO TIPO X, PARA ELETRODUTO ROSCAVEL DE 1", COM TAMPA CEGA</t>
  </si>
  <si>
    <t>19,46</t>
  </si>
  <si>
    <t>CONDULETE DE ALUMINIO TIPO X, PARA ELETRODUTO ROSCAVEL DE 2", COM TAMPA CEGA</t>
  </si>
  <si>
    <t>57,55</t>
  </si>
  <si>
    <t>CONDULETE DE ALUMINIO TIPO X, PARA ELETRODUTO ROSCAVEL DE 3/4", COM TAMPA CEGA</t>
  </si>
  <si>
    <t>16,67</t>
  </si>
  <si>
    <t>CONDULETE DE ALUMINIO TIPO X, PARA ELETRODUTO ROSCAVEL DE 3", COM TAMPA CEGA</t>
  </si>
  <si>
    <t>139,98</t>
  </si>
  <si>
    <t>CONDULETE DE ALUMINIO TIPO X, PARA ELETRODUTO ROSCAVEL DE 4", COM TAMPA CEGA</t>
  </si>
  <si>
    <t>233,03</t>
  </si>
  <si>
    <t>CONDULETE EM PVC, TIPO "B", SEM TAMPA, DE 1/2" OU 3/4"</t>
  </si>
  <si>
    <t>13,63</t>
  </si>
  <si>
    <t>CONDULETE EM PVC, TIPO "B", SEM TAMPA, DE 1"</t>
  </si>
  <si>
    <t>CONDULETE EM PVC, TIPO "C", SEM TAMPA, DE 1/2"</t>
  </si>
  <si>
    <t>CONDULETE EM PVC, TIPO "C", SEM TAMPA, DE 1"</t>
  </si>
  <si>
    <t>16,76</t>
  </si>
  <si>
    <t>CONDULETE EM PVC, TIPO "C", SEM TAMPA, DE 3/4"</t>
  </si>
  <si>
    <t>13,34</t>
  </si>
  <si>
    <t>CONDULETE EM PVC, TIPO "E", SEM TAMPA, DE 1/2"</t>
  </si>
  <si>
    <t>13,01</t>
  </si>
  <si>
    <t>CONDULETE EM PVC, TIPO "E", SEM TAMPA, DE 1"</t>
  </si>
  <si>
    <t>15,05</t>
  </si>
  <si>
    <t>CONDULETE EM PVC, TIPO "E", SEM TAMPA, DE 3/4"</t>
  </si>
  <si>
    <t>11,96</t>
  </si>
  <si>
    <t>CONDULETE EM PVC, TIPO "LB", SEM TAMPA, DE 1/2" OU 3/4"</t>
  </si>
  <si>
    <t>15,02</t>
  </si>
  <si>
    <t>CONDULETE EM PVC, TIPO "LB", SEM TAMPA, DE 1"</t>
  </si>
  <si>
    <t>17,48</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</si>
  <si>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</si>
  <si>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</si>
  <si>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</si>
  <si>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</si>
  <si>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</si>
  <si>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</si>
  <si>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21,85</t>
  </si>
  <si>
    <t>CONDULETE EM PVC, TIPO "T", SEM TAMPA, DE 3/4"</t>
  </si>
  <si>
    <t>16,04</t>
  </si>
  <si>
    <t>CONDULETE EM PVC, TIPO "TB", SEM TAMPA, DE 1/2" OU 3/4"</t>
  </si>
  <si>
    <t>16,57</t>
  </si>
  <si>
    <t>CONDULETE EM PVC, TIPO "TB", SEM TAMPA, DE 1"</t>
  </si>
  <si>
    <t>CONDULETE EM PVC, TIPO "X", SEM TAMPA, DE 1/2"</t>
  </si>
  <si>
    <t>18,45</t>
  </si>
  <si>
    <t>CONDULETE EM PVC, TIPO "X", SEM TAMPA, DE 1"</t>
  </si>
  <si>
    <t>24,96</t>
  </si>
  <si>
    <t>CONDULETE EM PVC, TIPO "X", SEM TAMPA, DE 3/4"</t>
  </si>
  <si>
    <t>17,84</t>
  </si>
  <si>
    <t>CONDUTOR PLUVIAL, PVC, CIRCULAR, DIAMETRO ENTRE 80 E 100 MM, PARA DRENAGEM PREDIAL</t>
  </si>
  <si>
    <t>12,90</t>
  </si>
  <si>
    <t>CONE DE SINALIZACAO EM PVC FLEXIVEL, H = 70 / 76 CM (NBR 15071)</t>
  </si>
  <si>
    <t>115,10</t>
  </si>
  <si>
    <t>CONE DE SINALIZACAO EM PVC RIGIDO COM FAIXA REFLETIVA, H = 70 / 76 CM</t>
  </si>
  <si>
    <t>48,45</t>
  </si>
  <si>
    <t>CONECTOR / ADAPTADOR FEMEA, COM INSERTO METALICO, PPR, DN 25 MM X 1/2", PARA AGUA QUENTE E FRIA PREDIAL</t>
  </si>
  <si>
    <t>14,71</t>
  </si>
  <si>
    <t>CONECTOR / ADAPTADOR FEMEA, COM INSERTO METALICO, PPR, DN 32 MM X 3/4", PARA AGUA QUENTE E FRIA PREDIAL</t>
  </si>
  <si>
    <t>24,35</t>
  </si>
  <si>
    <t>CONECTOR / ADAPTADOR MACHO, COM INSERTO METALICO, PPR, DN 25 MM X 1/2", PARA AGUA QUENTE E FRIA PREDIAL</t>
  </si>
  <si>
    <t>CONECTOR / ADAPTADOR MACHO, COM INSERTO METALICO, PPR, DN 32 MM X 3/4", PARA AGUA QUENTE E FRIA PREDIAL</t>
  </si>
  <si>
    <t>34,41</t>
  </si>
  <si>
    <t>CONECTOR BRONZE/LATAO (REF 603) SEM ANEL DE SOLDA, BOLSA X ROSCA F, 15 MM X 1/2"</t>
  </si>
  <si>
    <t>16,02</t>
  </si>
  <si>
    <t>CONECTOR BRONZE/LATAO (REF 603) SEM ANEL DE SOLDA, BOLSA X ROSCA F, 22 MM X 1/2"</t>
  </si>
  <si>
    <t>16,25</t>
  </si>
  <si>
    <t>CONECTOR BRONZE/LATAO (REF 603) SEM ANEL DE SOLDA, BOLSA X ROSCA F, 22 MM X 3/4"</t>
  </si>
  <si>
    <t>20,16</t>
  </si>
  <si>
    <t>CONECTOR BRONZE/LATAO (REF 603) SEM ANEL DE SOLDA, BOLSA X ROSCA F, 28 MM X 1/2"</t>
  </si>
  <si>
    <t>28,42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</si>
  <si>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</si>
  <si>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</si>
  <si>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</si>
  <si>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9,23</t>
  </si>
  <si>
    <t>CONECTOR CURVO 90 GRAUS DE ALUMINIO, BITOLA 1", PARA ADAPTAR ENTRADA DE ELETRODUTO METALICO FLEXIVEL EM QUADROS</t>
  </si>
  <si>
    <t>12,05</t>
  </si>
  <si>
    <t>CONECTOR CURVO 90 GRAUS DE ALUMINIO, BITOLA 2 1/2", PARA ADAPTAR ENTRADA DE ELETRODUTO METALICO FLEXIVEL EM QUADROS</t>
  </si>
  <si>
    <t>110,51</t>
  </si>
  <si>
    <t>CONECTOR CURVO 90 GRAUS DE ALUMINIO, BITOLA 2", PARA ADAPTAR ENTRADA DE ELETRODUTO METALICO FLEXIVEL EM QUADROS</t>
  </si>
  <si>
    <t>47,04</t>
  </si>
  <si>
    <t>CONECTOR CURVO 90 GRAUS DE ALUMINIO, BITOLA 3/4", PARA ADAPTAR ENTRADA DE ELETRODUTO METALICO FLEXIVEL EM QUADROS</t>
  </si>
  <si>
    <t>10,03</t>
  </si>
  <si>
    <t>CONECTOR CURVO 90 GRAUS DE ALUMINIO, BITOLA 3", PARA ADAPTAR ENTRADA DE ELETRODUTO METALICO FLEXIVEL EM QUADROS</t>
  </si>
  <si>
    <t>133,26</t>
  </si>
  <si>
    <t>CONECTOR CURVO 90 GRAUS DE ALUMINIO, BITOLA 4", PARA ADAPTAR ENTRADA DE ELETRODUTO METALICO FLEXIVEL EM QUADROS</t>
  </si>
  <si>
    <t>245,26</t>
  </si>
  <si>
    <t>CONECTOR DE ALUMINIO TIPO PRENSA CABO, BITOLA 1 1/2", PARA CABOS DE DIAMETRO DE 37 A 40 MM</t>
  </si>
  <si>
    <t>52,23</t>
  </si>
  <si>
    <t>CONECTOR DE ALUMINIO TIPO PRENSA CABO, BITOLA 1 1/4", PARA CABOS DE DIAMETRO DE 31 A 34 MM</t>
  </si>
  <si>
    <t>46,55</t>
  </si>
  <si>
    <t>CONECTOR DE ALUMINIO TIPO PRENSA CABO, BITOLA 1/2", PARA CABOS DE DIAMETRO DE 12,5 A 15 MM</t>
  </si>
  <si>
    <t>13,78</t>
  </si>
  <si>
    <t>CONECTOR DE ALUMINIO TIPO PRENSA CABO, BITOLA 1", PARA CABOS DE DIAMETRO DE 22,5 A 25 MM</t>
  </si>
  <si>
    <t>CONECTOR DE ALUMINIO TIPO PRENSA CABO, BITOLA 2", PARA CABOS DE DIAMETRO DE 47,5 A 50 MM</t>
  </si>
  <si>
    <t>78,86</t>
  </si>
  <si>
    <t>CONECTOR DE ALUMINIO TIPO PRENSA CABO, BITOLA 3/4", PARA CABOS DE DIAMETRO DE 17,5 A 20 MM</t>
  </si>
  <si>
    <t>15,98</t>
  </si>
  <si>
    <t>CONECTOR DE ALUMINIO TIPO PRENSA CABO, BITOLA 3/8", PARA CABOS DE DIAMETRO DE 9 A 10 MM</t>
  </si>
  <si>
    <t>12,95</t>
  </si>
  <si>
    <t>CONECTOR FEMEA RJ - 45, CATEGORIA 5 E</t>
  </si>
  <si>
    <t>19,59</t>
  </si>
  <si>
    <t>CONECTOR FEMEA RJ - 45, CATEGORIA 6</t>
  </si>
  <si>
    <t>34,07</t>
  </si>
  <si>
    <t>CONECTOR MACHO RJ - 45, CATEGORIA 5 E</t>
  </si>
  <si>
    <t>2,24</t>
  </si>
  <si>
    <t>CONECTOR MACHO RJ - 45, CATEGORIA 6</t>
  </si>
  <si>
    <t>CONECTOR METALICO TIPO PARAFUSO FENDIDO (SPLIT BOLT), COM SEPARADOR DE CABOS BIMETALICOS, PARA CABOS ATE 25 MM2</t>
  </si>
  <si>
    <t>10,64</t>
  </si>
  <si>
    <t>CONECTOR METALICO TIPO PARAFUSO FENDIDO (SPLIT BOLT), COM SEPARADOR DE CABOS BIMETALICOS, PARA CABOS ATE 50 MM2</t>
  </si>
  <si>
    <t>CONECTOR METALICO TIPO PARAFUSO FENDIDO (SPLIT BOLT), COM SEPARADOR DE CABOS BIMETALICOS, PARA CABOS ATE 70 MM2</t>
  </si>
  <si>
    <t>23,38</t>
  </si>
  <si>
    <t>CONECTOR METALICO TIPO PARAFUSO FENDIDO (SPLIT BOLT), PARA CABOS ATE 10 MM2</t>
  </si>
  <si>
    <t>6,97</t>
  </si>
  <si>
    <t>CONECTOR METALICO TIPO PARAFUSO FENDIDO (SPLIT BOLT), PARA CABOS ATE 120 MM2</t>
  </si>
  <si>
    <t>36,68</t>
  </si>
  <si>
    <t>CONECTOR METALICO TIPO PARAFUSO FENDIDO (SPLIT BOLT), PARA CABOS ATE 150 MM2</t>
  </si>
  <si>
    <t>45,53</t>
  </si>
  <si>
    <t>CONECTOR METALICO TIPO PARAFUSO FENDIDO (SPLIT BOLT), PARA CABOS ATE 16 MM2</t>
  </si>
  <si>
    <t>8,19</t>
  </si>
  <si>
    <t>CONECTOR METALICO TIPO PARAFUSO FENDIDO (SPLIT BOLT), PARA CABOS ATE 185 MM2</t>
  </si>
  <si>
    <t>61,94</t>
  </si>
  <si>
    <t>CONECTOR METALICO TIPO PARAFUSO FENDIDO (SPLIT BOLT), PARA CABOS ATE 25 MM2</t>
  </si>
  <si>
    <t>CONECTOR METALICO TIPO PARAFUSO FENDIDO (SPLIT BOLT), PARA CABOS ATE 35 MM2</t>
  </si>
  <si>
    <t>CONECTOR METALICO TIPO PARAFUSO FENDIDO (SPLIT BOLT), PARA CABOS ATE 50 MM2</t>
  </si>
  <si>
    <t>15,15</t>
  </si>
  <si>
    <t>CONECTOR METALICO TIPO PARAFUSO FENDIDO (SPLIT BOLT), PARA CABOS ATE 6 MM2</t>
  </si>
  <si>
    <t>6,11</t>
  </si>
  <si>
    <t>CONECTOR METALICO TIPO PARAFUSO FENDIDO (SPLIT BOLT), PARA CABOS ATE 70 MM2</t>
  </si>
  <si>
    <t>22,61</t>
  </si>
  <si>
    <t>CONECTOR METALICO TIPO PARAFUSO FENDIDO (SPLIT BOLT), PARA CABOS ATE 95 MM2</t>
  </si>
  <si>
    <t>34,18</t>
  </si>
  <si>
    <t>CONECTOR RETO DE ALUMINIO PARA ELETRODUTO DE 1 1/2", PARA ADAPTAR ENTRADA DE ELETRODUTO METALICO FLEXIVEL EM QUADROS</t>
  </si>
  <si>
    <t>8,31</t>
  </si>
  <si>
    <t>CONECTOR RETO DE ALUMINIO PARA ELETRODUTO DE 1 1/4", PARA ADAPTAR ENTRADA DE ELETRODUTO METALICO FLEXIVEL EM QUADROS</t>
  </si>
  <si>
    <t>CONECTOR RETO DE ALUMINIO PARA ELETRODUTO DE 1/2", PARA ADAPTAR ENTRADA DE ELETRODUTO METALICO FLEXIVEL EM QUADROS</t>
  </si>
  <si>
    <t>1,81</t>
  </si>
  <si>
    <t>CONECTOR RETO DE ALUMINIO PARA ELETRODUTO DE 1", PARA ADAPTAR ENTRADA DE ELETRODUTO METALICO FLEXIVEL EM QUADROS</t>
  </si>
  <si>
    <t>3,79</t>
  </si>
  <si>
    <t>CONECTOR RETO DE ALUMINIO PARA ELETRODUTO DE 2 1/2", PARA ADAPTAR ENTRADA DE ELETRODUTO METALICO FLEXIVEL EM QUADROS</t>
  </si>
  <si>
    <t>20,91</t>
  </si>
  <si>
    <t>CONECTOR RETO DE ALUMINIO PARA ELETRODUTO DE 2", PARA ADAPTAR ENTRADA DE ELETRODUTO METALICO FLEXIVEL EM QUADROS</t>
  </si>
  <si>
    <t>9,21</t>
  </si>
  <si>
    <t>CONECTOR RETO DE ALUMINIO PARA ELETRODUTO DE 3/4", PARA ADAPTAR ENTRADA DE ELETRODUTO METALICO FLEXIVEL EM QUADROS</t>
  </si>
  <si>
    <t>2,13</t>
  </si>
  <si>
    <t>CONECTOR RETO DE ALUMINIO PARA ELETRODUTO DE 3", PARA ADAPTAR ENTRADA DE ELETRODUTO METALICO FLEXIVEL EM QUADROS</t>
  </si>
  <si>
    <t>30,37</t>
  </si>
  <si>
    <t>CONECTOR RETO DE ALUMINIO PARA ELETRODUTO DE 4", PARA ADAPTAR ENTRADA DE ELETRODUTO METALICO FLEXIVEL EM QUADROS</t>
  </si>
  <si>
    <t>47,60</t>
  </si>
  <si>
    <t>CONECTOR, CPVC, SOLDAVEL, 15 MM X 1/2", PARA AGUA QUENTE</t>
  </si>
  <si>
    <t>16,98</t>
  </si>
  <si>
    <t>CONECTOR, CPVC, SOLDAVEL, 22 MM X 1/2", PARA AGUA QUENTE</t>
  </si>
  <si>
    <t>20,84</t>
  </si>
  <si>
    <t>CONECTOR, CPVC, SOLDAVEL, 22 MM X 3/4", PARA AGUA QUENTE</t>
  </si>
  <si>
    <t>19,52</t>
  </si>
  <si>
    <t>CONECTOR, CPVC, SOLDAVEL, 28 MM X 1", PARA AGUA QUENTE</t>
  </si>
  <si>
    <t>31,89</t>
  </si>
  <si>
    <t>CONECTOR, CPVC, SOLDAVEL, 35 MM X 1 1/4", PARA AGUA QUENTE</t>
  </si>
  <si>
    <t>128,45</t>
  </si>
  <si>
    <t>CONECTOR, CPVC, SOLDAVEL, 42 MM X 1 1/2", PARA AGUA QUENTE</t>
  </si>
  <si>
    <t>156,98</t>
  </si>
  <si>
    <t>CONEXAO FIXA, ROSCA FEMEA, EM PLASTICO, DN 16 MM X 1/2", PARA CONEXAO COM CRIMPAGEM EM TUBO PEX</t>
  </si>
  <si>
    <t>14,49</t>
  </si>
  <si>
    <t>CONEXAO FIXA, ROSCA FEMEA, EM PLASTICO, DN 16 MM X 3/4", PARA CONEXAO COM CRIMPAGEM EM TUBO PEX</t>
  </si>
  <si>
    <t>20,97</t>
  </si>
  <si>
    <t>CONEXAO FIXA, ROSCA FEMEA, EM PLASTICO, DN 20 MM X 1/2", PARA CONEXAO COM CRIMPAGEM EM TUBO PEX</t>
  </si>
  <si>
    <t>18,79</t>
  </si>
  <si>
    <t>CONEXAO FIXA, ROSCA FEMEA, EM PLASTICO, DN 20 MM X 3/4", PARA CONEXAO COM CRIMPAGEM EM TUBO PEX</t>
  </si>
  <si>
    <t>24,74</t>
  </si>
  <si>
    <t>CONEXAO FIXA, ROSCA FEMEA, EM PLASTICO, DN 25 MM X 1/2", PARA CONEXAO COM CRIMPAGEM EM TUBO PEX</t>
  </si>
  <si>
    <t>21,19</t>
  </si>
  <si>
    <t>CONEXAO FIXA, ROSCA FEMEA, EM PLASTICO, DN 25 MM X 3/4", PARA CONEXAO COM CRIMPAGEM EM TUBO PEX</t>
  </si>
  <si>
    <t>25,33</t>
  </si>
  <si>
    <t>CONEXAO FIXA, ROSCA FEMEA, EM PLASTICO, DN 32 MM X 3/4", PARA CONEXAO COM CRIMPAGEM EM TUBO PEX</t>
  </si>
  <si>
    <t>34,46</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</si>
  <si>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</si>
  <si>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</si>
  <si>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</si>
  <si>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</si>
  <si>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</si>
  <si>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</si>
  <si>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30,11</t>
  </si>
  <si>
    <t>CONEXAO FIXA, ROSCA MACHO, METALICA, PARA TUBO PEX, DN 16 MM X 1/2"</t>
  </si>
  <si>
    <t>8,51</t>
  </si>
  <si>
    <t>CONEXAO FIXA, ROSCA MACHO, METALICA, PARA TUBO PEX, DN 16 MM X 3/4"</t>
  </si>
  <si>
    <t>11,45</t>
  </si>
  <si>
    <t>CONEXAO FIXA, ROSCA MACHO, METALICA, PARA TUBO PEX, DN 20 MM X 1/2"</t>
  </si>
  <si>
    <t>9,65</t>
  </si>
  <si>
    <t>CONEXAO FIXA, ROSCA MACHO, METALICA, PARA TUBO PEX, DN 20 MM X 3/4"</t>
  </si>
  <si>
    <t>11,09</t>
  </si>
  <si>
    <t>CONEXAO FIXA, ROSCA MACHO, METALICA, PARA TUBO PEX, DN 25 MM X 1/2"</t>
  </si>
  <si>
    <t>15,06</t>
  </si>
  <si>
    <t>CONEXAO FIXA, ROSCA MACHO, METALICA, PARA TUBO PEX, DN 25 MM X 1"</t>
  </si>
  <si>
    <t>23,02</t>
  </si>
  <si>
    <t>CONEXAO FIXA, ROSCA MACHO, METALICA, PARA TUBO PEX, DN 25 MM X 3/4"</t>
  </si>
  <si>
    <t>16,21</t>
  </si>
  <si>
    <t>CONEXAO FIXA, ROSCA MACHO, METALICA, PARA TUBO PEX, DN 32 MM X 1"</t>
  </si>
  <si>
    <t>27,02</t>
  </si>
  <si>
    <t>CONEXAO MOVEL, ROSCA FEMEA, METALICA, COM ANEL DESLIZANTE, PARA TUBO PEX, DN 16 MM X 1/2"</t>
  </si>
  <si>
    <t>8,73</t>
  </si>
  <si>
    <t>CONEXAO MOVEL, ROSCA FEMEA, METALICA, COM ANEL DESLIZANTE, PARA TUBO PEX, DN 16 MM X 3/4"</t>
  </si>
  <si>
    <t>11,93</t>
  </si>
  <si>
    <t>CONEXAO MOVEL, ROSCA FEMEA, METALICA, COM ANEL DESLIZANTE, PARA TUBO PEX, DN 20 MM X 1/2"</t>
  </si>
  <si>
    <t>8,85</t>
  </si>
  <si>
    <t>CONEXAO MOVEL, ROSCA FEMEA, METALICA, COM ANEL DESLIZANTE, PARA TUBO PEX, DN 20 MM X 3/4"</t>
  </si>
  <si>
    <t>14,21</t>
  </si>
  <si>
    <t>CONEXAO MOVEL, ROSCA FEMEA, METALICA, COM ANEL DESLIZANTE, PARA TUBO PEX, DN 25 MM X 1"</t>
  </si>
  <si>
    <t>18,80</t>
  </si>
  <si>
    <t>CONEXAO MOVEL, ROSCA FEMEA, METALICA, COM ANEL DESLIZANTE, PARA TUBO PEX, DN 25 MM X 3/4"</t>
  </si>
  <si>
    <t>17,09</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</si>
  <si>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</si>
  <si>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</si>
  <si>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</si>
  <si>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183,07</t>
  </si>
  <si>
    <t>CONJUNTO ARRUELAS DE VEDACAO 5/16" PARA TELHA FIBROCIMENTO (UMA ARRUELA METALICA E UMA ARRUELA PVC - CONICAS)</t>
  </si>
  <si>
    <t>0,29</t>
  </si>
  <si>
    <t>CONJUNTO DE FERRAGENS PIVO, PARA PORTA PIVOTANTE DE ATE 100 KG, REGULAVEL COM ESFERA , CROMADO - SUPERIOR E INFERIOR - COMPLETO</t>
  </si>
  <si>
    <t>73,90</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</si>
  <si>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</si>
  <si>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</si>
  <si>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</si>
  <si>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41,65</t>
  </si>
  <si>
    <t>CONJUNTO PARA FUTSAL COM TRAVES OFICIAIS DE 3,00 X 2,00 M EM TUBO DE ACO GALVANIZADO 3" COM REQUADRO EM TUBO DE 1", PINTURA EM PRIMER COM TINTA ESMALTE SINTETICO E REDES DE POLIETILENO FIO 4 MM</t>
  </si>
  <si>
    <t>5.237,08</t>
  </si>
  <si>
    <t>CONJUNTO PARA QUADRA DE  VOLEI COM POSTES EM TUBO DE ACO GALVANIZADO 3", H = *255* CM, PINTURA EM TINTA ESMALTE SINTETICO, REDE DE NYLON COM 2 MM, MALHA 10 X 10 CM E ANTENAS OFICIAIS EM FIBRA DE VIDRO</t>
  </si>
  <si>
    <t>3.179,37</t>
  </si>
  <si>
    <t>CONJUNTO PRE-MOLDADO COMPOSTO POR GRELHA (0,99 X 0,45 M), QUADRO (1,10 X 0,52 M) E CANTONEIRA (1,10 X 0,35 M), EM CONCRETO ARMADO, COM FCK DE 21 MPA</t>
  </si>
  <si>
    <t>395,73</t>
  </si>
  <si>
    <t>CONTAINER ALMOXARIFADO, DE *2,40* X *6,00* M, PADRAO SIMPLES, SEM REVESTIMENTO E SEM DIVISORIAS INTERNOS E SEM SANITARIO, PARA USO EM CANTEIRO DE OBRAS</t>
  </si>
  <si>
    <t>19.404,00</t>
  </si>
  <si>
    <t>CONTATOR TRIPOLAR, CORRENTE DE *110* A, TENSAO NOMINAL DE *500* V, CATEGORIA AC-2 E AC-3</t>
  </si>
  <si>
    <t>1.412,20</t>
  </si>
  <si>
    <t>CONTATOR TRIPOLAR, CORRENTE DE *185* A, TENSAO NOMINAL DE *500* V, CATEGORIA AC-2 E AC-3</t>
  </si>
  <si>
    <t>2.112,12</t>
  </si>
  <si>
    <t>CONTATOR TRIPOLAR, CORRENTE DE *22* A, TENSAO NOMINAL DE *500* V, CATEGORIA AC-2 E AC-3</t>
  </si>
  <si>
    <t>147,52</t>
  </si>
  <si>
    <t>CONTATOR TRIPOLAR, CORRENTE DE *265* A, TENSAO NOMINAL DE *500* V, CATEGORIA AC-2 E AC-3</t>
  </si>
  <si>
    <t>4.766,18</t>
  </si>
  <si>
    <t>CONTATOR TRIPOLAR, CORRENTE DE *38* A, TENSAO NOMINAL DE *500* V, CATEGORIA AC-2 E AC-3</t>
  </si>
  <si>
    <t>310,76</t>
  </si>
  <si>
    <t>CONTATOR TRIPOLAR, CORRENTE DE *500* A, TENSAO NOMINAL DE *500* V, CATEGORIA AC-2 E AC-3</t>
  </si>
  <si>
    <t>11.599,76</t>
  </si>
  <si>
    <t>CONTATOR TRIPOLAR, CORRENTE DE *65* A, TENSAO NOMINAL DE *500* V, CATEGORIA AC-2 E AC-3</t>
  </si>
  <si>
    <t>594,01</t>
  </si>
  <si>
    <t>CONTATOR TRIPOLAR, CORRENTE DE 12 A, TENSAO NOMINAL DE *500* V, CATEGORIA AC-2 E AC-3</t>
  </si>
  <si>
    <t>120,31</t>
  </si>
  <si>
    <t>CONTATOR TRIPOLAR, CORRENTE DE 25 A, TENSAO NOMINAL DE *500* V, CATEGORIA AC-2 E AC-3</t>
  </si>
  <si>
    <t>165,49</t>
  </si>
  <si>
    <t>CONTATOR TRIPOLAR, CORRENTE DE 250 A, TENSAO NOMINAL DE *500* V, PARA ACIONAMENTO DE CAPACITORES</t>
  </si>
  <si>
    <t>3.643,84</t>
  </si>
  <si>
    <t>CONTATOR TRIPOLAR, CORRENTE DE 300 A, TENSAO NOMINAL DE *500* V, CATEGORIA AC-2 E AC-3</t>
  </si>
  <si>
    <t>5.604,30</t>
  </si>
  <si>
    <t>CONTATOR TRIPOLAR, CORRENTE DE 32 A, TENSAO NOMINAL DE *500* V, CATEGORIA AC-2 E AC-3</t>
  </si>
  <si>
    <t>256,13</t>
  </si>
  <si>
    <t>CONTATOR TRIPOLAR, CORRENTE DE 400 A, TENSAO NOMINAL DE *500* V, CATEGORIA AC-2 E AC-3</t>
  </si>
  <si>
    <t>6.690,32</t>
  </si>
  <si>
    <t>CONTATOR TRIPOLAR, CORRENTE DE 45 A, TENSAO NOMINAL DE *500* V, CATEGORIA AC-2 E AC-3</t>
  </si>
  <si>
    <t>458,09</t>
  </si>
  <si>
    <t>CONTATOR TRIPOLAR, CORRENTE DE 630 A, TENSAO NOMINAL DE *500* V, CATEGORIA AC-2 E AC-3</t>
  </si>
  <si>
    <t>16.445,13</t>
  </si>
  <si>
    <t>CONTATOR TRIPOLAR, CORRENTE DE 75 A, TENSAO NOMINAL DE *500* V, CATEGORIA AC-2 E AC-3</t>
  </si>
  <si>
    <t>860,23</t>
  </si>
  <si>
    <t>CONTATOR TRIPOLAR, CORRENTE DE 9 A, TENSAO NOMINAL DE *500* V, CATEGORIA AC-2 E AC-3</t>
  </si>
  <si>
    <t>113,30</t>
  </si>
  <si>
    <t>CONTATOR TRIPOLAR, CORRENTE DE 95 A, TENSAO NOMINAL DE *500* V, CATEGORIA AC-2 E AC-3</t>
  </si>
  <si>
    <t>1.182,08</t>
  </si>
  <si>
    <t>CONTRA-PORCA SEXTAVADA, DIAMETRO NOMINAL 1 3/8", ALTURA 35 MM</t>
  </si>
  <si>
    <t>48,42</t>
  </si>
  <si>
    <t>CONTRAMARCO DE ALUMINIO (PERFIL 25) PARA ESQUADRIAS, TIPO CONVENCIONAL / CADEIRINHA, 60 MM (CM-060), INCLUSO CONEXOES, GRAPAS E TRAVAMENTOS</t>
  </si>
  <si>
    <t>COORDENADOR / GERENTE DE OBRA</t>
  </si>
  <si>
    <t>141,87</t>
  </si>
  <si>
    <t>COORDENADOR / GERENTE DE OBRA (MENSALISTA)</t>
  </si>
  <si>
    <t>24.920,83</t>
  </si>
  <si>
    <t>CORDA DE POLIAMIDA 12 MM TIPO BOMBEIRO, PARA TRABALHO EM ALTURA</t>
  </si>
  <si>
    <t xml:space="preserve">100M  </t>
  </si>
  <si>
    <t>640,24</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</si>
  <si>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</si>
  <si>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</si>
  <si>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</si>
  <si>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</si>
  <si>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2,44</t>
  </si>
  <si>
    <t>CORDAO DE COBRE, FLEXIVEL, TORCIDO, CLASSE 4 OU 5, ISOLACAO EM PVC/D, 300 V, 2 CONDUTORES DE 2,5 MM2</t>
  </si>
  <si>
    <t>4,03</t>
  </si>
  <si>
    <t>CORDAO DE COBRE, FLEXIVEL, TORCIDO, CLASSE 4 OU 5, ISOLACAO EM PVC/D, 300 V, 2 CONDUTORES DE 4 MM2</t>
  </si>
  <si>
    <t>6,20</t>
  </si>
  <si>
    <t>CORDEL DETONANTE, NP 05 G/M</t>
  </si>
  <si>
    <t>9,25</t>
  </si>
  <si>
    <t>CORDEL DETONANTE, NP 10 G/M</t>
  </si>
  <si>
    <t>9,56</t>
  </si>
  <si>
    <t>CORRENTE DE ELO CURTO COMUM, SOLDADA, GALVANIZADA, ESPESSURA DO ELO = 1/2" (12,5 MM)</t>
  </si>
  <si>
    <t>30,59</t>
  </si>
  <si>
    <t>CORTADEIRA DE PISO DE CONCRETO E ASFALTO, PARA DISCO PADRAO DE DIAMETRO 350 MM (14") OU 450 MM (18") , MOTOR A GASOLINA, POTENCIA 13 HP, SEM DISCO</t>
  </si>
  <si>
    <t>10.705,67</t>
  </si>
  <si>
    <t>CORTADEIRA HIDRAULICA DE VERGALHAO, PARA ACO DE DIAMETRO ATE 50 MM, MOTOR ELETRICO TRIFASICO, POTENCIA DE 5,5 HP A 7,5 HP</t>
  </si>
  <si>
    <t>88.253,94</t>
  </si>
  <si>
    <t>COTOVELO BRONZE/LATAO (REF 707-3) SEM ANEL DE SOLDA, BOLSA X ROSCA F, 15MM X 1/2"</t>
  </si>
  <si>
    <t>15,91</t>
  </si>
  <si>
    <t>COTOVELO BRONZE/LATAO (REF 707-3) SEM ANEL DE SOLDA, BOLSA X ROSCA F, 22MM X 1/2"</t>
  </si>
  <si>
    <t>24,33</t>
  </si>
  <si>
    <t>COTOVELO BRONZE/LATAO (REF 707-3) SEM ANEL DE SOLDA, BOLSA X ROSCA F, 22MM X 3/4"</t>
  </si>
  <si>
    <t>27,28</t>
  </si>
  <si>
    <t>COTOVELO DE COBRE 90 GRAUS (REF 607) SEM ANEL DE SOLDA, BOLSA X BOLSA, 104 MM</t>
  </si>
  <si>
    <t>912,84</t>
  </si>
  <si>
    <t>COTOVELO DE COBRE 90 GRAUS (REF 607) SEM ANEL DE SOLDA, BOLSA X BOLSA, 15 MM</t>
  </si>
  <si>
    <t>5,96</t>
  </si>
  <si>
    <t>COTOVELO DE COBRE 90 GRAUS (REF 607) SEM ANEL DE SOLDA, BOLSA X BOLSA, 22 MM</t>
  </si>
  <si>
    <t>13,45</t>
  </si>
  <si>
    <t>COTOVELO DE COBRE 90 GRAUS (REF 607) SEM ANEL DE SOLDA, BOLSA X BOLSA, 28 MM</t>
  </si>
  <si>
    <t>23,10</t>
  </si>
  <si>
    <t>COTOVELO DE COBRE 90 GRAUS (REF 607) SEM ANEL DE SOLDA, BOLSA X BOLSA, 35 MM</t>
  </si>
  <si>
    <t>45,41</t>
  </si>
  <si>
    <t>COTOVELO DE COBRE 90 GRAUS (REF 607) SEM ANEL DE SOLDA, BOLSA X BOLSA, 42 MM</t>
  </si>
  <si>
    <t>69,70</t>
  </si>
  <si>
    <t>COTOVELO DE COBRE 90 GRAUS (REF 607) SEM ANEL DE SOLDA, BOLSA X BOLSA, 54 MM</t>
  </si>
  <si>
    <t>110,64</t>
  </si>
  <si>
    <t>COTOVELO DE COBRE 90 GRAUS (REF 607) SEM ANEL DE SOLDA, BOLSA X BOLSA, 66 MM</t>
  </si>
  <si>
    <t>385,25</t>
  </si>
  <si>
    <t>COTOVELO DE COBRE 90 GRAUS (REF 607) SEM ANEL DE SOLDA, BOLSA X BOLSA, 79 MM</t>
  </si>
  <si>
    <t>369,42</t>
  </si>
  <si>
    <t>COTOVELO DE REDUCAO 90 GRAUS DE FERRO GALVANIZADO, COM ROSCA BSP, DE 1 1/2" X 1"</t>
  </si>
  <si>
    <t>47,26</t>
  </si>
  <si>
    <t>COTOVELO DE REDUCAO 90 GRAUS DE FERRO GALVANIZADO, COM ROSCA BSP, DE 1 1/2" X 3/4"</t>
  </si>
  <si>
    <t>47,24</t>
  </si>
  <si>
    <t>COTOVELO DE REDUCAO 90 GRAUS DE FERRO GALVANIZADO, COM ROSCA BSP, DE 1 1/4" X 1"</t>
  </si>
  <si>
    <t>33,67</t>
  </si>
  <si>
    <t>COTOVELO DE REDUCAO 90 GRAUS DE FERRO GALVANIZADO, COM ROSCA BSP, DE 1" X 1/2"</t>
  </si>
  <si>
    <t>19,67</t>
  </si>
  <si>
    <t>COTOVELO DE REDUCAO 90 GRAUS DE FERRO GALVANIZADO, COM ROSCA BSP, DE 1" X 3/4"</t>
  </si>
  <si>
    <t>COTOVELO DE REDUCAO 90 GRAUS DE FERRO GALVANIZADO, COM ROSCA BSP, DE 2 1/2" X 2"</t>
  </si>
  <si>
    <t>119,99</t>
  </si>
  <si>
    <t>COTOVELO DE REDUCAO 90 GRAUS DE FERRO GALVANIZADO, COM ROSCA BSP, DE 2" X 1 1/2"</t>
  </si>
  <si>
    <t>67,76</t>
  </si>
  <si>
    <t>COTOVELO DE REDUCAO 90 GRAUS DE FERRO GALVANIZADO, COM ROSCA BSP, DE 3/4" X 1/2"</t>
  </si>
  <si>
    <t>12,98</t>
  </si>
  <si>
    <t>COTOVELO 45 GRAUS DE FERRO GALVANIZADO, COM ROSCA BSP, DE 1 1/2"</t>
  </si>
  <si>
    <t>39,95</t>
  </si>
  <si>
    <t>COTOVELO 45 GRAUS DE FERRO GALVANIZADO, COM ROSCA BSP, DE 1 1/4"</t>
  </si>
  <si>
    <t>COTOVELO 45 GRAUS DE FERRO GALVANIZADO, COM ROSCA BSP, DE 1/2"</t>
  </si>
  <si>
    <t>9,20</t>
  </si>
  <si>
    <t>COTOVELO 45 GRAUS DE FERRO GALVANIZADO, COM ROSCA BSP, DE 1"</t>
  </si>
  <si>
    <t>COTOVELO 45 GRAUS DE FERRO GALVANIZADO, COM ROSCA BSP, DE 2 1/2"</t>
  </si>
  <si>
    <t>112,30</t>
  </si>
  <si>
    <t>COTOVELO 45 GRAUS DE FERRO GALVANIZADO, COM ROSCA BSP, DE 2"</t>
  </si>
  <si>
    <t>58,10</t>
  </si>
  <si>
    <t>COTOVELO 45 GRAUS DE FERRO GALVANIZADO, COM ROSCA BSP, DE 3/4"</t>
  </si>
  <si>
    <t>COTOVELO 45 GRAUS DE FERRO GALVANIZADO, COM ROSCA BSP, DE 3"</t>
  </si>
  <si>
    <t>164,18</t>
  </si>
  <si>
    <t>COTOVELO 45 GRAUS DE FERRO GALVANIZADO, COM ROSCA BSP, DE 4"</t>
  </si>
  <si>
    <t>287,68</t>
  </si>
  <si>
    <t>COTOVELO 45 GRAUS, PEAD PE 100, DE 125 MM, PARA ELETROFUSAO</t>
  </si>
  <si>
    <t>255,01</t>
  </si>
  <si>
    <t>COTOVELO 45 GRAUS, PEAD PE 100, DE 200 MM, PARA ELETROFUSAO</t>
  </si>
  <si>
    <t>1.667,24</t>
  </si>
  <si>
    <t>COTOVELO 45 GRAUS, PEAD PE 100, DE 32 MM, PARA ELETROFUSAO</t>
  </si>
  <si>
    <t>29,97</t>
  </si>
  <si>
    <t>COTOVELO 45 GRAUS, PEAD PE 100, DE 40 MM, PARA ELETROFUSAO</t>
  </si>
  <si>
    <t>35,37</t>
  </si>
  <si>
    <t>COTOVELO 45 GRAUS, PEAD PE 100, DE 63 MM, PARA ELETROFUSAO</t>
  </si>
  <si>
    <t>51,15</t>
  </si>
  <si>
    <t>COTOVELO 90 GRAUS DE FERRO GALVANIZADO, COM ROSCA BSP MACHO/FEMEA, DE 1 1/2"</t>
  </si>
  <si>
    <t>45,17</t>
  </si>
  <si>
    <t>COTOVELO 90 GRAUS DE FERRO GALVANIZADO, COM ROSCA BSP MACHO/FEMEA, DE 1 1/4"</t>
  </si>
  <si>
    <t>37,23</t>
  </si>
  <si>
    <t>COTOVELO 90 GRAUS DE FERRO GALVANIZADO, COM ROSCA BSP MACHO/FEMEA, DE 1/2"</t>
  </si>
  <si>
    <t>10,79</t>
  </si>
  <si>
    <t>COTOVELO 90 GRAUS DE FERRO GALVANIZADO, COM ROSCA BSP MACHO/FEMEA, DE 1"</t>
  </si>
  <si>
    <t>COTOVELO 90 GRAUS DE FERRO GALVANIZADO, COM ROSCA BSP MACHO/FEMEA, DE 2 1/2"</t>
  </si>
  <si>
    <t>131,84</t>
  </si>
  <si>
    <t>COTOVELO 90 GRAUS DE FERRO GALVANIZADO, COM ROSCA BSP MACHO/FEMEA, DE 2"</t>
  </si>
  <si>
    <t>65,08</t>
  </si>
  <si>
    <t>COTOVELO 90 GRAUS DE FERRO GALVANIZADO, COM ROSCA BSP MACHO/FEMEA, DE 3/4"</t>
  </si>
  <si>
    <t>12,91</t>
  </si>
  <si>
    <t>COTOVELO 90 GRAUS DE FERRO GALVANIZADO, COM ROSCA BSP MACHO/FEMEA, DE 3"</t>
  </si>
  <si>
    <t>200,53</t>
  </si>
  <si>
    <t>COTOVELO 90 GRAUS DE FERRO GALVANIZADO, COM ROSCA BSP, DE 1 1/2"</t>
  </si>
  <si>
    <t>36,20</t>
  </si>
  <si>
    <t>COTOVELO 90 GRAUS DE FERRO GALVANIZADO, COM ROSCA BSP, DE 1 1/4"</t>
  </si>
  <si>
    <t>27,18</t>
  </si>
  <si>
    <t>COTOVELO 90 GRAUS DE FERRO GALVANIZADO, COM ROSCA BSP, DE 1/2"</t>
  </si>
  <si>
    <t>7,72</t>
  </si>
  <si>
    <t>COTOVELO 90 GRAUS DE FERRO GALVANIZADO, COM ROSCA BSP, DE 1"</t>
  </si>
  <si>
    <t>17,34</t>
  </si>
  <si>
    <t>COTOVELO 90 GRAUS DE FERRO GALVANIZADO, COM ROSCA BSP, DE 2 1/2"</t>
  </si>
  <si>
    <t>101,10</t>
  </si>
  <si>
    <t>COTOVELO 90 GRAUS DE FERRO GALVANIZADO, COM ROSCA BSP, DE 2"</t>
  </si>
  <si>
    <t>55,55</t>
  </si>
  <si>
    <t>COTOVELO 90 GRAUS DE FERRO GALVANIZADO, COM ROSCA BSP, DE 3/4"</t>
  </si>
  <si>
    <t>11,55</t>
  </si>
  <si>
    <t>COTOVELO 90 GRAUS DE FERRO GALVANIZADO, COM ROSCA BSP, DE 3"</t>
  </si>
  <si>
    <t>142,60</t>
  </si>
  <si>
    <t>COTOVELO 90 GRAUS DE FERRO GALVANIZADO, COM ROSCA BSP, DE 4"</t>
  </si>
  <si>
    <t>271,19</t>
  </si>
  <si>
    <t>COTOVELO 90 GRAUS DE FERRO GALVANIZADO, COM ROSCA BSP, DE 5"</t>
  </si>
  <si>
    <t>395,70</t>
  </si>
  <si>
    <t>COTOVELO 90 GRAUS DE FERRO GALVANIZADO, COM ROSCA BSP, DE 6"</t>
  </si>
  <si>
    <t>1.011,39</t>
  </si>
  <si>
    <t>COTOVELO 90 GRAUS, PEAD PE 100, DE 125 MM, PARA ELETROFUSAO</t>
  </si>
  <si>
    <t>COTOVELO 90 GRAUS, PEAD PE 100, DE 20 MM, PARA ELETROFUSAO</t>
  </si>
  <si>
    <t>31,96</t>
  </si>
  <si>
    <t>COTOVELO 90 GRAUS, PEAD PE 100, DE 200 MM, PARA ELETROFUSAO</t>
  </si>
  <si>
    <t>2.377,71</t>
  </si>
  <si>
    <t>COTOVELO 90 GRAUS, PEAD PE 100, DE 32 MM, PARA ELETROFUSAO</t>
  </si>
  <si>
    <t>43,35</t>
  </si>
  <si>
    <t>COTOVELO 90 GRAUS, PEAD PE 100, DE 63 MM, PARA ELETROFUSAO</t>
  </si>
  <si>
    <t>79,96</t>
  </si>
  <si>
    <t>COTOVELO/JOELHO COM ADAPTADOR, 90 GRAUS, EM POLIPROPILENO, PN 16, PARA TUBOS PEAD, 20 MM X 1/2" - LIGACAO PREDIAL DE AGUA</t>
  </si>
  <si>
    <t>4,56</t>
  </si>
  <si>
    <t>COTOVELO/JOELHO COM ADAPTADOR, 90 GRAUS, EM POLIPROPILENO, PN 16, PARA TUBOS PEAD, 20 MM X 3/4" - LIGACAO PREDIAL DE AGUA</t>
  </si>
  <si>
    <t>5,17</t>
  </si>
  <si>
    <t>COTOVELO/JOELHO COM ADAPTADOR, 90 GRAUS, EM POLIPROPILENO, PN 16, PARA TUBOS PEAD, 32 MM X 1" - LIGACAO PREDIAL DE AGUA</t>
  </si>
  <si>
    <t>9,41</t>
  </si>
  <si>
    <t>COTOVELO/JOELHO 90 GRAUS, EM POLIPROPILENO, PN 16, PARA TUBOS PEAD, 20 X 20 MM - LIGACAO PREDIAL DE AGUA</t>
  </si>
  <si>
    <t>4,26</t>
  </si>
  <si>
    <t>COTOVELO/JOELHO 90 GRAUS, EM POLIPROPILENO, PN 16, PARA TUBOS PEAD, 32 X 32 MM - LIGACAO PREDIAL DE AGUA</t>
  </si>
  <si>
    <t>CREMONA RETANGULAR INJETADA LISA COM CHAVE, COM CASTANHA / ALCA, EM LATAO, COM ACABAMENTO CROMADO, DE SOBREPOR / EMBUTIR</t>
  </si>
  <si>
    <t>142,24</t>
  </si>
  <si>
    <t>CREMONA RETANGULAR INJETADA LISA, COM CASTANHA / ALCA, EM LATAO, COM ACABAMENTO CROMADO, DE SOBREPOR / EMBUTIR</t>
  </si>
  <si>
    <t>25,73</t>
  </si>
  <si>
    <t>CRUZETA DE CONCRETO LEVE, COMP. 2000 MM SECAO, 90 X 90 MM</t>
  </si>
  <si>
    <t>80,01</t>
  </si>
  <si>
    <t>CRUZETA DE FERRO GALVANIZADO, COM ROSCA BSP, DE 1 1/2"</t>
  </si>
  <si>
    <t>85,38</t>
  </si>
  <si>
    <t>CRUZETA DE FERRO GALVANIZADO, COM ROSCA BSP, DE 1 1/4"</t>
  </si>
  <si>
    <t>66,88</t>
  </si>
  <si>
    <t>CRUZETA DE FERRO GALVANIZADO, COM ROSCA BSP, DE 1/2"</t>
  </si>
  <si>
    <t>23,95</t>
  </si>
  <si>
    <t>CRUZETA DE FERRO GALVANIZADO, COM ROSCA BSP, DE 1"</t>
  </si>
  <si>
    <t>45,99</t>
  </si>
  <si>
    <t>CRUZETA DE FERRO GALVANIZADO, COM ROSCA BSP, DE 2 1/2"</t>
  </si>
  <si>
    <t>213,33</t>
  </si>
  <si>
    <t>CRUZETA DE FERRO GALVANIZADO, COM ROSCA BSP, DE 2"</t>
  </si>
  <si>
    <t>117,92</t>
  </si>
  <si>
    <t>CRUZETA DE FERRO GALVANIZADO, COM ROSCA BSP, DE 3/4"</t>
  </si>
  <si>
    <t>32,87</t>
  </si>
  <si>
    <t>CRUZETA DE FERRO GALVANIZADO, COM ROSCA BSP, DE 3"</t>
  </si>
  <si>
    <t>306,18</t>
  </si>
  <si>
    <t>CRUZETA DE MADEIRA TRATADA, *90 X 115 X 2400* MM, EM EUCALIPTO OU EQUIVALENTE DA REGIAO</t>
  </si>
  <si>
    <t>124,45</t>
  </si>
  <si>
    <t>CUBA ACO INOX (AISI 304) DE EMBUTIR COM VALVULA DE 3 1/2 ", DE *56 X 33 X 12* CM</t>
  </si>
  <si>
    <t>167,43</t>
  </si>
  <si>
    <t>CUBA ACO INOX (AISI 304) DE EMBUTIR COM VALVULA 3 1/2 ", DE *40 X 34 X 12* CM</t>
  </si>
  <si>
    <t>115,97</t>
  </si>
  <si>
    <t>CUBA ACO INOX (AISI 304) DE EMBUTIR COM VALVULA 3 1/2 ", DE *46 X 30 X 12* CM</t>
  </si>
  <si>
    <t>152,29</t>
  </si>
  <si>
    <t>CUMEEIRA ARTICULADA (ABA INFERIOR) PARA TELHA ONDULADA DE FIBROCIMENTO E = 4 MM, ABA *330* MM, COMPRIMENTO 500 MM (SEM AMIANTO)</t>
  </si>
  <si>
    <t>11,49</t>
  </si>
  <si>
    <t>CUMEEIRA NORMAL PARA TELHA ESTRUTURAL DE FIBROCIMENTO 2 ABAS, E = 6 MM, DE 1050 X 935 MM (SEM AMIANTO)</t>
  </si>
  <si>
    <t>61,73</t>
  </si>
  <si>
    <t>CUMEEIRA NORMAL PARA TELHA ONDULADA DE FIBROCIMENTO, E = 6 MM, ABA 300 MM, COMPRIMENTO 1100 MM (SEM AMIANTO)</t>
  </si>
  <si>
    <t>49,63</t>
  </si>
  <si>
    <t>CUMEEIRA PARA TELHA CERAMICA, COMPRIMENTO DE *41* CM, RENDIMENTO DE *3* TELHAS/M</t>
  </si>
  <si>
    <t>4,32</t>
  </si>
  <si>
    <t>CUMEEIRA PARA TELHA DE CONCRETO, PARA 2 AGUAS DE TELHADO, COR CINZA, RENDIMENTO DE *3* TELHAS/M</t>
  </si>
  <si>
    <t>9,01</t>
  </si>
  <si>
    <t>CUMEEIRA SHED PARA TELHA ONDULADA DE FIBROCIMENTO, E = 6 MM, ABA 280 MM, COMPRIMENTO 1100 MM (SEM AMIANTO)</t>
  </si>
  <si>
    <t>60,28</t>
  </si>
  <si>
    <t>CUMEEIRA UNIVERSAL PARA TELHA ONDULADA DE FIBROCIMENTO, E = 6 MM, ABA 210 MM, COMPRIMENTO 1100 MM (SEM AMIANTO)</t>
  </si>
  <si>
    <t>53,47</t>
  </si>
  <si>
    <t>CURVA CPVC, 90 GRAUS, SOLDAVEL, 22 MM, PARA AGUA QUENTE</t>
  </si>
  <si>
    <t>CURVA CPVC, 90 GRAUS, SOLDAVEL, 28 MM, PARA AGUA QUENTE</t>
  </si>
  <si>
    <t>9,73</t>
  </si>
  <si>
    <t>CURVA CPVC, 90 GRAUS, SOLDAVEL,15 MM, PARA AGUA QUENTE</t>
  </si>
  <si>
    <t>CURVA CURTA PVC, PB, JE, 45 GRAUS, DN 100 MM, PARA REDE COLETORA ESGOTO (NBR 10569)</t>
  </si>
  <si>
    <t>33,88</t>
  </si>
  <si>
    <t>CURVA CURTA PVC, PB, JE, 90 GRAUS, DN 100 MM, PARA REDE COLETORA ESGOTO (NBR 10569)</t>
  </si>
  <si>
    <t>43,15</t>
  </si>
  <si>
    <t>CURVA DE PVC 45 GRAUS, SOLDAVEL, 110 MM, PARA AGUA FRIA PREDIAL (NBR 5648)</t>
  </si>
  <si>
    <t>188,65</t>
  </si>
  <si>
    <t>CURVA DE PVC 45 GRAUS, SOLDAVEL, 20 MM, PARA AGUA FRIA PREDIAL (NBR 5648)</t>
  </si>
  <si>
    <t>2,49</t>
  </si>
  <si>
    <t>CURVA DE PVC 45 GRAUS, SOLDAVEL, 25 MM, PARA AGUA FRIA PREDIAL (NBR 5648)</t>
  </si>
  <si>
    <t>CURVA DE PVC 45 GRAUS, SOLDAVEL, 32 MM, PARA AGUA FRIA PREDIAL (NBR 5648)</t>
  </si>
  <si>
    <t>5,38</t>
  </si>
  <si>
    <t>CURVA DE PVC 45 GRAUS, SOLDAVEL, 40 MM, PARA AGUA FRIA PREDIAL (NBR 5648)</t>
  </si>
  <si>
    <t>8,81</t>
  </si>
  <si>
    <t>CURVA DE PVC 45 GRAUS, SOLDAVEL, 50 MM, PARA AGUA FRIA PREDIAL (NBR 5648)</t>
  </si>
  <si>
    <t>CURVA DE PVC 45 GRAUS, SOLDAVEL, 60 MM, PARA AGUA FRIA PREDIAL (NBR 5648)</t>
  </si>
  <si>
    <t>29,45</t>
  </si>
  <si>
    <t>CURVA DE PVC 45 GRAUS, SOLDAVEL, 75 MM, PARA AGUA FRIA PREDIAL (NBR 5648)</t>
  </si>
  <si>
    <t>43,74</t>
  </si>
  <si>
    <t>CURVA DE PVC 45 GRAUS, SOLDAVEL, 85 MM, PARA AGUA FRIA PREDIAL (NBR 5648)</t>
  </si>
  <si>
    <t>76,43</t>
  </si>
  <si>
    <t>CURVA DE PVC 90 GRAUS, SOLDAVEL, 110 MM, PARA AGUA FRIA PREDIAL (NBR 5648)</t>
  </si>
  <si>
    <t>250,07</t>
  </si>
  <si>
    <t>CURVA DE PVC 90 GRAUS, SOLDAVEL, 20 MM, PARA AGUA FRIA PREDIAL (NBR 5648)</t>
  </si>
  <si>
    <t>3,30</t>
  </si>
  <si>
    <t>CURVA DE PVC 90 GRAUS, SOLDAVEL, 25 MM, PARA AGUA FRIA PREDIAL (NBR 5648)</t>
  </si>
  <si>
    <t>CURVA DE PVC 90 GRAUS, SOLDAVEL, 32 MM, PARA AGUA FRIA PREDIAL (NBR 5648)</t>
  </si>
  <si>
    <t>9,69</t>
  </si>
  <si>
    <t>CURVA DE PVC 90 GRAUS, SOLDAVEL, 40 MM, PARA AGUA FRIA PREDIAL (NBR 5648)</t>
  </si>
  <si>
    <t>CURVA DE PVC 90 GRAUS, SOLDAVEL, 50 MM, PARA AGUA FRIA PREDIAL (NBR 5648)</t>
  </si>
  <si>
    <t>20,98</t>
  </si>
  <si>
    <t>CURVA DE PVC 90 GRAUS, SOLDAVEL, 60 MM, PARA AGUA FRIA PREDIAL (NBR 5648)</t>
  </si>
  <si>
    <t>51,85</t>
  </si>
  <si>
    <t>CURVA DE PVC 90 GRAUS, SOLDAVEL, 75 MM, PARA AGUA FRIA PREDIAL (NBR 5648)</t>
  </si>
  <si>
    <t>73,72</t>
  </si>
  <si>
    <t>CURVA DE PVC 90 GRAUS, SOLDAVEL, 85 MM, PARA AGUA FRIA PREDIAL (NBR 5648)</t>
  </si>
  <si>
    <t>105,93</t>
  </si>
  <si>
    <t>CURVA DE PVC, 45 GRAUS, SERIE R, DN 100 MM, PARA ESGOTO OU AGUAS PLUVIAIS PREDIAIS</t>
  </si>
  <si>
    <t>32,66</t>
  </si>
  <si>
    <t>CURVA DE PVC, 90 GRAUS, SERIE R, DN 100 MM, PARA ESGOTO OU AGUAS PLUVIAIS PREDIAIS</t>
  </si>
  <si>
    <t>74,08</t>
  </si>
  <si>
    <t>CURVA DE PVC, 90 GRAUS, SERIE R, DN 50 MM, PARA ESGOTO OU AGUAS PLUVIAIS PREDIAIS</t>
  </si>
  <si>
    <t>34,97</t>
  </si>
  <si>
    <t>CURVA DE PVC, 90 GRAUS, SERIE R, DN 75 MM, PARA ESGOTO OU AGUAS PLUVIAIS PREDIAIS</t>
  </si>
  <si>
    <t>51,12</t>
  </si>
  <si>
    <t>CURVA DE TRANSPOSICAO BRONZE/LATAO (REF 736) SEM ANEL DE SOLDA, BOLSA X BOLSA, 15 MM</t>
  </si>
  <si>
    <t>21,07</t>
  </si>
  <si>
    <t>CURVA DE TRANSPOSICAO BRONZE/LATAO (REF 736) SEM ANEL DE SOLDA, BOLSA X BOLSA, 22 MM</t>
  </si>
  <si>
    <t>46,85</t>
  </si>
  <si>
    <t>CURVA DE TRANSPOSICAO BRONZE/LATAO (REF 736) SEM ANEL DE SOLDA, BOLSA X BOLSA, 28 MM</t>
  </si>
  <si>
    <t>84,40</t>
  </si>
  <si>
    <t>CURVA DE TRANSPOSICAO, CPVC, SOLDAVEL, 15 MM</t>
  </si>
  <si>
    <t>5,83</t>
  </si>
  <si>
    <t>CURVA DE TRANSPOSICAO, CPVC, SOLDAVEL, 22 MM</t>
  </si>
  <si>
    <t>7,71</t>
  </si>
  <si>
    <t>CURVA DE TRANSPOSICAO, PVC SOLDAVEL, 20 MM, PARA AGUA FRIA PREDIAL</t>
  </si>
  <si>
    <t>CURVA DE TRANSPOSICAO, PVC, SOLDAVEL, 25 MM, PARA AGUA FRIA PREDIAL</t>
  </si>
  <si>
    <t>9,57</t>
  </si>
  <si>
    <t>CURVA DE TRANSPOSICAO, PVC, SOLDAVEL, 32 MM, PARA AGUA FRIA PREDIAL</t>
  </si>
  <si>
    <t>25,64</t>
  </si>
  <si>
    <t>CURVA LONGA PVC, PB, JE, 45 GRAUS, DN 100 MM, PARA REDE COLETORA ESGOTO (NBR 10569)</t>
  </si>
  <si>
    <t>47,45</t>
  </si>
  <si>
    <t>CURVA LONGA PVC, PB, JE, 45 GRAUS, DN 150 MM, PARA REDE COLETORA ESGOTO (NBR 10569)</t>
  </si>
  <si>
    <t>174,93</t>
  </si>
  <si>
    <t>CURVA LONGA PVC, PB, JE, 90 GRAUS, DN 100 MM, PARA REDE COLETORA ESGOTO (NBR 10569)</t>
  </si>
  <si>
    <t>68,85</t>
  </si>
  <si>
    <t>CURVA LONGA PVC, PB, JE, 90 GRAUS, DN 150 MM, PARA REDE COLETORA ESGOTO (NBR 10569)</t>
  </si>
  <si>
    <t>251,20</t>
  </si>
  <si>
    <t>CURVA PPR 90 GRAUS, DN 20 MM, PARA AGUA QUENTE PREDIAL</t>
  </si>
  <si>
    <t>CURVA PPR 90 GRAUS, DN 25 MM, PARA AGUA QUENTE PREDIAL</t>
  </si>
  <si>
    <t>13,68</t>
  </si>
  <si>
    <t>CURVA PVC CURTA 90 G, DN 50 MM, PARA ESGOTO PREDIAL</t>
  </si>
  <si>
    <t>CURVA PVC CURTA 90 GRAUS, DN 40 MM, PARA ESGOTO PREDIAL</t>
  </si>
  <si>
    <t>CURVA PVC CURTA 90 GRAUS, DN 75 MM, PARA ESGOTO PREDIAL</t>
  </si>
  <si>
    <t>24,69</t>
  </si>
  <si>
    <t>CURVA PVC CURTA 90 GRAUS, 100 MM, PARA ESGOTO PREDIAL</t>
  </si>
  <si>
    <t>CURVA PVC LEVE, 90 GRAUS, COM PONTA E BOLSA LISA, DN 150 MM</t>
  </si>
  <si>
    <t>106,66</t>
  </si>
  <si>
    <t>CURVA PVC LEVE, 90 GRAUS, COM PONTA E BOLSA LISA, DN 250 MM</t>
  </si>
  <si>
    <t>788,09</t>
  </si>
  <si>
    <t>CURVA PVC LEVE, 90 GRAUS, COM PONTA E BOLSA LISA, DN 300 MM</t>
  </si>
  <si>
    <t>1.227,53</t>
  </si>
  <si>
    <t>CURVA PVC LONGA 45 GRAUS, 100 MM, PARA ESGOTO PREDIAL</t>
  </si>
  <si>
    <t>57,58</t>
  </si>
  <si>
    <t>CURVA PVC LONGA 45G, DN 50 MM, PARA ESGOTO PREDIAL</t>
  </si>
  <si>
    <t>14,55</t>
  </si>
  <si>
    <t>CURVA PVC LONGA 45G, DN 75 MM, PARA ESGOTO PREDIAL</t>
  </si>
  <si>
    <t>47,68</t>
  </si>
  <si>
    <t>CURVA PVC LONGA 90 GRAUS, 100 MM, PARA ESGOTO PREDIAL</t>
  </si>
  <si>
    <t>59,76</t>
  </si>
  <si>
    <t>CURVA PVC LONGA 90 GRAUS, 40 MM, PARA ESGOTO PREDIAL</t>
  </si>
  <si>
    <t>6,65</t>
  </si>
  <si>
    <t>CURVA PVC LONGA 90 GRAUS, 50 MM, PARA ESGOTO PREDIAL</t>
  </si>
  <si>
    <t>13,93</t>
  </si>
  <si>
    <t>CURVA PVC LONGA 90 GRAUS, 75 MM, PARA ESGOTO PREDIAL</t>
  </si>
  <si>
    <t>40,99</t>
  </si>
  <si>
    <t>CURVA PVC PBA, JE, PB, 22 GRAUS, DN 100 / DE 110 MM, PARA REDE AGUA (NBR 10351)</t>
  </si>
  <si>
    <t>172,55</t>
  </si>
  <si>
    <t>CURVA PVC PBA, JE, PB, 22 GRAUS, DN 50 / DE 60 MM, PARA REDE AGUA (NBR 10351)</t>
  </si>
  <si>
    <t>CURVA PVC PBA, JE, PB, 22 GRAUS, DN 75 / DE 85 MM, PARA REDE AGUA (NBR 10351)</t>
  </si>
  <si>
    <t>70,93</t>
  </si>
  <si>
    <t>CURVA PVC PBA, JE, PB, 45 GRAUS, DN 100 / DE 110 MM, PARA REDE AGUA (NBR 10351)</t>
  </si>
  <si>
    <t>170,87</t>
  </si>
  <si>
    <t>CURVA PVC PBA, JE, PB, 45 GRAUS, DN 50 / DE 60 MM, PARA REDE AGUA (NBR 10351)</t>
  </si>
  <si>
    <t>37,30</t>
  </si>
  <si>
    <t>CURVA PVC PBA, JE, PB, 45 GRAUS, DN 75 / DE 85 MM, PARA REDE AGUA (NBR 10351)</t>
  </si>
  <si>
    <t>92,06</t>
  </si>
  <si>
    <t>CURVA PVC PBA, JE, PB, 90 GRAUS, DN 100 / DE 110 MM, PARA REDE AGUA (NBR 10351)</t>
  </si>
  <si>
    <t>208,52</t>
  </si>
  <si>
    <t>CURVA PVC PBA, JE, PB, 90 GRAUS, DN 50 / DE 60 MM, PARA REDE AGUA (NBR 10351)</t>
  </si>
  <si>
    <t>46,75</t>
  </si>
  <si>
    <t>CURVA PVC PBA, JE, PB, 90 GRAUS, DN 75 / DE 85 MM, PARA REDE AGUA (NBR 10351)</t>
  </si>
  <si>
    <t>110,36</t>
  </si>
  <si>
    <t>CURVA PVC 90 GRAUS, ROSCAVEL, 1 1/2",  AGUA FRIA PREDIAL</t>
  </si>
  <si>
    <t>36,96</t>
  </si>
  <si>
    <t>CURVA PVC 90 GRAUS, ROSCAVEL, 1 1/4",  AGUA FRIA PREDIAL</t>
  </si>
  <si>
    <t>27,93</t>
  </si>
  <si>
    <t>CURVA PVC 90 GRAUS, ROSCAVEL, 1/2",  AGUA FRIA PREDIAL</t>
  </si>
  <si>
    <t>CURVA PVC 90 GRAUS, ROSCAVEL, 1",  AGUA FRIA PREDIAL</t>
  </si>
  <si>
    <t>11,48</t>
  </si>
  <si>
    <t>CURVA PVC 90 GRAUS, ROSCAVEL, 2",  AGUA FRIA PREDIAL</t>
  </si>
  <si>
    <t>52,74</t>
  </si>
  <si>
    <t>CURVA PVC 90 GRAUS, ROSCAVEL, 3/4",  AGUA FRIA PREDIAL</t>
  </si>
  <si>
    <t>7,35</t>
  </si>
  <si>
    <t>CURVA PVC, BB, JE, 45 GRAUS, DN 200 MM, PARA TUBO CORRUGADO E/OU LISO, REDE COLETORA ESGOTO (NBR 10569)</t>
  </si>
  <si>
    <t>557,32</t>
  </si>
  <si>
    <t>CURVA PVC, BB, JE, 45 GRAUS, DN 250 MM, PARA TUBO CORRUGADO E/OU LISO, REDE COLETORA ESGOTO (NBR 10569)</t>
  </si>
  <si>
    <t>916,75</t>
  </si>
  <si>
    <t>CURVA PVC, BB, JE, 90 GRAUS, DN 200 MM, PARA TUBO CORRUGADO E/OU LISO, REDE COLETORA ESGOTO (NBR 10569)</t>
  </si>
  <si>
    <t>697,05</t>
  </si>
  <si>
    <t>CURVA PVC, BB, JE, 90 GRAUS, DN 250 MM, PARA TUBO CORRUGADO E/OU LISO, REDE COLETORA ESGOTO (NBR 10569)</t>
  </si>
  <si>
    <t>1.030,51</t>
  </si>
  <si>
    <t>CURVA PVC, SERIE R, 87.30 GRAUS, CURTA, 100 MM, PARA ESGOTO OU AGUAS PLUVIAIS PREDIAIS (PARA PE-DE-COLUNA)</t>
  </si>
  <si>
    <t>56,46</t>
  </si>
  <si>
    <t>CURVA PVC, SERIE R, 87.30 GRAUS, CURTA, 150 MM, PARA ESGOTO OU AGUAS PLUVIAIS PREDIAIS (PARA PE-DE-COLUNA)</t>
  </si>
  <si>
    <t>190,36</t>
  </si>
  <si>
    <t>CURVA PVC, SERIE R, 87.30 GRAUS, CURTA, 75 MM, PARA ESGOTO OU AGUAS PLUVIAIS PREDIAIS (PARA PE-DE-COLUNA)</t>
  </si>
  <si>
    <t>36,94</t>
  </si>
  <si>
    <t>CURVA PVC, 45 GRAUS, CURTA, PB, DN 100 MM, PARA ESGOTO PREDIAL</t>
  </si>
  <si>
    <t>34,15</t>
  </si>
  <si>
    <t>CURVA 135 GRAUS, DE PVC RIGIDO ROSCAVEL, DE 1", PARA ELETRODUTO</t>
  </si>
  <si>
    <t>CURVA 135 GRAUS, DE PVC RIGIDO ROSCAVEL, DE 3/4", PARA ELETRODUTO</t>
  </si>
  <si>
    <t>CURVA 135 GRAUS, PARA ELETRODUTO, EM ACO GALVANIZADO ELETROLITICO, DIAMETRO DE 100 MM (4")</t>
  </si>
  <si>
    <t>291,23</t>
  </si>
  <si>
    <t>CURVA 135 GRAUS, PARA ELETRODUTO, EM ACO GALVANIZADO ELETROLITICO, DIAMETRO DE 15 MM (1/2")</t>
  </si>
  <si>
    <t>6,91</t>
  </si>
  <si>
    <t>CURVA 135 GRAUS, PARA ELETRODUTO, EM ACO GALVANIZADO ELETROLITICO, DIAMETRO DE 20 MM (3/4")</t>
  </si>
  <si>
    <t>8,32</t>
  </si>
  <si>
    <t>CURVA 135 GRAUS, PARA ELETRODUTO, EM ACO GALVANIZADO ELETROLITICO, DIAMETRO DE 25 MM (1")</t>
  </si>
  <si>
    <t>13,24</t>
  </si>
  <si>
    <t>CURVA 135 GRAUS, PARA ELETRODUTO, EM ACO GALVANIZADO ELETROLITICO, DIAMETRO DE 32 MM (1 1/4")</t>
  </si>
  <si>
    <t>27,94</t>
  </si>
  <si>
    <t>CURVA 135 GRAUS, PARA ELETRODUTO, EM ACO GALVANIZADO ELETROLITICO, DIAMETRO DE 40 MM (1 1/2")</t>
  </si>
  <si>
    <t>CURVA 135 GRAUS, PARA ELETRODUTO, EM ACO GALVANIZADO ELETROLITICO, DIAMETRO DE 50 MM (2")</t>
  </si>
  <si>
    <t>62,27</t>
  </si>
  <si>
    <t>CURVA 135 GRAUS, PARA ELETRODUTO, EM ACO GALVANIZADO ELETROLITICO, DIAMETRO DE 65 MM (2 1/2")</t>
  </si>
  <si>
    <t>109,69</t>
  </si>
  <si>
    <t>CURVA 135 GRAUS, PARA ELETRODUTO, EM ACO GALVANIZADO ELETROLITICO, DIAMETRO DE 80 MM (3")</t>
  </si>
  <si>
    <t>148,37</t>
  </si>
  <si>
    <t>CURVA 180 GRAUS, DE PVC RIGIDO ROSCAVEL, DE 1 1/2", PARA ELETRODUTO</t>
  </si>
  <si>
    <t>14,23</t>
  </si>
  <si>
    <t>CURVA 180 GRAUS, DE PVC RIGIDO ROSCAVEL, DE 1 1/4", PARA ELETRODUTO</t>
  </si>
  <si>
    <t>9,35</t>
  </si>
  <si>
    <t>CURVA 180 GRAUS, DE PVC RIGIDO ROSCAVEL, DE 1/2", PARA ELETRODUTO</t>
  </si>
  <si>
    <t>3,31</t>
  </si>
  <si>
    <t>CURVA 180 GRAUS, DE PVC RIGIDO ROSCAVEL, DE 1", PARA ELETRODUTO</t>
  </si>
  <si>
    <t>8,43</t>
  </si>
  <si>
    <t>CURVA 180 GRAUS, DE PVC RIGIDO ROSCAVEL, DE 2", PARA ELETRODUTO</t>
  </si>
  <si>
    <t>22,75</t>
  </si>
  <si>
    <t>CURVA 180 GRAUS, DE PVC RIGIDO ROSCAVEL, DE 3/4", PARA ELETRODUTO</t>
  </si>
  <si>
    <t>CURVA 45 GRAUS DE COBRE (REF 606) SEM ANEL DE SOLDA, BOLSA X BOLSA, 15 MM</t>
  </si>
  <si>
    <t>5,92</t>
  </si>
  <si>
    <t>CURVA 45 GRAUS DE COBRE (REF 606) SEM ANEL DE SOLDA, BOLSA X BOLSA, 22 MM</t>
  </si>
  <si>
    <t>13,12</t>
  </si>
  <si>
    <t>CURVA 45 GRAUS DE COBRE (REF 606) SEM ANEL DE SOLDA, BOLSA X BOLSA, 28 MM</t>
  </si>
  <si>
    <t>CURVA 45 GRAUS DE COBRE (REF 606) SEM ANEL DE SOLDA, BOLSA X BOLSA, 35 MM</t>
  </si>
  <si>
    <t>55,46</t>
  </si>
  <si>
    <t>CURVA 45 GRAUS DE COBRE (REF 606) SEM ANEL DE SOLDA, BOLSA X BOLSA, 42 MM</t>
  </si>
  <si>
    <t>88,56</t>
  </si>
  <si>
    <t>CURVA 45 GRAUS DE COBRE (REF 606) SEM ANEL DE SOLDA, BOLSA X BOLSA, 54 MM</t>
  </si>
  <si>
    <t>131,53</t>
  </si>
  <si>
    <t>CURVA 45 GRAUS DE COBRE (REF 606) SEM ANEL DE SOLDA, BOLSA X BOLSA, 66 MM</t>
  </si>
  <si>
    <t>312,60</t>
  </si>
  <si>
    <t>CURVA 45 GRAUS DE FERRO GALVANIZADO, COM ROSCA BSP FEMEA, DE 1 1/2"</t>
  </si>
  <si>
    <t>CURVA 45 GRAUS DE FERRO GALVANIZADO, COM ROSCA BSP FEMEA, DE 1 1/4"</t>
  </si>
  <si>
    <t>66,98</t>
  </si>
  <si>
    <t>CURVA 45 GRAUS DE FERRO GALVANIZADO, COM ROSCA BSP FEMEA, DE 1/2"</t>
  </si>
  <si>
    <t>20,03</t>
  </si>
  <si>
    <t>CURVA 45 GRAUS DE FERRO GALVANIZADO, COM ROSCA BSP FEMEA, DE 1"</t>
  </si>
  <si>
    <t>54,49</t>
  </si>
  <si>
    <t>CURVA 45 GRAUS DE FERRO GALVANIZADO, COM ROSCA BSP FEMEA, DE 2 1/2"</t>
  </si>
  <si>
    <t>222,84</t>
  </si>
  <si>
    <t>CURVA 45 GRAUS DE FERRO GALVANIZADO, COM ROSCA BSP FEMEA, DE 2"</t>
  </si>
  <si>
    <t>147,92</t>
  </si>
  <si>
    <t>CURVA 45 GRAUS DE FERRO GALVANIZADO, COM ROSCA BSP FEMEA, DE 3/4"</t>
  </si>
  <si>
    <t>28,92</t>
  </si>
  <si>
    <t>CURVA 45 GRAUS DE FERRO GALVANIZADO, COM ROSCA BSP FEMEA, DE 3"</t>
  </si>
  <si>
    <t>324,08</t>
  </si>
  <si>
    <t>CURVA 45 GRAUS DE FERRO GALVANIZADO, COM ROSCA BSP FEMEA, DE 4"</t>
  </si>
  <si>
    <t>668,11</t>
  </si>
  <si>
    <t>CURVA 45 GRAUS DE FERRO GALVANIZADO, COM ROSCA BSP MACHO/FEMEA, DE 1 1/2"</t>
  </si>
  <si>
    <t>70,64</t>
  </si>
  <si>
    <t>CURVA 45 GRAUS DE FERRO GALVANIZADO, COM ROSCA BSP MACHO/FEMEA, DE 1 1/4"</t>
  </si>
  <si>
    <t>55,85</t>
  </si>
  <si>
    <t>CURVA 45 GRAUS DE FERRO GALVANIZADO, COM ROSCA BSP MACHO/FEMEA, DE 1/2"</t>
  </si>
  <si>
    <t>16,64</t>
  </si>
  <si>
    <t>CURVA 45 GRAUS DE FERRO GALVANIZADO, COM ROSCA BSP MACHO/FEMEA, DE 1"</t>
  </si>
  <si>
    <t>36,39</t>
  </si>
  <si>
    <t>CURVA 45 GRAUS DE FERRO GALVANIZADO, COM ROSCA BSP MACHO/FEMEA, DE 2 1/2"</t>
  </si>
  <si>
    <t>199,47</t>
  </si>
  <si>
    <t>CURVA 45 GRAUS DE FERRO GALVANIZADO, COM ROSCA BSP MACHO/FEMEA, DE 2"</t>
  </si>
  <si>
    <t>CURVA 45 GRAUS DE FERRO GALVANIZADO, COM ROSCA BSP MACHO/FEMEA, DE 3/4"</t>
  </si>
  <si>
    <t>23,93</t>
  </si>
  <si>
    <t>CURVA 45 GRAUS DE FERRO GALVANIZADO, COM ROSCA BSP MACHO/FEMEA, DE 3"</t>
  </si>
  <si>
    <t>279,30</t>
  </si>
  <si>
    <t>CURVA 45 GRAUS EM ACO CARBONO, SOLDAVEL, PRESSAO 3.000 LBS, DN 1 1/2"</t>
  </si>
  <si>
    <t>95,63</t>
  </si>
  <si>
    <t>CURVA 45 GRAUS EM ACO CARBONO, SOLDAVEL, PRESSAO 3.000 LBS, DN 1 1/4"</t>
  </si>
  <si>
    <t>65,47</t>
  </si>
  <si>
    <t>CURVA 45 GRAUS EM ACO CARBONO, SOLDAVEL, PRESSAO 3.000 LBS, DN 1/2"</t>
  </si>
  <si>
    <t>22,63</t>
  </si>
  <si>
    <t>CURVA 45 GRAUS EM ACO CARBONO, SOLDAVEL, PRESSAO 3.000 LBS, DN 1"</t>
  </si>
  <si>
    <t>42,83</t>
  </si>
  <si>
    <t>CURVA 45 GRAUS EM ACO CARBONO, SOLDAVEL, PRESSAO 3.000 LBS, DN 2 1/2"</t>
  </si>
  <si>
    <t>271,62</t>
  </si>
  <si>
    <t>CURVA 45 GRAUS EM ACO CARBONO, SOLDAVEL, PRESSAO 3.000 LBS, DN 2"</t>
  </si>
  <si>
    <t>135,96</t>
  </si>
  <si>
    <t>CURVA 45 GRAUS EM ACO CARBONO, SOLDAVEL, PRESSAO 3.000 LBS, DN 3/4"</t>
  </si>
  <si>
    <t>30,18</t>
  </si>
  <si>
    <t>CURVA 45 GRAUS EM ACO CARBONO, SOLDAVEL, PRESSAO 3.000 LBS, DN 3"</t>
  </si>
  <si>
    <t>705,00</t>
  </si>
  <si>
    <t>CURVA 45 GRAUS RANHURADA EM FERRO FUNDIDO, DN 50 MM (2")</t>
  </si>
  <si>
    <t>CURVA 45 GRAUS RANHURADA EM FERRO FUNDIDO, DN 65 MM (2 1/2")</t>
  </si>
  <si>
    <t>34,37</t>
  </si>
  <si>
    <t>CURVA 45 GRAUS RANHURADA EM FERRO FUNDIDO, DN 80 MM (3")</t>
  </si>
  <si>
    <t>CURVA 45 GRAUS, PARA ELETRODUTO, EM ACO GALVANIZADO ELETROLITICO, DIAMETRO DE 20 MM (3/4")</t>
  </si>
  <si>
    <t>6,50</t>
  </si>
  <si>
    <t>CURVA 45 GRAUS, PARA ELETRODUTO, EM ACO GALVANIZADO ELETROLITICO, DIAMETRO DE 25 MM (1")</t>
  </si>
  <si>
    <t>8,53</t>
  </si>
  <si>
    <t>CURVA 45 GRAUS, PARA ELETRODUTO, EM ACO GALVANIZADO ELETROLITICO, DIAMETRO DE 40 MM (1 1/2")</t>
  </si>
  <si>
    <t>24,05</t>
  </si>
  <si>
    <t>CURVA 90 GRAUS DE BARRA CHATA EM ALUMINIO 3/4 " X 1/4 " X 300 MM</t>
  </si>
  <si>
    <t>11,74</t>
  </si>
  <si>
    <t>CURVA 90 GRAUS DE FERRO GALVANIZADO, COM ROSCA BSP FEMEA, DE 1 1/2"</t>
  </si>
  <si>
    <t>88,36</t>
  </si>
  <si>
    <t>CURVA 90 GRAUS DE FERRO GALVANIZADO, COM ROSCA BSP FEMEA, DE 1 1/4"</t>
  </si>
  <si>
    <t>70,82</t>
  </si>
  <si>
    <t>CURVA 90 GRAUS DE FERRO GALVANIZADO, COM ROSCA BSP FEMEA, DE 1/2"</t>
  </si>
  <si>
    <t>17,58</t>
  </si>
  <si>
    <t>CURVA 90 GRAUS DE FERRO GALVANIZADO, COM ROSCA BSP FEMEA, DE 1"</t>
  </si>
  <si>
    <t>42,11</t>
  </si>
  <si>
    <t>CURVA 90 GRAUS DE FERRO GALVANIZADO, COM ROSCA BSP FEMEA, DE 2 1/2"</t>
  </si>
  <si>
    <t>255,36</t>
  </si>
  <si>
    <t>CURVA 90 GRAUS DE FERRO GALVANIZADO, COM ROSCA BSP FEMEA, DE 2"</t>
  </si>
  <si>
    <t>147,15</t>
  </si>
  <si>
    <t>CURVA 90 GRAUS DE FERRO GALVANIZADO, COM ROSCA BSP FEMEA, DE 3/4"</t>
  </si>
  <si>
    <t>27,91</t>
  </si>
  <si>
    <t>CURVA 90 GRAUS DE FERRO GALVANIZADO, COM ROSCA BSP FEMEA, DE 3"</t>
  </si>
  <si>
    <t>344,69</t>
  </si>
  <si>
    <t>CURVA 90 GRAUS DE FERRO GALVANIZADO, COM ROSCA BSP FEMEA, DE 4"</t>
  </si>
  <si>
    <t>696,51</t>
  </si>
  <si>
    <t>CURVA 90 GRAUS DE FERRO GALVANIZADO, COM ROSCA BSP MACHO/FEMEA, DE 1 1/2"</t>
  </si>
  <si>
    <t>82,84</t>
  </si>
  <si>
    <t>CURVA 90 GRAUS DE FERRO GALVANIZADO, COM ROSCA BSP MACHO/FEMEA, DE 1 1/4"</t>
  </si>
  <si>
    <t>68,05</t>
  </si>
  <si>
    <t>CURVA 90 GRAUS DE FERRO GALVANIZADO, COM ROSCA BSP MACHO/FEMEA, DE 1/2"</t>
  </si>
  <si>
    <t>17,20</t>
  </si>
  <si>
    <t>CURVA 90 GRAUS DE FERRO GALVANIZADO, COM ROSCA BSP MACHO/FEMEA, DE 1"</t>
  </si>
  <si>
    <t>39,49</t>
  </si>
  <si>
    <t>CURVA 90 GRAUS DE FERRO GALVANIZADO, COM ROSCA BSP MACHO/FEMEA, DE 2 1/2"</t>
  </si>
  <si>
    <t>233,31</t>
  </si>
  <si>
    <t>CURVA 90 GRAUS DE FERRO GALVANIZADO, COM ROSCA BSP MACHO/FEMEA, DE 2"</t>
  </si>
  <si>
    <t>138,87</t>
  </si>
  <si>
    <t>CURVA 90 GRAUS DE FERRO GALVANIZADO, COM ROSCA BSP MACHO/FEMEA, DE 3/4"</t>
  </si>
  <si>
    <t>24,48</t>
  </si>
  <si>
    <t>CURVA 90 GRAUS DE FERRO GALVANIZADO, COM ROSCA BSP MACHO/FEMEA, DE 3"</t>
  </si>
  <si>
    <t>333,67</t>
  </si>
  <si>
    <t>CURVA 90 GRAUS DE FERRO GALVANIZADO, COM ROSCA BSP MACHO/FEMEA, DE 4"</t>
  </si>
  <si>
    <t>668,94</t>
  </si>
  <si>
    <t>CURVA 90 GRAUS DE FERRO GALVANIZADO, COM ROSCA BSP MACHO, DE 1 1/2"</t>
  </si>
  <si>
    <t>100,33</t>
  </si>
  <si>
    <t>CURVA 90 GRAUS DE FERRO GALVANIZADO, COM ROSCA BSP MACHO, DE 1 1/4"</t>
  </si>
  <si>
    <t>76,96</t>
  </si>
  <si>
    <t>CURVA 90 GRAUS DE FERRO GALVANIZADO, COM ROSCA BSP MACHO, DE 1/2"</t>
  </si>
  <si>
    <t>18,37</t>
  </si>
  <si>
    <t>CURVA 90 GRAUS DE FERRO GALVANIZADO, COM ROSCA BSP MACHO, DE 1"</t>
  </si>
  <si>
    <t>41,42</t>
  </si>
  <si>
    <t>CURVA 90 GRAUS DE FERRO GALVANIZADO, COM ROSCA BSP MACHO, DE 2 1/2"</t>
  </si>
  <si>
    <t>318,11</t>
  </si>
  <si>
    <t>CURVA 90 GRAUS DE FERRO GALVANIZADO, COM ROSCA BSP MACHO, DE 2"</t>
  </si>
  <si>
    <t>142,34</t>
  </si>
  <si>
    <t>CURVA 90 GRAUS DE FERRO GALVANIZADO, COM ROSCA BSP MACHO, DE 3/4"</t>
  </si>
  <si>
    <t>25,45</t>
  </si>
  <si>
    <t>CURVA 90 GRAUS DE FERRO GALVANIZADO, COM ROSCA BSP MACHO, DE 3"</t>
  </si>
  <si>
    <t>414,31</t>
  </si>
  <si>
    <t>CURVA 90 GRAUS DE FERRO GALVANIZADO, COM ROSCA BSP MACHO, DE 4"</t>
  </si>
  <si>
    <t>790,98</t>
  </si>
  <si>
    <t>CURVA 90 GRAUS DE FERRO GALVANIZADO, COM ROSCA BSP MACHO, DE 6"</t>
  </si>
  <si>
    <t>1.978,55</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</si>
  <si>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</si>
  <si>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</si>
  <si>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</si>
  <si>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</si>
  <si>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</si>
  <si>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291,79</t>
  </si>
  <si>
    <t>CURVA 90 GRAUS EM ACO CARBONO, RAIO CURTO, SOLDAVEL, PRESSAO 3.000 LBS, DN 2"</t>
  </si>
  <si>
    <t>148,57</t>
  </si>
  <si>
    <t>CURVA 90 GRAUS EM ACO CARBONO, RAIO CURTO, SOLDAVEL, PRESSAO 3.000 LBS, DN 3/4"</t>
  </si>
  <si>
    <t>CURVA 90 GRAUS EM ACO CARBONO, RAIO CURTO, SOLDAVEL, PRESSAO 3.000 LBS, DN 3"</t>
  </si>
  <si>
    <t>614,54</t>
  </si>
  <si>
    <t>CURVA 90 GRAUS RANHURADA EM FERRO FUNDIDO, DN 50 MM (2")</t>
  </si>
  <si>
    <t>27,01</t>
  </si>
  <si>
    <t>CURVA 90 GRAUS RANHURADA EM FERRO FUNDIDO, DN 65 MM (2 1/2")</t>
  </si>
  <si>
    <t>38,49</t>
  </si>
  <si>
    <t>CURVA 90 GRAUS RANHURADA EM FERRO FUNDIDO, DN 80 MM (3")</t>
  </si>
  <si>
    <t>45,40</t>
  </si>
  <si>
    <t>CURVA 90 GRAUS, CURTA, DE PVC RIGIDO ROSCAVEL, DE 1/2", PARA ELETRODUTO</t>
  </si>
  <si>
    <t>2,87</t>
  </si>
  <si>
    <t>CURVA 90 GRAUS, CURTA, DE PVC RIGIDO ROSCAVEL, DE 1", PARA ELETRODUTO</t>
  </si>
  <si>
    <t>CURVA 90 GRAUS, CURTA, DE PVC RIGIDO ROSCAVEL, DE 3/4", PARA ELETRODUTO</t>
  </si>
  <si>
    <t>3,52</t>
  </si>
  <si>
    <t>CURVA 90 GRAUS, LONGA, DE PVC RIGIDO ROSCAVEL, DE 1 1/2", PARA ELETRODUTO</t>
  </si>
  <si>
    <t>7,78</t>
  </si>
  <si>
    <t>CURVA 90 GRAUS, LONGA, DE PVC RIGIDO ROSCAVEL, DE 1 1/4", PARA ELETRODUTO</t>
  </si>
  <si>
    <t>6,43</t>
  </si>
  <si>
    <t>CURVA 90 GRAUS, LONGA, DE PVC RIGIDO ROSCAVEL, DE 1/2", PARA ELETRODUTO</t>
  </si>
  <si>
    <t>3,71</t>
  </si>
  <si>
    <t>CURVA 90 GRAUS, LONGA, DE PVC RIGIDO ROSCAVEL, DE 1", PARA ELETRODUTO</t>
  </si>
  <si>
    <t>5,69</t>
  </si>
  <si>
    <t>CURVA 90 GRAUS, LONGA, DE PVC RIGIDO ROSCAVEL, DE 2 1/2", PARA ELETRODUTO</t>
  </si>
  <si>
    <t>32,26</t>
  </si>
  <si>
    <t>CURVA 90 GRAUS, LONGA, DE PVC RIGIDO ROSCAVEL, DE 2", PARA ELETRODUTO</t>
  </si>
  <si>
    <t>CURVA 90 GRAUS, LONGA, DE PVC RIGIDO ROSCAVEL, DE 3/4", PARA ELETRODUTO</t>
  </si>
  <si>
    <t>3,76</t>
  </si>
  <si>
    <t>CURVA 90 GRAUS, LONGA, DE PVC RIGIDO ROSCAVEL, DE 3", PARA ELETRODUTO</t>
  </si>
  <si>
    <t>32,30</t>
  </si>
  <si>
    <t>CURVA 90 GRAUS, LONGA, DE PVC RIGIDO ROSCAVEL, DE 4", PARA ELETRODUTO</t>
  </si>
  <si>
    <t>64,89</t>
  </si>
  <si>
    <t>CURVA 90 GRAUS, PARA ELETRODUTO, EM ACO GALVANIZADO ELETROLITICO, DIAMETRO DE 100 MM (4")</t>
  </si>
  <si>
    <t>205,76</t>
  </si>
  <si>
    <t>CURVA 90 GRAUS, PARA ELETRODUTO, EM ACO GALVANIZADO ELETROLITICO, DIAMETRO DE 15 MM (1/2")</t>
  </si>
  <si>
    <t>5,82</t>
  </si>
  <si>
    <t>CURVA 90 GRAUS, PARA ELETRODUTO, EM ACO GALVANIZADO ELETROLITICO, DIAMETRO DE 20 MM (3/4")</t>
  </si>
  <si>
    <t>6,59</t>
  </si>
  <si>
    <t>CURVA 90 GRAUS, PARA ELETRODUTO, EM ACO GALVANIZADO ELETROLITICO, DIAMETRO DE 25 MM (1")</t>
  </si>
  <si>
    <t>8,95</t>
  </si>
  <si>
    <t>CURVA 90 GRAUS, PARA ELETRODUTO, EM ACO GALVANIZADO ELETROLITICO, DIAMETRO DE 32 MM (1 1/4")</t>
  </si>
  <si>
    <t>20,38</t>
  </si>
  <si>
    <t>CURVA 90 GRAUS, PARA ELETRODUTO, EM ACO GALVANIZADO ELETROLITICO, DIAMETRO DE 40 MM (1 1/2")</t>
  </si>
  <si>
    <t>CURVA 90 GRAUS, PARA ELETRODUTO, EM ACO GALVANIZADO ELETROLITICO, DIAMETRO DE 50 MM (2")</t>
  </si>
  <si>
    <t>36,50</t>
  </si>
  <si>
    <t>CURVA 90 GRAUS, PARA ELETRODUTO, EM ACO GALVANIZADO ELETROLITICO, DIAMETRO DE 65 MM (2 1/2")</t>
  </si>
  <si>
    <t>92,41</t>
  </si>
  <si>
    <t>CURVA 90 GRAUS, PARA ELETRODUTO, EM ACO GALVANIZADO ELETROLITICO, DIAMETRO DE 80 MM (3")</t>
  </si>
  <si>
    <t>121,32</t>
  </si>
  <si>
    <t>DENTE PARA  FRESADORA</t>
  </si>
  <si>
    <t>57,16</t>
  </si>
  <si>
    <t>DESEMPENADEIRA DE ACO DENTADA 12 X *25* CM, DENTES 8 X 8 MM, CABO FECHADO DE MADEIRA</t>
  </si>
  <si>
    <t>23,55</t>
  </si>
  <si>
    <t>DESEMPENADEIRA DE ACO LISA 12 X *25* CM COM CABO FECHADO DE MADEIRA</t>
  </si>
  <si>
    <t>DESEMPENADEIRA PLASTICA LISA *14 X 27* CM</t>
  </si>
  <si>
    <t>20,92</t>
  </si>
  <si>
    <t>DESENHISTA COPISTA (HORISTA)</t>
  </si>
  <si>
    <t>32,76</t>
  </si>
  <si>
    <t>DESENHISTA COPISTA (MENSALISTA)</t>
  </si>
  <si>
    <t>5.756,65</t>
  </si>
  <si>
    <t>DESENHISTA DETALHISTA (HORISTA)</t>
  </si>
  <si>
    <t>46,94</t>
  </si>
  <si>
    <t>DESENHISTA DETALHISTA (MENSALISTA)</t>
  </si>
  <si>
    <t>8.244,90</t>
  </si>
  <si>
    <t>DESENHISTA PROJETISTA (HORISTA)</t>
  </si>
  <si>
    <t>44,43</t>
  </si>
  <si>
    <t>DESENHISTA PROJETISTA (MENSALISTA)</t>
  </si>
  <si>
    <t>7.807,67</t>
  </si>
  <si>
    <t>DESENHISTA TECNICO AUXILIAR (HORISTA)</t>
  </si>
  <si>
    <t>37,77</t>
  </si>
  <si>
    <t>DESENHISTA TECNICO AUXILIAR (MENSALISTA)</t>
  </si>
  <si>
    <t>6.636,53</t>
  </si>
  <si>
    <t>DESINFETANTE PRONTO USO</t>
  </si>
  <si>
    <t>9,75</t>
  </si>
  <si>
    <t>DESMOLDANTE PARA CONCRETO ESTAMPADO</t>
  </si>
  <si>
    <t>38,04</t>
  </si>
  <si>
    <t>DESMOLDANTE PARA FORMAS METALICAS A BASE DE OLEO VEGETAL</t>
  </si>
  <si>
    <t>DESMOLDANTE PROTETOR PARA FORMAS DE MADEIRA, DE BASE OLEOSA EMULSIONADA EM AGUA</t>
  </si>
  <si>
    <t>6,99</t>
  </si>
  <si>
    <t>DETERGENTE NEUTRO USO GERAL, CONCENTRADO</t>
  </si>
  <si>
    <t>12,78</t>
  </si>
  <si>
    <t>DILUENTE AGUARRAS</t>
  </si>
  <si>
    <t>20,66</t>
  </si>
  <si>
    <t>DILUENTE EPOXI</t>
  </si>
  <si>
    <t>47,09</t>
  </si>
  <si>
    <t>DISCO DE BORRACHA PARA LIXADEIRA RIGIDO 7 " COM ARRUELA  CENTRAL</t>
  </si>
  <si>
    <t>43,98</t>
  </si>
  <si>
    <t>DISCO DE CORTE DIAMANTADO SEGMENTADO DIAMETRO DE 180 MM PARA ESMERILHADEIRA  7 "</t>
  </si>
  <si>
    <t>139,79</t>
  </si>
  <si>
    <t>DISCO DE CORTE DIAMANTADO SEGMENTADO PARA CONCRETO, DIAMETRO DE 110 MM, FURO DE 20 MM</t>
  </si>
  <si>
    <t>33,90</t>
  </si>
  <si>
    <t>DISCO DE CORTE DIAMANTADO SEGMENTADO PARA CONCRETO, DIAMETRO DE 350 MM, FURO DE 1 " (14 X 1 ")</t>
  </si>
  <si>
    <t>802,60</t>
  </si>
  <si>
    <t>DISCO DE CORTE PARA METAL COM DUAS TELAS 12 X 1/8 X 3/4 "  (300 X 3,2 X 19,05 MM)</t>
  </si>
  <si>
    <t>35,73</t>
  </si>
  <si>
    <t>DISCO DE DESBASTE PARA METAL FERROSO EM GERAL, COM TRES TELAS,  9 X 1/4 X 7/8 " ( 228,6 X 6,4 X 22,2 MM)</t>
  </si>
  <si>
    <t>33,74</t>
  </si>
  <si>
    <t>DISCO DE LIXA PARA METAL, DIAMETRO = 180 MM, GRAO  120</t>
  </si>
  <si>
    <t>8,79</t>
  </si>
  <si>
    <t>DISJUNTOR  TERMOMAGNETICO TRIPOLAR 3 X 400 A / ICC - 25 KA</t>
  </si>
  <si>
    <t>1.495,23</t>
  </si>
  <si>
    <t>DISJUNTOR TERMICO E MAGNETICO AJUSTAVEIS, TRIPOLAR DE 100 ATE 250A, CAPACIDADE DE INTERRUPCAO DE 35KA</t>
  </si>
  <si>
    <t>1.176,23</t>
  </si>
  <si>
    <t>DISJUNTOR TERMICO E MAGNETICO AJUSTAVEIS, TRIPOLAR DE 300 ATE 400A, CAPACIDADE DE INTERRUPCAO DE 35KA</t>
  </si>
  <si>
    <t>1.821,18</t>
  </si>
  <si>
    <t>DISJUNTOR TERMICO E MAGNETICO AJUSTAVEIS, TRIPOLAR DE 450 ATE 600A, CAPACIDADE DE INTERRUPCAO DE 35KA</t>
  </si>
  <si>
    <t>4.254,84</t>
  </si>
  <si>
    <t>DISJUNTOR TERMOMAGNETICO TRIPOLAR 125A</t>
  </si>
  <si>
    <t>346,06</t>
  </si>
  <si>
    <t>DISJUNTOR TERMOMAGNETICO TRIPOLAR 150 A / 600 V, TIPO FXD / ICC - 35 KA</t>
  </si>
  <si>
    <t>392,59</t>
  </si>
  <si>
    <t>DISJUNTOR TERMOMAGNETICO TRIPOLAR 200 A / 600 V, TIPO FXD / ICC - 35 KA</t>
  </si>
  <si>
    <t>550,96</t>
  </si>
  <si>
    <t>DISJUNTOR TERMOMAGNETICO TRIPOLAR 250 A / 600 V, TIPO FXD</t>
  </si>
  <si>
    <t>922,66</t>
  </si>
  <si>
    <t>DISJUNTOR TERMOMAGNETICO TRIPOLAR 3  X 250 A/ICC - 25 KA</t>
  </si>
  <si>
    <t>807,00</t>
  </si>
  <si>
    <t>DISJUNTOR TERMOMAGNETICO TRIPOLAR 3 X 350 A/ICC - 25 KA</t>
  </si>
  <si>
    <t>1.495,38</t>
  </si>
  <si>
    <t>DISJUNTOR TERMOMAGNETICO TRIPOLAR 300 A / 600 V, TIPO JXD / ICC - 40 KA</t>
  </si>
  <si>
    <t>1.267,40</t>
  </si>
  <si>
    <t>DISJUNTOR TERMOMAGNETICO TRIPOLAR 400 A / 600 V, TIPO JXD / ICC - 40 KA</t>
  </si>
  <si>
    <t>DISJUNTOR TERMOMAGNETICO TRIPOLAR 600 A / 600 V, TIPO LXD / ICC - 40 KA</t>
  </si>
  <si>
    <t>2.087,39</t>
  </si>
  <si>
    <t>DISJUNTOR TERMOMAGNETICO TRIPOLAR 800 A / 600 V, TIPO LMXD</t>
  </si>
  <si>
    <t>4.462,47</t>
  </si>
  <si>
    <t>DISJUNTOR TIPO DIN / IEC, MONOPOLAR DE 40  ATE 50A</t>
  </si>
  <si>
    <t>13,39</t>
  </si>
  <si>
    <t>DISJUNTOR TIPO DIN/IEC, BIPOLAR DE 6 ATE 32A</t>
  </si>
  <si>
    <t>51,78</t>
  </si>
  <si>
    <t>DISJUNTOR TIPO DIN/IEC, BIPOLAR 40 ATE 50A</t>
  </si>
  <si>
    <t>50,99</t>
  </si>
  <si>
    <t>DISJUNTOR TIPO DIN/IEC, BIPOLAR 63 A</t>
  </si>
  <si>
    <t>73,03</t>
  </si>
  <si>
    <t>DISJUNTOR TIPO DIN/IEC, MONOPOLAR DE 6  ATE  32A</t>
  </si>
  <si>
    <t>9,03</t>
  </si>
  <si>
    <t>DISJUNTOR TIPO DIN/IEC, MONOPOLAR DE 63 A</t>
  </si>
  <si>
    <t>16,37</t>
  </si>
  <si>
    <t>DISJUNTOR TIPO DIN/IEC, TRIPOLAR DE 10 ATE 50A</t>
  </si>
  <si>
    <t>63,44</t>
  </si>
  <si>
    <t>DISJUNTOR TIPO DIN/IEC, TRIPOLAR 63 A</t>
  </si>
  <si>
    <t>75,77</t>
  </si>
  <si>
    <t>DISJUNTOR TIPO NEMA, BIPOLAR 10  ATE  50 A, TENSAO MAXIMA 415 V</t>
  </si>
  <si>
    <t>62,97</t>
  </si>
  <si>
    <t>DISJUNTOR TIPO NEMA, BIPOLAR 60 ATE 100A, TENSAO MAXIMA 415 V</t>
  </si>
  <si>
    <t>96,59</t>
  </si>
  <si>
    <t>DISJUNTOR TIPO NEMA, MONOPOLAR DE 60 ATE 70A, TENSAO MAXIMA DE 240 V</t>
  </si>
  <si>
    <t>30,75</t>
  </si>
  <si>
    <t>DISJUNTOR TIPO NEMA, MONOPOLAR 10 ATE 30A, TENSAO MAXIMA DE 240 V</t>
  </si>
  <si>
    <t>11,70</t>
  </si>
  <si>
    <t>DISJUNTOR TIPO NEMA, MONOPOLAR 35  ATE  50 A, TENSAO MAXIMA DE 240 V</t>
  </si>
  <si>
    <t>19,62</t>
  </si>
  <si>
    <t>DISJUNTOR TIPO NEMA, TRIPOLAR 10  ATE  50A, TENSAO MAXIMA DE 415 V</t>
  </si>
  <si>
    <t>78,54</t>
  </si>
  <si>
    <t>DISJUNTOR TIPO NEMA, TRIPOLAR 60 ATE 100 A, TENSAO MAXIMA DE 415 V</t>
  </si>
  <si>
    <t>110,65</t>
  </si>
  <si>
    <t>DISPOSITIVO DPS CLASSE II, 1 POLO, TENSAO MAXIMA DE 175 V, CORRENTE MAXIMA DE *20* KA (TIPO AC)</t>
  </si>
  <si>
    <t>67,60</t>
  </si>
  <si>
    <t>DISPOSITIVO DPS CLASSE II, 1 POLO, TENSAO MAXIMA DE 175 V, CORRENTE MAXIMA DE *30* KA (TIPO AC)</t>
  </si>
  <si>
    <t>76,05</t>
  </si>
  <si>
    <t>DISPOSITIVO DPS CLASSE II, 1 POLO, TENSAO MAXIMA DE 175 V, CORRENTE MAXIMA DE *45* KA (TIPO AC)</t>
  </si>
  <si>
    <t>97,27</t>
  </si>
  <si>
    <t>DISPOSITIVO DPS CLASSE II, 1 POLO, TENSAO MAXIMA DE 175 V, CORRENTE MAXIMA DE *90* KA (TIPO AC)</t>
  </si>
  <si>
    <t>172,90</t>
  </si>
  <si>
    <t>DISPOSITIVO DPS CLASSE II, 1 POLO, TENSAO MAXIMA DE 275 V, CORRENTE MAXIMA DE *20* KA (TIPO AC)</t>
  </si>
  <si>
    <t>70,43</t>
  </si>
  <si>
    <t>DISPOSITIVO DPS CLASSE II, 1 POLO, TENSAO MAXIMA DE 275 V, CORRENTE MAXIMA DE *30* KA (TIPO AC)</t>
  </si>
  <si>
    <t>86,54</t>
  </si>
  <si>
    <t>DISPOSITIVO DPS CLASSE II, 1 POLO, TENSAO MAXIMA DE 275 V, CORRENTE MAXIMA DE *45* KA (TIPO AC)</t>
  </si>
  <si>
    <t>104,00</t>
  </si>
  <si>
    <t>DISPOSITIVO DPS CLASSE II, 1 POLO, TENSAO MAXIMA DE 275 V, CORRENTE MAXIMA DE *90* KA (TIPO AC)</t>
  </si>
  <si>
    <t>180,69</t>
  </si>
  <si>
    <t>DISPOSITIVO DPS CLASSE II, 1 POLO, TENSAO MAXIMA DE 385 V, CORRENTE MAXIMA DE *20* KA (TIPO AC)</t>
  </si>
  <si>
    <t>116,73</t>
  </si>
  <si>
    <t>DISPOSITIVO DPS CLASSE II, 1 POLO, TENSAO MAXIMA DE 385 V, CORRENTE MAXIMA DE *30* KA (TIPO AC)</t>
  </si>
  <si>
    <t>124,44</t>
  </si>
  <si>
    <t>DISPOSITIVO DPS CLASSE II, 1 POLO, TENSAO MAXIMA DE 385 V, CORRENTE MAXIMA DE *45* KA (TIPO AC)</t>
  </si>
  <si>
    <t>141,19</t>
  </si>
  <si>
    <t>DISPOSITIVO DPS CLASSE II, 1 POLO, TENSAO MAXIMA DE 385 V, CORRENTE MAXIMA DE *90* KA (TIPO AC)</t>
  </si>
  <si>
    <t>265,78</t>
  </si>
  <si>
    <t>DISPOSITIVO DPS CLASSE II, 1 POLO, TENSAO MAXIMA DE 460 V, CORRENTE MAXIMA DE *20* KA (TIPO AC)</t>
  </si>
  <si>
    <t>130,22</t>
  </si>
  <si>
    <t>DISPOSITIVO DPS CLASSE II, 1 POLO, TENSAO MAXIMA DE 460 V, CORRENTE MAXIMA DE *30* KA (TIPO AC)</t>
  </si>
  <si>
    <t>134,25</t>
  </si>
  <si>
    <t>DISPOSITIVO DPS CLASSE II, 1 POLO, TENSAO MAXIMA DE 460 V, CORRENTE MAXIMA DE *45* KA (TIPO AC)</t>
  </si>
  <si>
    <t>158,18</t>
  </si>
  <si>
    <t>DISPOSITIVO DPS CLASSE II, 1 POLO, TENSAO MAXIMA DE 460 V, CORRENTE MAXIMA DE *90* KA (TIPO AC)</t>
  </si>
  <si>
    <t>326,40</t>
  </si>
  <si>
    <t>DISPOSITIVO DR, 2 POLOS, SENSIBILIDADE DE 30 MA, CORRENTE DE 100 A, TIPO AC</t>
  </si>
  <si>
    <t>277,03</t>
  </si>
  <si>
    <t>DISPOSITIVO DR, 2 POLOS, SENSIBILIDADE DE 30 MA, CORRENTE DE 25 A, TIPO AC</t>
  </si>
  <si>
    <t>139,10</t>
  </si>
  <si>
    <t>DISPOSITIVO DR, 2 POLOS, SENSIBILIDADE DE 30 MA, CORRENTE DE 40 A, TIPO AC</t>
  </si>
  <si>
    <t>141,57</t>
  </si>
  <si>
    <t>DISPOSITIVO DR, 2 POLOS, SENSIBILIDADE DE 30 MA, CORRENTE DE 63 A, TIPO AC</t>
  </si>
  <si>
    <t>151,39</t>
  </si>
  <si>
    <t>DISPOSITIVO DR, 2 POLOS, SENSIBILIDADE DE 30 MA, CORRENTE DE 80 A, TIPO AC</t>
  </si>
  <si>
    <t>258,16</t>
  </si>
  <si>
    <t>DISPOSITIVO DR, 2 POLOS, SENSIBILIDADE DE 300 MA, CORRENTE DE 25 A, TIPO AC</t>
  </si>
  <si>
    <t>157,50</t>
  </si>
  <si>
    <t>DISPOSITIVO DR, 2 POLOS, SENSIBILIDADE DE 300 MA, CORRENTE DE 40 A, TIPO AC</t>
  </si>
  <si>
    <t>171,79</t>
  </si>
  <si>
    <t>DISPOSITIVO DR, 2 POLOS, SENSIBILIDADE DE 300 MA, CORRENTE DE 63 A, TIPO AC</t>
  </si>
  <si>
    <t>172,82</t>
  </si>
  <si>
    <t>DISPOSITIVO DR, 2 POLOS, SENSIBILIDADE DE 300 MA, CORRENTE DE 80 A, TIPO  AC</t>
  </si>
  <si>
    <t>289,21</t>
  </si>
  <si>
    <t>DISPOSITIVO DR, 4 POLOS, SENSIBILIDADE DE 30 MA, CORRENTE DE 100 A, TIPO AC</t>
  </si>
  <si>
    <t>320,28</t>
  </si>
  <si>
    <t>DISPOSITIVO DR, 4 POLOS, SENSIBILIDADE DE 30 MA, CORRENTE DE 25 A, TIPO AC</t>
  </si>
  <si>
    <t>158,48</t>
  </si>
  <si>
    <t>DISPOSITIVO DR, 4 POLOS, SENSIBILIDADE DE 30 MA, CORRENTE DE 40 A, TIPO AC</t>
  </si>
  <si>
    <t>158,60</t>
  </si>
  <si>
    <t>DISPOSITIVO DR, 4 POLOS, SENSIBILIDADE DE 30 MA, CORRENTE DE 63 A, TIPO AC</t>
  </si>
  <si>
    <t>DISPOSITIVO DR, 4 POLOS, SENSIBILIDADE DE 30 MA, CORRENTE DE 80 A, TIPO AC</t>
  </si>
  <si>
    <t>322,64</t>
  </si>
  <si>
    <t>DISPOSITIVO DR, 4 POLOS, SENSIBILIDADE DE 300 MA, CORRENTE DE 100 A, TIPO AC</t>
  </si>
  <si>
    <t>518,82</t>
  </si>
  <si>
    <t>DISPOSITIVO DR, 4 POLOS, SENSIBILIDADE DE 300 MA, CORRENTE DE 25 A, TIPO AC</t>
  </si>
  <si>
    <t>196,78</t>
  </si>
  <si>
    <t>DISPOSITIVO DR, 4 POLOS, SENSIBILIDADE DE 300 MA, CORRENTE DE 40 A, TIPO AC</t>
  </si>
  <si>
    <t>230,58</t>
  </si>
  <si>
    <t>DISPOSITIVO DR, 4 POLOS, SENSIBILIDADE DE 300 MA, CORRENTE DE 63 A, TIPO AC</t>
  </si>
  <si>
    <t>222,22</t>
  </si>
  <si>
    <t>DISPOSITIVO DR, 4 POLOS, SENSIBILIDADE DE 300 MA, CORRENTE DE 80 A, TIPO AC</t>
  </si>
  <si>
    <t>514,80</t>
  </si>
  <si>
    <t>DISTRIBUIDOR DE AGREGADOS AUTOPROPELIDO, CAP 3 M3, A DIESEL, 6 CC, 176 CV</t>
  </si>
  <si>
    <t>394.619,69</t>
  </si>
  <si>
    <t>DISTRIBUIDOR DE AGREGADOS REBOCAVEL, CAPACIDADE 1,9 M3, LARGURA DE TRABALHO 3,66 M</t>
  </si>
  <si>
    <t>90.766,90</t>
  </si>
  <si>
    <t>DISTRIBUIDOR METALICO, COM ROSCA, 2 SAIDAS, DN 1" X 1/2", PARA CONEXAO COM ANEL DESLIZANTE EM TUBO PEX</t>
  </si>
  <si>
    <t>49,56</t>
  </si>
  <si>
    <t>DISTRIBUIDOR METALICO, COM ROSCA, 2 SAIDAS, DN 3/4" X 1/2", PARA CONEXAO COM ANEL DESLIZANTE EM TUBO PEX</t>
  </si>
  <si>
    <t>43,71</t>
  </si>
  <si>
    <t>DISTRIBUIDOR METALICO, COM ROSCA, 3 SAIDAS, DN 1" X 1/2", PARA CONEXAO COM ANEL DESLIZANTE EM TUBO PEX</t>
  </si>
  <si>
    <t>67,69</t>
  </si>
  <si>
    <t>DISTRIBUIDOR METALICO, COM ROSCA, 3 SAIDAS, DN 3/4" X 1/2", PARA CONEXAO COM ANEL DESLIZANTE EM TUBO PEX</t>
  </si>
  <si>
    <t>DISTRIBUIDOR, PLASTICO, 2 SAIDAS, DN 32 X 16 MM, PARA CONEXAO COM CRIMPAGEM EM TUBO PEX</t>
  </si>
  <si>
    <t>169,60</t>
  </si>
  <si>
    <t>DISTRIBUIDOR, PLASTICO, 2 SAIDAS, DN 32 X 20 MM, PARA CONEXAO COM CRIMPAGEM EM TUBO PEX</t>
  </si>
  <si>
    <t>183,79</t>
  </si>
  <si>
    <t>DISTRIBUIDOR, PLASTICO, 2 SAIDAS, DN 32 X 25 MM, PARA CONEXAO COM CRIMPAGEM EM TUBO PEX</t>
  </si>
  <si>
    <t>186,44</t>
  </si>
  <si>
    <t>DISTRIBUIDOR, PLASTICO, 3 SAIDAS, DN 32 X 16 MM, PARA CONEXAO COM CRIMPAGEM EM TUBO PEX</t>
  </si>
  <si>
    <t>182,38</t>
  </si>
  <si>
    <t>DISTRIBUIDOR, PLASTICO, 3 SAIDAS, DN 32 X 20 MM, PARA CONEXAO COM CRIMPAGEM EM TUBO PEX</t>
  </si>
  <si>
    <t>214,15</t>
  </si>
  <si>
    <t>DISTRIBUIDOR, PLASTICO, 3 SAIDAS, DN 32 X 25 MM, PARA CONEXAO COM CRIMPAGEM EM TUBO PEX</t>
  </si>
  <si>
    <t>228,54</t>
  </si>
  <si>
    <t>DIVISORIA EM GRANITO, COM DUAS FACES POLIDAS, TIPO ANDORINHA/ QUARTZ/ CASTELO/ CORUMBA OU OUTROS EQUIVALENTES DA REGIAO, E=  *3,0*  CM</t>
  </si>
  <si>
    <t>644,08</t>
  </si>
  <si>
    <t>DIVISORIA EM MARMORE, COM DUAS FACES POLIDAS, BRANCO COMUM, E=  *3,0* CM</t>
  </si>
  <si>
    <t>708,73</t>
  </si>
  <si>
    <t>DIVISORIA, PLACA  PRE-MOLDADA EM GRANILITE, MARMORITE OU GRANITINA,  E = *3 CM</t>
  </si>
  <si>
    <t>166,43</t>
  </si>
  <si>
    <t>DOBRADEIRA ELETROMECANICA DE VERGALHAO, PARA ACO DE DIAMETRO ATE 1 1/2 "Â, MOTOR ELETRICO TRIFASICO, POTENCIA DE 3 HP ATE 5 HP</t>
  </si>
  <si>
    <t>93.534,98</t>
  </si>
  <si>
    <t>DOBRADICA EM ACO/FERRO, 3 1/2" X  3", E= 1,9  A 2 MM, COM ANEL,  CROMADO OU ZINCADO, TAMPA BOLA, COM PARAFUSOS</t>
  </si>
  <si>
    <t>30,89</t>
  </si>
  <si>
    <t>DOBRADICA EM ACO/FERRO, 3" X 2 1/2", E= 1,2 A 1,8 MM, SEM ANEL,  CROMADO OU ZINCADO, TAMPA CHATA, COM PARAFUSOS</t>
  </si>
  <si>
    <t>10,46</t>
  </si>
  <si>
    <t>DOBRADICA EM ACO/FERRO, 3" X 2 1/2", E= 1,9 A 2 MM, SEM ANEL,  CROMADO OU ZINCADO, TAMPA BOLA, COM PARAFUSOS</t>
  </si>
  <si>
    <t>17,97</t>
  </si>
  <si>
    <t>DOBRADICA EM LATAO, 3 " X 2 1/2 ", E= 1,9 A 2 MM, COM ANEL, CROMADO, TAMPA BOLA, COM PARAFUSOS</t>
  </si>
  <si>
    <t>35,52</t>
  </si>
  <si>
    <t>DOBRADICA TIPO VAI-E-VEM EM ACO/FERRO, TAMANHO 3'', GALVANIZADO, COM PARAFUSOS</t>
  </si>
  <si>
    <t>95,22</t>
  </si>
  <si>
    <t>DOMOS INDIVIDUAL EM ACRILICO BRANCO *95 X 95* CM, SEM INSTALACAO</t>
  </si>
  <si>
    <t>719,13</t>
  </si>
  <si>
    <t>DOSADOR DE AREIA, CAPACIDADE DE *26* LITROS</t>
  </si>
  <si>
    <t>1.629,71</t>
  </si>
  <si>
    <t>DUCHA / CHUVEIRO METALICO, DE PAREDE, ARTICULAVEL, COM BRACO/CANO, SEM DESVIADOR</t>
  </si>
  <si>
    <t>147,06</t>
  </si>
  <si>
    <t>DUCHA / CHUVEIRO METALICO, DE PAREDE, ARTICULAVEL, COM DESVIADOR E DUCHA MANUAL</t>
  </si>
  <si>
    <t>309,82</t>
  </si>
  <si>
    <t>DUCHA / CHUVEIRO PLASTICO SIMPLES, 5 '', BRANCO, PARA ACOPLAR EM HASTE 1/2 ", AGUA FRIA</t>
  </si>
  <si>
    <t>13,03</t>
  </si>
  <si>
    <t>DUCHA HIGIENICA PLASTICA COM REGISTRO METALICO 1/2 "</t>
  </si>
  <si>
    <t>122,42</t>
  </si>
  <si>
    <t>DUMPER COM CAPACIDADE DE CARGA DE 1700 KG, PARTIDA ELETRICA, MOTOR DIESEL COM POTENCIA DE 16 CV</t>
  </si>
  <si>
    <t>135.966,96</t>
  </si>
  <si>
    <t>ELEMENTO VAZADO CERAMICO DIAGONAL (TIPO FLOR/QUADRADO/XIS) 25 X 18 X 7 CM</t>
  </si>
  <si>
    <t>ELEMENTO VAZADO CERAMICO QUADRADO (TIPO RETO OU REDONDO), *7 A 9 X 20 X 20* CM (L X A X C)</t>
  </si>
  <si>
    <t>ELEMENTO VAZADO DE CONCRETO, QUADRICULADO, 1 FURO *10 X 10 X 10* CM</t>
  </si>
  <si>
    <t>4,22</t>
  </si>
  <si>
    <t>ELEMENTO VAZADO DE CONCRETO, QUADRICULADO, 1 FURO *20 X 10 X 7* CM</t>
  </si>
  <si>
    <t>ELEMENTO VAZADO DE CONCRETO, QUADRICULADO, 1 FURO *20 X 20 X 6,5* CM</t>
  </si>
  <si>
    <t>13,52</t>
  </si>
  <si>
    <t>ELEMENTO VAZADO DE CONCRETO, QUADRICULADO, 16 FUROS *29 X 29 X 6* CM</t>
  </si>
  <si>
    <t>16,32</t>
  </si>
  <si>
    <t>ELEMENTO VAZADO DE CONCRETO, QUADRICULADO, 16 FUROS *33 X 33 X 10* CM</t>
  </si>
  <si>
    <t>ELEMENTO VAZADO DE CONCRETO, QUADRICULADO, 16 FUROS *40 X 40 X 7* CM</t>
  </si>
  <si>
    <t>21,14</t>
  </si>
  <si>
    <t>ELEMENTO VAZADO DE CONCRETO, QUADRICULADO, 16 FUROS *50 X 50 X 7* CM</t>
  </si>
  <si>
    <t>28,28</t>
  </si>
  <si>
    <t>ELEMENTO VAZADO DE CONCRETO, QUADRICULADO, 25 FUROS *50 X 50 X 5* CM</t>
  </si>
  <si>
    <t>25,08</t>
  </si>
  <si>
    <t>ELEMENTO VAZADO DE CONCRETO, VENEZIANA *39 X 22 X 15* CM</t>
  </si>
  <si>
    <t>ELEMENTO VAZADO DE CONCRETO, VENEZIANA *39 X 29 X 10* CM</t>
  </si>
  <si>
    <t>22,71</t>
  </si>
  <si>
    <t>ELEMENTO VAZADO DE CONCRETO, VENEZIANA *40 X 10 X 10* CM</t>
  </si>
  <si>
    <t>11,47</t>
  </si>
  <si>
    <t>ELETRICISTA (HORISTA)</t>
  </si>
  <si>
    <t>20,72</t>
  </si>
  <si>
    <t>ELETRICISTA (MENSALISTA)</t>
  </si>
  <si>
    <t>3.640,76</t>
  </si>
  <si>
    <t>ELETRICISTA DE MANUTENCAO INDUSTRIAL (HORISTA)</t>
  </si>
  <si>
    <t>ELETRICISTA DE MANUTENCAO INDUSTRIAL (MENSALISTA)</t>
  </si>
  <si>
    <t>3.395,04</t>
  </si>
  <si>
    <t>ELETRODO REVESTIDO AWS - E-6010, DIAMETRO IGUAL A 4,00 MM</t>
  </si>
  <si>
    <t>55,03</t>
  </si>
  <si>
    <t>ELETRODO REVESTIDO AWS - E6013, DIAMETRO IGUAL A 2,50 MM</t>
  </si>
  <si>
    <t>50,41</t>
  </si>
  <si>
    <t>ELETRODO REVESTIDO AWS - E6013, DIAMETRO IGUAL A 4,00 MM</t>
  </si>
  <si>
    <t>48,44</t>
  </si>
  <si>
    <t>ELETRODO REVESTIDO AWS - E7018, DIAMETRO IGUAL A 4,00 MM</t>
  </si>
  <si>
    <t>52,50</t>
  </si>
  <si>
    <t>ELETRODUTO DE PVC RIGIDO ROSCAVEL DE 1 ", SEM LUVA</t>
  </si>
  <si>
    <t>8,25</t>
  </si>
  <si>
    <t>ELETRODUTO DE PVC RIGIDO ROSCAVEL DE 1 1/2 ", SEM LUVA</t>
  </si>
  <si>
    <t>12,07</t>
  </si>
  <si>
    <t>ELETRODUTO DE PVC RIGIDO ROSCAVEL DE 1 1/4 ", SEM LUVA</t>
  </si>
  <si>
    <t>10,98</t>
  </si>
  <si>
    <t>ELETRODUTO DE PVC RIGIDO ROSCAVEL DE 1/2 ", SEM LUVA</t>
  </si>
  <si>
    <t>4,24</t>
  </si>
  <si>
    <t>ELETRODUTO DE PVC RIGIDO ROSCAVEL DE 2 ", SEM LUVA</t>
  </si>
  <si>
    <t>19,73</t>
  </si>
  <si>
    <t>ELETRODUTO DE PVC RIGIDO ROSCAVEL DE 2 1/2 ", SEM LUVA</t>
  </si>
  <si>
    <t>28,78</t>
  </si>
  <si>
    <t>ELETRODUTO DE PVC RIGIDO ROSCAVEL DE 3 ", SEM LUVA</t>
  </si>
  <si>
    <t>36,10</t>
  </si>
  <si>
    <t>ELETRODUTO DE PVC RIGIDO ROSCAVEL DE 3/4 ", SEM LUVA</t>
  </si>
  <si>
    <t>5,28</t>
  </si>
  <si>
    <t>ELETRODUTO DE PVC RIGIDO ROSCAVEL DE 4 ", SEM LUVA</t>
  </si>
  <si>
    <t>56,88</t>
  </si>
  <si>
    <t>ELETRODUTO DE PVC RIGIDO SOLDAVEL, CLASSE B, DE 20 MM</t>
  </si>
  <si>
    <t>ELETRODUTO DE PVC RIGIDO SOLDAVEL, CLASSE B, DE 25 MM</t>
  </si>
  <si>
    <t>ELETRODUTO DE PVC RIGIDO SOLDAVEL, CLASSE B, DE 32 MM</t>
  </si>
  <si>
    <t>4,76</t>
  </si>
  <si>
    <t>ELETRODUTO DE PVC RIGIDO SOLDAVEL, CLASSE B, DE 40 MM</t>
  </si>
  <si>
    <t>6,62</t>
  </si>
  <si>
    <t>ELETRODUTO DE PVC RIGIDO SOLDAVEL, CLASSE B, DE 50 MM</t>
  </si>
  <si>
    <t>8,61</t>
  </si>
  <si>
    <t>ELETRODUTO DE PVC RIGIDO SOLDAVEL, CLASSE B, DE 60 MM</t>
  </si>
  <si>
    <t>11,68</t>
  </si>
  <si>
    <t>ELETRODUTO FLEXIVEL PLANO EM PEAD, COR PRETA E LARANJA,  DIAMETRO 32 MM</t>
  </si>
  <si>
    <t>2,57</t>
  </si>
  <si>
    <t>ELETRODUTO FLEXIVEL PLANO EM PEAD, COR PRETA E LARANJA,  DIAMETRO 40 MM</t>
  </si>
  <si>
    <t>ELETRODUTO FLEXIVEL PLANO EM PEAD, COR PRETA E LARANJA, DIAMETRO 25 MM</t>
  </si>
  <si>
    <t>1,75</t>
  </si>
  <si>
    <t>ELETRODUTO FLEXIVEL, EM ACO GALVANIZADO, REVESTIDO EXTERNAMENTE COM PVC PRETO, DIAMETRO EXTERNO DE 25 MM (3/4"), TIPO SEALTUBO</t>
  </si>
  <si>
    <t>14,96</t>
  </si>
  <si>
    <t>ELETRODUTO FLEXIVEL, EM ACO GALVANIZADO, REVESTIDO EXTERNAMENTE COM PVC PRETO, DIAMETRO EXTERNO DE 32 MM (1"), TIPO SEALTUBO</t>
  </si>
  <si>
    <t>ELETRODUTO FLEXIVEL, EM ACO GALVANIZADO, REVESTIDO EXTERNAMENTE COM PVC PRETO, DIAMETRO EXTERNO DE 40 MM (1 1/4"), TIPO SEALTUBO</t>
  </si>
  <si>
    <t>29,60</t>
  </si>
  <si>
    <t>ELETRODUTO FLEXIVEL, EM ACO GALVANIZADO, REVESTIDO EXTERNAMENTE COM PVC PRETO, DIAMETRO EXTERNO DE 50 MM( 1 1/2"), TIPO SEALTUBO</t>
  </si>
  <si>
    <t>38,09</t>
  </si>
  <si>
    <t>ELETRODUTO FLEXIVEL, EM ACO GALVANIZADO, REVESTIDO EXTERNAMENTE COM PVC PRETO, DIAMETRO EXTERNO DE 60 MM (2"), TIPO SEALTUBO</t>
  </si>
  <si>
    <t>50,74</t>
  </si>
  <si>
    <t>ELETRODUTO FLEXIVEL, EM ACO GALVANIZADO, REVESTIDO EXTERNAMENTE COM PVC PRETO, DIAMETRO EXTERNO DE 75 MM (2 1/2"), TIPO SEALTUBO</t>
  </si>
  <si>
    <t>79,07</t>
  </si>
  <si>
    <t>ELETRODUTO FLEXIVEL, EM ACO, TIPO CONDUITE, DIAMETRO DE 1 1/2"</t>
  </si>
  <si>
    <t>31,95</t>
  </si>
  <si>
    <t>ELETRODUTO FLEXIVEL, EM ACO, TIPO CONDUITE, DIAMETRO DE 1 1/4"</t>
  </si>
  <si>
    <t>27,14</t>
  </si>
  <si>
    <t>ELETRODUTO FLEXIVEL, EM ACO, TIPO CONDUITE, DIAMETRO DE 1/2"</t>
  </si>
  <si>
    <t>9,52</t>
  </si>
  <si>
    <t>ELETRODUTO FLEXIVEL, EM ACO, TIPO CONDUITE, DIAMETRO DE 1"</t>
  </si>
  <si>
    <t>16,92</t>
  </si>
  <si>
    <t>ELETRODUTO FLEXIVEL, EM ACO, TIPO CONDUITE, DIAMETRO DE 2 1/2"</t>
  </si>
  <si>
    <t>70,51</t>
  </si>
  <si>
    <t>ELETRODUTO FLEXIVEL, EM ACO, TIPO CONDUITE, DIAMETRO DE 2"</t>
  </si>
  <si>
    <t>43,05</t>
  </si>
  <si>
    <t>ELETRODUTO FLEXIVEL, EM ACO, TIPO CONDUITE, DIAMETRO DE 3"</t>
  </si>
  <si>
    <t>79,39</t>
  </si>
  <si>
    <t>ELETRODUTO METALICO FLEXIVEL REVESTIDO COM PVC PRETO, DIAMETRO EXTERNO DE 15 MM (3/8"), TIPO COPEX</t>
  </si>
  <si>
    <t>ELETRODUTO PVC FLEXIVEL CORRUGADO, COR AMARELA, DE 16 MM</t>
  </si>
  <si>
    <t>ELETRODUTO PVC FLEXIVEL CORRUGADO, COR AMARELA, DE 20 MM</t>
  </si>
  <si>
    <t>2,56</t>
  </si>
  <si>
    <t>ELETRODUTO PVC FLEXIVEL CORRUGADO, COR AMARELA, DE 25 MM</t>
  </si>
  <si>
    <t>2,77</t>
  </si>
  <si>
    <t>ELETRODUTO PVC FLEXIVEL CORRUGADO, COR AMARELA, DE 32 MM</t>
  </si>
  <si>
    <t>4,75</t>
  </si>
  <si>
    <t>ELETRODUTO PVC FLEXIVEL CORRUGADO, REFORCADO, COR LARANJA, DE 20 MM, PARA LAJES E PISOS</t>
  </si>
  <si>
    <t>ELETRODUTO PVC FLEXIVEL CORRUGADO, REFORCADO, COR LARANJA, DE 25 MM, PARA LAJES E PISOS</t>
  </si>
  <si>
    <t>4,23</t>
  </si>
  <si>
    <t>ELETRODUTO PVC FLEXIVEL CORRUGADO, REFORCADO, COR LARANJA, DE 32 MM, PARA LAJES E PISOS</t>
  </si>
  <si>
    <t>ELETRODUTO/CONDULETE DE PVC RIGIDO, LISO, COR CINZA, DE 1/2", PARA INSTALACOES APARENTES (NBR 5410)</t>
  </si>
  <si>
    <t>12,18</t>
  </si>
  <si>
    <t>ELETRODUTO/CONDULETE DE PVC RIGIDO, LISO, COR CINZA, DE 1", PARA INSTALACOES APARENTES (NBR 5410)</t>
  </si>
  <si>
    <t>22,53</t>
  </si>
  <si>
    <t>ELETRODUTO/CONDULETE DE PVC RIGIDO, LISO, COR CINZA, DE 3/4", PARA INSTALACOES APARENTES (NBR 5410)</t>
  </si>
  <si>
    <t>15,52</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</si>
  <si>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</si>
  <si>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</si>
  <si>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3,90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</si>
  <si>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</si>
  <si>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</si>
  <si>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8,99</t>
  </si>
  <si>
    <t>ELETRODUTO/DUTO PEAD FLEXIVEL PAREDE SIMPLES, CORRUGACAO HELICOIDAL, COR PRETA, SEM ROSCA, DE 4", PARA CABEAMENTO SUBTERRANEO (NBR 15715)</t>
  </si>
  <si>
    <t>12,53</t>
  </si>
  <si>
    <t>ELETROTECNICO (HORISTA)</t>
  </si>
  <si>
    <t>24,39</t>
  </si>
  <si>
    <t>ELETROTECNICO (MENSALISTA)</t>
  </si>
  <si>
    <t>4.284,13</t>
  </si>
  <si>
    <t>ELEVADOR DE CARGA A CABO, CABINE SEMI FECHADA 2,0 X 1,5 X 2,0 M, CAPACIDADE DE CARGA 1000 KG, TORRE  2,38 X 2,21 X 15 M, GUINCHO DE EMBREAGEM, FREIO DE SEGURANCA, LIMITADOR DE VELOCIDADE E CANCELA</t>
  </si>
  <si>
    <t>64.087,59</t>
  </si>
  <si>
    <t>ELEVADOR DE CREMALHEIRA CABINE FECHADA 1,5 X 2,5 X 2,35 M (UMA POR TORRE), CAPACIDADE DE CARGA 1200 KG (15 PESSOAS), TORRE  24 M (16 MODULOS), FREIO DE SEGURANCA, LIMITADOR DE CARGA</t>
  </si>
  <si>
    <t>301.723,16</t>
  </si>
  <si>
    <t>EMENDA PARA CALHA PLUVIAL, PVC, DIAMETRO ENTRE 119 E 170 MM, PARA DRENAGEM PREDIAL</t>
  </si>
  <si>
    <t>12,38</t>
  </si>
  <si>
    <t>EMULSAO ASFALTICA ANIONICA</t>
  </si>
  <si>
    <t>8,72</t>
  </si>
  <si>
    <t>EMULSAO ASFALTICA CATIONICA RL-1C PARA USO EM PAVIMENTACAO ASFALTICA (COLETADO CAIXA NA ANP ACRESCIDO DE ICMS)</t>
  </si>
  <si>
    <t>3.803,54</t>
  </si>
  <si>
    <t>EMULSAO ASFALTICA CATIONICA RR-2C PARA USO EM PAVIMENTACAO ASFALTICA (COLETADO CAIXA NA ANP ACRESCIDO DE ICMS)</t>
  </si>
  <si>
    <t>EMULSAO EXPLOSIVA EM CARTUCHOS DE 1" X 12", DENSIDADE 1.15 G/CM3, INICIACAO ESPOLETA N. 8 / CORDEL</t>
  </si>
  <si>
    <t>23,63</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</si>
  <si>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</si>
  <si>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</si>
  <si>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</si>
  <si>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17,88</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</si>
  <si>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</si>
  <si>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</si>
  <si>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</si>
  <si>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</si>
  <si>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3.817,53</t>
  </si>
  <si>
    <t>ENCARREGADO GERAL DE OBRAS</t>
  </si>
  <si>
    <t>31,11</t>
  </si>
  <si>
    <t>ENCARREGADO GERAL DE OBRAS (MENSALISTA)</t>
  </si>
  <si>
    <t>5.464,90</t>
  </si>
  <si>
    <t>ENDURECEDOR MINERAL DE BASE CIMENTICIA PARA PISO DE CONCRETO</t>
  </si>
  <si>
    <t>8,96</t>
  </si>
  <si>
    <t>ENERGIA ELETRICA ATE 2000 KWH INDUSTRIAL, SEM DEMANDA</t>
  </si>
  <si>
    <t xml:space="preserve">KWH   </t>
  </si>
  <si>
    <t>0,70</t>
  </si>
  <si>
    <t>ENERGIA ELETRICA COMERCIAL, BAIXA TENSAO, RELATIVA AO CONSUMO DE ATE 100 KWH, INCLUINDO ICMS, PIS/PASEP E COFINS</t>
  </si>
  <si>
    <t>0,72</t>
  </si>
  <si>
    <t>ENGATE / RABICHO FLEXIVEL INOX 1/2 " X 30 CM</t>
  </si>
  <si>
    <t>37,81</t>
  </si>
  <si>
    <t>ENGATE / RABICHO FLEXIVEL INOX 1/2 " X 40 CM</t>
  </si>
  <si>
    <t>41,39</t>
  </si>
  <si>
    <t>ENGATE/RABICHO FLEXIVEL PLASTICO (PVC OU ABS) BRANCO 1/2 " X 30 CM</t>
  </si>
  <si>
    <t>ENGATE/RABICHO FLEXIVEL PLASTICO (PVC OU ABS) BRANCO 1/2 " X 40 CM</t>
  </si>
  <si>
    <t>9,05</t>
  </si>
  <si>
    <t>ENGENHEIRO CIVIL DE OBRA JUNIOR</t>
  </si>
  <si>
    <t>96,79</t>
  </si>
  <si>
    <t>ENGENHEIRO CIVIL DE OBRA JUNIOR (MENSALISTA)</t>
  </si>
  <si>
    <t>17.000,26</t>
  </si>
  <si>
    <t>ENGENHEIRO CIVIL DE OBRA PLENO</t>
  </si>
  <si>
    <t>110,15</t>
  </si>
  <si>
    <t>ENGENHEIRO CIVIL DE OBRA PLENO (MENSALISTA)</t>
  </si>
  <si>
    <t>19.349,79</t>
  </si>
  <si>
    <t>ENGENHEIRO CIVIL DE OBRA SENIOR</t>
  </si>
  <si>
    <t>150,59</t>
  </si>
  <si>
    <t>ENGENHEIRO CIVIL DE OBRA SENIOR (MENSALISTA)</t>
  </si>
  <si>
    <t>26.450,64</t>
  </si>
  <si>
    <t>ENGENHEIRO CIVIL JUNIOR</t>
  </si>
  <si>
    <t>98,18</t>
  </si>
  <si>
    <t>ENGENHEIRO CIVIL JUNIOR (MENSALISTA)</t>
  </si>
  <si>
    <t>17.248,25</t>
  </si>
  <si>
    <t>ENGENHEIRO CIVIL PLENO</t>
  </si>
  <si>
    <t>110,77</t>
  </si>
  <si>
    <t>ENGENHEIRO CIVIL PLENO (MENSALISTA)</t>
  </si>
  <si>
    <t>19.459,43</t>
  </si>
  <si>
    <t>ENGENHEIRO CIVIL SENIOR</t>
  </si>
  <si>
    <t>151,83</t>
  </si>
  <si>
    <t>ENGENHEIRO CIVIL SENIOR (MENSALISTA)</t>
  </si>
  <si>
    <t>26.667,33</t>
  </si>
  <si>
    <t>ENGENHEIRO ELETRICISTA</t>
  </si>
  <si>
    <t>95,21</t>
  </si>
  <si>
    <t>ENGENHEIRO ELETRICISTA (MENSALISTA)</t>
  </si>
  <si>
    <t>16.725,29</t>
  </si>
  <si>
    <t>ENGENHEIRO SANITARISTA</t>
  </si>
  <si>
    <t>93,58</t>
  </si>
  <si>
    <t>ENGENHEIRO SANITARISTA (MENSALISTA)</t>
  </si>
  <si>
    <t>16.437,87</t>
  </si>
  <si>
    <t>ENXADA ESTREITA *25 X 23* CM COM CABO</t>
  </si>
  <si>
    <t>58,30</t>
  </si>
  <si>
    <t>EPI - FAMILIA ALMOXARIFE - HORISTA (ENCARGOS COMPLEMENTARES - COLETADO CAIXA)</t>
  </si>
  <si>
    <t>EPI - FAMILIA ALMOXARIFE - MENSALISTA (ENCARGOS COMPLEMENTARES - COLETADO CAIXA)</t>
  </si>
  <si>
    <t>130,43</t>
  </si>
  <si>
    <t>EPI - FAMILIA CARPINTEIRO DE FORMAS - HORISTA (ENCARGOS COMPLEMENTARES - COLETADO CAIXA)</t>
  </si>
  <si>
    <t>1,26</t>
  </si>
  <si>
    <t>EPI - FAMILIA CARPINTEIRO DE FORMAS - MENSALISTA (ENCARGOS COMPLEMENTARES - COLETADO CAIXA)</t>
  </si>
  <si>
    <t>238,17</t>
  </si>
  <si>
    <t>EPI - FAMILIA ELETRICISTA - HORISTA (ENCARGOS COMPLEMENTARES - COLETADO CAIXA)</t>
  </si>
  <si>
    <t>1,07</t>
  </si>
  <si>
    <t>EPI - FAMILIA ELETRICISTA - MENSALISTA (ENCARGOS COMPLEMENTARES - COLETADO CAIXA)</t>
  </si>
  <si>
    <t>201,65</t>
  </si>
  <si>
    <t>EPI - FAMILIA ENCANADOR - HORISTA (ENCARGOS COMPLEMENTARES - COLETADO CAIXA)</t>
  </si>
  <si>
    <t>0,94</t>
  </si>
  <si>
    <t>EPI - FAMILIA ENCANADOR - MENSALISTA (ENCARGOS COMPLEMENTARES - COLETADO CAIXA)</t>
  </si>
  <si>
    <t>177,43</t>
  </si>
  <si>
    <t>EPI - FAMILIA ENCARREGADO GERAL - HORISTA (ENCARGOS COMPLEMENTARES - COLETADO CAIXA)</t>
  </si>
  <si>
    <t>1,08</t>
  </si>
  <si>
    <t>EPI - FAMILIA ENCARREGADO GERAL - MENSALISTA (ENCARGOS COMPLEMENTARES - COLETADO CAIXA)</t>
  </si>
  <si>
    <t>202,94</t>
  </si>
  <si>
    <t>EPI - FAMILIA ENGENHEIRO CIVIL - HORISTA (ENCARGOS COMPLEMENTARES - COLETADO CAIXA)</t>
  </si>
  <si>
    <t>0,66</t>
  </si>
  <si>
    <t>EPI - FAMILIA ENGENHEIRO CIVIL - MENSALISTA (ENCARGOS COMPLEMENTARES - COLETADO CAIXA)</t>
  </si>
  <si>
    <t>123,54</t>
  </si>
  <si>
    <t>EPI - FAMILIA OPERADOR ESCAVADEIRA - HORISTA (ENCARGOS COMPLEMENTARES - COLETADO CAIXA)</t>
  </si>
  <si>
    <t>0,76</t>
  </si>
  <si>
    <t>EPI - FAMILIA OPERADOR ESCAVADEIRA - MENSALISTA (ENCARGOS COMPLEMENTARES - COLETADO CAIXA)</t>
  </si>
  <si>
    <t>143,59</t>
  </si>
  <si>
    <t>EPI - FAMILIA PEDREIRO - HORISTA (ENCARGOS COMPLEMENTARES - COLETADO CAIXA)</t>
  </si>
  <si>
    <t>1,09</t>
  </si>
  <si>
    <t>EPI - FAMILIA PEDREIRO - MENSALISTA (ENCARGOS COMPLEMENTARES - COLETADO CAIXA)</t>
  </si>
  <si>
    <t>204,95</t>
  </si>
  <si>
    <t>EPI - FAMILIA PINTOR - HORISTA (ENCARGOS COMPLEMENTARES - COLETADO CAIXA)</t>
  </si>
  <si>
    <t>EPI - FAMILIA PINTOR - MENSALISTA (ENCARGOS COMPLEMENTARES - COLETADO CAIXA)</t>
  </si>
  <si>
    <t>283,15</t>
  </si>
  <si>
    <t>EPI - FAMILIA SERVENTE - HORISTA (ENCARGOS COMPLEMENTARES - COLETADO CAIXA)</t>
  </si>
  <si>
    <t>EPI - FAMILIA SERVENTE - MENSALISTA (ENCARGOS COMPLEMENTARES - COLETADO CAIXA)</t>
  </si>
  <si>
    <t>216,60</t>
  </si>
  <si>
    <t>EPI - FAMILIA SOLDADOR - HORISTA (ENCARGOS COMPLEMENTARES - COLETADO CAIXA)</t>
  </si>
  <si>
    <t>EPI - FAMILIA SOLDADOR - MENSALISTA (ENCARGOS COMPLEMENTARES - COLETADO CAIXA)</t>
  </si>
  <si>
    <t>297,70</t>
  </si>
  <si>
    <t>EPI - FAMILIA TOPOGRAFO - HORISTA (ENCARGOS COMPLEMENTARES - COLETADO CAIXA)</t>
  </si>
  <si>
    <t>0,62</t>
  </si>
  <si>
    <t>EPI - FAMILIA TOPOGRAFO - MENSALISTA (ENCARGOS COMPLEMENTARES - COLETADO CAIXA)</t>
  </si>
  <si>
    <t>117,12</t>
  </si>
  <si>
    <t>EQUIPAMENTO DE LIMPEZA COMBINADO (VACUO/ALTA PRESSAO) 95% VACUO, TANQUE 7000 L, BOMBA 140 KGF/CM2 66 L/MIN COM MOTOR INDEPENDENTE A DIESEL DE 60 CV (INCLUI MONTAGEM, NAO INCLUI CAMINHAO)</t>
  </si>
  <si>
    <t>424.322,45</t>
  </si>
  <si>
    <t>EQUIPAMENTO PARA DEMARCACAO DE FAIXAS DE TRAFEGO A FRIO, A SER MONTADO SOBRE CAMINHAO DE PBT MINIMO DE 9 T E DISTANCIA MINIMA ENTRE EIXOS DE 4,3 M, CAPACIDADE PARA 800 L DE TINTA (INCLUI MONTAGEM, NAO INCLUI CAMINHAO)</t>
  </si>
  <si>
    <t>1.714.257,81</t>
  </si>
  <si>
    <t>EQUIPAMENTO PARA DEMARCACAO DE FAIXAS DE TRAFEGO A QUENTE, A SER MONTADO SOBRE CAMINHAO DE PBT MINIMO DE 17 T E DISTANCIA MINIMA ENTRE EIXOS DE 5,2 M, CAPACIDADE PARA 1.000 KG DE MATERIAL TERMOPLASTICO (INCLUI MONTAGEM, NAO INCLUI CAMINHAO E NEM COMPRESSOR DE AR)</t>
  </si>
  <si>
    <t>2.551.757,81</t>
  </si>
  <si>
    <t>ESCADA DUPLA DE ABRIR EM ALUMINIO, MODELO PINTOR, 8 DEGRAUS</t>
  </si>
  <si>
    <t>438,15</t>
  </si>
  <si>
    <t>ESCADA EXTENSIVEL EM ALUMINIO COM 6,00 M ESTENDIDA</t>
  </si>
  <si>
    <t>1.240,84</t>
  </si>
  <si>
    <t>ESCAVADEIRA HIDRAULICA SOBRE ESTEIRA, COM GARRA GIRATORIA DE MANDIBULAS, PESO OPERACIONAL ENTRE 22,00 E 25,50 TON, POTENCIA LIQUIDA ENTRE 150 E 160 HP</t>
  </si>
  <si>
    <t>984.925,20</t>
  </si>
  <si>
    <t>ESCAVADEIRA HIDRAULICA SOBRE ESTEIRAS CACAMBA 0,40 A 1,20 M3, PESO OPERACIONAL 21,19 T, POTENCIA LIQUIDA 173 HP</t>
  </si>
  <si>
    <t>892.500,00</t>
  </si>
  <si>
    <t>ESCAVADEIRA HIDRAULICA SOBRE ESTEIRAS COM CACAMBA DE 1,20 M3, PESO OPERACIONAL 21 T, POTENCIA BRUTA 155 HP</t>
  </si>
  <si>
    <t>934.500,00</t>
  </si>
  <si>
    <t>ESCAVADEIRA HIDRAULICA SOBRE ESTEIRAS, CACAMBA  0,80 M3, PESO OPERACIONAL 17,8 T, POTENCIA LIQUIDA 110 HP</t>
  </si>
  <si>
    <t>801.463,90</t>
  </si>
  <si>
    <t>ESCAVADEIRA HIDRAULICA SOBRE ESTEIRAS, CACAMBA 0,4 A 1,70 M3, PESO OPERACIONAL 23,2 T, POTENCIA BRUTA 183 HP</t>
  </si>
  <si>
    <t>957.600,00</t>
  </si>
  <si>
    <t>ESCAVADEIRA HIDRAULICA SOBRE ESTEIRAS, CACAMBA 0,62M3, PESO OPERACIONAL 12,61T, POTENCIA LIQUIDA 95HP</t>
  </si>
  <si>
    <t>735.000,00</t>
  </si>
  <si>
    <t>ESCAVADEIRA HIDRAULICA SOBRE ESTEIRAS, CACAMBA 0,80 A 1,30 M3, PESO OPERACIONAL 22,18 T, POTENCIA LIQUIDA 170 HP</t>
  </si>
  <si>
    <t>876.750,00</t>
  </si>
  <si>
    <t>ESCAVADEIRA HIDRAULICA SOBRE ESTEIRAS, CACAMBA 0,80M3, PESO OPERACIONAL 17T, POTENCIA BRUTA 111HP</t>
  </si>
  <si>
    <t>840.000,00</t>
  </si>
  <si>
    <t>ESCAVADEIRA HIDRAULICA SOBRE ESTEIRAS, CAPACIDADE DA CACAMBA ENTRE 1,20 E 1,50 M3, PESO OPERACIONAL ENTRE 20,00 E 22,00 TON, POTENCIA LIQUIDA ENTRE 150 E 155 HP, EQUIPADA COM CLAMSHELL</t>
  </si>
  <si>
    <t>948.175,20</t>
  </si>
  <si>
    <t>ESCORA PRE-MOLDADA EM CONCRETO, *10 X 10* CM, H = 2,30M</t>
  </si>
  <si>
    <t>44,61</t>
  </si>
  <si>
    <t>ESCOVA CIRCULAR EM ACO LATONADO, 6 X 1 " (DIAMETRO X ESPESSURA), FURO DE 1 1/4 ", FIO ONDULADO *0,30*  MM</t>
  </si>
  <si>
    <t>81,22</t>
  </si>
  <si>
    <t>ESCOVA DE ACO, COM CABO, *4  X 15* FILEIRAS DE CERDAS</t>
  </si>
  <si>
    <t>7,20</t>
  </si>
  <si>
    <t>ESGUICHO JATO REGULAVEL, TIPO ELKHART, ENGATE RAPIDO 1 1/2", PARA COMBATE A INCENDIO</t>
  </si>
  <si>
    <t>272,93</t>
  </si>
  <si>
    <t>ESGUICHO JATO REGULAVEL, TIPO ELKHART, ENGATE RAPIDO 2 1/2", PARA COMBATE A INCENDIO</t>
  </si>
  <si>
    <t>332,01</t>
  </si>
  <si>
    <t>ESGUICHO TIPO JATO SOLIDO, EM LATAO, ENGATE RAPIDO 1 1/2" X 13 MM, PARA MANGUEIRA EM INSTALACAO PREDIAL COMBATE A INCENDIO</t>
  </si>
  <si>
    <t>83,31</t>
  </si>
  <si>
    <t>ESGUICHO TIPO JATO SOLIDO, EM LATAO, ENGATE RAPIDO 1 1/2" X 16 MM, PARA MANGUEIRA EM INSTALACAO PREDIAL COMBATE A INCENDIO</t>
  </si>
  <si>
    <t>84,08</t>
  </si>
  <si>
    <t>ESGUICHO TIPO JATO SOLIDO, EM LATAO, ENGATE RAPIDO 1 1/2" X 19 MM, PARA MANGUEIRA EM INSTALACAO PREDIAL COMBATE A INCENDIO</t>
  </si>
  <si>
    <t>90,54</t>
  </si>
  <si>
    <t>ESGUICHO TIPO JATO SOLIDO, EM LATAO, ENGATE RAPIDO 2 1/2" X 13 MM, PARA MANGUEIRA EM INSTALACAO PREDIAL COMBATE A INCENDIO</t>
  </si>
  <si>
    <t>137,23</t>
  </si>
  <si>
    <t>ESGUICHO TIPO JATO SOLIDO, EM LATAO, ENGATE RAPIDO 2 1/2" X 16 MM, PARA MANGUEIRA EM INSTALACAO PREDIAL COMBATE A INCENDIO</t>
  </si>
  <si>
    <t>ESGUICHO TIPO JATO SOLIDO, EM LATAO, ENGATE RAPIDO 2 1/2" X 19 MM, PARA MANGUEIRA EM INSTALACAO PREDIAL COMBATE A INCENDIO</t>
  </si>
  <si>
    <t>150,51</t>
  </si>
  <si>
    <t>ESMERILHADEIRA ANGULAR ELETRICA, DIAMETRO DO DISCO 7 '' (180 MM), ROTACAO 8500 RPM, POTENCIA 2400 W</t>
  </si>
  <si>
    <t>774,90</t>
  </si>
  <si>
    <t>ESPACADOR / DISTANCIADOR CIRCULAR COM ENTRADA LATERAL, EM PLASTICO, PARA VERGALHAO *4,2 A 12,5* MM, COBRIMENTO 20 MM</t>
  </si>
  <si>
    <t>0,22</t>
  </si>
  <si>
    <t>ESPACADOR / DISTANCIADOR TIPO GARRA DUPLA, EM PLASTICO, COBRIMENTO *20* MM, PARA FERRAGENS DE LAJES E FUNDO DE VIGAS</t>
  </si>
  <si>
    <t>0,35</t>
  </si>
  <si>
    <t>ESPACADOR / DISTANCIADOR TIPO PINO EM PLASTICO, PARA VERGALHAO ATE 10 MM, PARA APOIO DE ARMADURA</t>
  </si>
  <si>
    <t>0,36</t>
  </si>
  <si>
    <t>ESPACADOR / SEPARADOR DE BARRA , METALICO, TIPO CARAMBOLA, PARA TIRANTES, 25 X 84 MM</t>
  </si>
  <si>
    <t>ESPACADOR OU DISTANCIADOR, EM PLASTICO, TIPO APOIO DE CORDOALHA (CARANGUEJO), PARA ARMADURA NEGATIVA E PROTENSAO, COBRIMENTO 50 MM</t>
  </si>
  <si>
    <t>1,74</t>
  </si>
  <si>
    <t>ESPACADOR/SEPARADOR DE CORDOALHA TIPO DISCO 12 FUROS DE 14 MM, PARA TIRANTES</t>
  </si>
  <si>
    <t>1,53</t>
  </si>
  <si>
    <t>ESPARGIDOR DE ASFALTO PRESSURIZADO, REBOCAVEL, TANQUE DE 2500 L, PNEUMATICO,  COM MOTOR A GASOLINA 3,4HP</t>
  </si>
  <si>
    <t>117.000,00</t>
  </si>
  <si>
    <t>ESPARGIDOR DE ASFALTO PRESSURIZADO, TANQUE 6 M3 COM ISOLACAO TERMICA, AQUECIDO COM 2 MACARICOS, COM BARRA ESPARGIDORA 3,60 M, A SER MONTADO SOBRE CAMINHAO</t>
  </si>
  <si>
    <t>248.369,69</t>
  </si>
  <si>
    <t>ESPATULA DE ACO INOX COM CABO DE MADEIRA, LARGURA 8 CM</t>
  </si>
  <si>
    <t>23,54</t>
  </si>
  <si>
    <t>ESPATULA DE PLASTICO LISA, LARGURA 10 CM</t>
  </si>
  <si>
    <t>8,13</t>
  </si>
  <si>
    <t>ESPELHO / PLACA CEGA 4" X 2", PARA INSTALACAO DE TOMADAS E INTERRUPTORES</t>
  </si>
  <si>
    <t>ESPELHO / PLACA CEGA 4" X 4", PARA INSTALACAO DE TOMADAS E INTERRUPTORES</t>
  </si>
  <si>
    <t>5,08</t>
  </si>
  <si>
    <t>ESPELHO / PLACA DE 1 POSTO 4" X 2", PARA INSTALACAO DE TOMADAS E INTERRUPTORES</t>
  </si>
  <si>
    <t>2,27</t>
  </si>
  <si>
    <t>ESPELHO / PLACA DE 2 POSTOS 4" X 2", PARA INSTALACAO DE TOMADAS E INTERRUPTORES</t>
  </si>
  <si>
    <t>2,35</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</si>
  <si>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</si>
  <si>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</si>
  <si>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</si>
  <si>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</si>
  <si>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</si>
  <si>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611,55</t>
  </si>
  <si>
    <t>ESPELHO, RETO OU CURVO, EM LATAO CROMADO, ESPESSURA ATE 6 MM, LARGURA *40*MM, ALTURA *180*MM - PARA FECHADURA DE EMBUTIR</t>
  </si>
  <si>
    <t>13,40</t>
  </si>
  <si>
    <t>ESPELHO, RETO OU CURVO, EM LATAO CROMADO, ESPESSURA MINIMA 6 MM, LARGURA *43*MM, ALTURA *230*MM - PARA FECHADURA DE EMBUTIR</t>
  </si>
  <si>
    <t>33,93</t>
  </si>
  <si>
    <t>ESPOLETA SIMPLES N 8.</t>
  </si>
  <si>
    <t>ESPUMA EXPANSIVA DE POLIURETANO, APLICACAO MANUAL - 500 ML</t>
  </si>
  <si>
    <t>30,90</t>
  </si>
  <si>
    <t>ESQUADRO DE ACO 12 " (300 MM), CABO DE ALUMINIO</t>
  </si>
  <si>
    <t>37,40</t>
  </si>
  <si>
    <t>ESQUADRO INTERNO OU EXTERNO PARA CALHA PLUVIAL, PVC, DIAMETRO ENTRE 119 E 170 MM, PARA DRENAGEM PREDIAL</t>
  </si>
  <si>
    <t>17,57</t>
  </si>
  <si>
    <t>ESQUI TRIPLO, EM TUBO DE ACO CARBONO, PINTURA NO PROCESSO ELETROSTATICO - EQUIPAMENTO DE GINASTICA PARA ACADEMIA AO AR LIVRE / ACADEMIA DA TERCEIRA IDADE - ATI</t>
  </si>
  <si>
    <t>5.916,32</t>
  </si>
  <si>
    <t>ESTABILIZADOR BIVOLT AUTOMATICO, 1000 VA</t>
  </si>
  <si>
    <t>514,90</t>
  </si>
  <si>
    <t>ESTABILIZADOR BIVOLT AUTOMATICO, 1500 VA</t>
  </si>
  <si>
    <t>933,94</t>
  </si>
  <si>
    <t>ESTABILIZADOR BIVOLT AUTOMATICO, 2000 VA</t>
  </si>
  <si>
    <t>1.279,12</t>
  </si>
  <si>
    <t>ESTABILIZADOR BIVOLT AUTOMATICO, 300 VA</t>
  </si>
  <si>
    <t>204,53</t>
  </si>
  <si>
    <t>ESTABILIZADOR BIVOLT AUTOMATICO, 500 VA</t>
  </si>
  <si>
    <t>298,39</t>
  </si>
  <si>
    <t>ESTACA PRE-MOLDADA MACICA DE CONCRETO VIBRADO ARMADO, PARA CARGA DE 25 T, SECAO QUADRADA DE *16 X 16*, COM ANEL METALICO INCORPORADO A PECA (SOMENTE FORNECIMENTO)</t>
  </si>
  <si>
    <t>75,00</t>
  </si>
  <si>
    <t>ESTACA PRE-MOLDADA MACICA DE CONCRETO VIBRADO ARMADO, PARA CARGA DE 50 T, SECAO QUADRADA, COM ANEL METALICO INCORPORADO A PECA (SOMENTE FORNECIMENTO)</t>
  </si>
  <si>
    <t>101,99</t>
  </si>
  <si>
    <t>ESTACA PRE-MOLDADA VAZADA DE CONCRETO CENTRIFUGADO, PARA CARGA DE 100 T, SECAO CIRCULAR, COM ANEL METALICO INCORPORADO A PECA (SOMENTE FORNECIMENTO)</t>
  </si>
  <si>
    <t>261,37</t>
  </si>
  <si>
    <t>ESTILETE DE METAL, LAMINA 18 MM</t>
  </si>
  <si>
    <t>21,08</t>
  </si>
  <si>
    <t>ESTOPA</t>
  </si>
  <si>
    <t>11,08</t>
  </si>
  <si>
    <t>13,22</t>
  </si>
  <si>
    <t>ESTRIBO COM PARAFUSO EM CHAPA DE FERRO FUNDIDO DE 2" X 3/16" X 35 CM, SECAO "U", PARA MADEIRAMENTO DE TELHADO</t>
  </si>
  <si>
    <t>37,00</t>
  </si>
  <si>
    <t>ETANOL</t>
  </si>
  <si>
    <t>5,12</t>
  </si>
  <si>
    <t>EXAMES - HORISTA (COLETADO CAIXA)</t>
  </si>
  <si>
    <t>0,81</t>
  </si>
  <si>
    <t>EXAMES - MENSALISTA (COLETADO CAIXA)</t>
  </si>
  <si>
    <t>152,35</t>
  </si>
  <si>
    <t>EXTENSAO DE SOLDA 201 ACETILENO, E = *1,5 A 2,5* MM</t>
  </si>
  <si>
    <t>47,87</t>
  </si>
  <si>
    <t>EXTENSAO DE SOLDA 201 GLP, E = *2,5 A 4,0* MM</t>
  </si>
  <si>
    <t>59,18</t>
  </si>
  <si>
    <t>EXTINTOR DE INCENDIO PORTATIL COM CARGA DE AGUA PRESSURIZADA DE 10 L, CLASSE A</t>
  </si>
  <si>
    <t>171,50</t>
  </si>
  <si>
    <t>EXTINTOR DE INCENDIO PORTATIL COM CARGA DE GAS CARBONICO CO2 DE 4 KG, CLASSE BC</t>
  </si>
  <si>
    <t>542,76</t>
  </si>
  <si>
    <t>EXTINTOR DE INCENDIO PORTATIL COM CARGA DE GAS CARBONICO CO2 DE 6 KG, CLASSE BC</t>
  </si>
  <si>
    <t>588,00</t>
  </si>
  <si>
    <t>EXTINTOR DE INCENDIO PORTATIL COM CARGA DE PO QUIMICO SECO (PQS) DE 12 KG, CLASSE BC</t>
  </si>
  <si>
    <t>271,38</t>
  </si>
  <si>
    <t>EXTINTOR DE INCENDIO PORTATIL COM CARGA DE PO QUIMICO SECO (PQS) DE 4 KG, CLASSE BC</t>
  </si>
  <si>
    <t>165,84</t>
  </si>
  <si>
    <t>EXTINTOR DE INCENDIO PORTATIL COM CARGA DE PO QUIMICO SECO (PQS) DE 6 KG, CLASSE BC</t>
  </si>
  <si>
    <t>196,00</t>
  </si>
  <si>
    <t>EXTINTOR DE INCENDIO PORTATIL COM CARGA DE PO QUIMICO SECO (PQS) DE 8 KG, CLASSE BC</t>
  </si>
  <si>
    <t>233,69</t>
  </si>
  <si>
    <t>EXTREMIDADE PVC PBA, BF, JE, DN 100/ DE 110 MM (NBR 10351)</t>
  </si>
  <si>
    <t>251,32</t>
  </si>
  <si>
    <t>EXTREMIDADE PVC PBA, BF, JE, DN 50 / DE 60 MM (NBR 10351)</t>
  </si>
  <si>
    <t>50,24</t>
  </si>
  <si>
    <t>EXTREMIDADE PVC PBA, BF, JE, DN 75/ DE 85 MM (NBR 10351)</t>
  </si>
  <si>
    <t>158,66</t>
  </si>
  <si>
    <t>EXTREMIDADE PVC PBA, PF, JE, DN 100 / DE 110 MM (NBR 10351)</t>
  </si>
  <si>
    <t>206,61</t>
  </si>
  <si>
    <t>EXTREMIDADE PVC PBA, PF, JE, DN 50/ DE 60 MM (NBR 10351)</t>
  </si>
  <si>
    <t>52,05</t>
  </si>
  <si>
    <t>EXTREMIDADE PVC PBA, PF, JE, DN 75 / DE 85 MM (NBR 10351)</t>
  </si>
  <si>
    <t>130,57</t>
  </si>
  <si>
    <t>EXTREMIDADE/TUBETE PARA HIDROMETRO PVC, COM ROSCA, CURTA, COM BUCHA LATAO, 1/2"</t>
  </si>
  <si>
    <t>11,03</t>
  </si>
  <si>
    <t>EXTREMIDADE/TUBETE PARA HIDROMETRO PVC, COM ROSCA, CURTA, COM BUCHA LATAO, 3/4"</t>
  </si>
  <si>
    <t>17,70</t>
  </si>
  <si>
    <t>EXTREMIDADE/TUBETE PARA HIDROMETRO PVC, COM ROSCA, CURTA, SEM BUCHA LATAO, 1/2"</t>
  </si>
  <si>
    <t>EXTREMIDADE/TUBETE PARA HIDROMETRO PVC, COM ROSCA, CURTA, SEM BUCHA LATAO, 3/4"</t>
  </si>
  <si>
    <t>6,68</t>
  </si>
  <si>
    <t>EXTREMIDADE/TUBETE PARA HIDROMETRO PVC, COM ROSCA, LONGA, SEM BUCHA LATAO, 1/2"</t>
  </si>
  <si>
    <t>8,82</t>
  </si>
  <si>
    <t>EXTREMIDADE/TUBETE PARA HIDROMETRO PVC, COM ROSCA, LONGA, SEM BUCHA LATAO, 3/4"</t>
  </si>
  <si>
    <t>FECHADRUA BICO DE PAPAGAIO PARA PORTA DE CORRER EXTERNA, EM ACO INOX COM ACABAMENTO CROMADO, MAQUINA COM 45 MM, INCLUINDO CHAVE TIPO CILINDRO</t>
  </si>
  <si>
    <t>115,63</t>
  </si>
  <si>
    <t>FECHADRUA BICO DE PAPAGAIO PARA PORTA DE CORRER INTERNA, EM ACO INOX COM ACABAMENTO CROMADO, MAQUINA COM 45 MM, INCLUINDO CHAVE TIPO BIPARTIDA</t>
  </si>
  <si>
    <t>95,73</t>
  </si>
  <si>
    <t>FECHADURA AUXILIAR DE SEGURANCA PARA PORTA EXTERNA, EM ACO INOX, BROCA DE 45 A 55 MM, LINGUETA COM 3 AVANCOS, INCLUINDO 2 CHAVES TIPO CILINDRO</t>
  </si>
  <si>
    <t>146,91</t>
  </si>
  <si>
    <t>FECHADURA DE EMBUTIR PARA GAVETA E MOVEIS DE MADEIRA, EM ACO INOX COM ACABAMENTO CROMADO, COM ABAS LATERAIS, CILINDRO COM 22 MM DE DIAMETRO, INCLUINDO CHAVE COM PERFIL METALICO E CAPA ESCAMOTEAVEL</t>
  </si>
  <si>
    <t>15,68</t>
  </si>
  <si>
    <t>FECHADURA DE SOBREPOR PARA GAVETAS E ARMARIOS, EM ACO INOX COM ACABAMENTO CROMADO, COM CILINDRO DE APROX 20 MM</t>
  </si>
  <si>
    <t>FECHADURA DE SOBREPOR PARA PORTAO, EM ACO INOX COM ACABAMENTO CROMADO, CAIXA DE 100 MM, INCLUINDO CHAVE TIPO CILINDRO</t>
  </si>
  <si>
    <t>68,92</t>
  </si>
  <si>
    <t>FECHADURA DE SOBREPOR PARA PORTAO, EM ACO INOX COM ACABAMENTO CROMADO, CAIXA DE 100 MM, INCLUINDO CHAVE TIPO TETRA</t>
  </si>
  <si>
    <t>107,01</t>
  </si>
  <si>
    <t>FECHADURA DE SOBREPOR TIPO CAIXAO, EM FERRO COM ACABAMENTO RESINADO, SEM MACANETA, SEM CILINDRO, INCLUINDO CHAVE TIPO SIMPLES</t>
  </si>
  <si>
    <t>24,45</t>
  </si>
  <si>
    <t>FECHADURA ESPELHO PARA PORTA DE BANHEIRO, EM ACO INOX (MAQUINA, TESTA E CONTRA-TESTA) E EM ZAMAC (MACANETA, LINGUETA E TRINCOS) COM ACABAMENTO CROMADO, MAQUINA DE 40 MM, INCLUINDO CHAVE TIPO TRANQUETA</t>
  </si>
  <si>
    <t>62,46</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</si>
  <si>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</si>
  <si>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</si>
  <si>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79,43</t>
  </si>
  <si>
    <t>FECHADURA ESPELHO PARA PORTA EXTERNA, EM ACO INOX (MAQUINA, TESTA E CONTRA-TESTA) E EM ZAMAC (MACANETA, LINGUETA E TRINCOS) COM ACABAMENTO CROMADO, MAQUINA DE 55 MM, INCLUINDO CHAVE TIPO CILINDRO</t>
  </si>
  <si>
    <t>157,15</t>
  </si>
  <si>
    <t>FECHADURA ESPELHO PARA PORTA INTERNA, EM ACO INOX (MAQUINA, TESTA E CONTRA-TESTA) E EM ZAMAC (MACANETA, LINGUETA E TRINCOS) COM ACABAMENTO CROMADO, MAQUINA DE 40 MM, INCLUINDO CHAVE TIPO INTERNA</t>
  </si>
  <si>
    <t>70,89</t>
  </si>
  <si>
    <t>FECHADURA ESPELHO PARA PORTA INTERNA, EM ACO INOX (MAQUINA, TESTA E CONTRA-TESTA) E EM ZAMAC (MACANETA, LINGUETA E TRINCOS) COM ACABAMENTO CROMADO, MAQUINA DE 55 MM, INCLUINDO CHAVE TIPO INTERNA</t>
  </si>
  <si>
    <t>117,64</t>
  </si>
  <si>
    <t>FECHADURA PARA PORTA PIVOTANTE DE VIDRO TEMPERADO, EM ACO INOX COM ACABAMENTO CROMADO, RECORTE PADRAO SANTA MARINA, COM CILINDRO EM LATAO, INCLUINDO CHAVE TIPO CILINDRO</t>
  </si>
  <si>
    <t>58,78</t>
  </si>
  <si>
    <t>FECHADURA ROSETA REDONDA PARA PORTA DE BANHEIRO, EM ACO INOX (MAQUINA, TESTA E CONTRA-TESTA) E EM ZAMAC (MACANETA, LINGUETA E TRINCOS) COM ACABAMENTO CROMADO, MAQUINA DE 40 MM, INCLUINDO CHAVE TIPO TRANQUETA</t>
  </si>
  <si>
    <t>88,93</t>
  </si>
  <si>
    <t>FECHADURA ROSETA REDONDA PARA PORTA DE BANHEIRO, EM ACO INOX (MAQUINA, TESTA E CONTRA-TESTA) E EM ZAMAC (MACANETA, LINGUETA E TRINCOS) COM ACABAMENTO CROMADO, MAQUINA DE 55 MM, INCLUINDO CHAVE TIPO TRANQUETA</t>
  </si>
  <si>
    <t>142,40</t>
  </si>
  <si>
    <t>FECHADURA ROSETA REDONDA PARA PORTA EXTERNA, EM ACO INOX (MAQUINA, TESTA E CONTRA-TESTA) E EM ZAMAC (MACANETA, LINGUETA E TRINCOS) COM ACABAMENTO CROMADO, MAQUINA DE 40 MM, INCLUINDO CHAVE TIPO CILINDRO</t>
  </si>
  <si>
    <t>103,24</t>
  </si>
  <si>
    <t>FECHADURA ROSETA REDONDA PARA PORTA EXTERNA, EM ACO INOX (MAQUINA, TESTA E CONTRA-TESTA) E EM ZAMAC (MACANETA, LINGUETA E TRINCOS) COM ACABAMENTO CROMADO, MAQUINA DE 55 MM, INCLUINDO CHAVE TIPO CILINDRO</t>
  </si>
  <si>
    <t>166,53</t>
  </si>
  <si>
    <t>FECHADURA ROSETA REDONDA PARA PORTA INTERNA, EM ACO INOX (MAQUINA, TESTA E CONTRA-TESTA) E EM ZAMAC (MACANETA, LINGUETA E TRINCOS) COM ACABAMENTO CROMADO, MAQUINA DE 40 MM, INCLUINDO CHAVE TIPO INTERNA (CONJUNTO DE FECHADURAS)</t>
  </si>
  <si>
    <t>88,24</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</si>
  <si>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</si>
  <si>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</si>
  <si>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64,49</t>
  </si>
  <si>
    <t>FECHO / TRINCO TIPO AVIAO, EM ZAMAC CROMADO, *60* MM, PARA JANELAS - INCLUI PARAFUSOS</t>
  </si>
  <si>
    <t>19,16</t>
  </si>
  <si>
    <t>FECHO DE SEGURANCA, TIPO BATOM, EM LATAO / ZAMAC, CROMADO, PARA PORTAS E JANELAS - INCLUI PARAFUSOS</t>
  </si>
  <si>
    <t>22,88</t>
  </si>
  <si>
    <t>FECHO QUEBRA UNHA, EM LATAO COM ACABAMENTO CROMADO, DE EMBUTIR, COM COMANDO ALAVANCA, ALTURA DE DE 22 CM, LARGURA MINIMA DE 1,90 CM E ESPESSURA MINIMA DE 1,90 MM, PARA PORTAS E JANELAS (INCLUI PARAFUSOS)</t>
  </si>
  <si>
    <t>97,25</t>
  </si>
  <si>
    <t>FECHO QUEBRA UNHA, EM LATAO COM ACABAMENTO CROMADO, DE EMBUTIR, COM COMANDO ALAVANCA, ALTURA DE DE 40 CM, LARGURA MINIMA DE 1,90 CM E ESPESSURA MINIMA DE 1,90 MM, PARA PORTAS E JANELAS (INCLUI PARAFUSOS)</t>
  </si>
  <si>
    <t>127,20</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</si>
  <si>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</si>
  <si>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</si>
  <si>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45,68</t>
  </si>
  <si>
    <t>FECHO QUEBRA UNHA, EM LATAO COM ACABAMENTO CROMADO, DE EMBUTIR, COM COMANDO DESLIZANTE, ALTURA DE 40 CM, LARGURA MINIMA DE 1,90 CM E ESPESSURA MINIMA DE 1,90 MM</t>
  </si>
  <si>
    <t>79,42</t>
  </si>
  <si>
    <t>FERRAMENTAS - FAMILIA ALMOXARIFE - HORISTA (ENCARGOS COMPLEMENTARES - COLETADO CAIXA)</t>
  </si>
  <si>
    <t>0,05</t>
  </si>
  <si>
    <t>FERRAMENTAS - FAMILIA ALMOXARIFE - MENSALISTA (ENCARGOS COMPLEMENTARES - COLETADO CAIXA)</t>
  </si>
  <si>
    <t>FERRAMENTAS - FAMILIA CARPINTEIRO DE FORMAS - HORISTA (ENCARGOS COMPLEMENTARES - COLETADO CAIXA)</t>
  </si>
  <si>
    <t>0,45</t>
  </si>
  <si>
    <t>FERRAMENTAS - FAMILIA CARPINTEIRO DE FORMAS - MENSALISTA (ENCARGOS COMPLEMENTARES - COLETADO CAIXA)</t>
  </si>
  <si>
    <t>84,46</t>
  </si>
  <si>
    <t>FERRAMENTAS - FAMILIA ELETRICISTA - HORISTA (ENCARGOS COMPLEMENTARES - COLETADO CAIXA)</t>
  </si>
  <si>
    <t>0,78</t>
  </si>
  <si>
    <t>FERRAMENTAS - FAMILIA ELETRICISTA - MENSALISTA (ENCARGOS COMPLEMENTARES - COLETADO CAIXA)</t>
  </si>
  <si>
    <t>147,23</t>
  </si>
  <si>
    <t>FERRAMENTAS - FAMILIA ENCANADOR - HORISTA (ENCARGOS COMPLEMENTARES - COLETADO CAIXA)</t>
  </si>
  <si>
    <t>0,32</t>
  </si>
  <si>
    <t>FERRAMENTAS - FAMILIA ENCANADOR - MENSALISTA (ENCARGOS COMPLEMENTARES - COLETADO CAIXA)</t>
  </si>
  <si>
    <t>60,93</t>
  </si>
  <si>
    <t>FERRAMENTAS - FAMILIA ENCARREGADO GERAL - HORISTA (ENCARGOS COMPLEMENTARES - COLETADO CAIXA)</t>
  </si>
  <si>
    <t>FERRAMENTAS - FAMILIA ENCARREGADO GERAL - MENSALISTA (ENCARGOS COMPLEMENTARES - COLETADO CAIXA)</t>
  </si>
  <si>
    <t>18,58</t>
  </si>
  <si>
    <t>FERRAMENTAS - FAMILIA ENGENHEIRO CIVIL - HORISTA (ENCARGOS COMPLEMENTARES - COLETADO CAIXA)</t>
  </si>
  <si>
    <t>0,01</t>
  </si>
  <si>
    <t>FERRAMENTAS - FAMILIA ENGENHEIRO CIVIL - MENSALISTA (ENCARGOS COMPLEMENTARES - COLETADO CAIXA)</t>
  </si>
  <si>
    <t>1,90</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</si>
  <si>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</si>
  <si>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</si>
  <si>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</si>
  <si>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</si>
  <si>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139,44</t>
  </si>
  <si>
    <t>FERRAMENTAS - FAMILIA PINTOR - HORISTA (ENCARGOS COMPLEMENTARES - COLETADO CAIXA)</t>
  </si>
  <si>
    <t>FERRAMENTAS - FAMILIA PINTOR - MENSALISTA (ENCARGOS COMPLEMENTARES - COLETADO CAIXA)</t>
  </si>
  <si>
    <t>279,09</t>
  </si>
  <si>
    <t>FERRAMENTAS - FAMILIA SERVENTE - HORISTA (ENCARGOS COMPLEMENTARES - COLETADO CAIXA)</t>
  </si>
  <si>
    <t>FERRAMENTAS - FAMILIA SERVENTE - MENSALISTA (ENCARGOS COMPLEMENTARES - COLETADO CAIXA)</t>
  </si>
  <si>
    <t>106,33</t>
  </si>
  <si>
    <t>FERRAMENTAS - FAMILIA SOLDADOR - HORISTA (ENCARGOS COMPLEMENTARES - COLETADO CAIXA)</t>
  </si>
  <si>
    <t>FERRAMENTAS - FAMILIA SOLDADOR - MENSALISTA (ENCARGOS COMPLEMENTARES - COLETADO CAIXA)</t>
  </si>
  <si>
    <t>201,56</t>
  </si>
  <si>
    <t>FERRAMENTAS - FAMILIA TOPOGRAFO - HORISTA (ENCARGOS COMPLEMENTARES - COLETADO CAIXA)</t>
  </si>
  <si>
    <t>FERRAMENTAS - FAMILIA TOPOGRAFO - MENSALISTA (ENCARGOS COMPLEMENTARES - COLETADO CAIXA)</t>
  </si>
  <si>
    <t>13,21</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</si>
  <si>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</si>
  <si>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</si>
  <si>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5,04</t>
  </si>
  <si>
    <t>FERROLHO COM FECHO / TRINCO REDONDO, EM ACO GALVANIZADO / ZINCADO, DE SOBREPOR, COM COMPRIMENTO DE 5" E ESPESSURA MINIMA DA CHAPA DE 0,90 MM</t>
  </si>
  <si>
    <t>5,71</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</si>
  <si>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</si>
  <si>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</si>
  <si>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15,66</t>
  </si>
  <si>
    <t>FERROLHO COM FECHO /TRINCO REDONDO, EM ACO GALVANIZADO / ZINCADO, DE SOBREPOR, COM COMPRIMENTO DE 10" A 12" E ESPESSURA MINIMA DA CHAPA DE 1,50 MM</t>
  </si>
  <si>
    <t>18,72</t>
  </si>
  <si>
    <t>FERROLHO COM FECHO CHATO E PORTA CADEADO , EM ACO GALVANIZADO / ZINCADO, DE SOBREPOR, COM COMPRIMENTO DE 3" A 4", CHAPA COM ESPESSURA MINIMA DE 0,90 MM E LARGURA MINIMA DE 3,20 CM (FECHO SIMPLES / LEVE) (INCLUI PARAFUSOS)</t>
  </si>
  <si>
    <t>7,89</t>
  </si>
  <si>
    <t>FERROLHO COM FECHO CHATO E PORTA CADEADO , EM ACO GALVANIZADO / ZINCADO, DE SOBREPOR, COM COMPRIMENTO DE 3" A 4", CHAPA COM ESPESSURA MINIMA DE 1,70 MM E LARGURA MINIMA DE 5,00 CM (FECHO REFORCADO)</t>
  </si>
  <si>
    <t>8,90</t>
  </si>
  <si>
    <t>FERROLHO COM FECHO CHATO E PORTA CADEADO , EM ACO GALVANIZADO / ZINCADO, DE SOBREPOR, COM COMPRIMENTO DE 5", CHAPA COM ESPESSURA MINIMA DE 0,90 MM E LARGURA MINIMA DE 3,20 CM (FECHO SIMPLES)</t>
  </si>
  <si>
    <t>9,12</t>
  </si>
  <si>
    <t>FERROLHO COM FECHO CHATO E PORTA CADEADO , EM ACO GALVANIZADO / ZINCADO, DE SOBREPOR, COM COMPRIMENTO DE 5", CHAPA COM ESPESSURA MINIMA DE 1,70 MM E LARGURA MINIMA DE 5,00 CM (FECHO REFORCADO)</t>
  </si>
  <si>
    <t>9,94</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</si>
  <si>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</si>
  <si>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</si>
  <si>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14,56</t>
  </si>
  <si>
    <t>FERTILIZANTE NPK -  10:10:10</t>
  </si>
  <si>
    <t>4,77</t>
  </si>
  <si>
    <t>FERTILIZANTE NPK - 4: 14: 8</t>
  </si>
  <si>
    <t>4,45</t>
  </si>
  <si>
    <t>FERTILIZANTE ORGANICO COMPOSTO, CLASSE A</t>
  </si>
  <si>
    <t>1,28</t>
  </si>
  <si>
    <t>FIBRA DE ACO PARA REFORCO DO CONCRETO, SOLTA, TIPO A-I, FATOR DE FORMA *50* L / D, COMPRIMENTO DE *30* MM E RESISTENCIA A TRACAO DO ACO MAIOR 1000 MPA</t>
  </si>
  <si>
    <t>9,68</t>
  </si>
  <si>
    <t>FILTRO ANAEROBIO, EM POLIETILENO DE ALTA DENSIDADE (PEAD), CAPACIDADE *1100* LITROS (NBR 13969)</t>
  </si>
  <si>
    <t>1.150,36</t>
  </si>
  <si>
    <t>FILTRO ANAEROBIO, EM POLIETILENO DE ALTA DENSIDADE (PEAD), CAPACIDADE *2800* LITROS (NBR 13969)</t>
  </si>
  <si>
    <t>2.945,40</t>
  </si>
  <si>
    <t>FILTRO ANAEROBIO, EM POLIETILENO DE ALTA DENSIDADE (PEAD), CAPACIDADE *5000* LITROS (NBR 13969)</t>
  </si>
  <si>
    <t>4.025,82</t>
  </si>
  <si>
    <t>FINCAPINO CURTO CALIBRE 22 VERMELHO, CARGA MEDIA (ACAO DIRETA)</t>
  </si>
  <si>
    <t xml:space="preserve">CENTO </t>
  </si>
  <si>
    <t>42,47</t>
  </si>
  <si>
    <t>FINCAPINO LONGO CALIBRE 22, CARGA FORTE (ACAO DIRETA)</t>
  </si>
  <si>
    <t>68,30</t>
  </si>
  <si>
    <t>FIO COBRE NU DE 150 A 500 MM2, PARA TENSOES DE ATE 600 V</t>
  </si>
  <si>
    <t>89,68</t>
  </si>
  <si>
    <t>FIO COBRE NU DE 16 A 35 MM2, PARA TENSOES DE ATE 600 V</t>
  </si>
  <si>
    <t>91,47</t>
  </si>
  <si>
    <t>FIO COBRE NU DE 50 A 120 MM2, PARA TENSOES DE ATE 600 V</t>
  </si>
  <si>
    <t>88,48</t>
  </si>
  <si>
    <t>FIO DE COBRE, SOLIDO, CLASSE 1, ISOLACAO EM PVC/A, ANTICHAMA BWF-B, 450/750V, SECAO NOMINAL 1,5 MM2</t>
  </si>
  <si>
    <t>FIO DE COBRE, SOLIDO, CLASSE 1, ISOLACAO EM PVC/A, ANTICHAMA BWF-B, 450/750V, SECAO NOMINAL 10 MM2</t>
  </si>
  <si>
    <t>7,47</t>
  </si>
  <si>
    <t>FIO DE COBRE, SOLIDO, CLASSE 1, ISOLACAO EM PVC/A, ANTICHAMA BWF-B, 450/750V, SECAO NOMINAL 2,5 MM2</t>
  </si>
  <si>
    <t>1,93</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</si>
  <si>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</si>
  <si>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</si>
  <si>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</si>
  <si>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</si>
  <si>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1,60</t>
  </si>
  <si>
    <t>FITA / CINTA AUTOADESIVA ELASTOMERICA PARA VEDACAO, L= 50 MM, E = 3 MM</t>
  </si>
  <si>
    <t>FITA ACO INOX PARA CINTAR POSTE, L = 19 MM, E = 0,5 MM (ROLO DE 30M)</t>
  </si>
  <si>
    <t>72,35</t>
  </si>
  <si>
    <t>FITA ADESIVA ALUMINIZADA, PARA INSTALACAO DE MANTAS DE SUBCOBERTURA,  L = *5* CM</t>
  </si>
  <si>
    <t>1,35</t>
  </si>
  <si>
    <t>FITA ADESIVA ANTICORROSIVA DE PVC FLEXIVEL, COR PRETA, PARA PROTECAO TUBULACAO, 50 MM X 30 M (L X C), E= *0,25* MM</t>
  </si>
  <si>
    <t>4,71</t>
  </si>
  <si>
    <t>FITA ADESIVA ASFALTICA ALUMINIZADA MULTIUSO, L = 10 CM, ROLO DE 10 M</t>
  </si>
  <si>
    <t>97,80</t>
  </si>
  <si>
    <t>FITA CREPE ROLO DE 25 MM X 50 M</t>
  </si>
  <si>
    <t>9,28</t>
  </si>
  <si>
    <t>FITA DE ALUMINIO PARA PROTECAO DO CONDUTOR LARGURA 10 MM</t>
  </si>
  <si>
    <t>63,34</t>
  </si>
  <si>
    <t>FITA DE PAPEL MICROPERFURADO, 50 X 150 MM, PARA TRATAMENTO DE JUNTAS DE CHAPA DE GESSO PARA DRYWALL</t>
  </si>
  <si>
    <t>0,28</t>
  </si>
  <si>
    <t>FITA DE PAPEL REFORCADA COM LAMINA DE METAL PARA REFORCO DE CANTOS DE CHAPA DE GESSO PARA DRYWALL</t>
  </si>
  <si>
    <t>FITA ISOLANTE ADESIVA ANTICHAMA, USO ATE 750 V, EM ROLO DE 19 MM X 20 M</t>
  </si>
  <si>
    <t>FITA ISOLANTE ADESIVA ANTICHAMA, USO ATE 750 V, EM ROLO DE 19 MM X 5 M</t>
  </si>
  <si>
    <t>6,64</t>
  </si>
  <si>
    <t>FITA ISOLANTE DE BORRACHA AUTOFUSAO, USO ATE 69 KV (ALTA TENSAO)</t>
  </si>
  <si>
    <t>FITA METALICA GRAVADA, L = 17 MM, ROLO DE 25 M, CARGA RECOMENDADA = *120* KGF</t>
  </si>
  <si>
    <t>49,09</t>
  </si>
  <si>
    <t>FITA METALICA PERFURADA, L = *18* MM, ROLO DE 30 M, CARGA RECOMENDADA = *30* KGF</t>
  </si>
  <si>
    <t>55,49</t>
  </si>
  <si>
    <t>FITA METALICA PERFURADA, L = 17 MM, ROLO DE 30 M, CARGA RECOMENDADA = *19* KGF</t>
  </si>
  <si>
    <t>42,60</t>
  </si>
  <si>
    <t>FITA METALICA PERFURADA, L = 25 MM, ROLO DE 30 M, CARGA RECOMENDADA = *222,5* KGF</t>
  </si>
  <si>
    <t>149,10</t>
  </si>
  <si>
    <t>FITA VEDA ROSCA EM ROLOS DE 18 MM X 10 M (L X C)</t>
  </si>
  <si>
    <t>2,42</t>
  </si>
  <si>
    <t>FITA VEDA ROSCA EM ROLOS DE 18 MM X 25 M (L X C)</t>
  </si>
  <si>
    <t>5,50</t>
  </si>
  <si>
    <t>FITA VEDA ROSCA EM ROLOS DE 18 MM X 50 M (L X C)</t>
  </si>
  <si>
    <t>8,92</t>
  </si>
  <si>
    <t>FIXADOR DE ABA AUTOTRAVANTE PARA TELHA DE FIBROCIMENTO, TIPO CANALETE 90 OU KALHETAO</t>
  </si>
  <si>
    <t>3,53</t>
  </si>
  <si>
    <t>FIXADOR DE ABA SIMPLES PARA TELHA DE FIBROCIMENTO, TIPO CANALETA 49 OU KALHETA</t>
  </si>
  <si>
    <t>FIXADOR DE ABA SIMPLES PARA TELHA DE FIBROCIMENTO, TIPO CANALETA 90 OU KALHETAO</t>
  </si>
  <si>
    <t>FLANELA *30 X 40* CM</t>
  </si>
  <si>
    <t>1,70</t>
  </si>
  <si>
    <t>FLANGE PVC, ROSCAVEL SEXTAVADO SEM FUROS 3/4"</t>
  </si>
  <si>
    <t>10,54</t>
  </si>
  <si>
    <t>FLANGE PVC, ROSCAVEL, SEXTAVADO, SEM FUROS 3"</t>
  </si>
  <si>
    <t>171,25</t>
  </si>
  <si>
    <t>FLANGE PVC, ROSCAVEL, SEXTAVADO, SEM FUROS, 1 1/2"</t>
  </si>
  <si>
    <t>20,58</t>
  </si>
  <si>
    <t>FLANGE PVC, ROSCAVEL, SEXTAVADO, SEM FUROS, 1 1/4"</t>
  </si>
  <si>
    <t>FLANGE PVC, ROSCAVEL, SEXTAVADO, SEM FUROS, 1/2"</t>
  </si>
  <si>
    <t>7,33</t>
  </si>
  <si>
    <t>FLANGE PVC, ROSCAVEL, SEXTAVADO, SEM FUROS, 1"</t>
  </si>
  <si>
    <t>13,88</t>
  </si>
  <si>
    <t>FLANGE PVC, ROSCAVEL, SEXTAVADO, SEM FUROS, 2 1/2"</t>
  </si>
  <si>
    <t>151,44</t>
  </si>
  <si>
    <t>FLANGE PVC, ROSCAVEL, SEXTAVADO, SEM FUROS, 2"</t>
  </si>
  <si>
    <t>26,02</t>
  </si>
  <si>
    <t>FLANGE SEXTAVADO DE FERRO GALVANIZADO, COM ROSCA BSP, DE 1 1/2"</t>
  </si>
  <si>
    <t>58,87</t>
  </si>
  <si>
    <t>FLANGE SEXTAVADO DE FERRO GALVANIZADO, COM ROSCA BSP, DE 1 1/4"</t>
  </si>
  <si>
    <t>46,77</t>
  </si>
  <si>
    <t>FLANGE SEXTAVADO DE FERRO GALVANIZADO, COM ROSCA BSP, DE 1/2"</t>
  </si>
  <si>
    <t>20,47</t>
  </si>
  <si>
    <t>FLANGE SEXTAVADO DE FERRO GALVANIZADO, COM ROSCA BSP, DE 1"</t>
  </si>
  <si>
    <t>33,63</t>
  </si>
  <si>
    <t>FLANGE SEXTAVADO DE FERRO GALVANIZADO, COM ROSCA BSP, DE 2 1/2"</t>
  </si>
  <si>
    <t>109,84</t>
  </si>
  <si>
    <t>FLANGE SEXTAVADO DE FERRO GALVANIZADO, COM ROSCA BSP, DE 2"</t>
  </si>
  <si>
    <t>69,88</t>
  </si>
  <si>
    <t>FLANGE SEXTAVADO DE FERRO GALVANIZADO, COM ROSCA BSP, DE 3/4"</t>
  </si>
  <si>
    <t>27,97</t>
  </si>
  <si>
    <t>FLANGE SEXTAVADO DE FERRO GALVANIZADO, COM ROSCA BSP, DE 3"</t>
  </si>
  <si>
    <t>148,50</t>
  </si>
  <si>
    <t>FLANGE SEXTAVADO DE FERRO GALVANIZADO, COM ROSCA BSP, DE 4"</t>
  </si>
  <si>
    <t>219,55</t>
  </si>
  <si>
    <t>FLANGE SEXTAVADO DE FERRO GALVANIZADO, COM ROSCA BSP, DE 6"</t>
  </si>
  <si>
    <t>368,86</t>
  </si>
  <si>
    <t>FORRO COMPOSTO POR PAINEIS DE LA DE VIDRO, REVESTIDOS EM PVC MICROPERFURADO, DE *1250 X 625* MM, ESPESSURA 15 MM (COM COLOCACAO)</t>
  </si>
  <si>
    <t>138,63</t>
  </si>
  <si>
    <t>FORRO DE FIBRA MINERAL EM PLACAS DE 1250 X 625 MM, E = 15 MM, BORDA RETA, COM PINTURA ANTIMOFO, APOIADO EM PERFIL DE ACO GALVANIZADO COM 24 MM DE BASE - INSTALADO</t>
  </si>
  <si>
    <t>144,05</t>
  </si>
  <si>
    <t>FORRO DE FIBRA MINERAL EM PLACAS DE 625 X 625 MM, E = 15 MM, BORDA RETA, COM PINTURA ANTIMOFO, APOIADO EM PERFIL DE ACO GALVANIZADO COM 24 MM DE BASE - INSTALADO</t>
  </si>
  <si>
    <t>157,12</t>
  </si>
  <si>
    <t>FORRO DE FIBRA MINERAL EM PLACAS DE 625 X 625 MM, E = 15/16 MM, BORDA REBAIXADA, COM PINTURA ANTIMOFO, APOIADO EM PERFIL DE ACO GALVANIZADO COM 24 MM DE BASE - INSTALADO</t>
  </si>
  <si>
    <t>168,53</t>
  </si>
  <si>
    <t>FORRO DE MADEIRA CEDRINHO OU EQUIVALENTE DA REGIAO, ENCAIXE MACHO/FEMEA COM FRISO, *10 X 1* CM (SEM COLOCACAO)</t>
  </si>
  <si>
    <t>79,41</t>
  </si>
  <si>
    <t>FORRO DE MADEIRA CUMARU/IPE CHAMPANHE OU EQUIVALENTE DA REGIAO, ENCAIXE MACHO/FEMEA COM FRISO, *10 X 1* CM (SEM COLOCACAO)</t>
  </si>
  <si>
    <t>120,00</t>
  </si>
  <si>
    <t>FORRO DE MADEIRA PINUS OU EQUIVALENTE DA REGIAO, ENCAIXE MACHO/FEMEA COM FRISO, *10 X 1* CM (SEM COLOCACAO)</t>
  </si>
  <si>
    <t>25,20</t>
  </si>
  <si>
    <t>FORRO DE PVC LISO, BRANCO, REGUA DE 10 CM, ESPESSURA DE 8 MM A 10 MM (COM COLOCACAO / SEM ESTRUTURA METALICA)</t>
  </si>
  <si>
    <t>FORRO DE PVC LISO, BRANCO, REGUA DE 20 CM, ESPESSURA DE 8 MM A 10 MM, COMPRIMENTO 6 M (SEM COLOCACAO)</t>
  </si>
  <si>
    <t>38,61</t>
  </si>
  <si>
    <t>FORRO DE PVC, FRISADO, BRANCO, REGUA DE 10 CM, ESPESSURA DE 8 MM A 10 MM E COMPRIMENTO 6 M (SEM COLOCACAO)</t>
  </si>
  <si>
    <t>28,37</t>
  </si>
  <si>
    <t>FORRO DE PVC, FRISADO, BRANCO, REGUA DE 20 CM, ESPESSURA DE 8 MM A 10 MM E COMPRIMENTO 6 M (SEM COLOCACAO)</t>
  </si>
  <si>
    <t>27,72</t>
  </si>
  <si>
    <t>FOSSA SEPTICA, SEM FILTRO, PARA 15 A 30 CONTRIBUINTES, CILINDRICA, COM TAMPA, EM POLIETILENO DE ALTA DENSIDADE (PEAD), CAPACIDADE APROXIMADA DE 5500 LITROS (NBR 7229)</t>
  </si>
  <si>
    <t>4.685,86</t>
  </si>
  <si>
    <t>FOSSA SEPTICA, SEM FILTRO, PARA 4 A 7 CONTRIBUINTES, CILINDRICA,  COM TAMPA, EM POLIETILENO DE ALTA DENSIDADE (PEAD), CAPACIDADE APROXIMADA DE 1100 LITROS (NBR 7229)</t>
  </si>
  <si>
    <t>1.204,93</t>
  </si>
  <si>
    <t>FOSSA SEPTICA, SEM FILTRO, PARA 8 A 14 CONTRIBUINTES, CILINDRICA, COM TAMPA, EM POLIETILENO DE ALTA DENSIDADE (PEAD), CAPACIDADE APROXIMADA DE 3000 LITROS (NBR 7229)</t>
  </si>
  <si>
    <t>3.707,89</t>
  </si>
  <si>
    <t>FOSSA SEPTICA,SEM FILTRO, PARA 40 A 52 CONTRIBUINTES, CILINDRICA, COM TAMPA, EM POLIETILENO DE ALTA DENSIDADE (PEAD), CAPACIDADE APROXIMADA DE 10000 LITROS (NBR 7229)</t>
  </si>
  <si>
    <t>10.710,55</t>
  </si>
  <si>
    <t>FRESADORA DE ASFALTO A FRIO SOBRE ESTEIRAS, LARG. FRESAGEM 2,00 M, POT. 410 KW/550 HP</t>
  </si>
  <si>
    <t>6.256.816,45</t>
  </si>
  <si>
    <t>FRESADORA DE ASFALTO A FRIO SOBRE RODAS, LARG. FRESAGEM 1,00 M, POT. 155 KW/208 HP</t>
  </si>
  <si>
    <t>2.678.449,80</t>
  </si>
  <si>
    <t>FUNDO ANTICORROSIVO PARA METAIS FERROSOS (ZARCAO)</t>
  </si>
  <si>
    <t>39,55</t>
  </si>
  <si>
    <t>FUNDO PREPARADOR ACRILICO BASE AGUA</t>
  </si>
  <si>
    <t>FUNDO SINTETICO NIVELADOR BRANCO FOSCO PARA MADEIRA</t>
  </si>
  <si>
    <t>34,92</t>
  </si>
  <si>
    <t>FURO PARA TORNEIRA OU OUTROS ACESSORIOS  EM BANCADA DE MARMORE/ GRANITO OU OUTRO TIPO DE PEDRA NATURAL</t>
  </si>
  <si>
    <t>24,78</t>
  </si>
  <si>
    <t>FUSIVEL DIAZED 20 A TAMANHO DII, CAPACIDADE DE INTERRUPCAO DE 50 KA EM VCA E 8 KA EM VCC, TENSAO NOMIMNAL DE 500 V</t>
  </si>
  <si>
    <t>FUSIVEL DIAZED 35 A TAMANHO DIII, CAPACIDADE DE INTERRUPCAO DE 50 KA EM VCA E 8 KA EM VCC, TENSAO NOMIMNAL DE 500 V</t>
  </si>
  <si>
    <t>5,16</t>
  </si>
  <si>
    <t>FUSIVEL NH *36* A 80 AMPERES, TAMANHO 00, CAPACIDADE DE INTERRUPCAO DE 120 KA, TENSAO NOMIMNAL DE 500 V</t>
  </si>
  <si>
    <t>18,03</t>
  </si>
  <si>
    <t>FUSIVEL NH 100 A TAMANHO 00, CAPACIDADE DE INTERRUPCAO DE 120 KA, TENSAO NOMIMNAL DE 500 V</t>
  </si>
  <si>
    <t>18,85</t>
  </si>
  <si>
    <t>FUSIVEL NH 125 A TAMANHO 00, CAPACIDADE DE INTERRUPCAO DE 120 KA, TENSAO NOMIMNAL DE 500 V</t>
  </si>
  <si>
    <t>20,13</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</si>
  <si>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</si>
  <si>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</si>
  <si>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</si>
  <si>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45,00</t>
  </si>
  <si>
    <t>GABIAO  TIPO CAIXA, MALHA HEXAGONAL 8 X 10 CM (ZN/AL), FIO 2,7 MM, DIMENSOES 2,0 X 1,0 X 0,5 M (C X L X A)</t>
  </si>
  <si>
    <t>461,32</t>
  </si>
  <si>
    <t>GABIAO MANTA (COLCHAO) MALHA HEXAGONAL 6 X 8 CM (ZN/AL REVESTIDO COM POLIMERO), DIMENSOES 4,0 X 2,0 X 0,17 M (C X L X A) FIO 2 MM</t>
  </si>
  <si>
    <t>1.266,95</t>
  </si>
  <si>
    <t>GABIAO MANTA (COLCHAO) MALHA HEXAGONAL 6 X 8 CM (ZN/AL REVESTIDO COM POLIMERO), FIO 2 MM, DIMENSOES 4,0 X 2,0 X 0,23 M (C X L X A)</t>
  </si>
  <si>
    <t>1.366,84</t>
  </si>
  <si>
    <t>GABIAO MANTA (COLCHAO) MALHA HEXAGONAL 6 X 8 CM (ZN/AL REVESTIDO COM POLIMERO), FIO 2 MM, DIMENSOES 4,0 X 2,0 X 0,3 M (C X L X A)</t>
  </si>
  <si>
    <t>1.503,62</t>
  </si>
  <si>
    <t>GABIAO MANTA (COLCHAO) MALHA HEXAGONAL 6 X 8 CM (ZN/AL REVESTIDO COM POLIMERO), FIO 2,0 MM, DIMENSOES 5,0 X 2,0 X 0,17 M (C X L X A)</t>
  </si>
  <si>
    <t>121,54</t>
  </si>
  <si>
    <t>GABIAO MANTA (COLCHAO) MALHA HEXAGONAL 6 X 8 CM (ZN/AL REVESTIDO COM POLIMERO), FIO 2,0 MM, DIMENSOES 5,0 X 2,0 X 0,23 M (C X L X A)</t>
  </si>
  <si>
    <t>131,51</t>
  </si>
  <si>
    <t>GABIAO MANTA (COLCHAO) MALHA HEXAGONAL 6 X 8 CM (ZN/AL REVESTIDO COM POLIMERO), FIO 2,0 MM, DIMENSOES 5,0 X 2,0 X 0,30 M (C X L X A)</t>
  </si>
  <si>
    <t>144,25</t>
  </si>
  <si>
    <t>GABIAO SACO MALHA HEXAGONAL 8 X 10 CM (ZN/AL REVESTIDO COM POLIMERO),  FIO 2,4 MM, DIMENSOES 3,0 X 0,65 M</t>
  </si>
  <si>
    <t>435,65</t>
  </si>
  <si>
    <t>GABIAO SACO MALHA HEXAGONAL 8 X 10 CM (ZN/AL REVESTIDO COM POLIMERO), FIO 2,4 MM, H = 0,65 M</t>
  </si>
  <si>
    <t>GABIAO SACO MALHA HEXAGONAL 8 X 10 CM (ZN/AL), FIO 2,7 MM, DIMENSOES 4,0 X 0,65 M</t>
  </si>
  <si>
    <t>579,36</t>
  </si>
  <si>
    <t>GABIAO TIPO CAIXA MALHA HEXAGONAL 8 X 10 CM (ZN/AL REVESTIDO COM POLIMERO),  FIO 2,4 MM, DIMENSOES 2,0 X 1,0 X 1,0 M (C X L X A)</t>
  </si>
  <si>
    <t>812,23</t>
  </si>
  <si>
    <t>GABIAO TIPO CAIXA MALHA HEXAGONAL 8 X 10 CM (ZN/AL REVESTIDO COM POLIMERO),  FIO 2,4 MM, H = 0,50 M</t>
  </si>
  <si>
    <t>580,91</t>
  </si>
  <si>
    <t>GABIAO TIPO CAIXA MALHA HEXAGONAL 8 X 10 CM (ZN/AL), FIO 2,7 MM, DIMENSOES 2,0 X 1,0 X 1,0 M (C X L X A)</t>
  </si>
  <si>
    <t>675,53</t>
  </si>
  <si>
    <t>GABIAO TIPO CAIXA MALHA HEXAGONAL 8 X 10 CM (ZN/AL), FIO 2,7 MM, H = 0,50 M</t>
  </si>
  <si>
    <t>GABIAO TIPO CAIXA PARA SOLO REFORCADO, MALHA HEXAGONAL DE DUPLA TORCAO 8 X 10 CM (ZN/AL REVESTIDO COM POLIMERO), FIO 2,7 MM, DIMENSOES 2,0 X 1,0 X 0,5 M, COM CAUDA DE 3,0 M</t>
  </si>
  <si>
    <t>835,51</t>
  </si>
  <si>
    <t>GABIAO TIPO CAIXA PARA SOLO REFORCADO, MALHA HEXAGONAL DE DUPLA TORCAO 8 X 10 CM (ZN/AL REVESTIDO COM POLIMERO), FIO 2,7 MM, DIMENSOES 2,0 X 1,0 X 1,0 M, COM CAUDA DE 3,0 M</t>
  </si>
  <si>
    <t>1.074,43</t>
  </si>
  <si>
    <t>GABIAO TIPO CAIXA PARA SOLO REFORCADO, MALHA HEXAGONAL DE DUPLA TORCAO 8 X 10 CM (ZN/AL REVESTIDO COM POLIMERO), FIO 2,7 MM, DIMENSOES 2,0 X 1,0 X 1,0 M, COM CAUDA DE 4,0 M</t>
  </si>
  <si>
    <t>1.184,30</t>
  </si>
  <si>
    <t>GABIAO TIPO CAIXA PARA SOLO REFORCADO, MALHA HEXAGONAL 8 X 10 CM (ZN/AL REVESTIDO COM POLIMERO), FIO 2,7 MM, DIMENSOES 2,0 X 1,0 X 0,5 M, COM CAUDA DE 4,0 M</t>
  </si>
  <si>
    <t>605,08</t>
  </si>
  <si>
    <t>GABIAO TIPO CAIXA PARA SOLO REFORCADO, MALHA HEXAGONAL 8 X 10 CM (ZN/AL REVESTIDO COM POLIMERO), FIO 2,7 MM, DIMENSOES 2,0 X 1,0 X 1,0 M, COM CAUDA DE 4,0 M</t>
  </si>
  <si>
    <t>386,31</t>
  </si>
  <si>
    <t>GABIAO TIPO CAIXA TRAPEZOIDAL, MALHA HEXAGONAL 10 X 12 CM (ZN/AL REVESTIDO COM POLIMERO) FIO 2,7 MM, FACE COM 65 GRAUS, COM GEOSSINTETICO, DIMENSOES 2,0 X 1,5 X 1,0 M (C X L X A)</t>
  </si>
  <si>
    <t>324,76</t>
  </si>
  <si>
    <t>GABIAO TIPO CAIXA, MALHA HEXAGONAL 8 X 10 CM (ZN/AL REVESTIDO COM POLIMERO), FIO DE 2,4 MM, DIMENSOES 2,0 x 1,0 x 1,0 M (C X L X A)</t>
  </si>
  <si>
    <t>406,11</t>
  </si>
  <si>
    <t>GABIAO TIPO CAIXA, MALHA HEXAGONAL 8 X 10 CM (ZN/AL REVESTIDO COM POLIMERO), FIO 2,4 MM, DIMENSOES 2,0 X 1,0 X 0,5 M (C X L X A)</t>
  </si>
  <si>
    <t>GABIAO TIPO CAIXA, MALHA HEXAGONAL 8 X 10 CM (ZN/AL), FIO DE 2,7 MM, DIMENSOES 2,0 X 1,0 X 1,0 M (C X L X A)</t>
  </si>
  <si>
    <t>270,56</t>
  </si>
  <si>
    <t>GABIAO TIPO CAIXA, MALHA HEXAGONAL 8 X 10 CM (ZN/AL), FIO DE 2,7 MM, DIMENSOES 5,0 X 1,0 X 1,0 M (C X L X A)</t>
  </si>
  <si>
    <t>337,36</t>
  </si>
  <si>
    <t>GANCHO CHATO EM FERRO GALVANIZADO,  L = 110 MM, RECOBRIMENTO = 100MM, SECAO 1/8 X 1/2" (3 MM X 12 MM), PARA FIXAR TELHA DE FIBROCIMENTO ONDULADA</t>
  </si>
  <si>
    <t>GANCHO OLHAL EM ACO GALVANIZADO, ESPESSURA 16MM, ABERTURA 21MM</t>
  </si>
  <si>
    <t>GAS DE COZINHA - GLP</t>
  </si>
  <si>
    <t>GASOLINA COMUM</t>
  </si>
  <si>
    <t>6,93</t>
  </si>
  <si>
    <t>GEOGRELHA TECIDA COM FILAMENTOS DE POLIESTER + PVC, RESISTENCIA LONGITUDINAL: 90 KN/M, RESISTENCIA TRANSVERSAL: 30 KN/M, ALONGAMENTO = 12 POR CENTO</t>
  </si>
  <si>
    <t>49,04</t>
  </si>
  <si>
    <t>GEOTEXTIL NAO TECIDO AGULHADO DE FILAMENTOS CONTINUOS 100% POLIESTER, RESITENCIA A TRACAO = 09 KN/M</t>
  </si>
  <si>
    <t>6,90</t>
  </si>
  <si>
    <t>GEOTEXTIL NAO TECIDO AGULHADO DE FILAMENTOS CONTINUOS 100% POLIESTER, RESITENCIA A TRACAO = 10 KN/M</t>
  </si>
  <si>
    <t>7,70</t>
  </si>
  <si>
    <t>GEOTEXTIL NAO TECIDO AGULHADO DE FILAMENTOS CONTINUOS 100% POLIESTER, RESITENCIA A TRACAO = 14 KN/M</t>
  </si>
  <si>
    <t>9,61</t>
  </si>
  <si>
    <t>GEOTEXTIL NAO TECIDO AGULHADO DE FILAMENTOS CONTINUOS 100% POLIESTER, RESITENCIA A TRACAO = 16 KN/M</t>
  </si>
  <si>
    <t>11,53</t>
  </si>
  <si>
    <t>GEOTEXTIL NAO TECIDO AGULHADO DE FILAMENTOS CONTINUOS 100% POLIESTER, RESITENCIA A TRACAO = 21 KN/M</t>
  </si>
  <si>
    <t>GEOTEXTIL NAO TECIDO AGULHADO DE FILAMENTOS CONTINUOS 100% POLIESTER, RESITENCIA A TRACAO = 26 KN/M</t>
  </si>
  <si>
    <t>19,35</t>
  </si>
  <si>
    <t>GEOTEXTIL NAO TECIDO AGULHADO DE FILAMENTOS CONTINUOS 100% POLIESTER, RESITENCIA A TRACAO = 31 KN/M</t>
  </si>
  <si>
    <t>23,19</t>
  </si>
  <si>
    <t>GERADOR PORTATIL MONOFASICO, POTENCIA 5500 VA, MOTOR A GASOLINA, POTENCIA DO MOTOR 13 CV</t>
  </si>
  <si>
    <t>6.853,38</t>
  </si>
  <si>
    <t>GESSEIRO (HORISTA)</t>
  </si>
  <si>
    <t>GESSEIRO (MENSALISTA)</t>
  </si>
  <si>
    <t>GESSO COLA, EM PO, PARA FIXACAO DE MOLDURAS, SANCAS E BLOCOS DE GESSO</t>
  </si>
  <si>
    <t>GESSO EM PO PARA REVESTIMENTOS/MOLDURAS/SANCAS E USO GERAL</t>
  </si>
  <si>
    <t>0,71</t>
  </si>
  <si>
    <t>GESSO PROJETADO</t>
  </si>
  <si>
    <t>0,55</t>
  </si>
  <si>
    <t>GONZO DE EMBUTIR, EM LATAO / ZAMAC, *20 X 48* MM, PARA JANELA BASCULANTE / PIVOTANTE, JOGO COM 4 PECAS (PAR)  - INCLUI PARAFUSOS</t>
  </si>
  <si>
    <t>16,41</t>
  </si>
  <si>
    <t>GONZO DE SOBREPOR, EM LATAO / ZAMAC, PARA JANELA PIVOTANTE - INCLUI PARAFUSOS</t>
  </si>
  <si>
    <t>16,78</t>
  </si>
  <si>
    <t>GRADE DE DISCOS COM CONTROLE REMOTO, REBOCAVEL, COM 24 DISCOS 24" X 6 MM, COM PNEUS PARA TRANSPORTE</t>
  </si>
  <si>
    <t>80.994,89</t>
  </si>
  <si>
    <t>GRADE DE DISCOS MECANICA 20X24" COM 20 DISCOS 24" X 6MM  COM PNEUS PARA TRANSPORTE</t>
  </si>
  <si>
    <t>63.500,00</t>
  </si>
  <si>
    <t>GRAMA BATATAIS EM PLACAS, SEM PLANTIO</t>
  </si>
  <si>
    <t>9,85</t>
  </si>
  <si>
    <t>GRAMA ESMERALDA OU SAO CARLOS OU CURITIBANA, EM PLACAS, SEM PLANTIO</t>
  </si>
  <si>
    <t>GRAMPO DE ACO POLIDO 1 " X 9</t>
  </si>
  <si>
    <t>18,29</t>
  </si>
  <si>
    <t>GRAMPO DE ACO POLIDO 7/8 " X 9</t>
  </si>
  <si>
    <t>20,21</t>
  </si>
  <si>
    <t>GRAMPO LINHA VIVA DE LATAO ESTANHADO, DIAMETRO DO CONDUTOR PRINCIPAL DE 10 A 120 MM2, DIAMETRO DA DERIVACAO DE 10 A 70 MM2</t>
  </si>
  <si>
    <t>87,89</t>
  </si>
  <si>
    <t>GRAMPO METALICO TIPO OLHAL PARA HASTE DE ATERRAMENTO DE 1/2'', CONDUTOR DE *10* A 50 MM2</t>
  </si>
  <si>
    <t>7,97</t>
  </si>
  <si>
    <t>GRAMPO METALICO TIPO OLHAL PARA HASTE DE ATERRAMENTO DE 1'', CONDUTOR DE *10* A 50 MM2</t>
  </si>
  <si>
    <t>36,04</t>
  </si>
  <si>
    <t>GRAMPO METALICO TIPO OLHAL PARA HASTE DE ATERRAMENTO DE 3/4'', CONDUTOR DE *10* A 50 MM2</t>
  </si>
  <si>
    <t>13,19</t>
  </si>
  <si>
    <t>GRAMPO METALICO TIPO OLHAL PARA HASTE DE ATERRAMENTO DE 5/8'', CONDUTOR DE *10* A 50 MM2</t>
  </si>
  <si>
    <t>8,18</t>
  </si>
  <si>
    <t>GRAMPO METALICO TIPO U PARA HASTE DE ATERRAMENTO DE ATE 3/4'', CONDUTOR DE 10 A 25 MM2</t>
  </si>
  <si>
    <t>45,04</t>
  </si>
  <si>
    <t>GRAMPO METALICO TIPO U PARA HASTE DE ATERRAMENTO DE ATE 5/8'', CONDUTOR DE 10 A 25 MM2</t>
  </si>
  <si>
    <t>43,99</t>
  </si>
  <si>
    <t>GRAMPO PARALELO METALICO PARA CABO DE 6 A 50 MM2, COM 2 PARAFUSOS</t>
  </si>
  <si>
    <t>GRAMPO U DE 5/8 " N8 EM FERRO GALVANIZADO</t>
  </si>
  <si>
    <t>14,45</t>
  </si>
  <si>
    <t>GRANALHA DE ACO, ANGULAR (GRIT), PARA JATEAMENTO, PENEIRA 0,117 A 1,00 MM, (SAE G-40 A G-80)</t>
  </si>
  <si>
    <t>SC25KG</t>
  </si>
  <si>
    <t>157,61</t>
  </si>
  <si>
    <t>GRANALHA DE ACO, ANGULAR (GRIT), PARA JATEAMENTO, PENEIRA 1,41 A 1,19 MM (SAE G16)</t>
  </si>
  <si>
    <t>136,96</t>
  </si>
  <si>
    <t>GRANALHA DE ACO, ESFERICA (SHOT), PARA JATEAMENTO, PENEIRA 0,40 A 1,00 MM (SAE S-170 A S-280)</t>
  </si>
  <si>
    <t>163,48</t>
  </si>
  <si>
    <t>GRANALHA DE ACO, ESFERICA (SHOT), PARA JATEAMENTO, PENEIRA 1,19 A 1,00 MM  (SAE S390)</t>
  </si>
  <si>
    <t>184,15</t>
  </si>
  <si>
    <t>GRANILHA/ GRANA/ PEDRISCO OU AGREGADO EM MARMORE/ GRANITO/ QUARTZO E CALCARIO, PRETO, CINZA, PALHA OU BRANCO</t>
  </si>
  <si>
    <t>GRANITO PARA BANCADA, POLIDO, TIPO ANDORINHA/ QUARTZ/ CASTELO/ CORUMBA OU OUTROS EQUIVALENTES DA REGIAO, E=  *2,5* CM</t>
  </si>
  <si>
    <t>581,13</t>
  </si>
  <si>
    <t>GRAUTE CIMENTICIO PARA USO GERAL</t>
  </si>
  <si>
    <t>GRAXA LUBRIFICANTE</t>
  </si>
  <si>
    <t>34,63</t>
  </si>
  <si>
    <t>GRELHA FIXA, EM PVC BRANCA, QUADRADA, 150 X 150 MM, PARA RALOS E CAIXAS</t>
  </si>
  <si>
    <t>10,88</t>
  </si>
  <si>
    <t>GRELHA FIXA, PVC CROMADA, REDONDA, 150 MM, PARA RALOS E CAIXAS</t>
  </si>
  <si>
    <t>28,52</t>
  </si>
  <si>
    <t>GRELHA FOFO ARTICULADA, CARGA MAXIMA 1,5 T, *300 X 1000* MM, E= *15* MM</t>
  </si>
  <si>
    <t>243,79</t>
  </si>
  <si>
    <t>GRELHA FOFO SIMPLES COM REQUADRO, CARGA MAXIMA  12,5 T, *300 X 1000* MM, E= *15* MM, AREA ESTACIONAMENTO CARRO PASSEIO</t>
  </si>
  <si>
    <t>337,20</t>
  </si>
  <si>
    <t>GRELHA FOFO SIMPLES COM REQUADRO, CARGA MAXIMA 1,5 T, 150 X 1000 MM, E= *15* MM</t>
  </si>
  <si>
    <t>186,04</t>
  </si>
  <si>
    <t>GRELHA FOFO SIMPLES COM REQUADRO, CARGA MAXIMA 1,5 T, 200 X 1000 MM, E= *15* MM</t>
  </si>
  <si>
    <t>236,43</t>
  </si>
  <si>
    <t>GRUA ASCENCIONAL, LANCA DE 30 M, CAPACIDADE DE 1,0 T A 30 M, ALTURA ATE 39 M</t>
  </si>
  <si>
    <t>657.538,75</t>
  </si>
  <si>
    <t>GRUA ASCENCIONAL, LANCA DE 42 M, CAPACIDADE DE 1,5 T A 30 M, ALTURA ATE 39 M</t>
  </si>
  <si>
    <t>744.964,69</t>
  </si>
  <si>
    <t>GRUA ASCENCIONAL, LANCA DE 50 M, CAPACIDADE DE 2,33 T A 30 M, ALTURA ATE 48 M</t>
  </si>
  <si>
    <t>1.383.861,87</t>
  </si>
  <si>
    <t>GRUPO DE SOLDAGEM C/ GERADOR A DIESEL 60 CV PARA SOLDA ELETRICA, SOBRE 04 RODAS, COM MOTOR 4 CILINDROS</t>
  </si>
  <si>
    <t>189.785,86</t>
  </si>
  <si>
    <t>GRUPO DE SOLDAGEM COM GERADOR A DIESEL 30 CV, PARA SOLDA ELETRICA, SOBRE DUAS RODAS</t>
  </si>
  <si>
    <t>169.647,47</t>
  </si>
  <si>
    <t>GRUPO GERADOR A GASOLINA, POTENCIA NOMINAL 2,2 KW, TENSAO DE SAIDA 110/220 V, MOTOR POTENCIA 6,5 HP</t>
  </si>
  <si>
    <t>3.700,82</t>
  </si>
  <si>
    <t>GRUPO GERADOR DIESEL, COM CARENAGEM, POTENCIA STANDART ENTRE 100 E 110 KVA, VELOCIDADE DE 1800 RPM, FREQUENCIA DE 60 HZ</t>
  </si>
  <si>
    <t>122.544,72</t>
  </si>
  <si>
    <t>GRUPO GERADOR DIESEL, COM CARENAGEM, POTENCIA STANDART ENTRE 140 E 150 KVA, VELOCIDADE DE 1800 RPM, FREQUENCIA DE 60 HZ</t>
  </si>
  <si>
    <t>143.736,66</t>
  </si>
  <si>
    <t>GRUPO GERADOR DIESEL, COM CARENAGEM, POTENCIA STANDART ENTRE 210 E 220 KVA, VELOCIDADE DE 1800 RPM, FREQUENCIA DE 60 HZ</t>
  </si>
  <si>
    <t>175.063,89</t>
  </si>
  <si>
    <t>GRUPO GERADOR DIESEL, COM CARENAGEM, POTENCIA STANDART ENTRE 250 E 260 KVA, VELOCIDADE DE 1800 RPM, FREQUENCIA DE 60 HZ</t>
  </si>
  <si>
    <t>202.705,55</t>
  </si>
  <si>
    <t>GRUPO GERADOR DIESEL, COM CARENAGEM, POTENCIA STANDART ENTRE 50 E 55 KVA, VELOCIDADE DE 1800 RPM, FREQUENCIA DE 60 HZ</t>
  </si>
  <si>
    <t>109.129,30</t>
  </si>
  <si>
    <t>GRUPO GERADOR DIESEL, SEM CARENAGEM, POTENCIA STANDART ENTRE 100 E 110 KVA, VELOCIDADE DE 1800 RPM, FREQUENCIA DE 60 HZ</t>
  </si>
  <si>
    <t>106.512,55</t>
  </si>
  <si>
    <t>GRUPO GERADOR DIESEL, SEM CARENAGEM, POTENCIA STANDART ENTRE 210 E 220 KVA, VELOCIDADE DE 1800 RPM, FREQUENCIA DE 60 HZ</t>
  </si>
  <si>
    <t>153.061,11</t>
  </si>
  <si>
    <t>GRUPO GERADOR DIESEL, SEM CARENAGEM, POTENCIA STANDART ENTRE 250 E 260 KVA, VELOCIDADE DE 1800 RPM, FREQUENCIA DE 60 HZ</t>
  </si>
  <si>
    <t>GRUPO GERADOR DIESEL, SEM CARENAGEM, POTENCIA STANDART ENTRE 80 E 90 KVA, VELOCIDADE DE 1800 RPM, FREQUENCIA DE 60 HZ</t>
  </si>
  <si>
    <t>99.510,00</t>
  </si>
  <si>
    <t>GRUPO GERADOR ESTACIONARIO SILENCIADO, POTENCIA 50 KVA, MOTOR  DIESEL</t>
  </si>
  <si>
    <t>83.098,79</t>
  </si>
  <si>
    <t>GRUPO GERADOR ESTACIONARIO, MOTOR DIESEL POTENCIA 170 KVA</t>
  </si>
  <si>
    <t>142.440,61</t>
  </si>
  <si>
    <t>GRUPO GERADOR ESTACIONARIO, POTENCIA 150 KVA, MOTOR DIESEL</t>
  </si>
  <si>
    <t>126.821,23</t>
  </si>
  <si>
    <t>GRUPO GERADOR ESTACIONARIO, SILENCIADO, POTENCIA 180 KVA, MOTOR  DIESEL</t>
  </si>
  <si>
    <t>152.463,42</t>
  </si>
  <si>
    <t>GRUPO GERADOR REBOCAVEL, POTENCIA *66* KVA, MOTOR A DIESEL</t>
  </si>
  <si>
    <t>89.621,10</t>
  </si>
  <si>
    <t>GUARNICAO / ALIZAR / VISTA LISA EM MADEIRA MACICA, PARA PORTA  , E = *1* CM, L = *5* CM, CEDRINHO / ANGELIM COMERCIAL / TAURI/ CURUPIXA / PEROBA / CUMARU OU EQUIVALENTE DA REGIAO</t>
  </si>
  <si>
    <t>8,36</t>
  </si>
  <si>
    <t>GUARNICAO / ALIZAR / VISTA LISA EM MADEIRA MACICA, PARA PORTA , E = *1* CM, L = *5* CM,  PINUS /EUCALIPTO / VIROLA OU EQUIVALENTE DA REGIAO</t>
  </si>
  <si>
    <t>GUARNICAO / ALIZAR / VISTA, E = *1,5* CM, L = *5,0* CM, EM POLIESTIRENO, BRANCO (JOGO PARA 1 FACE)</t>
  </si>
  <si>
    <t>276,97</t>
  </si>
  <si>
    <t>GUARNICAO / MOLDURA / ARREMATE DE ACABAMENTO PARA ESQUADRIA, EM ALUMINIO PERFIL 25, ACABAMENTO ANODIZADO BRANCO OU BRILHANTE, PARA 1 FACE</t>
  </si>
  <si>
    <t>25,65</t>
  </si>
  <si>
    <t>GUARNICAO/ALIZAR/VISTA, E = *1,3* CM, L = *5,0* CM HASTE REGULAVEL = *35* MM, EM MDF/PVC WOOD/ POLIESTIRENO OU MADEIRA LAMINADA, PRIMER BRANCO (JOGO PARA 1 FACE)</t>
  </si>
  <si>
    <t>243,37</t>
  </si>
  <si>
    <t>GUARNICAO/ALIZAR/VISTA, E = *1,3* CM, L = *7,0* CM, EM POLIESTIRENO, BRANCO (JOGO PARA 1 FACE)</t>
  </si>
  <si>
    <t>277,56</t>
  </si>
  <si>
    <t>GUINCHO DE ALAVANCA MANUAL, CAPACIDADE DE 1,6 T, COM 20 M DE CABO DE ACO (AQUISICAO)</t>
  </si>
  <si>
    <t>2.413,53</t>
  </si>
  <si>
    <t>GUINCHO DE ALAVANCA MANUAL, CAPACIDADE 3,2 T COM 20 M DE CABO DE ACO DIAMETRO 16,3 MM</t>
  </si>
  <si>
    <t>2.755,30</t>
  </si>
  <si>
    <t>GUINCHO ELETRICO DE COLUNA, CAPACIDADE 400 KG, COM MOTO FREIO, MOTOR TRIFASICO DE 1,25 CV</t>
  </si>
  <si>
    <t>4.797,40</t>
  </si>
  <si>
    <t>GUINDASTE HIDRAULICO AUTOPROPELIDO, COM LANCA TELESCOPICA 28,80 M, CAPACIDADE MAXIMA 30 T, POTENCIA 97 KW, TRACAO  4 X 4</t>
  </si>
  <si>
    <t>1.149.807,59</t>
  </si>
  <si>
    <t>GUINDASTE HIDRAULICO AUTOPROPELIDO, COM LANCA TELESCOPICA 40 M, CAPACIDADE MAXIMA 60 T, POTENCIA 260 KW, TRACAO  6 X 6</t>
  </si>
  <si>
    <t>2.211.168,44</t>
  </si>
  <si>
    <t>GUINDASTE HIDRAULICO AUTOPROPELIDO, COM LANCA TELESCOPICA 50 M, CAPACIDADE MAXIMA 100 T, POTENCIA 350 KW,  TRACAO 10 X 6</t>
  </si>
  <si>
    <t>3.758.986,34</t>
  </si>
  <si>
    <t>GUINDAUTO HIDRAULICO, CAPACIDADE MAXIMA DE CARGA 10000 KG, MOMENTO MAXIMO DE CARGA 23 TM , ALCANCE MAXIMO HORIZONTAL 11,80 M, PARA MONTAGEM SOBRE CHASSI DE CAMINHAO PBT MINIMO 15000 KG (INCLUI MONTAGEM, NAO INCLUI CAMINHAO)</t>
  </si>
  <si>
    <t>230.377,81</t>
  </si>
  <si>
    <t>GUINDAUTO HIDRAULICO, CAPACIDADE MAXIMA DE CARGA 14340 KG, MOMENTO MAXIMO DE CARGA 42,3 TM, ALCANCE MAXIMO HORIZONTAL 16,80 M, PARA MONTAGEM SOBRE CHASSI DE CAMINHAO PBT MINIMO 23000 KG (INCLUI MONTAGEM, NAO INCLUI CAMINHAO)</t>
  </si>
  <si>
    <t>362.862,50</t>
  </si>
  <si>
    <t>GUINDAUTO HIDRAULICO, CAPACIDADE MAXIMA DE CARGA 30000 KG, MOMENTO MAXIMO DE CARGA 92,2 TM , ALCANCE MAXIMO HORIZONTAL  22,00 M, PARA MONTAGEM SOBRE CHASSI DE CAMINHAO PBT MINIMO 30000 KG (INCLUI MONTAGEM, NAO INCLUI CAMINHAO)</t>
  </si>
  <si>
    <t>1.343.787,50</t>
  </si>
  <si>
    <t>GUINDAUTO HIDRAULICO, CAPACIDADE MAXIMA DE CARGA 3300 KG, MOMENTO MAXIMO DE CARGA 5,8 TM , ALCANCE MAXIMO HORIZONTAL  7,60 M, PARA MONTAGEM SOBRE CHASSI DE CAMINHAO PBT MINIMO 8000 KG (INCLUI MONTAGEM, NAO INCLUI CAMINHAO)</t>
  </si>
  <si>
    <t>90.715,62</t>
  </si>
  <si>
    <t>GUINDAUTO HIDRAULICO, CAPACIDADE MAXIMA DE CARGA 6200 KG, MOMENTO MAXIMO DE CARGA 11,7 TM , ALCANCE MAXIMO HORIZONTAL  9,70 M, PARA MONTAGEM SOBRE CHASSI DE CAMINHAO PBT MINIMO 13000 KG (INCLUI MONTAGEM, NAO INCLUI CAMINHAO)</t>
  </si>
  <si>
    <t>127.600,00</t>
  </si>
  <si>
    <t>GUINDAUTO HIDRAULICO, CAPACIDADE MAXIMA DE CARGA 8500 KG, MOMENTO MAXIMO DE CARGA 30,4 TM , ALCANCE MAXIMO HORIZONTAL  14,30 M, PARA MONTAGEM SOBRE CHASSI DE CAMINHAO PBT MINIMO 23000 KG (INCLUI MONTAGEM, NAO INCLUI CAMINHAO)</t>
  </si>
  <si>
    <t>298.265,00</t>
  </si>
  <si>
    <t>HASTE ANCORA EM ACO GALVANIZADO, DIMENSOES 16 MM X 2000 MM</t>
  </si>
  <si>
    <t>96,51</t>
  </si>
  <si>
    <t>HASTE DE ACO GALVANIZADO PARA FIXACAO DE CONCERTINA 2 "/3 M</t>
  </si>
  <si>
    <t>27,86</t>
  </si>
  <si>
    <t>HASTE DE ATERRAMENTO EM ACO GALVANIZADO TIPO CANTONEIRA COM 2,00 M DE COMPRIMENTO, 25 X 25 MM E CHAPA DE 3/16"</t>
  </si>
  <si>
    <t>100,10</t>
  </si>
  <si>
    <t>HASTE METALICA PARA FIXACAO DE CALHA PLUVIAL,  ZINCADA, DOBRADA 90 GRAUS</t>
  </si>
  <si>
    <t>15,38</t>
  </si>
  <si>
    <t>HASTE RETA PARA GANCHO DE FERRO GALVANIZADO, COM ROSCA 1/4 " X 30 CM PARA FIXACAO DE TELHA METALICA, INCLUI PORCA E ARRUELAS DE VEDACAO</t>
  </si>
  <si>
    <t>2,21</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</si>
  <si>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</si>
  <si>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</si>
  <si>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3,21</t>
  </si>
  <si>
    <t>HASTE RETA PARA GANCHO DE FERRO GALVANIZADO, COM ROSCA 5/16" X 40 CM PARA FIXACAO DE TELHA DE FIBROCIMENTO, INCLUI PORCA SEXTAVADA DE  ZINCO</t>
  </si>
  <si>
    <t>3,66</t>
  </si>
  <si>
    <t>HASTE RETA PARA GANCHO DE FERRO GALVANIZADO, COM ROSCA 5/16" X 45 CM PARA FIXACAO DE TELHA DE FIBROCIMENTO, INCLUI PORCA E ARRUELAS DE VEDACAO</t>
  </si>
  <si>
    <t>4,28</t>
  </si>
  <si>
    <t>HIDRANTE DE COLUNA COMPLETO, EM FERRO FUNDIDO, DN = 100 MM, COM REGISTRO, CUNHA DE BORRACHA, CURVA DESSIMETRICA, EXTREMIDADE E TAMPAS (INCLUI KIT FIXACAO)</t>
  </si>
  <si>
    <t>5.714,00</t>
  </si>
  <si>
    <t>HIDRANTE DE COLUNA COMPLETO, EM FERRO FUNDIDO, DN = 75 MM, COM REGISTRO, CUNHA DE BORRACHA, CURVA DESSIMETRICA, EXTREMIDADE E TAMPAS (INCLUI KIT FIXACAO)</t>
  </si>
  <si>
    <t>5.175,59</t>
  </si>
  <si>
    <t>HIDRANTE SUBTERRANEO, EM FERRO FUNDIDO, COM CURVA CURTA E CAIXA, DN 75 MM</t>
  </si>
  <si>
    <t>3.059,00</t>
  </si>
  <si>
    <t>HIDRANTE SUBTERRANEO, EM FERRO FUNDIDO, COM CURVA LONGA E CAIXA, DN 75 MM</t>
  </si>
  <si>
    <t>3.221,72</t>
  </si>
  <si>
    <t>HIDROJATEADORA PARA DESOBSTRUCAO DE REDES E GALERIAS, TANQUE 7000 L, BOMBA TRIPLEX 120 KGF/CM2 128 L/MIN (INCLUI MONTAGEM, NAO INCLUI CAMINHAO)</t>
  </si>
  <si>
    <t>257.539,77</t>
  </si>
  <si>
    <t>HIDROJATEADORA PARA DESOBSTRUCAO DE REDES E GALERIAS, TANQUE 7000 L, BOMBA TRIPLEX 140 KGF/CM2 260 L/MIN ALIMENTADA POR MOTOR INDEPENDENTE A DIESEL POTENCIA 125 CV (INCLUI MONTAGEM, NAO INCLUI CAMINHAO)</t>
  </si>
  <si>
    <t>273.981,30</t>
  </si>
  <si>
    <t>HIDROMETRO MULTIJATO / MEDIDOR DE AGUA, DN 1 1/2", VAZAO MAXIMA DE 20 M3/H, PARA AGUA POTAVEL FRIA, RELOJOARIA PLANA, CLASSE B, HORIZONTAL (SEM CONEXOES)</t>
  </si>
  <si>
    <t>1.023,82</t>
  </si>
  <si>
    <t>HIDROMETRO MULTIJATO / MEDIDOR DE AGUA, DN 1", VAZAO MAXIMA DE 10 M3/H, PARA AGUA POTAVEL FRIA, RELOJOARIA PLANA, CLASSE B, HORIZONTAL (SEM CONEXOES)</t>
  </si>
  <si>
    <t>616,02</t>
  </si>
  <si>
    <t>HIDROMETRO MULTIJATO / MEDIDOR DE AGUA, DN 1", VAZAO MAXIMA DE 7 M3/H, PARA AGUA POTAVEL FRIA, RELOJOARIA PLANA, CLASSE B, HORIZONTAL (SEM CONEXOES)</t>
  </si>
  <si>
    <t>451,17</t>
  </si>
  <si>
    <t>HIDROMETRO MULTIJATO / MEDIDOR DE AGUA, DN 2", VAZAO MAXIMA DE 30 M3/H, PARA AGUA POTAVEL FRIA, RELOJOARIA PLANA, CLASSE B, HORIZONTAL (SEM CONEXOES)</t>
  </si>
  <si>
    <t>1.440,29</t>
  </si>
  <si>
    <t>HIDROMETRO UNIJATO / MEDIDOR DE AGUA, DN 1/2", VAZAO MAXIMA DE 1,5 M3/H, PARA AGUA POTAVEL FRIA, RELOJOARIA PLANA, CLASSE B, HORIZONTAL (SEM CONEXOES)</t>
  </si>
  <si>
    <t>118,00</t>
  </si>
  <si>
    <t>HIDROMETRO UNIJATO / MEDIDOR DE AGUA, DN 1/2", VAZAO MAXIMA DE 3 M3/H, PARA AGUA POTAVEL FRIA, RELOJOARIA PLANA, CLASSE B, HORIZONTAL (SEM CONEXOES)</t>
  </si>
  <si>
    <t>126,67</t>
  </si>
  <si>
    <t>HIDROMETRO UNIJATO / MEDIDOR DE AGUA, DN 3/4", VAZAO MAXIMA DE 5 M3/H, PARA AGUA POTAVEL FRIA, RELOJOARIA PLANA, CLASSE B, HORIZONTAL (SEM CONEXOES)0,</t>
  </si>
  <si>
    <t>156,17</t>
  </si>
  <si>
    <t>HIDROMETRO WOLTMANN, DN 2", VAZAO MAXIMA DE 50 M3/H, PARA AGUA POTAVEL FRIA, RELOJOARIA PLANA, TURBINA HORIZONTAL, EQUIPADO COM TELIMETRIA (SEM CONEXOES)</t>
  </si>
  <si>
    <t>2.325,29</t>
  </si>
  <si>
    <t>HIDROMETRO WOLTMANN, DN 3", VAZAO MAXIMA DE 80 M3/H, PARA AGUA POTAVEL FRIA, RELOJOARIA PLANA, TURBINA HORIZONTAL, EQUIPADO COM TELIMETRIA (SEM CONEXOES)</t>
  </si>
  <si>
    <t>3.036,76</t>
  </si>
  <si>
    <t>IGNITOR PARA LAMPADA DE VAPOR DE SODIO / VAPOR METALICO ATE 2000 W, TENSAO DE PULSO ENTRE 600 A 750 V</t>
  </si>
  <si>
    <t>27,56</t>
  </si>
  <si>
    <t>IGNITOR PARA LAMPADA DE VAPOR DE SODIO / VAPOR METALICO ATE 400 W, TENSAO DE PULSO ENTRE 3000 A 4500 V</t>
  </si>
  <si>
    <t>IGNITOR PARA LAMPADA DE VAPOR DE SODIO / VAPOR METALICO ATE 400 W, TENSAO DE PULSO ENTRE 580 A 750 V</t>
  </si>
  <si>
    <t>16,09</t>
  </si>
  <si>
    <t>IMPERMEABILIZADOR (HORISTA)</t>
  </si>
  <si>
    <t>IMPERMEABILIZADOR (MENSALISTA)</t>
  </si>
  <si>
    <t>IMPERMEABILIZANTE FLEXIVEL BRANCO DE BASE ACRILICA PARA COBERTURAS</t>
  </si>
  <si>
    <t>19,14</t>
  </si>
  <si>
    <t>IMPERMEABILIZANTE INCOLOR,  BASE SILICONE, PARA TRATAMENTO DE FACHADAS, TELHAS, PEDRAS E OUTRAS SUPERFICIES</t>
  </si>
  <si>
    <t>28,24</t>
  </si>
  <si>
    <t>IMUNIZANTE PARA MADEIRA, INCOLOR</t>
  </si>
  <si>
    <t>28,07</t>
  </si>
  <si>
    <t>INSTALADOR DE TUBULACOES (TUBOS/EQUIPAMENTOS)</t>
  </si>
  <si>
    <t>21,97</t>
  </si>
  <si>
    <t>INSTALADOR DE TUBULACOES (TUBOS/EQUIPAMENTOS) (MENSALISTA)</t>
  </si>
  <si>
    <t>3.859,19</t>
  </si>
  <si>
    <t>INTERRUPTOR BIPOLAR SIMPLES 10 A, 250 V (APENAS MODULO)</t>
  </si>
  <si>
    <t>17,63</t>
  </si>
  <si>
    <t>INTERRUPTOR BIPOLAR 10A, 250V, CONJUNTO MONTADO PARA EMBUTIR 4" X 2" (PLACA + SUPORTE + MODULO)</t>
  </si>
  <si>
    <t>19,71</t>
  </si>
  <si>
    <t>INTERRUPTOR INTERMEDIARIO 10 A, 250 V (APENAS MODULO)</t>
  </si>
  <si>
    <t>18,82</t>
  </si>
  <si>
    <t>INTERRUPTOR INTERMEDIARIO 10A, 250V, CONJUNTO MONTADO PARA EMBUTIR 4" X 2" (PLACA + SUPORTE + MODULO)</t>
  </si>
  <si>
    <t>INTERRUPTOR PARALELO + TOMADA 2P+T 10A, 250V, CONJUNTO MONTADO PARA EMBUTIR 4" X 2" (PLACA + SUPORTE + MODULOS)</t>
  </si>
  <si>
    <t>INTERRUPTOR PARALELO 10A, 250V (APENAS MODULO)</t>
  </si>
  <si>
    <t>8,86</t>
  </si>
  <si>
    <t>INTERRUPTOR PARALELO 10A, 250V, CONJUNTO MONTADO PARA EMBUTIR 4" X 2" (PLACA + SUPORTE + MODULO)</t>
  </si>
  <si>
    <t>9,51</t>
  </si>
  <si>
    <t>INTERRUPTOR SIMPLES + INTERRUPTOR PARALELO + TOMADA 2P+T 10A, 250V, CONJUNTO MONTADO PARA EMBUTIR 4" X 2" (PLACA + SUPORTE + MODULOS)</t>
  </si>
  <si>
    <t>28,34</t>
  </si>
  <si>
    <t>INTERRUPTOR SIMPLES + INTERRUPTOR PARALELO 10A, 250V, CONJUNTO MONTADO PARA EMBUTIR 4" X 2" (PLACA + SUPORTE + MODULOS)</t>
  </si>
  <si>
    <t>15,50</t>
  </si>
  <si>
    <t>INTERRUPTOR SIMPLES + TOMADA 2P+T 10A, 250V, CONJUNTO MONTADO PARA EMBUTIR 4" X 2" (PLACA + SUPORTE + MODULOS)</t>
  </si>
  <si>
    <t>15,14</t>
  </si>
  <si>
    <t>INTERRUPTOR SIMPLES + 2 INTERRUPTORES PARALELOS 10A, 250V, CONJUNTO MONTADO PARA EMBUTIR 4" X 2" (PLACA + SUPORTE + MODULOS)</t>
  </si>
  <si>
    <t>23,07</t>
  </si>
  <si>
    <t>INTERRUPTOR SIMPLES 10A, 250V (APENAS MODULO)</t>
  </si>
  <si>
    <t>6,80</t>
  </si>
  <si>
    <t>INTERRUPTOR SIMPLES 10A, 250V, CONJUNTO MONTADO PARA EMBUTIR 4" X 2" (PLACA + SUPORTE + MODULO)</t>
  </si>
  <si>
    <t>6,98</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</si>
  <si>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</si>
  <si>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</si>
  <si>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</si>
  <si>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24,04</t>
  </si>
  <si>
    <t>INTERRUPTORES PARALELOS (2 MODULOS) 10A, 250V, CONJUNTO MONTADO PARA EMBUTIR 4" X 2" (PLACA + SUPORTE + MODULOS)</t>
  </si>
  <si>
    <t>16,56</t>
  </si>
  <si>
    <t>INTERRUPTORES PARALELOS (3 MODULOS) 10A, 250V, CONJUNTO MONTADO PARA EMBUTIR 4" X 2" (PLACA + SUPORTE + MODULO)</t>
  </si>
  <si>
    <t>25,18</t>
  </si>
  <si>
    <t>INTERRUPTORES SIMPLES (2 MODULOS) + TOMADA 2P+T 10A, 250V, CONJUNTO MONTADO PARA EMBUTIR 4" X 2" (PLACA + SUPORTE + MODULOS)</t>
  </si>
  <si>
    <t>21,62</t>
  </si>
  <si>
    <t>INTERRUPTORES SIMPLES (2 MODULOS) + 1 INTERRUPTOR PARALELO 10A, 250V, CONJUNTO MONTADO PARA EMBUTIR 4" X 2" (PLACA + SUPORTE + MODULOS)</t>
  </si>
  <si>
    <t>20,77</t>
  </si>
  <si>
    <t>INTERRUPTORES SIMPLES (2 MODULOS) 10A, 250V, CONJUNTO MONTADO PARA EMBUTIR 4" X 2" (PLACA + SUPORTE + MODULOS)</t>
  </si>
  <si>
    <t>14,34</t>
  </si>
  <si>
    <t>INTERRUPTORES SIMPLES (3 MODULOS) 10A, 250V, CONJUNTO MONTADO PARA EMBUTIR 4" X 2" (PLACA + SUPORTE + MODULOS)</t>
  </si>
  <si>
    <t>17,14</t>
  </si>
  <si>
    <t>INVERSOR DE SOLDA MONOFASICO DE 160 A, POTENCIA DE 5400 W, TENSAO DE 220 V, TURBO VENTILADO, PROTECAO POR FUSIVEL TERMICO, PARA ELETRODOS DE 2,0 A 4,0 MM</t>
  </si>
  <si>
    <t>798,00</t>
  </si>
  <si>
    <t>ISOLADOR DE PORCELANA SUSPENSO, DISCO TIPO GARFO OLHAL, DIAMETRO DE 152 MM, PARA TENSAO DE *15* KV</t>
  </si>
  <si>
    <t>95,20</t>
  </si>
  <si>
    <t>ISOLADOR DE PORCELANA, TIPO BUCHA, PARA TENSAO DE *15* KV</t>
  </si>
  <si>
    <t>502,53</t>
  </si>
  <si>
    <t>ISOLADOR DE PORCELANA, TIPO BUCHA, PARA TENSAO DE *35* KV</t>
  </si>
  <si>
    <t>855,61</t>
  </si>
  <si>
    <t>ISOLADOR DE PORCELANA, TIPO PINO MONOCORPO, PARA TENSAO DE *15* KV</t>
  </si>
  <si>
    <t>29,14</t>
  </si>
  <si>
    <t>ISOLADOR DE PORCELANA, TIPO PINO MONOCORPO, PARA TENSAO DE *35* KV</t>
  </si>
  <si>
    <t>122,92</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</si>
  <si>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</si>
  <si>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</si>
  <si>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307,67</t>
  </si>
  <si>
    <t>JANELA BASCULANTE EM MADEIRA PINUS/ EUCALIPTO/ TAUARI/ VIROLA OU EQUIVALENTE DA REGIAO, CAIXA DO BATENTE/ MARCO *10* CM, *2* FOLHAS BASCULANTES PARA VIDRO, COM FERRAGENS (SEM VIDRO, SEM GUARNICAO/ALIZAR E SEM ACABAMENTO)</t>
  </si>
  <si>
    <t>854,64</t>
  </si>
  <si>
    <t>JANELA BASCULANTE, ACO, COM BATENTE/REQUADRO, 60 X 60 CM (SEM VIDROS)</t>
  </si>
  <si>
    <t>229,00</t>
  </si>
  <si>
    <t>JANELA BASCULANTE, EM ALUMINIO PERFIL 20, 80 X 60 CM (A X L), 4 FLS (1 FIXA E 3 MOVEIS), ACABAMENTO BRANCO OU BRILHANTE, BATENTE DE 3 A 4 CM, COM VIDRO, SEM GUARNICAO</t>
  </si>
  <si>
    <t>180,66</t>
  </si>
  <si>
    <t>JANELA DE ABRIR EM MADEIRA IMBUIA/CEDRO ARANA/CEDRO ROSA OU EQUIVALENTE DA REGIAO, CAIXA DO BATENTE/MARCO *10* CM, 2 FOLHAS DE ABRIR TIPO VENEZIANA E 2 FOLHAS DE ABRIR PARA VIDRO, COM GUARNICAO/ALIZAR, COM FERRAGENS, (SEM VIDRO E SEM ACABAMENTO)</t>
  </si>
  <si>
    <t>1.267,71</t>
  </si>
  <si>
    <t>JANELA DE ABRIR EM MADEIRA PINUS/EUCALIPTO/ TAUARI/ VIROLA OU EQUIVALENTE DA REGIAO, CAIXA DO BATENTE/MARCO *10* CM, 2 FOLHAS DE ABRIR TIPO VENEZIANA E 2 FOLHAS GUILHOTINA PARA VIDRO, COM FERRAGENS (SEM VIDRO,SEM GUARNICAO/ALIZAR E SEM ACABAMENTO)</t>
  </si>
  <si>
    <t>724,30</t>
  </si>
  <si>
    <t>JANELA DE CORRER,  EM ALUMINIO PERFIL 25, 120 X 150 CM (A X L), 4 FLS, BANDEIRA COM BASCULA,  ACABAMENTO BRANCO OU BRILHANTE, BATENTE/REQUADRO DE 6 A 14 CM, COM VIDRO, SEM GUARNICAO/ALIZAR</t>
  </si>
  <si>
    <t>592,78</t>
  </si>
  <si>
    <t>JANELA DE CORRER, EM ALUMINIO PEFIL 25, 100 X 200 CM (A X L), 4 FLS, SEM BANDEIRA, ACABAMENTO BRANCO OU BRILHANTE, BATENTE DE 6 A 7 CM, COM VIDRO, SEM GUARNICAO/ALIZAR</t>
  </si>
  <si>
    <t>628,35</t>
  </si>
  <si>
    <t>JANELA DE CORRER, EM ALUMINIO PERFIL 25, 100 X 120 CM (A X L), 2 FLS MOVEIS,  SEM BANDEIRA, ACABAMENTO BRANCO OU BRILHANTE, BATENTE DE 6 A 7 CM, COM VIDRO, SEM GUARNICAO</t>
  </si>
  <si>
    <t>349,90</t>
  </si>
  <si>
    <t>JANELA DE CORRER, EM ALUMINIO PERFIL 25, 100 X 150 CM (A X L), 2 FLS MOVEIS,  SEM BANDEIRA, ACABAMENTO BRANCO OU BRILHANTE, BATENTE DE 6 A 7 CM, COM VIDRO, SEM GUARNICAO</t>
  </si>
  <si>
    <t>450,96</t>
  </si>
  <si>
    <t>JANELA DE CORRER, EM ALUMINIO PERFIL 25, 100 X 150 CM (A X L), 4 FLS MOVEIS, SEM BANDEIRA, ACABAMENTO BRANCO OU BRILHANTE, BATENTE DE 6 A 7 CM, COM VIDRO, SEM GUARNICAO/ALIZAR</t>
  </si>
  <si>
    <t>546,01</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</si>
  <si>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</si>
  <si>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1.209,19</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</si>
  <si>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</si>
  <si>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1.532,50</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</si>
  <si>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</si>
  <si>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942,23</t>
  </si>
  <si>
    <t>JANELA EM MADEIRA CEDRINHO/ ANGELIM COMERCIAL/ CURUPIXA/ CUMARU OU EQUIVALENTE DA REGIAO, CAIXA DO BATENTE/MARCO *10* CM, 2 FOLHAS DE ABRIR TIPO VENEZIANA E 2 FOLHAS GUILHOTINA PARA VIDRO, COM GUARNICAO/ALIZAR, COM FERRAGENS (SEM VIDRO E SEM ACABAMENTO)</t>
  </si>
  <si>
    <t>949,43</t>
  </si>
  <si>
    <t>JANELA FIXA, EM ALUMINIO PERFIL 20, 60  X 80 CM (A X L), BATENTE/REQUADRO DE 3 A 14 CM, COM VIDRO 4 MM, SEM GUARNICAO/ALIZAR, ACABAMENTO ALUM BRANCO OU BRILHANTE</t>
  </si>
  <si>
    <t>638,14</t>
  </si>
  <si>
    <t>JANELA INTEGRADA VENEZIANA EM ALUMINIO  PERFIL 25, 120 X 120 CM (A X L), 2 FLS ( 2 VIDROS) E VENEZIANA COM ACIONAMENTO MANUAL, SEM BANDEIRA, ACABAMENTO BRILHANTE, BATENTE DE 11,50 A 12,50 CM, COM VIDRO, INCLUSO GUARNICAO</t>
  </si>
  <si>
    <t>1.416,37</t>
  </si>
  <si>
    <t>JANELA MAXIM AR EM MADEIRA CEDRINHO/ ANGELIM COMERCIAL/ CURUPIXA/ CUMARU OU EQUIVALENTE DA REGIAO, CAIXA DO BATENTE/MARCO *10* CM, 1 FOLHA  PARA VIDRO, COM GUARNICAO/ALIZAR, COM FERRAGENS, (SEM VIDRO E SEM ACABAMENTO)</t>
  </si>
  <si>
    <t>1.338,93</t>
  </si>
  <si>
    <t>JANELA MAXIM AR, EM ALUMINIO PERFIL 25, 60 X 80 CM (A X L), ACABAMENTO BRANCO OU BRILHANTE, BATENTE DE 4 A 5 CM, COM VIDRO, SEM GUARNICAO/ALIZAR</t>
  </si>
  <si>
    <t>257,67</t>
  </si>
  <si>
    <t>JANELA MAXIMO AR, ACO, BATENTE / REQUADRO DE 6 A 14 CM, PINT ANTICORROSIVA, SEM VIDRO, COM GRADE, 1 FL, 60  X 80 CM (A X L)</t>
  </si>
  <si>
    <t>498,80</t>
  </si>
  <si>
    <t>JANELA VENEZIANA DE CORRER, EM ALUMINIO PERFIL 25, 100 X 120 CM (A X L), 3 FLS (2 VENEZIANAS E 1 VIDRO), SEM BANDEIRA, ACABAMENTO BRANCO OU BRILHANTE, BATENTE DE 8 A 9 CM, COM VIDRO, SEM GUARNICAO/ALIZAR</t>
  </si>
  <si>
    <t>508,11</t>
  </si>
  <si>
    <t>JANELA VENEZIANA DE CORRER, EM ALUMINIO PERFIL 25, 100 X 150 CM (A X L), 6 FLS (4 VENEZIANAS E 2 VIDROS), SEM BANDEIRA, ACABAMENTO BRANCO OU BRILHANTE, BATENTE DE 8 A 9 CM, COM VIDRO, SEM GUARNICAO / ALIZAR</t>
  </si>
  <si>
    <t>694,24</t>
  </si>
  <si>
    <t>JARDINEIRO (HORISTA)</t>
  </si>
  <si>
    <t>JARDINEIRO (MENSALISTA)</t>
  </si>
  <si>
    <t>JOELHO COM VISITA, PVC SERIE R, 90 GRAUS, 100 X 75 MM, PARA ESGOTO OU AGUAS PLUVIAIS PREDIAIS</t>
  </si>
  <si>
    <t>70,48</t>
  </si>
  <si>
    <t>JOELHO CPVC, SOLDAVEL, 45 GRAUS, 15 MM, PARA AGUA QUENTE</t>
  </si>
  <si>
    <t>JOELHO CPVC, SOLDAVEL, 45 GRAUS, 22 MM, PARA AGUA QUENTE</t>
  </si>
  <si>
    <t>5,56</t>
  </si>
  <si>
    <t>JOELHO CPVC, SOLDAVEL, 45 GRAUS, 28 MM, PARA AGUA QUENTE</t>
  </si>
  <si>
    <t>8,05</t>
  </si>
  <si>
    <t>JOELHO CPVC, SOLDAVEL, 45 GRAUS, 35 MM, PARA AGUA QUENTE</t>
  </si>
  <si>
    <t>14,59</t>
  </si>
  <si>
    <t>JOELHO CPVC, SOLDAVEL, 45 GRAUS, 42 MM, PARA AGUA QUENTE</t>
  </si>
  <si>
    <t>JOELHO CPVC, SOLDAVEL, 45 GRAUS, 54 MM, PARA AGUA QUENTE</t>
  </si>
  <si>
    <t>51,33</t>
  </si>
  <si>
    <t>JOELHO CPVC, SOLDAVEL, 45 GRAUS, 73 MM, PARA AGUA QUENTE</t>
  </si>
  <si>
    <t>137,12</t>
  </si>
  <si>
    <t>JOELHO CPVC, SOLDAVEL, 45 GRAUS, 89 MM, PARA AGUA QUENTE</t>
  </si>
  <si>
    <t>159,96</t>
  </si>
  <si>
    <t>JOELHO CPVC, SOLDAVEL, 90 GRAUS, 15 MM, PARA AGUA QUENTE</t>
  </si>
  <si>
    <t>JOELHO CPVC, SOLDAVEL, 90 GRAUS, 22 MM, PARA AGUA QUENTE</t>
  </si>
  <si>
    <t>JOELHO CPVC, SOLDAVEL, 90 GRAUS, 28 MM, PARA AGUA QUENTE</t>
  </si>
  <si>
    <t>8,42</t>
  </si>
  <si>
    <t>JOELHO CPVC, SOLDAVEL, 90 GRAUS, 35 MM, PARA AGUA QUENTE</t>
  </si>
  <si>
    <t>JOELHO CPVC, SOLDAVEL, 90 GRAUS, 42 MM, PARA AGUA QUENTE</t>
  </si>
  <si>
    <t>JOELHO CPVC, SOLDAVEL, 90 GRAUS, 54 MM, PARA AGUA QUENTE</t>
  </si>
  <si>
    <t>50,40</t>
  </si>
  <si>
    <t>JOELHO CPVC, SOLDAVEL, 90 GRAUS, 73 MM, PARA AGUA QUENTE</t>
  </si>
  <si>
    <t>133,71</t>
  </si>
  <si>
    <t>JOELHO CPVC, SOLDAVEL, 90 GRAUS, 89 MM, PARA AGUA QUENTE</t>
  </si>
  <si>
    <t>155,37</t>
  </si>
  <si>
    <t>JOELHO DE REDUCAO, PVC SOLDAVEL, 90 GRAUS,  25 MM X 20 MM, PARA AGUA FRIA PREDIAL</t>
  </si>
  <si>
    <t>3,16</t>
  </si>
  <si>
    <t>JOELHO DE REDUCAO, PVC SOLDAVEL, 90 GRAUS,  32 MM X 25 MM, PARA AGUA FRIA PREDIAL</t>
  </si>
  <si>
    <t>5,45</t>
  </si>
  <si>
    <t>JOELHO DE REDUCAO, PVC, ROSCAVEL COM BUCHA DE LATAO, 90 GRAUS,  3/4" X 1/2", PARA AGUA FRIA PREDIAL</t>
  </si>
  <si>
    <t>20,36</t>
  </si>
  <si>
    <t>JOELHO DE REDUCAO, PVC, ROSCAVEL, 90 GRAUS, 1" X 3/4", PARA AGUA FRIA PREDIAL</t>
  </si>
  <si>
    <t>6,47</t>
  </si>
  <si>
    <t>JOELHO DE REDUCAO, PVC, ROSCAVEL, 90 GRAUS, 3/4" X 1/2", PARA AGUA FRIA PREDIAL</t>
  </si>
  <si>
    <t>5,22</t>
  </si>
  <si>
    <t>JOELHO DE TRANSICAO, CPVC, SOLDAVEL, 90 GRAUS, 15 MM X 1/2", PARA AGUA QUENTE</t>
  </si>
  <si>
    <t>JOELHO DE TRANSICAO, CPVC, SOLDAVEL, 90 GRAUS, 22 MM X 1/2", PARA AGUA QUENTE</t>
  </si>
  <si>
    <t>JOELHO DE TRANSICAO, CPVC, SOLDAVEL, 90 GRAUS, 22 MM X 3/4", PARA AGUA QUENTE</t>
  </si>
  <si>
    <t>17,23</t>
  </si>
  <si>
    <t>JOELHO PPR 45 GRAUS, SOLDAVEL,  DN 20 MM, PARA AGUA QUENTE PREDIAL</t>
  </si>
  <si>
    <t>JOELHO PPR 45 GRAUS, SOLDAVEL, DN 25 MM, PARA AGUA QUENTE PREDIAL</t>
  </si>
  <si>
    <t>2,91</t>
  </si>
  <si>
    <t>JOELHO PPR, 45 GRAUS, SOLDAVEL, DN 32 MM, PARA AGUA QUENTE PREDIAL</t>
  </si>
  <si>
    <t>5,39</t>
  </si>
  <si>
    <t>JOELHO PPR, 90 GRAUS, SOLDAVEL, DN 110 MM, PARA AGUA QUENTE PREDIAL</t>
  </si>
  <si>
    <t>JOELHO PPR, 90 GRAUS, SOLDAVEL, DN 20 MM, PARA AGUA QUENTE PREDIAL</t>
  </si>
  <si>
    <t>JOELHO PPR, 90 GRAUS, SOLDAVEL, DN 25 MM, PARA AGUA QUENTE PREDIAL</t>
  </si>
  <si>
    <t>3,57</t>
  </si>
  <si>
    <t>JOELHO PPR, 90 GRAUS, SOLDAVEL, DN 32 MM, PARA AGUA QUENTE PREDIAL</t>
  </si>
  <si>
    <t>JOELHO PPR, 90 GRAUS, SOLDAVEL, DN 40 MM, PARA AGUA QUENTE PREDIAL</t>
  </si>
  <si>
    <t>10,37</t>
  </si>
  <si>
    <t>JOELHO PPR, 90 GRAUS, SOLDAVEL, DN 50 MM, PARA AGUA QUENTE PREDIAL</t>
  </si>
  <si>
    <t>21,45</t>
  </si>
  <si>
    <t>JOELHO PPR, 90 GRAUS, SOLDAVEL, DN 63 MM, PARA AGUA QUENTE PREDIAL</t>
  </si>
  <si>
    <t>32,21</t>
  </si>
  <si>
    <t>JOELHO PPR, 90 GRAUS, SOLDAVEL, DN 75 MM, PARA AGUA QUENTE PREDIAL</t>
  </si>
  <si>
    <t>81,39</t>
  </si>
  <si>
    <t>JOELHO PPR, 90 GRAUS, SOLDAVEL, DN 90 MM, PARA AGUA QUENTE PREDIAL</t>
  </si>
  <si>
    <t>124,05</t>
  </si>
  <si>
    <t>JOELHO PVC COM VISITA, 90 GRAUS, DN 100 X 50 MM, SERIE NORMAL, PARA ESGOTO PREDIAL</t>
  </si>
  <si>
    <t>24,71</t>
  </si>
  <si>
    <t>JOELHO PVC LEVE, 45 GRAUS, DN 150 MM, PARA ESGOTO PREDIAL</t>
  </si>
  <si>
    <t>72,41</t>
  </si>
  <si>
    <t>JOELHO PVC LEVE, 90 GRAUS, DN 150 MM, PARA ESGOTO PREDIAL</t>
  </si>
  <si>
    <t>66,10</t>
  </si>
  <si>
    <t>JOELHO PVC,  SOLDAVEL COM ROSCA, 90 GRAUS, 20 MM X 1/2", PARA AGUA FRIA PREDIAL</t>
  </si>
  <si>
    <t>JOELHO PVC,  SOLDAVEL COM ROSCA, 90 GRAUS, 25 MM X 1/2", PARA AGUA FRIA PREDIAL</t>
  </si>
  <si>
    <t>JOELHO PVC,  SOLDAVEL COM ROSCA, 90 GRAUS, 25 MM X 3/4", PARA AGUA FRIA PREDIAL</t>
  </si>
  <si>
    <t>4,62</t>
  </si>
  <si>
    <t>JOELHO PVC,  SOLDAVEL COM ROSCA, 90 GRAUS, 32 MM X 3/4", PARA AGUA FRIA PREDIAL</t>
  </si>
  <si>
    <t>15,89</t>
  </si>
  <si>
    <t>JOELHO PVC, COM BOLSA E ANEL, 90 GRAUS, DN 40 X *38* MM, SERIE NORMAL, PARA ESGOTO PREDIAL</t>
  </si>
  <si>
    <t>JOELHO PVC, ROSCAVEL, 45 GRAUS, 1/2", PARA AGUA FRIA PREDIAL</t>
  </si>
  <si>
    <t>5,34</t>
  </si>
  <si>
    <t>JOELHO PVC, ROSCAVEL, 45 GRAUS, 1", PARA AGUA FRIA PREDIAL</t>
  </si>
  <si>
    <t>17,06</t>
  </si>
  <si>
    <t>JOELHO PVC, ROSCAVEL, 45 GRAUS, 3/4", PARA AGUA FRIA PREDIAL</t>
  </si>
  <si>
    <t>6,75</t>
  </si>
  <si>
    <t>JOELHO PVC, ROSCAVEL, 90 GRAUS, 1/2", PARA AGUA FRIA PREDIAL</t>
  </si>
  <si>
    <t>JOELHO PVC, ROSCAVEL, 90 GRAUS, 1", PARA AGUA FRIA PREDIAL</t>
  </si>
  <si>
    <t>8,58</t>
  </si>
  <si>
    <t>JOELHO PVC, ROSCAVEL, 90 GRAUS, 3/4", PARA AGUA FRIA PREDIAL</t>
  </si>
  <si>
    <t>4,86</t>
  </si>
  <si>
    <t>JOELHO PVC, SOLDAVEL, BB, 45 GRAUS, DN 40 MM, PARA ESGOTO PREDIAL</t>
  </si>
  <si>
    <t>JOELHO PVC, SOLDAVEL, BB, 90 GRAUS, DN 40 MM, PARA ESGOTO PREDIAL</t>
  </si>
  <si>
    <t>4,72</t>
  </si>
  <si>
    <t>JOELHO PVC, SOLDAVEL, COM BUCHA DE LATAO, 90 GRAUS, 20 MM X 1/2", PARA AGUA FRIA PREDIAL</t>
  </si>
  <si>
    <t>7,88</t>
  </si>
  <si>
    <t>JOELHO PVC, SOLDAVEL, COM BUCHA DE LATAO, 90 GRAUS, 25 MM X 1/2", PARA AGUA FRIA PREDIAL</t>
  </si>
  <si>
    <t>8,48</t>
  </si>
  <si>
    <t>JOELHO PVC, SOLDAVEL, COM BUCHA DE LATAO, 90 GRAUS, 25 MM X 3/4", PARA AGUA FRIA PREDIAL</t>
  </si>
  <si>
    <t>10,05</t>
  </si>
  <si>
    <t>JOELHO PVC, SOLDAVEL, COM BUCHA DE LATAO, 90 GRAUS, 32 MM X 3/4", PARA AGUA FRIA PREDIAL</t>
  </si>
  <si>
    <t>18,39</t>
  </si>
  <si>
    <t>JOELHO PVC, SOLDAVEL, PB, 45 GRAUS, DN 100 MM, PARA ESGOTO PREDIAL</t>
  </si>
  <si>
    <t>10,66</t>
  </si>
  <si>
    <t>JOELHO PVC, SOLDAVEL, PB, 45 GRAUS, DN 150 MM, PARA ESGOTO PREDIAL</t>
  </si>
  <si>
    <t>75,92</t>
  </si>
  <si>
    <t>JOELHO PVC, SOLDAVEL, PB, 45 GRAUS, DN 40 MM, PARA ESGOTO PREDIAL</t>
  </si>
  <si>
    <t>2,76</t>
  </si>
  <si>
    <t>JOELHO PVC, SOLDAVEL, PB, 45 GRAUS, DN 50 MM, PARA ESGOTO PREDIAL</t>
  </si>
  <si>
    <t>4,04</t>
  </si>
  <si>
    <t>JOELHO PVC, SOLDAVEL, PB, 45 GRAUS, DN 75 MM, PARA ESGOTO PREDIAL</t>
  </si>
  <si>
    <t>JOELHO PVC, SOLDAVEL, PB, 90 GRAUS, DN 100 MM, PARA ESGOTO PREDIAL</t>
  </si>
  <si>
    <t>10,73</t>
  </si>
  <si>
    <t>JOELHO PVC, SOLDAVEL, PB, 90 GRAUS, DN 150 MM, PARA ESGOTO PREDIAL</t>
  </si>
  <si>
    <t>JOELHO PVC, SOLDAVEL, PB, 90 GRAUS, DN 40 MM, PARA ESGOTO PREDIAL</t>
  </si>
  <si>
    <t>JOELHO PVC, SOLDAVEL, PB, 90 GRAUS, DN 50 MM, PARA ESGOTO PREDIAL</t>
  </si>
  <si>
    <t>3,25</t>
  </si>
  <si>
    <t>JOELHO PVC, SOLDAVEL, PB, 90 GRAUS, DN 75 MM, PARA ESGOTO PREDIAL</t>
  </si>
  <si>
    <t>8,44</t>
  </si>
  <si>
    <t>JOELHO PVC, SOLDAVEL, 90 GRAUS, 110 MM, PARA AGUA FRIA PREDIAL</t>
  </si>
  <si>
    <t>316,66</t>
  </si>
  <si>
    <t>JOELHO PVC, SOLDAVEL, 90 GRAUS, 20 MM, PARA AGUA FRIA PREDIAL</t>
  </si>
  <si>
    <t>JOELHO PVC, SOLDAVEL, 90 GRAUS, 25 MM, PARA AGUA FRIA PREDIAL</t>
  </si>
  <si>
    <t>1,01</t>
  </si>
  <si>
    <t>JOELHO PVC, SOLDAVEL, 90 GRAUS, 32 MM, PARA AGUA FRIA PREDIAL</t>
  </si>
  <si>
    <t>3,03</t>
  </si>
  <si>
    <t>JOELHO PVC, SOLDAVEL, 90 GRAUS, 40 MM, PARA AGUA FRIA PREDIAL</t>
  </si>
  <si>
    <t>7,19</t>
  </si>
  <si>
    <t>JOELHO PVC, SOLDAVEL, 90 GRAUS, 50 MM, PARA AGUA FRIA PREDIAL</t>
  </si>
  <si>
    <t>JOELHO PVC, SOLDAVEL, 90 GRAUS, 60 MM, PARA AGUA FRIA PREDIAL</t>
  </si>
  <si>
    <t>33,78</t>
  </si>
  <si>
    <t>JOELHO PVC, SOLDAVEL, 90 GRAUS, 85 MM, PARA AGUA FRIA PREDIAL</t>
  </si>
  <si>
    <t>150,11</t>
  </si>
  <si>
    <t>JOELHO PVC, 45 GRAUS, ROSCAVEL,  1 1/2", AGUA FRIA PREDIAL</t>
  </si>
  <si>
    <t>28,90</t>
  </si>
  <si>
    <t>JOELHO PVC, 45 GRAUS, ROSCAVEL, 1 1/4",  AGUA FRIA PREDIAL</t>
  </si>
  <si>
    <t>16,48</t>
  </si>
  <si>
    <t>JOELHO PVC, 45 GRAUS, ROSCAVEL, 2", AGUA FRIA PREDIAL</t>
  </si>
  <si>
    <t>39,50</t>
  </si>
  <si>
    <t>JOELHO PVC, 60 GRAUS, DIAMETRO ENTRE 80 E 100 MM, PARA DRENAGEM PLUVIAL PREDIAL</t>
  </si>
  <si>
    <t>7,79</t>
  </si>
  <si>
    <t>JOELHO PVC, 90 GRAUS, DIAMETRO ENTRE 80 E 100 MM, PARA DRENAGEM PLUVIAL PREDIAL</t>
  </si>
  <si>
    <t>8,46</t>
  </si>
  <si>
    <t>JOELHO PVC, 90 GRAUS, ROSCAVEL, 1 1/2",  AGUA FRIA PREDIAL</t>
  </si>
  <si>
    <t>20,01</t>
  </si>
  <si>
    <t>JOELHO PVC, 90 GRAUS, ROSCAVEL, 1 1/4", AGUA FRIA PREDIAL</t>
  </si>
  <si>
    <t>JOELHO PVC, 90 GRAUS, ROSCAVEL, 2", AGUA FRIA PREDIAL</t>
  </si>
  <si>
    <t>48,89</t>
  </si>
  <si>
    <t>JOELHO ROSCA FEMEA MOVEL, METALICO, PARA CONEXAO COM ANEL DESLIZANTE EM TUBO PEX, DN 16 MM X 1/2"</t>
  </si>
  <si>
    <t>17,55</t>
  </si>
  <si>
    <t>JOELHO ROSCA FEMEA MOVEL, METALICO, PARA CONEXAO COM ANEL DESLIZANTE EM TUBO PEX, DN 20 MM X 1/2"</t>
  </si>
  <si>
    <t>26,79</t>
  </si>
  <si>
    <t>JOELHO ROSCA FEMEA MOVEL, METALICO, PARA CONEXAO COM ANEL DESLIZANTE EM TUBO PEX, DN 20 MM X 3/4"</t>
  </si>
  <si>
    <t>31,64</t>
  </si>
  <si>
    <t>JOELHO ROSCA FEMEA MOVEL, METALICO, PARA CONEXAO COM ANEL DESLIZANTE EM TUBO PEX, DN 25 MM X 3/4"</t>
  </si>
  <si>
    <t>35,45</t>
  </si>
  <si>
    <t>JOELHO 45 GRAUS, PPR, SOLDAVEL, F/ F, DN 40 MM, PARA AQUA QUENTE E FRIA PREDIAL</t>
  </si>
  <si>
    <t>9,66</t>
  </si>
  <si>
    <t>JOELHO 45 GRAUS, PPR, SOLDAVEL, F/ F, DN 50 MM, PARA AQUA QUENTE E FRIA PREDIAL</t>
  </si>
  <si>
    <t>22,43</t>
  </si>
  <si>
    <t>JOELHO 45 GRAUS, PPR, SOLDAVEL, F/ F, DN 63 MM, PARA AQUA QUENTE E FRIA PREDIAL</t>
  </si>
  <si>
    <t>29,80</t>
  </si>
  <si>
    <t>JOELHO 45 GRAUS, PPR, SOLDAVEL, F/ F, DN 75 MM, PARA AQUA QUENTE E FRIA PREDIAL</t>
  </si>
  <si>
    <t>78,56</t>
  </si>
  <si>
    <t>JOELHO 45 GRAUS, PPR, SOLDAVEL, F/ F, DN 90 MM, PARA AQUA QUENTE E FRIA PREDIAL</t>
  </si>
  <si>
    <t>158,73</t>
  </si>
  <si>
    <t>JOELHO 90 GRAUS, METALICO, PARA CONEXAO COM ANEL DESLIZANTE EM TUBO PEX, DN 16 MM</t>
  </si>
  <si>
    <t>16,28</t>
  </si>
  <si>
    <t>JOELHO 90 GRAUS, METALICO, PARA CONEXAO COM ANEL DESLIZANTE EM TUBO PEX, DN 20 MM</t>
  </si>
  <si>
    <t>18,89</t>
  </si>
  <si>
    <t>JOELHO 90 GRAUS, METALICO, PARA CONEXAO COM ANEL DESLIZANTE EM TUBO PEX, DN 25 MM</t>
  </si>
  <si>
    <t>32,79</t>
  </si>
  <si>
    <t>JOELHO 90 GRAUS, METALICO, PARA CONEXAO COM ANEL DESLIZANTE EM TUBO PEX, DN 32 MM</t>
  </si>
  <si>
    <t>43,26</t>
  </si>
  <si>
    <t>JOELHO 90 GRAUS, PLASTICO, PARA CONEXAO COM CRIMPAGEM EM TUBO PEX, DN 16 MM</t>
  </si>
  <si>
    <t>JOELHO 90 GRAUS, PLASTICO, PARA CONEXAO COM CRIMPAGEM EM TUBO PEX, DN 20 MM</t>
  </si>
  <si>
    <t>20,41</t>
  </si>
  <si>
    <t>JOELHO 90 GRAUS, PLASTICO, PARA CONEXAO COM CRIMPAGEM EM TUBO PEX, DN 25 MM</t>
  </si>
  <si>
    <t>JOELHO 90 GRAUS, PLASTICO, PARA CONEXAO COM CRIMPAGEM EM TUBO PEX, DN 32 MM</t>
  </si>
  <si>
    <t>45,09</t>
  </si>
  <si>
    <t>JOELHO 90 GRAUS, ROSCA FEMEA TERMINAL, METALICO, PARA CONEXAO COM ANEL DESLIZANTE EM TUBO PEX, DN 16 MM X 1/2"</t>
  </si>
  <si>
    <t>JOELHO 90 GRAUS, ROSCA FEMEA TERMINAL, METALICO, PARA CONEXAO COM ANEL DESLIZANTE EM TUBO PEX, DN 20 MM X 1/2"</t>
  </si>
  <si>
    <t>15,43</t>
  </si>
  <si>
    <t>JOELHO 90 GRAUS, ROSCA FEMEA TERMINAL, METALICO, PARA CONEXAO COM ANEL DESLIZANTE EM TUBO PEX, DN 20 MM X 3/4"</t>
  </si>
  <si>
    <t>JOELHO 90 GRAUS, ROSCA FEMEA TERMINAL, METALICO, PARA CONEXAO COM ANEL DESLIZANTE EM TUBO PEX, DN 25 MM X 3/4"</t>
  </si>
  <si>
    <t>23,58</t>
  </si>
  <si>
    <t>JOELHO 90 GRAUS, ROSCA FEMEA TERMINAL, PLASTICO, PARA CONEXAO COM CRIMPAGEM EM TUBO PEX, DN 16 MM X 1/2"</t>
  </si>
  <si>
    <t>18,17</t>
  </si>
  <si>
    <t>JOELHO 90 GRAUS, ROSCA FEMEA TERMINAL, PLASTICO, PARA CONEXAO COM CRIMPAGEM EM TUBO PEX, DN 16 MM X 3/4"</t>
  </si>
  <si>
    <t>25,88</t>
  </si>
  <si>
    <t>JOELHO 90 GRAUS, ROSCA FEMEA TERMINAL, PLASTICO, PARA CONEXAO COM CRIMPAGEM EM TUBO PEX, DN 20 MM X 1/2"</t>
  </si>
  <si>
    <t>23,78</t>
  </si>
  <si>
    <t>JOELHO 90 GRAUS, ROSCA FEMEA TERMINAL, PLASTICO, PARA CONEXAO COM CRIMPAGEM EM TUBO PEX, DN 20 MM X 3/4"</t>
  </si>
  <si>
    <t>29,75</t>
  </si>
  <si>
    <t>JOELHO 90 GRAUS, ROSCA FEMEA TERMINAL, PLASTICO, PARA CONEXAO COM CRIMPAGEM EM TUBO PEX, DN 25 MM X 1/2"</t>
  </si>
  <si>
    <t>26,13</t>
  </si>
  <si>
    <t>JOELHO 90 GRAUS, ROSCA FEMEA TERMINAL, PLASTICO, PARA CONEXAO COM CRIMPAGEM EM TUBO PEX, DN 25 MM X 1"</t>
  </si>
  <si>
    <t>JOELHO 90 GRAUS, ROSCA FEMEA TERMINAL, PLASTICO, PARA CONEXAO COM CRIMPAGEM EM TUBO PEX, DN 25 MM X 3/4"</t>
  </si>
  <si>
    <t>34,24</t>
  </si>
  <si>
    <t>JOELHO 90 GRAUS, ROSCA FEMEA TERMINAL, PLASTICO, PARA CONEXAO COM CRIMPAGEM EM TUBO PEX, DN 32 MM X 1"</t>
  </si>
  <si>
    <t>58,21</t>
  </si>
  <si>
    <t>JOELHO 90 GRAUS, ROSCA MACHO TERMINAL, METALICO, PARA CONEXAO COM ANEL DESLIZANTE EM TUBO PEX, DN 16 MM X 1/2"</t>
  </si>
  <si>
    <t>14,66</t>
  </si>
  <si>
    <t>JOELHO 90 GRAUS, ROSCA MACHO TERMINAL, METALICO, PARA CONEXAO COM ANEL DESLIZANTE EM TUBO PEX, DN 20 MM X 1/2"</t>
  </si>
  <si>
    <t>14,80</t>
  </si>
  <si>
    <t>JOELHO 90 GRAUS, ROSCA MACHO TERMINAL, METALICO, PARA CONEXAO COM ANEL DESLIZANTE EM TUBO PEX, DN 20 MM X 3/4"</t>
  </si>
  <si>
    <t>21,88</t>
  </si>
  <si>
    <t>JOELHO 90 GRAUS, ROSCA MACHO TERMINAL, METALICO, PARA CONEXAO COM ANEL DESLIZANTE EM TUBO PEX, DN 25 MM X 3/4"</t>
  </si>
  <si>
    <t>23,41</t>
  </si>
  <si>
    <t>JOELHO 90 GRAUS, ROSCA MACHO TERMINAL, PLASTICO, PARA CONEXAO COM CRIMPAGEM EM TUBO PEX, DN 25 MM X 1/2"</t>
  </si>
  <si>
    <t>25,07</t>
  </si>
  <si>
    <t>JOELHO 90 GRAUS, ROSCA MACHO TERMINAL, PLASTICO, PARA CONEXAO COM CRIMPAGEM EM TUBO PEX, DN 25 MM X 1"</t>
  </si>
  <si>
    <t>30,56</t>
  </si>
  <si>
    <t>JOELHO 90 GRAUS, ROSCA MACHO TERMINAL, PLASTICO, PARA CONEXAO COM CRIMPAGEM EM TUBO PEX, DN 32 MM X 1"</t>
  </si>
  <si>
    <t>45,43</t>
  </si>
  <si>
    <t>JOELHO, PVC COM ROSCA E BUCHA LATAO, 90 GRAUS,  3/4", PARA AGUA FRIA PREDIAL</t>
  </si>
  <si>
    <t>18,48</t>
  </si>
  <si>
    <t>JOELHO, PVC SERIE R, 45 GRAUS, DN 100 MM, PARA ESGOTO OU AGUAS PLUVIAIS PREDIAIS</t>
  </si>
  <si>
    <t>29,77</t>
  </si>
  <si>
    <t>JOELHO, PVC SERIE R, 45 GRAUS, DN 150 MM, PARA ESGOTO OU AGUAS PLUVIAIS PREDIAIS</t>
  </si>
  <si>
    <t>103,57</t>
  </si>
  <si>
    <t>JOELHO, PVC SERIE R, 45 GRAUS, DN 40 MM, PARA ESGOTO OU AGUAS PLUVIAIS PREDIAIS</t>
  </si>
  <si>
    <t>JOELHO, PVC SERIE R, 45 GRAUS, DN 50 MM, PARA ESGOTO OU AGUAS PLUVIAIS PREDIAIS</t>
  </si>
  <si>
    <t>9,16</t>
  </si>
  <si>
    <t>JOELHO, PVC SERIE R, 45 GRAUS, DN 75 MM, PARA ESGOTO OU AGUAS PLUVIAIS PREDIAIS</t>
  </si>
  <si>
    <t>21,37</t>
  </si>
  <si>
    <t>JOELHO, PVC SERIE R, 90 GRAUS, DN 100 MM, PARA ESGOTO OU AGUAS PLUVIAIS PREDIAIS</t>
  </si>
  <si>
    <t>40,16</t>
  </si>
  <si>
    <t>JOELHO, PVC SERIE R, 90 GRAUS, DN 150 MM, PARA ESGOTO OU AGUAS PLUVIAIS PREDIAIS</t>
  </si>
  <si>
    <t>133,42</t>
  </si>
  <si>
    <t>JOELHO, PVC SERIE R, 90 GRAUS, DN 40 MM, PARA ESGOTO OU AGUAS PLUVIAIS PREDIAIS</t>
  </si>
  <si>
    <t>JOELHO, PVC SERIE R, 90 GRAUS, DN 50 MM, PARA ESGOTO OU AGUAS PLUVIAIS PREDIAIS</t>
  </si>
  <si>
    <t>11,39</t>
  </si>
  <si>
    <t>JOELHO, PVC SERIE R, 90 GRAUS, DN 75 MM, PARA ESGOTO OU AGUAS PLUVIAIS PREDIAIS</t>
  </si>
  <si>
    <t>JOELHO, PVC SOLDAVEL, 45 GRAUS, 110 MM, PARA AGUA FRIA PREDIAL</t>
  </si>
  <si>
    <t>289,59</t>
  </si>
  <si>
    <t>JOELHO, PVC SOLDAVEL, 45 GRAUS, 20 MM, PARA AGUA FRIA PREDIAL</t>
  </si>
  <si>
    <t>1,23</t>
  </si>
  <si>
    <t>JOELHO, PVC SOLDAVEL, 45 GRAUS, 25 MM, PARA AGUA FRIA PREDIAL</t>
  </si>
  <si>
    <t>JOELHO, PVC SOLDAVEL, 45 GRAUS, 32 MM, PARA AGUA FRIA PREDIAL</t>
  </si>
  <si>
    <t>6,01</t>
  </si>
  <si>
    <t>JOELHO, PVC SOLDAVEL, 45 GRAUS, 40 MM, PARA AGUA FRIA PREDIAL</t>
  </si>
  <si>
    <t>JOELHO, PVC SOLDAVEL, 45 GRAUS, 50 MM, PARA AGUA FRIA PREDIAL</t>
  </si>
  <si>
    <t>10,23</t>
  </si>
  <si>
    <t>JOELHO, PVC SOLDAVEL, 45 GRAUS, 60 MM, PARA AGUA FRIA PREDIAL</t>
  </si>
  <si>
    <t>39,64</t>
  </si>
  <si>
    <t>JOELHO, PVC SOLDAVEL, 45 GRAUS, 75 MM, PARA AGUA FRIA PREDIAL</t>
  </si>
  <si>
    <t>91,09</t>
  </si>
  <si>
    <t>JOELHO, PVC SOLDAVEL, 45 GRAUS, 85 MM, PARA AGUA FRIA PREDIAL</t>
  </si>
  <si>
    <t>108,06</t>
  </si>
  <si>
    <t>JOELHO, PVC SOLDAVEL, 90 GRAUS, 75 MM, PARA AGUA FRIA PREDIAL</t>
  </si>
  <si>
    <t>126,80</t>
  </si>
  <si>
    <t>JOELHO, ROSCA FEMEA, COM BASE FIXA, METALICO, PARA CONEXAO COM ANEL DESLIZANTE EM TUBO PEX, DN 16 MM X 1/2"</t>
  </si>
  <si>
    <t>14,02</t>
  </si>
  <si>
    <t>JOELHO, ROSCA FEMEA, COM BASE FIXA, METALICO, PARA CONEXAO COM ANEL DESLIZANTE EM TUBO PEX, DN 20 MM X 1/2"</t>
  </si>
  <si>
    <t>20,86</t>
  </si>
  <si>
    <t>JOELHO, ROSCA FEMEA, COM BASE FIXA, METALICO, PARA CONEXAO COM ANEL DESLIZANTE EM TUBO PEX, DN 25 MM X 3/4"</t>
  </si>
  <si>
    <t>26,95</t>
  </si>
  <si>
    <t>JOELHO, ROSCA FEMEA, COM BASE FIXA, PLASTICO, PARA CONEXAO COM CRIMPAGEM EM TUBO PEX, DN 25 MM X 1/2"</t>
  </si>
  <si>
    <t>33,33</t>
  </si>
  <si>
    <t>JOELHO, ROSCA FEMEA, COM BASE FIXA, PLASTICO, PARA CONEXAO POR CRIMPAGEM EM TUBO PEX, DN 16 MM X 3/4"</t>
  </si>
  <si>
    <t>31,67</t>
  </si>
  <si>
    <t>JOELHO, ROSCA FEMEA, COM BASE FIXA, PLASTICO, PARA CONEXAO POR CRIMPAGEM EM TUBO PEX, DN 20 MM X 3/4"</t>
  </si>
  <si>
    <t>JOGO DE TRANQUETA E ROSETA QUADRADA DE SOBREPOR SEM FUROS, EM LATAO CROMADO, *50 X 50* MM, PARA FECHADURA DE PORTA DE BANHEIRO</t>
  </si>
  <si>
    <t>51,06</t>
  </si>
  <si>
    <t>JOGO DE TRANQUETA E ROSETA REDONDA DE SOBREPOR SEM FUROS, EM LATAO CROMADO, DIAMETRO *50* MM, PARA FECHADURA DE PORTA DE BANHEIRO</t>
  </si>
  <si>
    <t>47,98</t>
  </si>
  <si>
    <t>JUNCAO DE REDUCAO INVERTIDA, PVC SOLDAVEL, 100 X 50 MM, SERIE NORMAL PARA ESGOTO PREDIAL</t>
  </si>
  <si>
    <t>22,49</t>
  </si>
  <si>
    <t>JUNCAO DE REDUCAO INVERTIDA, PVC SOLDAVEL, 100 X 75 MM, SERIE NORMAL PARA ESGOTO PREDIAL</t>
  </si>
  <si>
    <t>35,86</t>
  </si>
  <si>
    <t>JUNCAO DE REDUCAO INVERTIDA, PVC SOLDAVEL, 75 X 50 MM, SERIE NORMAL PARA ESGOTO PREDIAL</t>
  </si>
  <si>
    <t>15,36</t>
  </si>
  <si>
    <t>JUNCAO DE REDUCAO SIMPLES, COM BOLSA PARA ANEL, PVC LEVE,  150 X 100 MM, PARA ESGOTO PREDIAL</t>
  </si>
  <si>
    <t>76,34</t>
  </si>
  <si>
    <t>JUNCAO DUPLA, PVC SERIE R, DN 100 X 100 X 100 MM, PARA ESGOTO OU AGUAS PLUVIAIS PREDIAIS</t>
  </si>
  <si>
    <t>128,25</t>
  </si>
  <si>
    <t>JUNCAO DUPLA, PVC SOLDAVEL, DN 100 X 100 X 100 MM , SERIE NORMAL PARA ESGOTO PREDIAL</t>
  </si>
  <si>
    <t>50,85</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</si>
  <si>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</si>
  <si>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</si>
  <si>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</si>
  <si>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</si>
  <si>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7,98</t>
  </si>
  <si>
    <t>JUNCAO PVC, 45 GRAUS, ROSCAVEL, 1 1/4", AGUA FRIA PREDIAL</t>
  </si>
  <si>
    <t>8,60</t>
  </si>
  <si>
    <t>JUNCAO PVC, 60 GRAUS, CIRCULAR,  DIAMETRO ENTRE 80 E 100 MM, PARA DRENAGEM PLUVIAL PREDIAL</t>
  </si>
  <si>
    <t>10,69</t>
  </si>
  <si>
    <t>JUNCAO SIMPLES, PVC LEVE, 150 MM, PARA ESGOTO PREDIAL</t>
  </si>
  <si>
    <t>172,27</t>
  </si>
  <si>
    <t>JUNCAO SIMPLES, PVC SERIE R, DN 100 X 100 MM, PARA ESGOTO OU AGUAS PLUVIAIS PREDIAIS</t>
  </si>
  <si>
    <t>75,67</t>
  </si>
  <si>
    <t>JUNCAO SIMPLES, PVC SERIE R, DN 100 X 75 MM, PARA ESGOTO OU AGUAS PLUVIAIS PREDIAIS</t>
  </si>
  <si>
    <t>70,67</t>
  </si>
  <si>
    <t>JUNCAO SIMPLES, PVC SERIE R, DN 150 X 100 MM, PARA ESGOTO OU AGUAS PLUVIAIS PREDIAIS</t>
  </si>
  <si>
    <t>200,55</t>
  </si>
  <si>
    <t>JUNCAO SIMPLES, PVC SERIE R, DN 150 X 150 MM, PARA ESGOTO OU AGUAS PLUVIAIS PREDIAIS</t>
  </si>
  <si>
    <t>226,15</t>
  </si>
  <si>
    <t>JUNCAO SIMPLES, PVC SERIE R, DN 40 X 40 MM, PARA ESGOTO OU AGUAS PLUVIAIS PREDIAIS</t>
  </si>
  <si>
    <t>JUNCAO SIMPLES, PVC SERIE R, DN 50 X 50 MM, PARA ESGOTO OU AGUAS PLUVIAIS PREDIAIS</t>
  </si>
  <si>
    <t>15,81</t>
  </si>
  <si>
    <t>JUNCAO SIMPLES, PVC SERIE R, DN 75 X 75 MM, PARA ESGOTO OU AGUAS PLUVIAIS PREDIAIS</t>
  </si>
  <si>
    <t>48,36</t>
  </si>
  <si>
    <t>JUNCAO SIMPLES, PVC, DN 100 X 50 MM, SERIE NORMAL PARA ESGOTO PREDIAL</t>
  </si>
  <si>
    <t>JUNCAO SIMPLES, PVC, DN 100 X 75 MM, SERIE NORMAL PARA ESGOTO PREDIAL</t>
  </si>
  <si>
    <t>30,24</t>
  </si>
  <si>
    <t>JUNCAO SIMPLES, PVC, DN 50 X 50 MM, SERIE NORMAL PARA ESGOTO PREDIAL</t>
  </si>
  <si>
    <t>11,42</t>
  </si>
  <si>
    <t>JUNCAO SIMPLES, PVC, DN 75 X 50 MM, SERIE NORMAL PARA ESGOTO PREDIAL</t>
  </si>
  <si>
    <t>16,81</t>
  </si>
  <si>
    <t>JUNCAO SIMPLES, PVC, DN 75 X 75 MM, SERIE NORMAL PARA ESGOTO PREDIAL</t>
  </si>
  <si>
    <t>21,39</t>
  </si>
  <si>
    <t>JUNCAO SIMPLES, PVC, 45 GRAUS, DN 100 X 100 MM, SERIE NORMAL PARA ESGOTO PREDIAL</t>
  </si>
  <si>
    <t>JUNCAO SIMPLES, PVC, 45 GRAUS, DN 40 X 40 MM, SERIE NORMAL PARA ESGOTO PREDIAL</t>
  </si>
  <si>
    <t>JUNCAO 2 GARRAS PARA FITA PERFURADA</t>
  </si>
  <si>
    <t>1,27</t>
  </si>
  <si>
    <t>JUNCAO, PVC, 45 GRAUS, JE, BBB, DN 100 MM, PARA REDE COLETORA DE ESGOTO (NBR 10569)</t>
  </si>
  <si>
    <t>140,33</t>
  </si>
  <si>
    <t>JUNCAO, PVC, 45 GRAUS, JE, BBB, DN 150 MM, PARA REDE COLETORA DE ESGOTO (NBR 10569)</t>
  </si>
  <si>
    <t>290,66</t>
  </si>
  <si>
    <t>JUNCAO, PVC, 45 GRAUS, JE, BBB, DN 150 MM, PARA TUBO CORRUGADO E/OU LISO, REDE COLETORA DE ESGOTO (NBR 10569)</t>
  </si>
  <si>
    <t>813,25</t>
  </si>
  <si>
    <t>JUNCAO, PVC, 45 GRAUS, JE, BBB, DN 200 MM, PARA TUBO CORRUGADO E/OU LISO, REDE COLETORA DE ESGOTO (NBR 10569)</t>
  </si>
  <si>
    <t>1.224,77</t>
  </si>
  <si>
    <t>JUNCAO, PVC, 45 GRAUS, JE, BBB, DN 250 MM, PARA TUBO CORRUGADO E/OU LISO, REDE COLETORA DE ESGOTO (NBR 10569)</t>
  </si>
  <si>
    <t>1.706,07</t>
  </si>
  <si>
    <t>JUNTA DE EXPANSAO BRONZE/LATAO (REF 900), PONTA X PONTA, 35 MM</t>
  </si>
  <si>
    <t>749,31</t>
  </si>
  <si>
    <t>JUNTA DE EXPANSAO BRONZE/LATAO (REF 900), PONTA X PONTA, 42 MM</t>
  </si>
  <si>
    <t>938,13</t>
  </si>
  <si>
    <t>JUNTA DE EXPANSAO BRONZE/LATAO (REF 900), PONTA X PONTA, 54 MM</t>
  </si>
  <si>
    <t>1.301,15</t>
  </si>
  <si>
    <t>JUNTA DE EXPANSAO BRONZE/LATAO (REF 900), PONTA X PONTA, 66 MM</t>
  </si>
  <si>
    <t>1.718,61</t>
  </si>
  <si>
    <t>JUNTA DE EXPANSAO DE COBRE (REF 900), PONTA X PONTA, 15 MM</t>
  </si>
  <si>
    <t>513,86</t>
  </si>
  <si>
    <t>JUNTA DE EXPANSAO DE COBRE (REF 900), PONTA X PONTA, 22 MM</t>
  </si>
  <si>
    <t>596,04</t>
  </si>
  <si>
    <t>JUNTA DE EXPANSAO DE COBRE (REF 900), PONTA X PONTA, 28 MM</t>
  </si>
  <si>
    <t>654,67</t>
  </si>
  <si>
    <t>JUNTA DILATACAO ELASTICA PARA CONCRETO (FUGENBAND) O-12, ATE 5 MCA</t>
  </si>
  <si>
    <t>73,81</t>
  </si>
  <si>
    <t>JUNTA DILATACAO ELASTICA PARA CONCRETO (FUGENBAND) O-22, ATE 30 MCA</t>
  </si>
  <si>
    <t>109,82</t>
  </si>
  <si>
    <t>JUNTA DILATACAO ELASTICA PARA CONCRETO (FUGENBAND) O-35/10, ATE 100 MCA</t>
  </si>
  <si>
    <t>413,28</t>
  </si>
  <si>
    <t>JUNTA DILATACAO ELASTICA PARA CONCRETO (FUGENBAND) O-35/6, ATE 100 MCA</t>
  </si>
  <si>
    <t>341,92</t>
  </si>
  <si>
    <t>JUNTA PLASTICA DE DILATACAO PARA PISOS, COR CINZA, 10 X 4,5 MM (ALTURA X ESPESSURA)</t>
  </si>
  <si>
    <t>1,16</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</si>
  <si>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</si>
  <si>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</si>
  <si>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</si>
  <si>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332,69</t>
  </si>
  <si>
    <t>KIT CAVALETE, PVC, COM REGISTRO, PARA HIDROMETRO, BITOLAS 1/2" OU 3/4" - COMPLETO</t>
  </si>
  <si>
    <t>107,52</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</si>
  <si>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</si>
  <si>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127,39</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</si>
  <si>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</si>
  <si>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139,69</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</si>
  <si>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</si>
  <si>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238,31</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</si>
  <si>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</si>
  <si>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205,07</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</si>
  <si>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</si>
  <si>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281,23</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</si>
  <si>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</si>
  <si>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280,28</t>
  </si>
  <si>
    <t>KIT DE ACESSORIOS PARA BANHEIRO EM METAL CROMADO, 5 PECAS</t>
  </si>
  <si>
    <t>121,37</t>
  </si>
  <si>
    <t>KIT DE MATERIAIS PARA BRACADEIRA PARA FIXACAO EM POSTE CIRCULAR, CONTEM TRES FIXADORES E UM ROLO DE FITA DE 3 M EM ACO CARBONO</t>
  </si>
  <si>
    <t>48,22</t>
  </si>
  <si>
    <t>KIT DE PROTECAO ARSTOP PARA AR CONDICIONADO, TOMADA PADRAO 2P+T 20 A, COM DISJUNTOR UNIPOLAR DIN 20A</t>
  </si>
  <si>
    <t>22,40</t>
  </si>
  <si>
    <t>KIT PORTA PRONTA DE MADEIRA, FOLHA LEVE (NBR 15930) DE 600 X 2100 MM OU 700 X 2100 MM, DE 35 MM A 40 MM DE ESPESSURA, COM MARCO EM ACO, NUCLEO COLMEIA, CAPA LISA EM HDF, ACABAMENTO MELAMINICO BRANCO (INCLUI MARCO, ALIZARES, DOBRADICAS E FECHADURA)</t>
  </si>
  <si>
    <t>672,36</t>
  </si>
  <si>
    <t>KIT PORTA PRONTA DE MADEIRA, FOLHA LEVE (NBR 15930) DE 600 X 2100 MM OU 700 X 2100 MM, DE 35 MM A 40 MM DE ESPESSURA, NUCLEO COLMEIA, ESTRUTURA USINADA PARA FECHADURA, CAPA LISA EM HDF, ACABAMENTO EM PRIMER PARA PINTURA (INCLUI MARCO, ALIZARES E DOBRADICAS)</t>
  </si>
  <si>
    <t>548,74</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</si>
  <si>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</si>
  <si>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</si>
  <si>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557,72</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</si>
  <si>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</si>
  <si>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</si>
  <si>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567,18</t>
  </si>
  <si>
    <t>KIT PORTA PRONTA DE MADEIRA, FOLHA MEDIA (NBR 15930) DE 600 X 2100 MM OU 700 X 2100 MM, DE 35 MM A 40 MM DE ESPESSURA, NUCLEO SEMI-SOLIDO (SARRAFEADO), ESTRUTURA USINADA PARA FECHADURA, CAPA LISA EM HDF, ACABAMENTO MELAMINICO BRANCO (INCLUI MARCO, ALIZARES E DOBRADICAS)</t>
  </si>
  <si>
    <t>845,17</t>
  </si>
  <si>
    <t>KIT PORTA PRONTA DE MADEIRA, FOLHA MEDIA (NBR 15930) DE 600 X 2100 MM, DE 35 MM A 40 MM DE ESPESSURA, NUCLEO SEMI-SOLIDO (SARRAFEADO), ESTRUTURA USINADA PARA FECHADURA, CAPA LISA EM HDF, ACABAMENTO EM PRIMER PARA PINTURA (INCLUI MARCO, ALIZARES E DOBRADICAS)</t>
  </si>
  <si>
    <t>606,90</t>
  </si>
  <si>
    <t>KIT PORTA PRONTA DE MADEIRA, FOLHA MEDIA (NBR 15930) DE 700 X 2100 MM, DE 35 MM A 40 MM DE ESPESSURA, NUCLEO SEMI-SOLIDO (SARRAFEADO), ESTRUTURA USINADA PARA FECHADURA, CAPA LISA EM HDF, ACABAMENTO EM PRIMER PARA PINTURA (INCLUI MARCO, ALIZARES E DOBRADICAS)</t>
  </si>
  <si>
    <t>683,90</t>
  </si>
  <si>
    <t>KIT PORTA PRONTA DE MADEIRA, FOLHA MEDIA (NBR 15930) DE 800 X 2100 MM, DE 35 MM A 40 MM DE ESPESSURA,  NUCLEO SEMI-SOLIDO (SARRAFEADO), ESTRUTURA USINADA PARA FECHADURA, CAPA LISA EM HDF, ACABAMENTO EM PRIMER PARA PINTURA (INCLUI MARCO, ALIZARES E DOBRADICAS)</t>
  </si>
  <si>
    <t>752,28</t>
  </si>
  <si>
    <t>KIT PORTA PRONTA DE MADEIRA, FOLHA MEDIA (NBR 15930) DE 800 X 2100 MM, DE 35 MM A 40 MM DE ESPESSURA, NUCLEO SEMI-SOLIDO (SARRAFEADO), ESTRUTURA USINADA PARA FECHADURA, CAPA LISA EM HDF, ACABAMENTO MELAMINICO BRANCO (INCLUI MARCO, ALIZARES E DOBRADICAS)</t>
  </si>
  <si>
    <t>870,94</t>
  </si>
  <si>
    <t>KIT PORTA PRONTA DE MADEIRA, FOLHA MEDIA (NBR 15930) DE 900 X 2100 MM, DE 35 MM A 40 MM DE ESPESSURA, NUCLEO SEMI-SOLIDO (SARRAFEADO), ESTRUTURA USINADA PARA FECHADURA, CAPA LISA EM HDF, ACABAMENTO EM PRIMER PARA PINTURA (INCLUI MARCO, ALIZARES E DOBRADICAS)</t>
  </si>
  <si>
    <t>786,69</t>
  </si>
  <si>
    <t>KIT PORTA PRONTA DE MADEIRA, FOLHA MEDIA (NBR 15930) DE 900 X 2100 MM, DE 35 MM A 40 MM DE ESPESSURA, NUCLEO SEMI-SOLIDO (SARRAFEADO), ESTRUTURA USINADA PARA FECHADURA, CAPA LISA EM HDF, ACABAMENTO MELAMINICO BRANCO (INCLUI MARCO, ALIZARES E DOBRADICAS)</t>
  </si>
  <si>
    <t>934,17</t>
  </si>
  <si>
    <t>KIT PORTA PRONTA DE MADEIRA, FOLHA PESADA (NBR 15930) DE 800 X 2100 MM, DE 40 MM  A 45 MM DE ESPESSURA, NUCLEO SOLIDO, CAPA LISA EM HDF, ACABAMENTO MELAMINICO BRANCO (INCLUI MARCO, ALIZARES, DOBRADICAS E FECHADURA EXTERNA)</t>
  </si>
  <si>
    <t>1.019,25</t>
  </si>
  <si>
    <t>KIT PORTA PRONTA DE MADEIRA, FOLHA PESADA (NBR 15930) DE 800 X 2100 MM, DE 40 MM A 45 MM DE ESPESSURA , NUCLEO SOLIDO, ESTRUTURA USINADA PARA FECHADURA, CAPA LISA EM HDF, ACABAMENTO EM LAMINADO NATURAL COM VERNIZ (INCLUI MARCO, ALIZARES E DOBRADICAS)</t>
  </si>
  <si>
    <t>1.257,08</t>
  </si>
  <si>
    <t>KIT PORTA PRONTA DE MADEIRA, FOLHA PESADA (NBR 15930) DE 800 X 2100 MM, DE 40 MM A 45 MM DE ESPESSURA, COM MARCO EM ACO, NUCLEO SOLIDO, CAPA LISA EM HDF, ACABAMENTO MELAMINICO BRANCO (INCLUI MARCO, ALIZARES, DOBRADICAS E FECHADURA)</t>
  </si>
  <si>
    <t>990,85</t>
  </si>
  <si>
    <t>KIT PORTA PRONTA DE MADEIRA, FOLHA PESADA (NBR 15930) DE 900 X 2100 MM, DE 40 MM  A 45 MM DE ESPESSURA, NUCLEO SOLIDO, CAPA LISA EM HDF, ACABAMENTO MELAMINICO BRANCO (INCLUI MARCO, ALIZARES, DOBRADICAS E FECHADURA EXTERNA)</t>
  </si>
  <si>
    <t>1.046,86</t>
  </si>
  <si>
    <t>KIT PORTA PRONTA DE MADEIRA, FOLHA PESADA (NBR 15930) DE 900 X 2100 MM, DE 40 MM A 45 MM DE ESPESSURA , NUCLEO SOLIDO, ESTRUTURA USINADA PARA FECHADURA, CAPA LISA EM HDF, ACABAMENTO EM LAMINADO NATURAL COM VERNIZ (INCLUI MARCO, ALIZARES E DOBRADICAS)</t>
  </si>
  <si>
    <t>1.274,93</t>
  </si>
  <si>
    <t>KIT PORTA PRONTA DE MADEIRA, FOLHA PESADA (NBR 15930) DE 900 X 2100 MM, DE 40 MM A 45 MM DE ESPESSURA, COM MARCO EM ACO, NUCLEO SOLIDO, CAPA LISA EM HDF, ACABAMENTO MELAMINICO BRANCO (INCLUI MARCO, ALIZARES, DOBRADICAS E FECHADURA)</t>
  </si>
  <si>
    <t>1.052,77</t>
  </si>
  <si>
    <t>LADRILHO HIDRAULICO, *20 x 20* CM, E= 2 CM, PADRAO COPACABANA, 2 CORES (PRETO E BRANCO)</t>
  </si>
  <si>
    <t>64,64</t>
  </si>
  <si>
    <t>LADRILHO HIDRAULICO, *20 X 20* CM, E= 2 CM, DADOS, COR NATURAL</t>
  </si>
  <si>
    <t>60,00</t>
  </si>
  <si>
    <t>LADRILHO HIDRAULICO, *20 X 20* CM, E= 2 CM, RAMPA, NATURAL</t>
  </si>
  <si>
    <t>60,35</t>
  </si>
  <si>
    <t>LADRILHO HIDRAULICO, *20 X 20* CM, E= 2 CM, TATIL ALERTA OU DIRECIONAL, AMARELO</t>
  </si>
  <si>
    <t>76,50</t>
  </si>
  <si>
    <t>LADRILHO HIDRAULICO, *30 X 30* CM, E= 2 CM, MILANO, NATURAL</t>
  </si>
  <si>
    <t>59,26</t>
  </si>
  <si>
    <t>LAJE PRE-MOLDADA CONVENCIONAL (LAJOTAS + VIGOTAS) PARA FORRO, UNIDIRECIONAL, SOBRECARGA DE 100 KG/M2, VAO ATE 4,00 M (SEM COLOCACAO)</t>
  </si>
  <si>
    <t>53,45</t>
  </si>
  <si>
    <t>LAJE PRE-MOLDADA CONVENCIONAL (LAJOTAS + VIGOTAS) PARA FORRO, UNIDIRECIONAL, SOBRECARGA DE 100 KG/M2, VAO ATE 4,50 M (SEM COLOCACAO)</t>
  </si>
  <si>
    <t>55,71</t>
  </si>
  <si>
    <t>LAJE PRE-MOLDADA CONVENCIONAL (LAJOTAS + VIGOTAS) PARA FORRO, UNIDIRECIONAL, SOBRECARGA 100 KG/M2, VAO ATE 5,00 M (SEM COLOCACAO)</t>
  </si>
  <si>
    <t>60,07</t>
  </si>
  <si>
    <t>LAJE PRE-MOLDADA CONVENCIONAL (LAJOTAS + VIGOTAS) PARA PISO, UNIDIRECIONAL, SOBRECARGA DE 200 KG/M2, VAO ATE 3,50 M (SEM COLOCACAO)</t>
  </si>
  <si>
    <t>55,52</t>
  </si>
  <si>
    <t>LAJE PRE-MOLDADA CONVENCIONAL (LAJOTAS + VIGOTAS) PARA PISO, UNIDIRECIONAL, SOBRECARGA DE 200 KG/M2, VAO ATE 4,50 M (SEM COLOCACAO)</t>
  </si>
  <si>
    <t>61,11</t>
  </si>
  <si>
    <t>LAJE PRE-MOLDADA CONVENCIONAL (LAJOTAS + VIGOTAS) PARA PISO, UNIDIRECIONAL, SOBRECARGA DE 200 KG/M2, VAO ATE 5,00 M (SEM COLOCACAO)</t>
  </si>
  <si>
    <t>64,22</t>
  </si>
  <si>
    <t>LAJE PRE-MOLDADA CONVENCIONAL (LAJOTAS + VIGOTAS) PARA PISO, UNIDIRECIONAL, SOBRECARGA DE 350 KG/M2, VAO ATE 4,50 M (SEM COLOCACAO)</t>
  </si>
  <si>
    <t>67,33</t>
  </si>
  <si>
    <t>LAJE PRE-MOLDADA CONVENCIONAL (LAJOTAS + VIGOTAS) PARA PISO, UNIDIRECIONAL, SOBRECARGA DE 350 KG/M2, VAO ATE 5,00 M (SEM COLOCACAO)</t>
  </si>
  <si>
    <t>77,68</t>
  </si>
  <si>
    <t>LAJE PRE-MOLDADA CONVENCIONAL (LAJOTAS + VIGOTAS) PARA PISO, UNIDIRECIONAL, SOBRECARGA 350 KG/M2 VAO ATE 3,50 M (SEM COLOCACAO)</t>
  </si>
  <si>
    <t>LAJE PRE-MOLDADA DE TRANSICAO EXCENTRICA EM CONCRETO ARMADO, DN 1200 MM, FURO CIRCULAR DN 600 MM, ESPESSURA 12 CM</t>
  </si>
  <si>
    <t>443,34</t>
  </si>
  <si>
    <t>LAJE PRE-MOLDADA DE TRANSICAO EXCENTRICA EM CONCRETO ARMADO, DN 1500 MM, FURO CIRCULAR DN 530 MM, ESPESSURA 15 CM</t>
  </si>
  <si>
    <t>755,65</t>
  </si>
  <si>
    <t>LAJE PRE-MOLDADA TRELICADA (LAJOTAS + VIGOTAS) PARA FORRO, UNIDIRECIONAL, SOBRECARGA DE 100 KG/M2, VAO ATE 6,00 M (SEM COLOCACAO)</t>
  </si>
  <si>
    <t>80,58</t>
  </si>
  <si>
    <t>LAJE PRE-MOLDADA TRELICADA (LAJOTAS + VIGOTAS) PARA PISO, UNIDIRECIONAL, SOBRECARGA DE 200 KG/M2, VAO ATE 6,00 M (SEM COLOCACAO)</t>
  </si>
  <si>
    <t>94,09</t>
  </si>
  <si>
    <t>LAMBRI EM ALUMINIO, DE APROXIMADAMENTE 0,6 KG/M, COM APROXIMADAMENTE 168,0 MM DE LARGURA, 6,0 MM DE ALTURA E 6,0 M DE EXTENSAO</t>
  </si>
  <si>
    <t>51,23</t>
  </si>
  <si>
    <t>LAMPADA DE LUZ MISTA 160 W, BASE E27 (220 V)</t>
  </si>
  <si>
    <t>LAMPADA DE LUZ MISTA 250 W, BASE E27 (220 V)</t>
  </si>
  <si>
    <t>36,71</t>
  </si>
  <si>
    <t>LAMPADA DE LUZ MISTA 500 W, BASE E40 (220 V)</t>
  </si>
  <si>
    <t>68,60</t>
  </si>
  <si>
    <t>LAMPADA FLUORESCENTE COMPACTA BRANCA 135 W, BASE E40 (127/220 V)</t>
  </si>
  <si>
    <t>203,22</t>
  </si>
  <si>
    <t>LAMPADA FLUORESCENTE COMPACTA 2U BRANCA 15 W, BASE E27 (127/220 V)</t>
  </si>
  <si>
    <t>15,13</t>
  </si>
  <si>
    <t>LAMPADA FLUORESCENTE COMPACTA 2U/3U BRANCA 9/10 W, BASE E27 (127/220 V)</t>
  </si>
  <si>
    <t>LAMPADA FLUORESCENTE COMPACTA 3U BRANCA 20 W, BASE E27 (127/220 V)</t>
  </si>
  <si>
    <t>17,26</t>
  </si>
  <si>
    <t>LAMPADA FLUORESCENTE ESPIRAL BRANCA 45 W, BASE E27 (127/220 V)</t>
  </si>
  <si>
    <t>58,29</t>
  </si>
  <si>
    <t>LAMPADA FLUORESCENTE ESPIRAL BRANCA 65 W, BASE E27 (127/220 V)</t>
  </si>
  <si>
    <t>105,47</t>
  </si>
  <si>
    <t>LAMPADA FLUORESCENTE TUBULAR T10, DE 20 OU 40 W, BIVOLT</t>
  </si>
  <si>
    <t>LAMPADA FLUORESCENTE TUBULAR T5 DE 14 W, BIVOLT</t>
  </si>
  <si>
    <t>12,02</t>
  </si>
  <si>
    <t>LAMPADA FLUORESCENTE TUBULAR T8 DE 16/18 W, BIVOLT</t>
  </si>
  <si>
    <t>9,02</t>
  </si>
  <si>
    <t>LAMPADA FLUORESCENTE TUBULAR T8 DE 32/36 W, BIVOLT</t>
  </si>
  <si>
    <t>LAMPADA LED TIPO DICROICA BIVOLT, LUZ BRANCA, 5 W (BASE GU10)</t>
  </si>
  <si>
    <t>12,15</t>
  </si>
  <si>
    <t>LAMPADA LED TUBULAR BIVOLT 18/20 W, BASE G13</t>
  </si>
  <si>
    <t>18,94</t>
  </si>
  <si>
    <t>LAMPADA LED TUBULAR BIVOLT 9/10 W, BASE G13</t>
  </si>
  <si>
    <t>LAMPADA LED 10 W BIVOLT BRANCA, FORMATO TRADICIONAL (BASE E27)</t>
  </si>
  <si>
    <t>9,88</t>
  </si>
  <si>
    <t>LAMPADA LED 6 W BIVOLT BRANCA, FORMATO TRADICIONAL (BASE E27)</t>
  </si>
  <si>
    <t>LAMPADA VAPOR DE SODIO OVOIDE 150 W (BASE E40)</t>
  </si>
  <si>
    <t>LAMPADA VAPOR DE SODIO OVOIDE 250 W (BASE E40)</t>
  </si>
  <si>
    <t>60,99</t>
  </si>
  <si>
    <t>LAMPADA VAPOR DE SODIO OVOIDE 400 W (BASE E40)</t>
  </si>
  <si>
    <t>71,11</t>
  </si>
  <si>
    <t>LAMPADA VAPOR MERCURIO 125 W (BASE E27)</t>
  </si>
  <si>
    <t>LAMPADA VAPOR MERCURIO 250 W (BASE E40)</t>
  </si>
  <si>
    <t>43,40</t>
  </si>
  <si>
    <t>LAMPADA VAPOR MERCURIO 400 W (BASE E40)</t>
  </si>
  <si>
    <t>LAMPADA VAPOR METALICO OVOIDE 150 W, BASE E27/E40</t>
  </si>
  <si>
    <t>49,93</t>
  </si>
  <si>
    <t>LAMPADA VAPOR METALICO TUBULAR 400 W (BASE E40)</t>
  </si>
  <si>
    <t>97,70</t>
  </si>
  <si>
    <t>LAVADORA DE ALTA PRESSAO (LAVA - JATO) PARA AGUA FRIA, PRESSAO DE OPERACAO ENTRE 1400 E 1900 LIB/POL2, VAZAO MAXIMA ENTRE  400 E 700 L/H, POTENCIA DE OPERACAO ENTRE 2,50 E 3,00 CV</t>
  </si>
  <si>
    <t>2.444,44</t>
  </si>
  <si>
    <t>LAVATORIO / CUBA DE EMBUTIR, OVAL, DE LOUCA BRANCA, SEM LADRAO, DIMENSOES *50 X 35* CM (L X C)</t>
  </si>
  <si>
    <t>70,45</t>
  </si>
  <si>
    <t>LAVATORIO / CUBA DE EMBUTIR, OVAL, DE LOUCA COLORIDA, SEM LADRAO, DIMENSOES *50 X 35* CM (L X C)</t>
  </si>
  <si>
    <t>77,84</t>
  </si>
  <si>
    <t>LAVATORIO / CUBA DE SOBREPOR, OVAL PEQUENA, DE LOUCA BRANCA, SEM LADRAO, DIMENSOES *44 X 31* CM (L X C)</t>
  </si>
  <si>
    <t>124,61</t>
  </si>
  <si>
    <t>LAVATORIO / CUBA DE SOBREPOR, RETANGULAR, DE LOUCA BRANCA, COM LADRAO, DIMENSOES *52 X 45* CM (L X C)</t>
  </si>
  <si>
    <t>348,72</t>
  </si>
  <si>
    <t>LAVATORIO / CUBA DE SOBREPOR, RETANGULAR, DE LOUCA COLORIDA, COM LADRAO, DIMENSOES *52 X 45* CM (L X C)</t>
  </si>
  <si>
    <t>359,29</t>
  </si>
  <si>
    <t>LAVATORIO DE CANTO DE LOUCA BRANCA, SUSPENSO (SEM COLUNA), DIMENSOES *40 X 30* CM (L X C)</t>
  </si>
  <si>
    <t>112,10</t>
  </si>
  <si>
    <t>LAVATORIO DE LOUCA BRANCA, COM COLUNA, DIMENSOES *44 X 35* CM (L X C)</t>
  </si>
  <si>
    <t>119,34</t>
  </si>
  <si>
    <t>LAVATORIO DE LOUCA BRANCA, COM COLUNA, DIMENSOES *54 X 44* CM (L X C)</t>
  </si>
  <si>
    <t>133,64</t>
  </si>
  <si>
    <t>LAVATORIO DE LOUCA BRANCA, SUSPENSO (SEM COLUNA), DIMENSOES *40 X 30* CM</t>
  </si>
  <si>
    <t>67,79</t>
  </si>
  <si>
    <t>LAVATORIO DE LOUCA COLORIDA, COM COLUNA, DIMENSOES *54 X 44* CM (L X C)</t>
  </si>
  <si>
    <t>232,11</t>
  </si>
  <si>
    <t>LAVATORIO DE LOUCA COLORIDA, SUSPENSO (SEM COLUNA), DIMENSOES *40 X 30* CM (L X C)</t>
  </si>
  <si>
    <t>114,50</t>
  </si>
  <si>
    <t>LEITURISTA OU CADASTRISTA DE REDES DE AGUA E ESGOTO (HORISTA)</t>
  </si>
  <si>
    <t>24,09</t>
  </si>
  <si>
    <t>LEITURISTA OU CADASTRISTA DE REDES DE AGUA E ESGOTO (MENSALISTA)</t>
  </si>
  <si>
    <t>4.232,84</t>
  </si>
  <si>
    <t>LETRA ACO INOX (AISI 304), CHAPA NUM. 22, RECORTADO, H= 20 CM (SEM RELEVO)</t>
  </si>
  <si>
    <t>85,49</t>
  </si>
  <si>
    <t>LEVANTADOR DE JANELA GUILHOTINA, EM LATAO CROMADO</t>
  </si>
  <si>
    <t>LIMPA VIDROS COM PULVERIZADOR</t>
  </si>
  <si>
    <t>50,89</t>
  </si>
  <si>
    <t>LIMPADORA A SUCCAO, TANQUE 12000 L, BASCULAMENTO HIDRAULICO, BOMBA 12 M3/MIN 95% VACUO (INCLUI MONTAGEM, NAO INCLUI CAMINHAO)</t>
  </si>
  <si>
    <t>221.500,00</t>
  </si>
  <si>
    <t>LIMPADORA DE SUCCAO TANQUE 7000 L, BOMBA 12 M3/MIN 95% VACUO (INCLUI MONTAGEM, NAO INCLUI CAMINHAO)</t>
  </si>
  <si>
    <t>188.090,84</t>
  </si>
  <si>
    <t>LIMPADORA DE SUCCAO, TANQUE 11000 L, BOMBA 340 M3/MIN (INCLUI MONTAGEM, NAO INCLUI CAMINHAO)</t>
  </si>
  <si>
    <t>314.887,76</t>
  </si>
  <si>
    <t>LIMPADORA DE SUCCAO, TANQUE 5500 L, BOMBA 60M3/MIN, VACUO 500 MBAR (INCLUI MONTAGEM, NAO INCLUI CAMINHAO)</t>
  </si>
  <si>
    <t>534.414,77</t>
  </si>
  <si>
    <t>LINHA DE PEDREIRO LISA 100 M</t>
  </si>
  <si>
    <t>12,10</t>
  </si>
  <si>
    <t>LIXA D'AGUA EM FOLHA, GRAO 100</t>
  </si>
  <si>
    <t>2,26</t>
  </si>
  <si>
    <t>LIXA EM FOLHA PARA FERRO, NUMERO 150</t>
  </si>
  <si>
    <t>3,58</t>
  </si>
  <si>
    <t>LIXA EM FOLHA PARA PAREDE OU MADEIRA, NUMERO 120, COR VERMELHA</t>
  </si>
  <si>
    <t>LIXADEIRA ELETRICA ANGULAR PARA CONCRETO, POTENCIA 1.400 W, PRATO DIAMANTADO DE 5''</t>
  </si>
  <si>
    <t>4.830,63</t>
  </si>
  <si>
    <t>LIXADEIRA ELETRICA ANGULAR, PARA DISCO DE 7 " (180 MM), POTENCIA DE 2.200 W, *5.000* RPM, 220 V</t>
  </si>
  <si>
    <t>798,91</t>
  </si>
  <si>
    <t>LIXEIRA DUPLA, COM CAPACIDADE VOLUMETRICA DE 60L*, FABRICADA EM TUBO DE ACO CARBONO, CESTOS EM CHAPA DE ACO E PINTURA NO PROCESSO ELETROSTATICO - PARA ACADEMIA AO AR LIVRE / ACADEMIA DA TERCEIRA IDADE - ATI</t>
  </si>
  <si>
    <t>1.213,60</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</si>
  <si>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</si>
  <si>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</si>
  <si>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</si>
  <si>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</si>
  <si>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22,00</t>
  </si>
  <si>
    <t>LOCACAO DE ANDAIME SUSPENSO OU BALANCIM MANUAL, CAPACIDADE DE CARGA TOTAL DE APROXIMADAMENTE 250 KG/M2, PLATAFORMA DE 1,50 M X 0,80 M (C X L), CABO DE 45 M</t>
  </si>
  <si>
    <t>510,00</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</si>
  <si>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</si>
  <si>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</si>
  <si>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</si>
  <si>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</si>
  <si>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</si>
  <si>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</si>
  <si>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</si>
  <si>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</si>
  <si>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1.037,50</t>
  </si>
  <si>
    <t>LOCACAO DE CONTAINER 2,30 X 4,30 M, ALT. 2,50 M, PARA SANITARIO, COM 3 BACIAS, 4 CHUVEIROS, 1 LAVATORIO E 1 MICTORIO (NAO INCLUI MOBILIZACAO/DESMOBILIZACAO)</t>
  </si>
  <si>
    <t>942,39</t>
  </si>
  <si>
    <t>LOCACAO DE CONTAINER 2,30 X 6,00 M, ALT. 2,50 M, COM 1 SANITARIO, PARA ESCRITORIO, COMPLETO, SEM DIVISORIAS INTERNAS (NAO INCLUI MOBILIZACAO/DESMOBILIZACAO)</t>
  </si>
  <si>
    <t>830,00</t>
  </si>
  <si>
    <t>LOCACAO DE CONTAINER 2,30 X 6,00 M, ALT. 2,50 M, PARA ESCRITORIO, SEM DIVISORIAS INTERNAS E SEM SANITARIO (NAO INCLUI MOBILIZACAO/DESMOBILIZACAO)</t>
  </si>
  <si>
    <t>648,43</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</si>
  <si>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</si>
  <si>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</si>
  <si>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</si>
  <si>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10,08</t>
  </si>
  <si>
    <t>LOCACAO DE FORMA PLASTICA PARA LAJE NERVURADA, DIMENSOES *60* X *60* X *16* CM</t>
  </si>
  <si>
    <t>14,52</t>
  </si>
  <si>
    <t>LOCACAO DE GRUPO GERADOR *80 A 125* KVA, MOTOR DIESEL, REBOCAVEL, ACIONAMENTO MANUAL</t>
  </si>
  <si>
    <t>15,75</t>
  </si>
  <si>
    <t>LOCACAO DE GRUPO GERADOR ACIMA DE * 125 ATE 180* KVA, MOTOR DIESEL, REBOCAVEL, ACIONAMENTO MANUAL</t>
  </si>
  <si>
    <t>LOCACAO DE GRUPO GERADOR DE *260* KVA, DIESEL REBOCAVEL, ACIONAMENTO MANUAL</t>
  </si>
  <si>
    <t>25,81</t>
  </si>
  <si>
    <t>LOCACAO DE NIVEL OPTICO, COM PRECISAO DE 0,7 MM, AUMENTO DE 32X</t>
  </si>
  <si>
    <t>2,25</t>
  </si>
  <si>
    <t>LOCACAO DE TEODOLITO ELETRONICO, PRECISAO ANGULAR DE 5 A 7 SEGUNDOS, INCLUINDO TRIPE</t>
  </si>
  <si>
    <t>LOCACAO DE TORRE METALICA COMPLETA PARA UMA CARGA DE 8 TF (80 KN)  E PE DIREITO DE 6 M, INCLUINDO MODULOS , DIAGONAIS, SAPATAS E FORCADOS</t>
  </si>
  <si>
    <t>767,45</t>
  </si>
  <si>
    <t>LOCACAO DE VIGA SANDUICHE METALICA VAZADA PARA TRAVAMENTO DE PILARES, ALTURA DE *8* CM, LARGURA DE *6* CM E EXTENSAO DE 2 M</t>
  </si>
  <si>
    <t>LONA PLASTICA EXTRA FORTE PRETA, E = 200 MICRA</t>
  </si>
  <si>
    <t>1,45</t>
  </si>
  <si>
    <t>LONA PLASTICA PESADA PRETA, E = 150 MICRA</t>
  </si>
  <si>
    <t>1,05</t>
  </si>
  <si>
    <t>LUMINARIA ABERTA P/ ILUMINACAO PUBLICA, TIPO X-57 PETERCO OU EQUIV</t>
  </si>
  <si>
    <t>123,50</t>
  </si>
  <si>
    <t>LUMINARIA ARANDELA TIPO MEIA-LUA COM VIDRO FOSCO *30 X 15* CM, PARA 1 LAMPADA, BASE E27, POTENCIA MAXIMA 40/60 W (NAO INCLUI LAMPADA)</t>
  </si>
  <si>
    <t>96,45</t>
  </si>
  <si>
    <t>LUMINARIA DE EMBUTIR EM CHAPA DE ACO PARA 2 LAMPADAS FLUORESCENTES DE 14 W COM REFLETOR E ALETAS EM ALUMINIO, COMPLETA (INCLUI REATOR E LAMPADAS)</t>
  </si>
  <si>
    <t>390,34</t>
  </si>
  <si>
    <t>LUMINARIA DE EMBUTIR EM CHAPA DE ACO PARA 4 LAMPADAS FLUORESCENTES DE 14 W *60 X 60 CM* ALETADA (NAO INCLUI REATOR E LAMPADAS)</t>
  </si>
  <si>
    <t>414,26</t>
  </si>
  <si>
    <t>LUMINARIA DE EMERGENCIA 30 LEDS, POTENCIA 2 W, BATERIA DE LITIO, AUTONOMIA DE 6 HORAS</t>
  </si>
  <si>
    <t>24,82</t>
  </si>
  <si>
    <t>LUMINARIA DE LED PARA ILUMINACAO PUBLICA, DE 138 W ATE 180 W, INVOLUCRO EM ALUMINIO OU ACO INOX</t>
  </si>
  <si>
    <t>847,20</t>
  </si>
  <si>
    <t>LUMINARIA DE LED PARA ILUMINACAO PUBLICA, DE 181 W ATE 239 W, INVOLUCRO EM ALUMINIO OU ACO INOX</t>
  </si>
  <si>
    <t>984,08</t>
  </si>
  <si>
    <t>LUMINARIA DE LED PARA ILUMINACAO PUBLICA, DE 240 W ATE 350 W, INVOLUCRO EM ALUMINIO OU ACO INOX</t>
  </si>
  <si>
    <t>1.630,28</t>
  </si>
  <si>
    <t>LUMINARIA DE LED PARA ILUMINACAO PUBLICA, DE 33 W ATE 50 W, INVOLUCRO EM ALUMINIO OU ACO INOX</t>
  </si>
  <si>
    <t>LUMINARIA DE LED PARA ILUMINACAO PUBLICA, DE 51 W ATE 67 W, INVOLUCRO EM ALUMINIO OU ACO INOX</t>
  </si>
  <si>
    <t>469,82</t>
  </si>
  <si>
    <t>LUMINARIA DE LED PARA ILUMINACAO PUBLICA, DE 68 W ATE 97 W, INVOLUCRO EM ALUMINIO OU ACO INOX</t>
  </si>
  <si>
    <t>520,07</t>
  </si>
  <si>
    <t>LUMINARIA DE LED PARA ILUMINACAO PUBLICA, DE 98 W ATE 137 W, INVOLUCRO EM ALUMINIO OU ACO INOX</t>
  </si>
  <si>
    <t>627,10</t>
  </si>
  <si>
    <t>LUMINARIA DE SOBREPOR EM CHAPA DE ACO COM ALETAS PLASTICAS, PARA 1 LAMPADA, BASE E27, POTENCIA MAXIMA 40/60 W (NAO INCLUI LAMPADA)</t>
  </si>
  <si>
    <t>73,93</t>
  </si>
  <si>
    <t>LUMINARIA DE SOBREPOR EM CHAPA DE ACO COM ALETAS PLASTICAS, PARA 2 LAMPADAS, BASE E27, POTENCIA MAXIMA 40/60 W (NAO INCLUI LAMPADAS)</t>
  </si>
  <si>
    <t>98,90</t>
  </si>
  <si>
    <t>LUMINARIA DE SOBREPOR EM CHAPA DE ACO PARA 1 LAMPADA FLUORESCENTE DE *18* W, ALETADA, COMPLETA (LAMPADA E REATOR INCLUSOS)</t>
  </si>
  <si>
    <t>103,06</t>
  </si>
  <si>
    <t>LUMINARIA DE SOBREPOR EM CHAPA DE ACO PARA 1 LAMPADA FLUORESCENTE DE *18* W, PERFIL COMERCIAL (NAO INCLUI REATOR E LAMPADA)</t>
  </si>
  <si>
    <t>26,51</t>
  </si>
  <si>
    <t>LUMINARIA DE SOBREPOR EM CHAPA DE ACO PARA 1 LAMPADA FLUORESCENTE DE *36* W, ALETADA, COMPLETA (LAMPADA E REATOR INCLUSOS)</t>
  </si>
  <si>
    <t>152,06</t>
  </si>
  <si>
    <t>LUMINARIA DE SOBREPOR EM CHAPA DE ACO PARA 1 LAMPADA FLUORESCENTE DE *36* W, PERFIL COMERCIAL (NAO INCLUI REATOR E LAMPADA)</t>
  </si>
  <si>
    <t>44,09</t>
  </si>
  <si>
    <t>LUMINARIA DE SOBREPOR EM CHAPA DE ACO PARA 2 LAMPADAS FLUORESCENTES DE *18* W, ALETADA, COMPLETA (LAMPADAS E REATOR INCLUSOS)</t>
  </si>
  <si>
    <t>142,83</t>
  </si>
  <si>
    <t>LUMINARIA DE SOBREPOR EM CHAPA DE ACO PARA 2 LAMPADAS FLUORESCENTES DE *18* W, PERFIL COMERCIAL (NAO INCLUI REATOR E LAMPADAS)</t>
  </si>
  <si>
    <t>46,19</t>
  </si>
  <si>
    <t>LUMINARIA DE SOBREPOR EM CHAPA DE ACO PARA 2 LAMPADAS FLUORESCENTES DE *36* W, ALETADA, COMPLETA (LAMPADAS E REATOR INCLUSOS)</t>
  </si>
  <si>
    <t>202,00</t>
  </si>
  <si>
    <t>LUMINARIA DE SOBREPOR EM CHAPA DE ACO PARA 2 LAMPADAS FLUORESCENTES DE *36* W, PERFIL COMERCIAL (NAO INCLUI REATOR E LAMPADAS)</t>
  </si>
  <si>
    <t>60,47</t>
  </si>
  <si>
    <t>LUMINARIA DE TETO PLAFON/PLAFONIER EM PLASTICO COM BASE E27, POTENCIA MAXIMA 60 W (NAO INCLUI LAMPADA)</t>
  </si>
  <si>
    <t>9,70</t>
  </si>
  <si>
    <t>LUMINARIA DUPLA P/SINALIZACAO, TIPO WETZEL AS-2/110 OU EQUIV</t>
  </si>
  <si>
    <t>540,85</t>
  </si>
  <si>
    <t>LUMINARIA HERMETICA IP-65 PARA 2 DUAS LAMPADAS DE 14/16/18/20 W (NAO INCLUI REATOR E LAMPADAS)</t>
  </si>
  <si>
    <t>256,06</t>
  </si>
  <si>
    <t>LUMINARIA HERMETICA IP-65 PARA 2 DUAS LAMPADAS DE 28/32/36/40 W (NAO INCLUI REATOR E LAMPADAS)</t>
  </si>
  <si>
    <t>315,41</t>
  </si>
  <si>
    <t>LUMINARIA LED PLAFON REDONDO DE SOBREPOR BIVOLT 12/13 W,  D = *17* CM</t>
  </si>
  <si>
    <t>22,70</t>
  </si>
  <si>
    <t>LUMINARIA LED REFLETOR RETANGULAR BIVOLT, LUZ BRANCA, 10 W</t>
  </si>
  <si>
    <t>24,63</t>
  </si>
  <si>
    <t>LUMINARIA LED REFLETOR RETANGULAR BIVOLT, LUZ BRANCA, 30 W</t>
  </si>
  <si>
    <t>51,63</t>
  </si>
  <si>
    <t>LUMINARIA LED REFLETOR RETANGULAR BIVOLT, LUZ BRANCA, 50 W</t>
  </si>
  <si>
    <t>57,96</t>
  </si>
  <si>
    <t>LUMINARIA PLAFON REDONDO COM VIDRO FOSCO DIAMETRO *25* CM, PARA 1 LAMPADA, BASE E27, POTENCIA MAXIMA 40/60 W (NAO INCLUI LAMPADA)</t>
  </si>
  <si>
    <t>91,45</t>
  </si>
  <si>
    <t>LUMINARIA PLAFON REDONDO COM VIDRO FOSCO DIAMETRO *30* CM, PARA 2 LAMPADAS, BASE E27, POTENCIA MAXIMA 40/60 W (NAO INCLUI LAMPADAS)</t>
  </si>
  <si>
    <t>105,90</t>
  </si>
  <si>
    <t>LUMINARIA PROVA DE TEMPO PETERCO Y.31/1</t>
  </si>
  <si>
    <t>310,32</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</si>
  <si>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</si>
  <si>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70,99</t>
  </si>
  <si>
    <t>LUMINARIA SPOT DE SOBREPOR EM ALUMINIO COM ALETA PLASTICA PARA 1 LAMPADA, BASE E27, POTENCIA MAXIMA 40/60 W (NAO INCLUI LAMPADA)</t>
  </si>
  <si>
    <t>158,83</t>
  </si>
  <si>
    <t>LUMINARIA SPOT DE SOBREPOR EM ALUMINIO COM ALETA PLASTICA PARA 2 LAMPADAS, BASE E27, POTENCIA MAXIMA 40/60 W (NAO INCLUI LAMPADA)</t>
  </si>
  <si>
    <t>112,61</t>
  </si>
  <si>
    <t>LUMINARIA TIPO TARTARUGA A PROVA DE TEMPO, GASES, VAPOR E PO, EM ALUMINIO, COM GRADE, BASE E27, POTENCIA MAXIMA 100 W - REF Y 25/1 (NAO INCLUI LAMPADA)</t>
  </si>
  <si>
    <t>234,60</t>
  </si>
  <si>
    <t>LUMINARIA TIPO TARTARUGA PARA AREA EXTERNA EM ALUMINIO, COM GRADE, PARA 1 LAMPADA, BASE E27, POTENCIA MAXIMA 40/60 W (NAO INCLUI LAMPADA)</t>
  </si>
  <si>
    <t>119,38</t>
  </si>
  <si>
    <t>LUVA CPVC, SOLDAVEL, 15 MM, PARA AGUA QUENTE PREDIAL</t>
  </si>
  <si>
    <t>LUVA CPVC, SOLDAVEL, 22 MM, PARA AGUA QUENTE PREDIAL</t>
  </si>
  <si>
    <t>LUVA CPVC, SOLDAVEL, 28 MM, PARA AGUA QUENTE PREDIAL</t>
  </si>
  <si>
    <t>4,51</t>
  </si>
  <si>
    <t>LUVA CPVC, SOLDAVEL, 35 MM, PARA AGUA QUENTE PREDIAL</t>
  </si>
  <si>
    <t>9,26</t>
  </si>
  <si>
    <t>LUVA CPVC, SOLDAVEL, 42 MM, PARA AGUA QUENTE PREDIAL</t>
  </si>
  <si>
    <t>12,73</t>
  </si>
  <si>
    <t>LUVA CPVC, SOLDAVEL, 54 MM, PARA AGUA QUENTE PREDIAL</t>
  </si>
  <si>
    <t>LUVA CPVC, SOLDAVEL, 73 MM, PARA AGUA QUENTE PREDIAL</t>
  </si>
  <si>
    <t>110,88</t>
  </si>
  <si>
    <t>LUVA CPVC, SOLDAVEL, 89 MM, PARA AGUA QUENTE PREDIAL</t>
  </si>
  <si>
    <t>LUVA DE BORRACHA ISOLANTE PARA ALTA TENSAO, RESISTENTE A OZONIO, TENSAO DE ENSAIO 2,5 KV (PAR)</t>
  </si>
  <si>
    <t>388,14</t>
  </si>
  <si>
    <t>LUVA DE COBRE (REF 600) SEM ANEL DE SOLDA, BOLSA X BOLSA, 104 MM</t>
  </si>
  <si>
    <t>427,63</t>
  </si>
  <si>
    <t>LUVA DE COBRE (REF 600) SEM ANEL DE SOLDA, BOLSA X BOLSA, 15 MM</t>
  </si>
  <si>
    <t>LUVA DE COBRE (REF 600) SEM ANEL DE SOLDA, BOLSA X BOLSA, 22 MM</t>
  </si>
  <si>
    <t>6,37</t>
  </si>
  <si>
    <t>LUVA DE COBRE (REF 600) SEM ANEL DE SOLDA, BOLSA X BOLSA, 28 MM</t>
  </si>
  <si>
    <t>LUVA DE COBRE (REF 600) SEM ANEL DE SOLDA, BOLSA X BOLSA, 35 MM</t>
  </si>
  <si>
    <t>28,21</t>
  </si>
  <si>
    <t>LUVA DE COBRE (REF 600) SEM ANEL DE SOLDA, BOLSA X BOLSA, 42 MM</t>
  </si>
  <si>
    <t>35,78</t>
  </si>
  <si>
    <t>LUVA DE COBRE (REF 600) SEM ANEL DE SOLDA, BOLSA X BOLSA, 54 MM</t>
  </si>
  <si>
    <t>58,44</t>
  </si>
  <si>
    <t>LUVA DE COBRE (REF 600) SEM ANEL DE SOLDA, BOLSA X BOLSA, 66 MM</t>
  </si>
  <si>
    <t>191,54</t>
  </si>
  <si>
    <t>LUVA DE COBRE (REF 600) SEM ANEL DE SOLDA, BOLSA X BOLSA, 79 MM</t>
  </si>
  <si>
    <t>293,26</t>
  </si>
  <si>
    <t>LUVA DE CORRER DEFOFO, PVC, JE, DN 100 MM</t>
  </si>
  <si>
    <t>66,07</t>
  </si>
  <si>
    <t>LUVA DE CORRER DEFOFO, PVC, JE, DN 150 MM</t>
  </si>
  <si>
    <t>145,81</t>
  </si>
  <si>
    <t>LUVA DE CORRER DEFOFO, PVC, JE, DN 200 MM</t>
  </si>
  <si>
    <t>260,09</t>
  </si>
  <si>
    <t>LUVA DE CORRER DEFOFO, PVC, JE, DN 250 MM</t>
  </si>
  <si>
    <t>473,75</t>
  </si>
  <si>
    <t>LUVA DE CORRER DEFOFO, PVC, JE, DN 300 MM</t>
  </si>
  <si>
    <t>650,23</t>
  </si>
  <si>
    <t>LUVA DE CORRER PARA TUBO ROSCAVEL, PVC, 1 1/2", PARA AGUA FRIA PREDIAL</t>
  </si>
  <si>
    <t>58,01</t>
  </si>
  <si>
    <t>LUVA DE CORRER PARA TUBO ROSCAVEL, PVC, 1/2", PARA AGUA FRIA PREDIAL</t>
  </si>
  <si>
    <t>18,28</t>
  </si>
  <si>
    <t>LUVA DE CORRER PARA TUBO ROSCAVEL, PVC, 3/4", PARA AGUA FRIA PREDIAL</t>
  </si>
  <si>
    <t>19,25</t>
  </si>
  <si>
    <t>LUVA DE CORRER PARA TUBO SOLDAVEL, PVC, 20 MM, PARA AGUA FRIA PREDIAL</t>
  </si>
  <si>
    <t>10,70</t>
  </si>
  <si>
    <t>LUVA DE CORRER PARA TUBO SOLDAVEL, PVC, 25 MM, PARA AGUA FRIA PREDIAL</t>
  </si>
  <si>
    <t>14,16</t>
  </si>
  <si>
    <t>LUVA DE CORRER PARA TUBO SOLDAVEL, PVC, 32 MM, PARA AGUA FRIA PREDIAL</t>
  </si>
  <si>
    <t>33,87</t>
  </si>
  <si>
    <t>LUVA DE CORRER PARA TUBO SOLDAVEL, PVC, 50 MM, PARA AGUA FRIA PREDIAL</t>
  </si>
  <si>
    <t>38,45</t>
  </si>
  <si>
    <t>LUVA DE CORRER PARA TUBO SOLDAVEL, PVC, 60 MM, PARA AGUA FRIA PREDIAL</t>
  </si>
  <si>
    <t>60,06</t>
  </si>
  <si>
    <t>LUVA DE CORRER PVC, JE, DN 100 MM, PARA REDE COLETORA DE ESGOTO (NBR 10569)</t>
  </si>
  <si>
    <t>LUVA DE CORRER PVC, JE, DN 150 MM, PARA REDE COLETORA DE ESGOTO (NBR 10569)</t>
  </si>
  <si>
    <t>95,88</t>
  </si>
  <si>
    <t>LUVA DE CORRER PVC, JE, DN 200 MM, PARA REDE COLETORA DE ESGOTO (NBR 10569)</t>
  </si>
  <si>
    <t>206,36</t>
  </si>
  <si>
    <t>LUVA DE CORRER PVC, JE, DN 250 MM, PARA REDE COLETORA DE ESGOTO (NBR 10569)</t>
  </si>
  <si>
    <t>337,41</t>
  </si>
  <si>
    <t>LUVA DE CORRER PVC, JE, DN 300 MM, PARA REDE COLETORA DE ESGOTO (NBR 10569)</t>
  </si>
  <si>
    <t>564,03</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</si>
  <si>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</si>
  <si>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</si>
  <si>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</si>
  <si>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</si>
  <si>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18,66</t>
  </si>
  <si>
    <t>LUVA DE CORRER, CPVC, SOLDAVEL, 42 MM, PARA AGUA QUENTE PREDIAL</t>
  </si>
  <si>
    <t>LUVA DE CORRER, PVC PBA, JE, DN 100 / DE 110 MM, PARA REDE AGUA (NBR 10351)</t>
  </si>
  <si>
    <t>65,56</t>
  </si>
  <si>
    <t>LUVA DE CORRER, PVC PBA, JE, DN 50 / DE 60 MM, PARA REDE AGUA (NBR 10351)</t>
  </si>
  <si>
    <t>LUVA DE CORRER, PVC PBA, JE, DN 75 / DE 85 MM, PARA REDE AGUA (NBR 10351)</t>
  </si>
  <si>
    <t>41,19</t>
  </si>
  <si>
    <t>LUVA DE CORRER, PVC SERIE R, 100 MM, PARA ESGOTO OU AGUAS PLUVIAIS PREDIAIS</t>
  </si>
  <si>
    <t>33,27</t>
  </si>
  <si>
    <t>LUVA DE CORRER, PVC SERIE R, 150 MM, PARA ESGOTO OU AGUAS PLUVIAIS PREDIAIS</t>
  </si>
  <si>
    <t>107,53</t>
  </si>
  <si>
    <t>LUVA DE CORRER, PVC SERIE R, 75 MM, PARA ESGOTO OU AGUAS PLUVIAIS PREDIAIS</t>
  </si>
  <si>
    <t>LUVA DE CORRER, PVC, DN 100 MM, PARA ESGOTO PREDIAL</t>
  </si>
  <si>
    <t>21,81</t>
  </si>
  <si>
    <t>LUVA DE CORRER, PVC, DN 50 MM, PARA ESGOTO PREDIAL</t>
  </si>
  <si>
    <t>LUVA DE CORRER, PVC, DN 75 MM, PARA ESGOTO PREDIAL</t>
  </si>
  <si>
    <t>14,41</t>
  </si>
  <si>
    <t>LUVA DE FERRO GALVANIZADO, COM ROSCA BSP MACHO/FEMEA, DE 3/4"</t>
  </si>
  <si>
    <t>12,39</t>
  </si>
  <si>
    <t>LUVA DE FERRO GALVANIZADO, COM ROSCA BSP, DE 1 1/2"</t>
  </si>
  <si>
    <t>25,54</t>
  </si>
  <si>
    <t>LUVA DE FERRO GALVANIZADO, COM ROSCA BSP, DE 1 1/4"</t>
  </si>
  <si>
    <t>LUVA DE FERRO GALVANIZADO, COM ROSCA BSP, DE 1/2"</t>
  </si>
  <si>
    <t>6,74</t>
  </si>
  <si>
    <t>LUVA DE FERRO GALVANIZADO, COM ROSCA BSP, DE 1"</t>
  </si>
  <si>
    <t>LUVA DE FERRO GALVANIZADO, COM ROSCA BSP, DE 2 1/2"</t>
  </si>
  <si>
    <t>71,34</t>
  </si>
  <si>
    <t>LUVA DE FERRO GALVANIZADO, COM ROSCA BSP, DE 2"</t>
  </si>
  <si>
    <t>39,11</t>
  </si>
  <si>
    <t>LUVA DE FERRO GALVANIZADO, COM ROSCA BSP, DE 3/4"</t>
  </si>
  <si>
    <t>9,18</t>
  </si>
  <si>
    <t>LUVA DE FERRO GALVANIZADO, COM ROSCA BSP, DE 3"</t>
  </si>
  <si>
    <t>107,62</t>
  </si>
  <si>
    <t>LUVA DE FERRO GALVANIZADO, COM ROSCA BSP, DE 4"</t>
  </si>
  <si>
    <t>169,71</t>
  </si>
  <si>
    <t>LUVA DE FERRO GALVANIZADO, COM ROSCA BSP, DE 5"</t>
  </si>
  <si>
    <t>309,18</t>
  </si>
  <si>
    <t>LUVA DE FERRO GALVANIZADO, COM ROSCA BSP, DE 6"</t>
  </si>
  <si>
    <t>509,96</t>
  </si>
  <si>
    <t>LUVA DE PRESSAO, EM PVC, DE 20 MM, PARA ELETRODUTO FLEXIVEL</t>
  </si>
  <si>
    <t>1,29</t>
  </si>
  <si>
    <t>LUVA DE PRESSAO, EM PVC, DE 25 MM, PARA ELETRODUTO FLEXIVEL</t>
  </si>
  <si>
    <t>1,46</t>
  </si>
  <si>
    <t>LUVA DE PRESSAO, EM PVC, DE 32 MM, PARA ELETRODUTO FLEXIVEL</t>
  </si>
  <si>
    <t>LUVA DE REDUCAO DE FERRO GALVANIZADO, COM ROSCA BSP MACHO/FEMEA, DE 1 1/2" X 1"</t>
  </si>
  <si>
    <t>LUVA DE REDUCAO DE FERRO GALVANIZADO, COM ROSCA BSP MACHO/FEMEA, DE 1" X 1/2"</t>
  </si>
  <si>
    <t>21,79</t>
  </si>
  <si>
    <t>LUVA DE REDUCAO DE FERRO GALVANIZADO, COM ROSCA BSP MACHO/FEMEA, DE 1" X 3/4"</t>
  </si>
  <si>
    <t>LUVA DE REDUCAO DE FERRO GALVANIZADO, COM ROSCA BSP MACHO/FEMEA, DE 3/4" X 1/2"</t>
  </si>
  <si>
    <t>15,01</t>
  </si>
  <si>
    <t>LUVA DE REDUCAO DE FERRO GALVANIZADO, COM ROSCA BSP, DE 1 1/2" X 1 1/4"</t>
  </si>
  <si>
    <t>27,12</t>
  </si>
  <si>
    <t>LUVA DE REDUCAO DE FERRO GALVANIZADO, COM ROSCA BSP, DE 1 1/2" X 1/2"</t>
  </si>
  <si>
    <t>24,95</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</si>
  <si>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</si>
  <si>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</si>
  <si>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</si>
  <si>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</si>
  <si>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22,39</t>
  </si>
  <si>
    <t>LUVA DE REDUCAO DE FERRO GALVANIZADO, COM ROSCA BSP, DE 1 1/4" X 3/4"</t>
  </si>
  <si>
    <t>LUVA DE REDUCAO DE FERRO GALVANIZADO, COM ROSCA BSP, DE 1" X 1/2"</t>
  </si>
  <si>
    <t>14,75</t>
  </si>
  <si>
    <t>LUVA DE REDUCAO DE FERRO GALVANIZADO, COM ROSCA BSP, DE 1" X 3/4"</t>
  </si>
  <si>
    <t>LUVA DE REDUCAO DE FERRO GALVANIZADO, COM ROSCA BSP, DE 2 1/2" X 1 1/2"</t>
  </si>
  <si>
    <t>76,17</t>
  </si>
  <si>
    <t>LUVA DE REDUCAO DE FERRO GALVANIZADO, COM ROSCA BSP, DE 2 1/2" X 2"</t>
  </si>
  <si>
    <t>LUVA DE REDUCAO DE FERRO GALVANIZADO, COM ROSCA BSP, DE 2" X 1 1/2"</t>
  </si>
  <si>
    <t>43,43</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</si>
  <si>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</si>
  <si>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</si>
  <si>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</si>
  <si>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</si>
  <si>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116,06</t>
  </si>
  <si>
    <t>LUVA DE REDUCAO DE FERRO GALVANIZADO, COM ROSCA BSP, DE 3" X 2 1/2"</t>
  </si>
  <si>
    <t>LUVA DE REDUCAO DE FERRO GALVANIZADO, COM ROSCA BSP, DE 3" X 2"</t>
  </si>
  <si>
    <t>LUVA DE REDUCAO DE FERRO GALVANIZADO, COM ROSCA BSP, DE 4" X 2 1/2"</t>
  </si>
  <si>
    <t>200,40</t>
  </si>
  <si>
    <t>LUVA DE REDUCAO DE FERRO GALVANIZADO, COM ROSCA BSP, DE 4" X 2"</t>
  </si>
  <si>
    <t>LUVA DE REDUCAO DE FERRO GALVANIZADO, COM ROSCA BSP, DE 4" X 3"</t>
  </si>
  <si>
    <t>LUVA DE REDUCAO EM ACO CARBONO, COM ENCAIXE PARA SOLDA DN SW, PRESSAO 3.000 LBS,  3/4 " X 1/2"</t>
  </si>
  <si>
    <t>13,56</t>
  </si>
  <si>
    <t>LUVA DE REDUCAO EM ACO CARBONO, COM ENCAIXE PARA SOLDA DN SW, PRESSAO 3.000 LBS, DN 1 1/2" X 1 1/4"</t>
  </si>
  <si>
    <t>63,51</t>
  </si>
  <si>
    <t>LUVA DE REDUCAO EM ACO CARBONO, COM ENCAIXE PARA SOLDA DN SW, PRESSAO 3.000 LBS, DN 1 1/4"  X 1"</t>
  </si>
  <si>
    <t>49,66</t>
  </si>
  <si>
    <t>LUVA DE REDUCAO EM ACO CARBONO, COM ENCAIXE PARA SOLDA DN SW, PRESSAO 3.000 LBS, DN 1" X 3/4"</t>
  </si>
  <si>
    <t>18,93</t>
  </si>
  <si>
    <t>LUVA DE REDUCAO EM ACO CARBONO, COM ENCAIXE PARA SOLDA DN SW, PRESSAO 3.000 LBS, DN 2 1/2" X 2"</t>
  </si>
  <si>
    <t>201,53</t>
  </si>
  <si>
    <t>LUVA DE REDUCAO EM ACO CARBONO, COM ENCAIXE PARA SOLDA DN SW, PRESSAO 3.000 LBS, DN 2" X 1 1/2"</t>
  </si>
  <si>
    <t>100,16</t>
  </si>
  <si>
    <t>LUVA DE REDUCAO EM ACO CARBONO, COM ENCAIXE PARA SOLDA DN SW, PRESSAO 3.000 LBS, DN 3" X 2 1/2"</t>
  </si>
  <si>
    <t>272,52</t>
  </si>
  <si>
    <t>LUVA DE REDUCAO PARA TUBO PEX, METALICA, PARA CONEXAO COM ANEL DESLIZANTE, DN 20 X 16 MM</t>
  </si>
  <si>
    <t>LUVA DE REDUCAO PARA TUBO PEX, METALICA, PARA CONEXAO COM ANEL DESLIZANTE, DN 25 X 16 MM</t>
  </si>
  <si>
    <t>13,16</t>
  </si>
  <si>
    <t>LUVA DE REDUCAO PARA TUBO PEX, METALICA, PARA CONEXAO COM ANEL DESLIZANTE, DN 25 X 20 MM</t>
  </si>
  <si>
    <t>14,60</t>
  </si>
  <si>
    <t>LUVA DE REDUCAO PARA TUBO PEX, METALICA, PARA CONEXAO COM ANEL DESLIZANTE, DN 32 X 25 MM</t>
  </si>
  <si>
    <t>LUVA DE REDUCAO PARA TUBO PEX, PLASTICA, PARA CONEXAO COM CRIMPAGEM, DN 20 X 16 MM</t>
  </si>
  <si>
    <t>17,92</t>
  </si>
  <si>
    <t>LUVA DE REDUCAO PARA TUBO PEX, PLASTICA, PARA CONEXAO COM CRIMPAGEM, DN 25 X 16 MM</t>
  </si>
  <si>
    <t>LUVA DE REDUCAO PARA TUBO PEX, PLASTICA, PARA CONEXAO COM CRIMPAGEM, DN 32 X 20 MM</t>
  </si>
  <si>
    <t>35,19</t>
  </si>
  <si>
    <t>LUVA DE REDUCAO PARA TUBO PEX, PLASTICA, PARA CONEXAO COM CRIMPAGEM, DN 32 X 25 MM</t>
  </si>
  <si>
    <t>37,13</t>
  </si>
  <si>
    <t>LUVA DE REDUCAO ROSCAVEL, PVC, 1" X 3/4", PARA AGUA FRIA PREDIAL</t>
  </si>
  <si>
    <t>6,00</t>
  </si>
  <si>
    <t>LUVA DE REDUCAO ROSCAVEL, PVC, 3/4" X 1/2", PARA AGUA FRIA PREDIAL</t>
  </si>
  <si>
    <t>4,59</t>
  </si>
  <si>
    <t>LUVA DE REDUCAO SOLDAVEL, PVC, 25 MM X 20 MM, PARA AGUA FRIA PREDIAL</t>
  </si>
  <si>
    <t>1,78</t>
  </si>
  <si>
    <t>LUVA DE REDUCAO SOLDAVEL, PVC, 32 MM X 25 MM, PARA AGUA FRIA PREDIAL</t>
  </si>
  <si>
    <t>5,10</t>
  </si>
  <si>
    <t>LUVA DE REDUCAO SOLDAVEL, PVC, 40 MM X 32 MM, PARA AGUA FRIA PREDIAL</t>
  </si>
  <si>
    <t>LUVA DE REDUCAO SOLDAVEL, PVC, 60 MM X 50 MM, PARA AGUA FRIA PREDIAL</t>
  </si>
  <si>
    <t>15,97</t>
  </si>
  <si>
    <t>LUVA DE REDUCAO, PVC, SOLDAVEL, 50 X 25 MM, PARA AGUA FRIA PREDIAL</t>
  </si>
  <si>
    <t>LUVA DE TRANSICAO DE CPVC X PVC, SOLDAVEL, 22 X 25 MM, PARA AGUA QUENTE</t>
  </si>
  <si>
    <t>LUVA DE TRANSICAO, CPVC, SOLDAVEL, 42 MM X 1 1/2", PARA AGUA QUENTE</t>
  </si>
  <si>
    <t>130,40</t>
  </si>
  <si>
    <t>LUVA DE TRANSICAO, CPVC, SOLDAVEL, 54 MM X 2", PARA AGUA QUENTE PREDIAL</t>
  </si>
  <si>
    <t>212,70</t>
  </si>
  <si>
    <t>LUVA DE TRANSICAO, CPVC, 15 MM X 1/2", PARA AGUA QUENTE PREDIAL</t>
  </si>
  <si>
    <t>LUVA DE TRANSICAO, CPVC, 22 MM X 1/2", PARA AGUA QUENTE</t>
  </si>
  <si>
    <t>8,74</t>
  </si>
  <si>
    <t>LUVA DUPLA, PVC LEVE, DN 150 MM</t>
  </si>
  <si>
    <t>23,11</t>
  </si>
  <si>
    <t>LUVA EM ACO CARBONO, SOLDAVEL, PRESSAO 3.000 LBS, DN 1 1/2"</t>
  </si>
  <si>
    <t>49,54</t>
  </si>
  <si>
    <t>LUVA EM ACO CARBONO, SOLDAVEL, PRESSAO 3.000 LBS, DN 1 1/4"</t>
  </si>
  <si>
    <t>38,75</t>
  </si>
  <si>
    <t>LUVA EM ACO CARBONO, SOLDAVEL, PRESSAO 3.000 LBS, DN 1/2"</t>
  </si>
  <si>
    <t>16,87</t>
  </si>
  <si>
    <t>LUVA EM ACO CARBONO, SOLDAVEL, PRESSAO 3.000 LBS, DN 1"</t>
  </si>
  <si>
    <t>25,40</t>
  </si>
  <si>
    <t>LUVA EM ACO CARBONO, SOLDAVEL, PRESSAO 3.000 LBS, DN 2 1/2"</t>
  </si>
  <si>
    <t>156,88</t>
  </si>
  <si>
    <t>LUVA EM ACO CARBONO, SOLDAVEL, PRESSAO 3.000 LBS, DN 2"</t>
  </si>
  <si>
    <t>78,08</t>
  </si>
  <si>
    <t>LUVA EM ACO CARBONO, SOLDAVEL, PRESSAO 3.000 LBS, DN 3/4"</t>
  </si>
  <si>
    <t>LUVA EM ACO CARBONO, SOLDAVEL, PRESSAO 3.000 LBS, DN 3"</t>
  </si>
  <si>
    <t>212,37</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</si>
  <si>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</si>
  <si>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</si>
  <si>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</si>
  <si>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</si>
  <si>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</si>
  <si>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15,63</t>
  </si>
  <si>
    <t>LUVA EM PVC RIGIDO ROSCAVEL, DE 2", PARA ELETRODUTO</t>
  </si>
  <si>
    <t>7,03</t>
  </si>
  <si>
    <t>LUVA EM PVC RIGIDO ROSCAVEL, DE 3/4", PARA ELETRODUTO</t>
  </si>
  <si>
    <t>1,63</t>
  </si>
  <si>
    <t>LUVA EM PVC RIGIDO ROSCAVEL, DE 3", PARA ELETRODUTO</t>
  </si>
  <si>
    <t>LUVA EM PVC RIGIDO ROSCAVEL, DE 4", PARA ELETRODUTO</t>
  </si>
  <si>
    <t>LUVA PARA ELETRODUTO, EM ACO GALVANIZADO ELETROLITICO, DIAMETRO DE 100 MM (4")</t>
  </si>
  <si>
    <t>36,23</t>
  </si>
  <si>
    <t>LUVA PARA ELETRODUTO, EM ACO GALVANIZADO ELETROLITICO, DIAMETRO DE 15 MM (1/2")</t>
  </si>
  <si>
    <t>2,33</t>
  </si>
  <si>
    <t>LUVA PARA ELETRODUTO, EM ACO GALVANIZADO ELETROLITICO, DIAMETRO DE 20 MM (3/4")</t>
  </si>
  <si>
    <t>2,48</t>
  </si>
  <si>
    <t>LUVA PARA ELETRODUTO, EM ACO GALVANIZADO ELETROLITICO, DIAMETRO DE 25 MM (1")</t>
  </si>
  <si>
    <t>2,89</t>
  </si>
  <si>
    <t>LUVA PARA ELETRODUTO, EM ACO GALVANIZADO ELETROLITICO, DIAMETRO DE 32 MM (1 1/4")</t>
  </si>
  <si>
    <t>LUVA PARA ELETRODUTO, EM ACO GALVANIZADO ELETROLITICO, DIAMETRO DE 40 MM (1 1/2")</t>
  </si>
  <si>
    <t>7,41</t>
  </si>
  <si>
    <t>LUVA PARA ELETRODUTO, EM ACO GALVANIZADO ELETROLITICO, DIAMETRO DE 50 MM (2")</t>
  </si>
  <si>
    <t>LUVA PARA ELETRODUTO, EM ACO GALVANIZADO ELETROLITICO, DIAMETRO DE 65 MM (2 1/2")</t>
  </si>
  <si>
    <t>15,08</t>
  </si>
  <si>
    <t>LUVA PARA ELETRODUTO, EM ACO GALVANIZADO ELETROLITICO, DIAMETRO DE 80 MM (3")</t>
  </si>
  <si>
    <t>22,96</t>
  </si>
  <si>
    <t>LUVA PARA TUBO PEX, METALICO, PARA CONEXAO COM ANEL DESLIZANTE, DN 16 MM</t>
  </si>
  <si>
    <t>LUVA PARA TUBO PEX, METALICO, PARA CONEXAO COM ANEL DESLIZANTE, DN 20 MM</t>
  </si>
  <si>
    <t>LUVA PARA TUBO PEX, METALICO, PARA CONEXAO COM ANEL DESLIZANTE, DN 25 MM</t>
  </si>
  <si>
    <t>19,09</t>
  </si>
  <si>
    <t>LUVA PARA TUBO PEX, METALICO, PARA CONEXAO COM ANEL DESLIZANTE, DN 32 MM</t>
  </si>
  <si>
    <t>LUVA PARA TUBO PEX, PLASTICA, PARA CONEXAO COM CRIMPAGEM, DN 16 MM</t>
  </si>
  <si>
    <t>12,41</t>
  </si>
  <si>
    <t>LUVA PARA TUBO PEX, PLASTICA, PARA CONEXAO COM CRIMPAGEM, DN 20 MM</t>
  </si>
  <si>
    <t>17,95</t>
  </si>
  <si>
    <t>LUVA PARA TUBO PEX, PLASTICA, PARA CONEXAO COM CRIMPAGEM, DN 25 MM</t>
  </si>
  <si>
    <t>27,20</t>
  </si>
  <si>
    <t>LUVA PARA TUBO PEX, PLASTICA, PARA CONEXAO COM CRIMPAGEM, DN 32 MM</t>
  </si>
  <si>
    <t>40,89</t>
  </si>
  <si>
    <t>LUVA PASSANTE DE COBRE (REF 601) SEM ANEL DE SOLDA, BOLSA 15 MM</t>
  </si>
  <si>
    <t>3,35</t>
  </si>
  <si>
    <t>LUVA PASSANTE DE COBRE (REF 601) SEM ANEL DE SOLDA, BOLSA 22 MM</t>
  </si>
  <si>
    <t>7,90</t>
  </si>
  <si>
    <t>LUVA PASSANTE DE COBRE (REF 601) SEM ANEL DE SOLDA, BOLSA 28 MM</t>
  </si>
  <si>
    <t>LUVA PASSANTE DE COBRE (REF 601) SEM ANEL DE SOLDA, BOLSA 35 MM</t>
  </si>
  <si>
    <t>28,36</t>
  </si>
  <si>
    <t>LUVA PASSANTE DE COBRE (REF 601) SEM ANEL DE SOLDA, BOLSA 42 MM</t>
  </si>
  <si>
    <t>43,72</t>
  </si>
  <si>
    <t>LUVA PASSANTE DE COBRE (REF 601) SEM ANEL DE SOLDA, BOLSA 54 MM</t>
  </si>
  <si>
    <t>67,09</t>
  </si>
  <si>
    <t>LUVA PASSANTE DE COBRE (REF 601) SEM ANEL DE SOLDA, BOLSA 66 MM</t>
  </si>
  <si>
    <t>LUVA PPR, SOLDAVEL, DN 110 MM, PARA AGUA QUENTE PREDIAL</t>
  </si>
  <si>
    <t>133,90</t>
  </si>
  <si>
    <t>LUVA PPR, SOLDAVEL, DN 20 MM, PARA AGUA QUENTE PREDIAL</t>
  </si>
  <si>
    <t>LUVA PPR, SOLDAVEL, DN 25 MM, PARA AGUA QUENTE PREDIAL</t>
  </si>
  <si>
    <t>LUVA PPR, SOLDAVEL, DN 32 MM, PARA AGUA QUENTE PREDIAL</t>
  </si>
  <si>
    <t>3,86</t>
  </si>
  <si>
    <t>LUVA PPR, SOLDAVEL, DN 40 MM, PARA AGUA QUENTE PREDIAL</t>
  </si>
  <si>
    <t>LUVA PPR, SOLDAVEL, DN 50 MM, PARA AGUA QUENTE PREDIAL</t>
  </si>
  <si>
    <t>14,83</t>
  </si>
  <si>
    <t>LUVA PPR, SOLDAVEL, DN 63 MM, PARA AGUA QUENTE PREDIAL</t>
  </si>
  <si>
    <t>22,08</t>
  </si>
  <si>
    <t>LUVA PPR, SOLDAVEL, DN 75 MM, PARA AGUA QUENTE PREDIAL</t>
  </si>
  <si>
    <t>LUVA PPR, SOLDAVEL, DN 90 MM, PARA AGUA QUENTE PREDIAL</t>
  </si>
  <si>
    <t>83,68</t>
  </si>
  <si>
    <t>LUVA PVC SOLDAVEL, 110 MM, PARA AGUA FRIA PREDIAL</t>
  </si>
  <si>
    <t>107,28</t>
  </si>
  <si>
    <t>LUVA PVC SOLDAVEL, 20 MM, PARA AGUA FRIA PREDIAL</t>
  </si>
  <si>
    <t>LUVA PVC SOLDAVEL, 25 MM, PARA AGUA FRIA PREDIAL</t>
  </si>
  <si>
    <t>LUVA PVC SOLDAVEL, 32 MM, PARA AGUA FRIA PREDIAL</t>
  </si>
  <si>
    <t>LUVA PVC SOLDAVEL, 40 MM, PARA AGUA FRIA PREDIAL</t>
  </si>
  <si>
    <t>5,44</t>
  </si>
  <si>
    <t>LUVA PVC SOLDAVEL, 50 MM, PARA AGUA FRIA PREDIAL</t>
  </si>
  <si>
    <t>6,38</t>
  </si>
  <si>
    <t>LUVA PVC SOLDAVEL, 60 MM, PARA AGUA FRIA PREDIAL</t>
  </si>
  <si>
    <t>16,61</t>
  </si>
  <si>
    <t>LUVA PVC SOLDAVEL, 75 MM, PARA AGUA FRIA PREDIAL</t>
  </si>
  <si>
    <t>LUVA PVC SOLDAVEL, 85 MM, PARA AGUA FRIA PREDIAL</t>
  </si>
  <si>
    <t>LUVA PVC, ROSCAVEL,  2 1/2",  AGUA FRIA PREDIAL</t>
  </si>
  <si>
    <t>32,16</t>
  </si>
  <si>
    <t>LUVA PVC, ROSCAVEL, 1 1/2",  AGUA FRIA PREDIAL</t>
  </si>
  <si>
    <t>10,16</t>
  </si>
  <si>
    <t>LUVA PVC, ROSCAVEL, 1 1/4", AGUA FRIA PREDIAL</t>
  </si>
  <si>
    <t>LUVA PVC, ROSCAVEL, 2",  AGUA FRIA PREDIAL</t>
  </si>
  <si>
    <t>20,50</t>
  </si>
  <si>
    <t>LUVA PVC, ROSCAVEL, 3", AGUA FRIA PREDIAL</t>
  </si>
  <si>
    <t>46,25</t>
  </si>
  <si>
    <t>LUVA RASPA DE COURO, CANO CURTO (PUNHO *7* CM)</t>
  </si>
  <si>
    <t>13,50</t>
  </si>
  <si>
    <t>LUVA ROSCAVEL, PVC, 1/2", AGUA FRIA PREDIAL</t>
  </si>
  <si>
    <t>2,14</t>
  </si>
  <si>
    <t>LUVA ROSCAVEL, PVC, 1", AGUA FRIA PREDIAL</t>
  </si>
  <si>
    <t>5,35</t>
  </si>
  <si>
    <t>LUVA ROSCAVEL, PVC, 3/4", AGUA FRIA PREDIAL</t>
  </si>
  <si>
    <t>LUVA SIMPLES, PVC PBA, JE, DN 100 / DE 110 MM, PARA REDE AGUA (NBR 10351)</t>
  </si>
  <si>
    <t>56,91</t>
  </si>
  <si>
    <t>LUVA SIMPLES, PVC PBA, JE, DN 50 / DE 60 MM, PARA REDE AGUA (NBR 10351)</t>
  </si>
  <si>
    <t>20,79</t>
  </si>
  <si>
    <t>LUVA SIMPLES, PVC PBA, JE, DN 75 / DE 85 MM, PARA REDE AGUA (NBR 10351)</t>
  </si>
  <si>
    <t>40,10</t>
  </si>
  <si>
    <t>LUVA SIMPLES, PVC SERIE R, 100 MM, PARA ESGOTO OU AGUAS PLUVIAIS PREDIAIS</t>
  </si>
  <si>
    <t>18,73</t>
  </si>
  <si>
    <t>LUVA SIMPLES, PVC SERIE R, 150 MM, PARA ESGOTO OU AGUAS PLUVIAIS PREDIAIS</t>
  </si>
  <si>
    <t>55,64</t>
  </si>
  <si>
    <t>LUVA SIMPLES, PVC SERIE R, 40 MM, PARA ESGOTO OU AGUAS PLUVIAIS PREDIAIS</t>
  </si>
  <si>
    <t>6,96</t>
  </si>
  <si>
    <t>LUVA SIMPLES, PVC SERIE R, 50 MM, PARA ESGOTO OU AGUAS PLUVIAIS PREDIAIS</t>
  </si>
  <si>
    <t>10,91</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</si>
  <si>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</si>
  <si>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</si>
  <si>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</si>
  <si>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</si>
  <si>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</si>
  <si>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</si>
  <si>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7,05</t>
  </si>
  <si>
    <t>LUVA SOLDAVEL COM BUCHA DE LATAO, PVC, 20 MM X 1/2"</t>
  </si>
  <si>
    <t>7,10</t>
  </si>
  <si>
    <t>LUVA SOLDAVEL COM BUCHA DE LATAO, PVC, 25 MM X 1/2"</t>
  </si>
  <si>
    <t>7,54</t>
  </si>
  <si>
    <t>LUVA SOLDAVEL COM BUCHA DE LATAO, PVC, 25 MM X 3/4"</t>
  </si>
  <si>
    <t>9,36</t>
  </si>
  <si>
    <t>LUVA SOLDAVEL COM BUCHA DE LATAO, PVC, 32 MM X 1"</t>
  </si>
  <si>
    <t>LUVA SOLDAVEL COM ROSCA, PVC, 20 MM X 1/2", PARA AGUA FRIA PREDIAL</t>
  </si>
  <si>
    <t>1,89</t>
  </si>
  <si>
    <t>LUVA SOLDAVEL COM ROSCA, PVC, 25 MM X 1/2", PARA AGUA FRIA PREDIAL</t>
  </si>
  <si>
    <t>LUVA SOLDAVEL COM ROSCA, PVC, 25 MM X 3/4", PARA AGUA FRIA PREDIAL</t>
  </si>
  <si>
    <t>LUVA SOLDAVEL COM ROSCA, PVC, 32 MM X 1", PARA AGUA FRIA PREDIAL</t>
  </si>
  <si>
    <t>7,40</t>
  </si>
  <si>
    <t>LUVA SOLDAVEL COM ROSCA, PVC, 40 MM X 1 1/4", PARA AGUA FRIA PREDIAL</t>
  </si>
  <si>
    <t>16,39</t>
  </si>
  <si>
    <t>LUVA SOLDAVEL COM ROSCA, PVC, 50 MM X 1 1/2", PARA AGUA FRIA PREDIAL</t>
  </si>
  <si>
    <t>34,01</t>
  </si>
  <si>
    <t>LUVA, PEAD PE 100,  DE 400 MM, PARA ELETROFUSAO</t>
  </si>
  <si>
    <t>2.927,43</t>
  </si>
  <si>
    <t>LUVA, PEAD PE 100,  DE 63 MM, PARA ELETROFUSAO</t>
  </si>
  <si>
    <t>28,16</t>
  </si>
  <si>
    <t>LUVA, PEAD PE 100, DE 125 MM, PARA ELETROFUSAO</t>
  </si>
  <si>
    <t>67,17</t>
  </si>
  <si>
    <t>LUVA, PEAD PE 100, DE 20 MM, PARA ELETROFUSAO</t>
  </si>
  <si>
    <t>LUVA, PEAD PE 100, DE 200 MM, PARA ELETROFUSAO</t>
  </si>
  <si>
    <t>231,50</t>
  </si>
  <si>
    <t>LUVA, PEAD PE 100, DE 32 MM, PARA ELETROFUSAO</t>
  </si>
  <si>
    <t>13,95</t>
  </si>
  <si>
    <t>MACANETA ALAVANCA RETA OCA, EM ZAMAC COM ACABAMENTO CROMADO, COMPRIMENTO APROX DE 15 CM</t>
  </si>
  <si>
    <t>59,44</t>
  </si>
  <si>
    <t>MACANETA ALAVANCA, RETA SIMPLES / OCA, CROMADA, COMPRIMENTO DE 10 A 16 CM, ACABAMENTO PADRAO POPULAR - SOMENTE MACANETAS</t>
  </si>
  <si>
    <t>27,48</t>
  </si>
  <si>
    <t>MACANETA BOLA, EM ZAMAC COM ACABAMENTO CROMADO, DIAMETRO DE APROX 2 1/2"</t>
  </si>
  <si>
    <t>99,93</t>
  </si>
  <si>
    <t>MACARICO DE SOLDA 201 PARA EXTENSAO GLP OU ACETILENO</t>
  </si>
  <si>
    <t>199,20</t>
  </si>
  <si>
    <t>MACARIQUEIRO (HORISTA)</t>
  </si>
  <si>
    <t>22,16</t>
  </si>
  <si>
    <t>MACARIQUEIRO (MENSALISTA)</t>
  </si>
  <si>
    <t>3.895,32</t>
  </si>
  <si>
    <t>MADEIRA ROLICA TRATADA, D = 12 A 15 CM, H = 3,00 M, EM EUCALIPTO OU EQUIVALENTE DA REGIAO</t>
  </si>
  <si>
    <t>23,52</t>
  </si>
  <si>
    <t>MADEIRA ROLICA TRATADA, D = 16 A 20 CM, H = 6,00 M, EM EUCALIPTO OU EQUIVALENTE DA REGIAO</t>
  </si>
  <si>
    <t>47,50</t>
  </si>
  <si>
    <t>MADEIRA ROLICA TRATADA, D = 25 A 29 CM, H = 6,50 M, EM EUCALIPTO OU EQUIVALENTE DA REGIAO</t>
  </si>
  <si>
    <t>126,00</t>
  </si>
  <si>
    <t>MADEIRA ROLICA TRATADA, D = 30 A 34 CM, H = 6,50 M, EM EUCALIPTO OU EQUIVALENTE DA REGIAO</t>
  </si>
  <si>
    <t>183,56</t>
  </si>
  <si>
    <t>MADEIRA SERRADA EM PINUS, MISTA OU EQUIVALENTE DA REGIAO - BRUTA</t>
  </si>
  <si>
    <t>1.685,91</t>
  </si>
  <si>
    <t>MANGOTE DE SEGURANCA EM RASPA DE COURO</t>
  </si>
  <si>
    <t>30,00</t>
  </si>
  <si>
    <t>MANGUEIRA CRISTAL PARA NIVEL, LISA, PVC TRANSPARENTE, 3/8" X1,5 MM</t>
  </si>
  <si>
    <t>MANGUEIRA CRISTAL PARA NIVEL, LISA, PVC TRANSPARENTE, 5/16" X1 MM</t>
  </si>
  <si>
    <t>1,95</t>
  </si>
  <si>
    <t>MANGUEIRA CRISTAL TRANCADA, PVC COM REFORCO, COM PRESSAO DE TRABALHO (PT) 250 LBS/POL2, DE 3/4" X *2,8* MM</t>
  </si>
  <si>
    <t>13,74</t>
  </si>
  <si>
    <t>MANGUEIRA CRISTAL TRANCADA, PVC COM REFORCO, PRESSAO DE TRABALHO (PT) 250 LBS/POL2, DE 1" X *3,4* MM</t>
  </si>
  <si>
    <t>MANGUEIRA CRISTAL, LISA, PVC TRANSPARENTE, 1/2" X 2 MM</t>
  </si>
  <si>
    <t>MANGUEIRA CRISTAL, LISA, PVC TRANSPARENTE, 1/4" X1 MM</t>
  </si>
  <si>
    <t>1,44</t>
  </si>
  <si>
    <t>MANGUEIRA CRISTAL, LISA, PVC TRANSPARENTE, 1/4" X1,5 MM</t>
  </si>
  <si>
    <t>2,43</t>
  </si>
  <si>
    <t>MANGUEIRA CRISTAL, LISA, PVC TRANSPARENTE, 3/4" X 2 MM</t>
  </si>
  <si>
    <t>MANGUEIRA DE INCENDIO, TIPO 1, DE 1 1/2", COMPRIMENTO = 15 M, TECIDO EM FIO DE POLIESTER E TUBO INTERNO EM BORRACHA SINTETICA, COM UNIOES ENGATE RAPIDO</t>
  </si>
  <si>
    <t>333,00</t>
  </si>
  <si>
    <t>MANGUEIRA DE INCENDIO, TIPO 1, DE 1 1/2", COMPRIMENTO = 20 M, TECIDO EM FIO DE POLIESTER E TUBO INTERNO EM BORRACHA SINTETICA, COM UNIOES ENGATE RAPIDO</t>
  </si>
  <si>
    <t>410,48</t>
  </si>
  <si>
    <t>MANGUEIRA DE INCENDIO, TIPO 1, DE 1 1/2", COMPRIMENTO = 25 M, TECIDO EM FIO DE POLIESTER E TUBO INTERNO EM BORRACHA SINTETICA, COM UNIOES ENGATE RAPIDO</t>
  </si>
  <si>
    <t>511,03</t>
  </si>
  <si>
    <t>MANGUEIRA DE INCENDIO, TIPO 1, DE 1 1/2", COMPRIMENTO = 30 M, TECIDO EM FIO DE POLIESTER E TUBO INTERNO EM BORRACHA SINTETICA, COM UNIOES ENGATE RAPIDO</t>
  </si>
  <si>
    <t>545,65</t>
  </si>
  <si>
    <t>MANGUEIRA DE INCENDIO, TIPO 2, DE 1 1/2", COMPRIMENTO = 15 M, TECIDO EM FIO DE POLIESTER E TUBO INTERNO EM BORRACHA SINTETICA, COM UNIOES ENGATE RAPIDO</t>
  </si>
  <si>
    <t>492,90</t>
  </si>
  <si>
    <t>MANGUEIRA DE INCENDIO, TIPO 2, DE 1 1/2", COMPRIMENTO = 20 M, TECIDO EM FIO DE POLIESTER E TUBO INTERNO EM BORRACHA SINTETICA, COM UNIOES</t>
  </si>
  <si>
    <t>587,69</t>
  </si>
  <si>
    <t>MANGUEIRA DE INCENDIO, TIPO 2, DE 1 1/2", COMPRIMENTO = 25 M, TECIDO EM FIO DE POLIESTER E TUBO INTERNO EM BORRACHA SINTETICA, COM UNIOES</t>
  </si>
  <si>
    <t>593,46</t>
  </si>
  <si>
    <t>MANGUEIRA DE INCENDIO, TIPO 2, DE 1 1/2", COMPRIMENTO = 30 M, TECIDO EM FIO DE POLIESTER E TUBO INTERNO EM BORRACHA SINTETICA, COM UNIOES</t>
  </si>
  <si>
    <t>774,80</t>
  </si>
  <si>
    <t>MANGUEIRA DE INCENDIO, TIPO 2, DE 2 1/2", COMPRIMENTO = 15 M, TECIDO EM FIO DE POLIESTER E TUBO INTERNO EM BORRACHA SINTETICA, COM UNIOES ENGATE RAPIDO</t>
  </si>
  <si>
    <t>661,05</t>
  </si>
  <si>
    <t>MANGUEIRA DE INCENDIO, TIPO 2, DE 2 1/2", COMPRIMENTO = 20 M, TECIDO EM FIO DE POLIESTER E TUBO INTERNO EM BORRACHA SINTETICA, COM UNIOES</t>
  </si>
  <si>
    <t>832,50</t>
  </si>
  <si>
    <t>MANGUEIRA DE INCENDIO, TIPO 2, DE 2 1/2", COMPRIMENTO = 25 M, TECIDO EM FIO DE POLIESTER E TUBO INTERNO EM BORRACHA SINTETICA, COM UNIOES ENGATE RAPIDO</t>
  </si>
  <si>
    <t>1.012,18</t>
  </si>
  <si>
    <t>MANGUEIRA DE INCENDIO, TIPO 2, DE 2 1/2", COMPRIMENTO = 30 M, TECIDO EM FIO DE POLIESTER E TUBO INTERNO EM BORRACHA SINTETICA, COM UNIOES ENGATE RAPIDO</t>
  </si>
  <si>
    <t>1.153,96</t>
  </si>
  <si>
    <t>MANGUEIRA DE PVC FLEXIVEL,TIPO FLAT/ACHATADA, COR LARANJA, D = 1 1/2" (40 MM), PARA CONDUCAO DE AGUA, SERVICOS LEVES E MEDIOS</t>
  </si>
  <si>
    <t>22,34</t>
  </si>
  <si>
    <t>MANGUEIRA PARA GAS - GLP, PVC, TRANCADA, DIAMETRO DE 3/8", COMPRIMENTO DE 1M (NORMATIZADA)</t>
  </si>
  <si>
    <t>17,96</t>
  </si>
  <si>
    <t>MANIPULADOR TELESCOPICO, POTENCIA DE 101 HP, CAPACIDADE DE CARGA DE 3.500 KG, ALTURA MAXIMA DE ELEVACAO DE 12 M</t>
  </si>
  <si>
    <t>510.656,79</t>
  </si>
  <si>
    <t>MANIPULADOR TELESCOPICO, POTENCIA DE 85 HP, CAPACIDADE DE CARGA DE 3.500 KG, ALTURA MAXIMA DE ELEVACAO DE 12,3 M</t>
  </si>
  <si>
    <t>454.000,00</t>
  </si>
  <si>
    <t>MANOMETRO COM CAIXA EM ACO PINTADO, ESCALA *10* KGF/CM2 (*10* BAR), DIAMETRO NOMINAL DE *63* MM, CONEXAO DE 1/4"</t>
  </si>
  <si>
    <t>104,04</t>
  </si>
  <si>
    <t>MANOMETRO COM CAIXA EM ACO PINTADO, ESCALA *10* KGF/CM2 (*10* BAR), DIAMETRO NOMINAL DE 100 MM, CONEXAO DE 1/2"</t>
  </si>
  <si>
    <t>165,03</t>
  </si>
  <si>
    <t>MANTA ALUMINIZADA NAS DUAS FACES, PARA SUBCOBERTURA,  E = *2* MM</t>
  </si>
  <si>
    <t>9,10</t>
  </si>
  <si>
    <t>MANTA ALUMINIZADA 1 FACE PARA SUBCOBERTURA, E = *1* MM</t>
  </si>
  <si>
    <t>MANTA ANTIRRUIDO DE POLIESTER (PET) PARA CONTRAPISO E = *8* MM</t>
  </si>
  <si>
    <t>26,50</t>
  </si>
  <si>
    <t>MANTA ASFALTICA ELASTOMERICA EM POLIESTER ALUMINIZADA 3 MM, TIPO III, CLASSE B (NBR 9952)</t>
  </si>
  <si>
    <t>52,72</t>
  </si>
  <si>
    <t>MANTA ASFALTICA ELASTOMERICA EM POLIESTER 3 MM, TIPO III, CLASSE B, ACABAMENTO PP (NBR 9952)</t>
  </si>
  <si>
    <t>54,55</t>
  </si>
  <si>
    <t>MANTA ASFALTICA ELASTOMERICA EM POLIESTER 4 MM, TIPO III, CLASSE B, ACABAMENTO PP (NBR 9952)</t>
  </si>
  <si>
    <t>66,99</t>
  </si>
  <si>
    <t>MANTA ASFALTICA ELASTOMERICA EM POLIESTER 5 MM, TIPO III, CLASSE B, ACABAMENTO PP (NBR 9952)</t>
  </si>
  <si>
    <t>97,47</t>
  </si>
  <si>
    <t>MANTA ASFALTICA ELASTOMERICA TIPO GLASS 3 MM, TIPO II, CLASSE C, ACABAMENTO PP (NBR 9952)</t>
  </si>
  <si>
    <t>38,50</t>
  </si>
  <si>
    <t>MANTA DE BORRACHA ANTIRRUIDO 5 MM</t>
  </si>
  <si>
    <t>14,53</t>
  </si>
  <si>
    <t>MANTA DE POLIETILENO EXPANDIDO (PEBD) ANTICHAMAS, E = 8 MM</t>
  </si>
  <si>
    <t>MANTA DE POLIETILENO EXPANDIDO (PEBD), E = 5 MM</t>
  </si>
  <si>
    <t>6,35</t>
  </si>
  <si>
    <t>MANTA DE POLIETILENO EXPANDIDO, COM 1 FACE METALIZADA PARA SUBCOBERTURA,  E = *5* MM</t>
  </si>
  <si>
    <t>MANTA GEOTEXTIL TECIDO DE LAMINETES DE POLIPROPILENO, RESISTENCIA A TRACAO = *25* KN/M</t>
  </si>
  <si>
    <t>24,22</t>
  </si>
  <si>
    <t>MANTA LIQUIDA DE BASE ASFALTICA MODIFICADA COM A ADICAO DE ELASTOMEROS DILUIDOS EM SOLVENTE ORGANICO, APLICACAO A FRIO (MEMBRANA IMPERMEABILIZANTE ASFASTICA)</t>
  </si>
  <si>
    <t>18,57</t>
  </si>
  <si>
    <t>MANTA TERMOPLASTICA, PEAD, GEOMEMBRANA LISA, E = 0,50 MM  ( NBR 15352)</t>
  </si>
  <si>
    <t>14,77</t>
  </si>
  <si>
    <t>MANTA TERMOPLASTICA, PEAD, GEOMEMBRANA LISA, E = 0,75 MM (NBR 15352)</t>
  </si>
  <si>
    <t>22,29</t>
  </si>
  <si>
    <t>MANTA TERMOPLASTICA, PEAD, GEOMEMBRANA LISA, E = 0,80 MM (NBR 15352)</t>
  </si>
  <si>
    <t>23,66</t>
  </si>
  <si>
    <t>MANTA TERMOPLASTICA, PEAD, GEOMEMBRANA LISA, E = 1,00 MM (NBR 15352)</t>
  </si>
  <si>
    <t>29,58</t>
  </si>
  <si>
    <t>MANTA TERMOPLASTICA, PEAD, GEOMEMBRANA LISA, E = 1,50 MM (NBR 15352)</t>
  </si>
  <si>
    <t>44,36</t>
  </si>
  <si>
    <t>MANTA TERMOPLASTICA, PEAD, GEOMEMBRANA LISA, E = 2,00 MM (NBR 15352)</t>
  </si>
  <si>
    <t>59,42</t>
  </si>
  <si>
    <t>MANTA TERMOPLASTICA, PEAD, GEOMEMBRANA LISA, E = 2,50 MM (NBR 15352)</t>
  </si>
  <si>
    <t>73,79</t>
  </si>
  <si>
    <t>MANTA TERMOPLASTICA, PEAD, GEOMEMBRANA TEXTURIZADA EM AMBAS AS FACES, E = 0,50 MM ( NBR 15352)</t>
  </si>
  <si>
    <t>16,47</t>
  </si>
  <si>
    <t>MANTA TERMOPLASTICA, PEAD, GEOMEMBRANA TEXTURIZADA EM AMBAS AS FACES, E = 0,75 MM ( NBR 15352)</t>
  </si>
  <si>
    <t>23,25</t>
  </si>
  <si>
    <t>MANTA TERMOPLASTICA, PEAD, GEOMEMBRANA TEXTURIZADA EM AMBAS AS FACES, E = 0,80 MM ( NBR 15352)</t>
  </si>
  <si>
    <t>26,35</t>
  </si>
  <si>
    <t>MANTA TERMOPLASTICA, PEAD, GEOMEMBRANA TEXTURIZADA EM AMBAS AS FACES, E = 1,00 MM ( NBR 15352)</t>
  </si>
  <si>
    <t>32,36</t>
  </si>
  <si>
    <t>MANTA TERMOPLASTICA, PEAD, GEOMEMBRANA TEXTURIZADA EM AMBAS AS FACES, E = 1,50 MM ( NBR 15352)</t>
  </si>
  <si>
    <t>47,90</t>
  </si>
  <si>
    <t>MANTA TERMOPLASTICA, PEAD, GEOMEMBRANA TEXTURIZADA EM AMBAS AS FACES, E = 2,00 MM ( NBR 15352)</t>
  </si>
  <si>
    <t>64,73</t>
  </si>
  <si>
    <t>MANTA TERMOPLASTICA, PEAD, GEOMEMBRANA TEXTURIZADA EM AMBAS AS FACES, E = 2,50 MM ( NBR 15352)</t>
  </si>
  <si>
    <t>80,74</t>
  </si>
  <si>
    <t>MAQUINA DE 40 MM PARA FECHADURA DE EMBUTIR EXTERNA, EM ACO INOX</t>
  </si>
  <si>
    <t>41,74</t>
  </si>
  <si>
    <t>MAQUINA DE 40 MM PARA FECHADURA, PARA PORTA DE BANHEIRO, EM ACO INOX</t>
  </si>
  <si>
    <t>37,76</t>
  </si>
  <si>
    <t>MAQUINA DE 40 MM PARA FECHADURA, PARA PORTA INTERNA, EM ACO INOX</t>
  </si>
  <si>
    <t>MAQUINA DE 55 MM PARA FECHADURA DE EMBUTIR EXTERNA, EM ACO INOX</t>
  </si>
  <si>
    <t>71,61</t>
  </si>
  <si>
    <t>MAQUINA DE 55 MM PARA FECHADURA, PARA PORTA DE BANHEIRO, EM ACO INOX</t>
  </si>
  <si>
    <t>54,65</t>
  </si>
  <si>
    <t>MAQUINA DE 55 MM PARA FECHADURA, PARA PORTA INTERNA, EM ACO INOX</t>
  </si>
  <si>
    <t>MAQUINA DEMARCADORA DE FAIXA DE TRAFEGO A FRIO, AUTOPROPELIDA, MOTOR DIESEL 38 HP</t>
  </si>
  <si>
    <t>799.908,84</t>
  </si>
  <si>
    <t>MAQUINA EXTRUSORA DE CONCRETO PARA GUIAS E SARJETAS, COM MOTOR A DIESEL DE 14 CV</t>
  </si>
  <si>
    <t>70.491,09</t>
  </si>
  <si>
    <t>MAQUINA MANUAL TIPO PRENSA PARA PRODUCAO DE BLOCOS E PAVIMENTOS DE CONCRETO, COM MOTOR ELETRICO TRIFASICO PARA VIBRACAO, POTENCIA TOTAL INSTALADA DE 1,5 KW</t>
  </si>
  <si>
    <t>29.509,43</t>
  </si>
  <si>
    <t>MAQUINA PARA CORTE COM DISCO ABRASIVO DE DIAMETRO DE 18'' (450 MM), COM MOTOR ELETRICO TRIFASICO DE 10 CV</t>
  </si>
  <si>
    <t>13.654,86</t>
  </si>
  <si>
    <t>MAQUINA TIPO PRENSA HIDRAULICA, PARA FABRICACAO DE TUBOS DE CONCRETO PARA AGUAS PLUVIAIS, DN 200 A DN 600 MM X 1000 MM DE COMPRIMENTO, COM MOTOR PRINCIPAL DE 20 CV</t>
  </si>
  <si>
    <t>292.883,95</t>
  </si>
  <si>
    <t>MAQUINA TIPO VASO/TANQUE/JATO DE PRESSAO PORTATIL PARA JATEAMENTO, CONTROLE AUTOMATICO E REMOTO, CAMARA DE 1 SAIDA, 280 L, DIAM. *670* MM, BICO JATO CURTO VENTURI DE 5/16", MANGUEIRA DE 1" DE 10 M, COMPLETA (VALVULAS POP UP E DOSADORA, FUNDO CONICO ETC)</t>
  </si>
  <si>
    <t>29.146,62</t>
  </si>
  <si>
    <t>MAQUINA TRANSFORMADORA MONOFASICA PARA SOLDA ELETRICA, TENSAO DE 220 V, FREQUENCIA DE 60 HZ, FAIXA DE CORRENTE ENTRE 80 A (+/- 10 A) E 250 A, POTENCIA ENTRE 14,00 KVA E 15,0 KVA, CICLO DE TRABALHO ENTRE 10% E 20% A 250 A</t>
  </si>
  <si>
    <t>387,30</t>
  </si>
  <si>
    <t>MARCENEIRO (HORISTA)</t>
  </si>
  <si>
    <t>MARCENEIRO (MENSALISTA)</t>
  </si>
  <si>
    <t>MARMORISTA / GRANITEIRO (HORISTA)</t>
  </si>
  <si>
    <t>MARMORISTA / GRANITEIRO (MENSALISTA)</t>
  </si>
  <si>
    <t>3.597,34</t>
  </si>
  <si>
    <t>MARTELO DE SOLDADOR/PICADOR DE SOLDA</t>
  </si>
  <si>
    <t>MARTELO DEMOLIDOR ELETRICO, COM POTENCIA DE 2.000 W, FREQUENCIA DE 1.000 IMPACTOS POR MINUTO, FORÇA DE IMPACTO ENTRE 60 E 65 J, PESO DE 30 KG</t>
  </si>
  <si>
    <t>7.700,00</t>
  </si>
  <si>
    <t>MARTELO DEMOLIDOR PNEUMATICO MANUAL, COM REDUCAO DE VIBRACAO, PESO DE 21 KG</t>
  </si>
  <si>
    <t>14.355,70</t>
  </si>
  <si>
    <t>MARTELO DEMOLIDOR PNEUMATICO MANUAL, COM REDUCAO DE VIBRACAO, PESO DE 31,5 KG</t>
  </si>
  <si>
    <t>16.519,74</t>
  </si>
  <si>
    <t>MARTELO DEMOLIDOR PNEUMATICO MANUAL, PADRAO, PESO DE 32 KG</t>
  </si>
  <si>
    <t>15.602,65</t>
  </si>
  <si>
    <t>MARTELO DEMOLIDOR PNEUMATICO MANUAL, PESO  DE 28 KG, COM SILENCIADOR</t>
  </si>
  <si>
    <t>17.555,10</t>
  </si>
  <si>
    <t>MARTELO PERFURADOR PNEUMATICO MANUAL, DE SUPERFICIE, COM AVANCO DE COLUNA, PESO DE 22 KG</t>
  </si>
  <si>
    <t>32.302,60</t>
  </si>
  <si>
    <t>MARTELO PERFURADOR PNEUMATICO MANUAL, HASTE 25 X 75 MM, 21 KG</t>
  </si>
  <si>
    <t>18.066,02</t>
  </si>
  <si>
    <t>MARTELO PERFURADOR PNEUMATICO MANUAL, PESO DE 25 KG, COM SILENCIADOR</t>
  </si>
  <si>
    <t>17.725,53</t>
  </si>
  <si>
    <t>MASCARA DE SEGURANCA PARA SOLDA COM ESCUDO DE CELERON E CARNEIRA DE PLASTICO COM REGULAGEM</t>
  </si>
  <si>
    <t>40,50</t>
  </si>
  <si>
    <t>MASSA ACRILICA PARA SUPERFICIES INTERNAS E EXTERNAS</t>
  </si>
  <si>
    <t>MASSA CORRIDA PARA SUPERFICIES DE AMBIENTES INTERNOS</t>
  </si>
  <si>
    <t>3,55</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</si>
  <si>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</si>
  <si>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</si>
  <si>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</si>
  <si>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71,25</t>
  </si>
  <si>
    <t>MASSA EPOXI BICOMPONENTE PARA REPAROS</t>
  </si>
  <si>
    <t>132,15</t>
  </si>
  <si>
    <t>MASSA PARA MADEIRA - INTERIOR E EXTERIOR</t>
  </si>
  <si>
    <t>MASSA PARA VIDRO</t>
  </si>
  <si>
    <t>MASSA PLASTICA PARA MARMORE/GRANITO</t>
  </si>
  <si>
    <t>39,46</t>
  </si>
  <si>
    <t>MASSA PREMIUM PARA TEXTURA LISA DE BASE ACRILICA, USO INTERNO E EXTERNO</t>
  </si>
  <si>
    <t>MASSA PREMIUM PARA TEXTURA RUSTICA DE BASE ACRILICA, COR BRANCA, USO INTERNO E EXTERNO</t>
  </si>
  <si>
    <t>6,55</t>
  </si>
  <si>
    <t>MASTRO SIMPLES GALVANIZADO DIAMETRO NOMINAL 1 1/2"</t>
  </si>
  <si>
    <t>58,34</t>
  </si>
  <si>
    <t>MASTRO SIMPLES GALVANIZADO DIAMETRO NOMINAL 2"</t>
  </si>
  <si>
    <t>70,00</t>
  </si>
  <si>
    <t>MASTRO TELESCOPICO DE 4 METROS (3 M X DN= 2" + 1 M X DN= 1 1/2")</t>
  </si>
  <si>
    <t>465,74</t>
  </si>
  <si>
    <t>MASTRO TELESCOPICO GALVANIZADO 5 METROS (3 M X DN= 2" + 2 M X DN= 1 1/2")</t>
  </si>
  <si>
    <t>487,92</t>
  </si>
  <si>
    <t>MASTRO TELESCOPICO GALVANIZADO 6 METROS (3 M X DN= 2" + 3 M X DN= 1Â½")</t>
  </si>
  <si>
    <t>472,27</t>
  </si>
  <si>
    <t>MASTRO TELESCOPICO GALVANIZADO 7 METROS (6 M X DN= 2" + 1 M X DN= 1 1/2")</t>
  </si>
  <si>
    <t>641,02</t>
  </si>
  <si>
    <t>MASTRO TELESCOPICO GALVANIZADO 9 METROS (6 M X DN= 2" + 3 M X DN= 1 1/2")</t>
  </si>
  <si>
    <t>797,66</t>
  </si>
  <si>
    <t>MATERIAL FILTRANTE (PEDREGULHO) 0,6 A 25,46 MM (POSTO PEDREIRA/FORNECEDOR, SEM FRETE)</t>
  </si>
  <si>
    <t>1.450,34</t>
  </si>
  <si>
    <t>MATERIAL FILTRANTE (PEDREGULHO) 38 A 25,4 MM (POSTO PEDREIRA/FORNECEDOR, SEM FRETE)</t>
  </si>
  <si>
    <t>MECANICO DE EQUIPAMENTOS PESADOS</t>
  </si>
  <si>
    <t>29,89</t>
  </si>
  <si>
    <t>MECANICO DE EQUIPAMENTOS PESADOS (MENSALISTA)</t>
  </si>
  <si>
    <t>5.251,36</t>
  </si>
  <si>
    <t>MECANICO DE REFRIGERACAO (HORISTA)</t>
  </si>
  <si>
    <t>20,75</t>
  </si>
  <si>
    <t>MECANICO DE REFRIGERACAO (MENSALISTA)</t>
  </si>
  <si>
    <t>3.645,12</t>
  </si>
  <si>
    <t>MEDIDOR DE NIVEL ESTATICO E DINAMICO PARA POCO, COMPRIMENTO DE 200 M</t>
  </si>
  <si>
    <t>2.022,01</t>
  </si>
  <si>
    <t>MEIA CANA DE MADEIRA CEDRINHO OU EQUIVALENTE DA REGIAO, ACABAMENTO PARA FORRO PAULISTA, *2,5 X 2,5* CM</t>
  </si>
  <si>
    <t>MEIA CANA DE MADEIRA PINUS OU EQUIVALENTE DA REGIAO, ACABAMENTO PARA FORRO PAULISTA, *2,5 X 2,5* CM</t>
  </si>
  <si>
    <t>3,62</t>
  </si>
  <si>
    <t>MEIA CANALETA DE CONCRETO ESTRUTURAL 14 X 19 X 19 CM, FBK 14 MPA (NBR 6136)</t>
  </si>
  <si>
    <t>MEIA CANALETA DE CONCRETO ESTRUTURAL 14 X 19 X 19 CM, FBK 4,5 MPA (NBR 6136)</t>
  </si>
  <si>
    <t>MEIO BLOCO DE CONCRETO ESTRUTURAL 14 X 19 X 14 CM, FBK 14 MPA (NBR 6136)</t>
  </si>
  <si>
    <t>2,34</t>
  </si>
  <si>
    <t>MEIO BLOCO DE CONCRETO ESTRUTURAL 14 X 19 X 14 CM, FBK 4,5 MPA (NBR 6136)</t>
  </si>
  <si>
    <t>MEIO BLOCO DE CONCRETO ESTRUTURAL 14 X 19 X 19 CM, FBK 14 MPA (NBR 6136)</t>
  </si>
  <si>
    <t>2,59</t>
  </si>
  <si>
    <t>MEIO BLOCO DE CONCRETO ESTRUTURAL 14 X 19 X 19 CM, FBK 4,5 MPA (NBR 6136)</t>
  </si>
  <si>
    <t>1,96</t>
  </si>
  <si>
    <t>MEIO BLOCO DE CONCRETO ESTRUTURAL 14 X 19 X 34 CM, FBK 14 MPA (NBR 6136)</t>
  </si>
  <si>
    <t>4,08</t>
  </si>
  <si>
    <t>MEIO BLOCO DE VEDACAO DE CONCRETO APARENTE 14 X 19 X 19 CM  (CLASSE C - NBR 6136)</t>
  </si>
  <si>
    <t>MEIO BLOCO DE VEDACAO DE CONCRETO APARENTE 19 X 19 X 19 CM (CLASSE C - NBR 6136)</t>
  </si>
  <si>
    <t>MEIO BLOCO DE VEDACAO DE CONCRETO APARENTE 9  X 19 X 19 CM (CLASSE C - NBR 6136)</t>
  </si>
  <si>
    <t>1,47</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</si>
  <si>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</si>
  <si>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</si>
  <si>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</si>
  <si>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</si>
  <si>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1,38</t>
  </si>
  <si>
    <t>MEIO BLOCO ESTRUTURAL CERAMICO 14 X 19 X 19 CM, 6,0 MPA (NBR 15270)</t>
  </si>
  <si>
    <t>MEIO-FIO OU GUIA DE CONCRETO PRE MOLDADO, COMP 1 M, *30 X 10/12* CM (H X L1/L2)</t>
  </si>
  <si>
    <t>27,63</t>
  </si>
  <si>
    <t>MEIO-FIO OU GUIA DE CONCRETO PRE MOLDADO, COMP 80 CM, *30 X 10/10* (H X L1/L2)</t>
  </si>
  <si>
    <t>MEIO-FIO OU GUIA DE CONCRETO PRE-MOLDADO, COMP *39* CM, *19 X 6,5/6,5* CM (H X L1/L2)</t>
  </si>
  <si>
    <t>MEIO-FIO OU GUIA DE CONCRETO PRE-MOLDADO, COMP 1 M, *20 X 12/15* CM (H X L1/L2)</t>
  </si>
  <si>
    <t>25,02</t>
  </si>
  <si>
    <t>MEIO-FIO OU GUIA DE CONCRETO PRE-MOLDADO, COMP 80 CM, *25 X 08/08* CM (H X L1/L2)</t>
  </si>
  <si>
    <t>17,12</t>
  </si>
  <si>
    <t>MEIO-FIO OU GUIA DE CONCRETO PRE-MOLDADO, TIPO CHAPEU PARA BOCA DE LOBO,  DIMENSOES *1,20* X 0,15 X 0,30 M</t>
  </si>
  <si>
    <t>39,09</t>
  </si>
  <si>
    <t>MEIO-FIO OU GUIA DE CONCRETO, PRE-MOLDADO, COMP 1 M, *30 X 12/15* CM (H X L1/L2)</t>
  </si>
  <si>
    <t>MEIO-FIO OU GUIA DE CONCRETO, PRE-MOLDADO, COMP 1 M, *30 X 15* CM (H X L)</t>
  </si>
  <si>
    <t>MEIO-FIO OU GUIA DE CONCRETO, PRE-MOLDADO, COMP 80 CM, *45 X 12/18* CM (H X L1/L2)</t>
  </si>
  <si>
    <t>34,40</t>
  </si>
  <si>
    <t>MEMBRANA IMPERMEABILIZANTE A BASE DE POLIUREIA, BICOMPONENTE, APLICACAO A FRIO</t>
  </si>
  <si>
    <t>89,21</t>
  </si>
  <si>
    <t>MEMBRANA IMPERMEABILIZANTE A BASE DE POLIURETANO</t>
  </si>
  <si>
    <t>60,55</t>
  </si>
  <si>
    <t>MEMBRANA IMPERMEABILIZANTE ACRILICA MONOCOMPONENTE</t>
  </si>
  <si>
    <t>23,45</t>
  </si>
  <si>
    <t>MESA VIBRATORIA COM DIMENSOES DE 2,0 X 1,0 M, COM MOTOR ELETRICO DE 2 POLOS E POTENCIA DE 3 CV</t>
  </si>
  <si>
    <t>10.084,05</t>
  </si>
  <si>
    <t>MESTRE DE OBRAS</t>
  </si>
  <si>
    <t>47,22</t>
  </si>
  <si>
    <t>MESTRE DE OBRAS (MENSALISTA)</t>
  </si>
  <si>
    <t>8.294,34</t>
  </si>
  <si>
    <t>METACAULIM DE ALTA REATIVIDADE/CAULIM CALCINADO</t>
  </si>
  <si>
    <t>17,07</t>
  </si>
  <si>
    <t>MICRO-TRATOR CORTADOR DE GRAMA COM LARGURA DO CORTE DE 107 CM, COM  2 LAMINAS E DESCARTE LATERAL</t>
  </si>
  <si>
    <t>20.094,21</t>
  </si>
  <si>
    <t>MICROESFERAS DE VIDRO PARA SINALIZACAO HORIZONTAL VIARIA, TIPO I-B (PREMIX) - NBR  16184</t>
  </si>
  <si>
    <t>17,77</t>
  </si>
  <si>
    <t>MICROESFERAS DE VIDRO PARA SINALIZACAO HORIZONTAL VIARIA, TIPO II-A (DROP-ON) - NBR  16184</t>
  </si>
  <si>
    <t>MICTORIO COLETIVO ACO INOX (AISI 304), E = 0,8 MM, DE *100 X 40 X 30* CM (C X A X P)</t>
  </si>
  <si>
    <t>584,97</t>
  </si>
  <si>
    <t>MICTORIO COLETIVO ACO INOX (AISI 304), E = 0,8 MM, DE *100 X 50 X 35* CM (C X A X P)</t>
  </si>
  <si>
    <t>697,84</t>
  </si>
  <si>
    <t>MICTORIO INDICUDUAL, SIFONADO, LOUCA BRANCA, SEM COMPLEMENTOS</t>
  </si>
  <si>
    <t>260,72</t>
  </si>
  <si>
    <t>MICTORIO INDIVIDUAL ACO INOX (AISI 304), E = 0,8 MM, DE *50  X 45  X 35* (C X A X P)</t>
  </si>
  <si>
    <t>771,27</t>
  </si>
  <si>
    <t>MICTORIO INDIVIDUAL, SIFONADO, VALVULA EMBUTIDA, DE LOUCA BRANCA, SEM COMPLEMENTOS - PADRAO ALTO</t>
  </si>
  <si>
    <t>643,24</t>
  </si>
  <si>
    <t>MINICAPTOR, EM ACO GALVANIZADO A FOGO, FIXACAO COM ROSCA SOBERBA OU MECANICA, H=600 MM X DN=10 MM</t>
  </si>
  <si>
    <t>11,87</t>
  </si>
  <si>
    <t>MINICAPTOR, EM ACO GALVANIZADO A FOGO, FIXACAO HORIZONTAL COM BANDEIRA A 20 CM, H=600 MM E X DN=10 MM</t>
  </si>
  <si>
    <t>16,22</t>
  </si>
  <si>
    <t>MINICAPTOR, EM ACO GALVANIZADO A FOGO, FIXACAO HORIZONTAL DE 1 FUROS, SEM BANDEIRA, H=300 MM X DN=10 MM</t>
  </si>
  <si>
    <t>8,30</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</si>
  <si>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</si>
  <si>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</si>
  <si>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</si>
  <si>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11,84</t>
  </si>
  <si>
    <t>MINICAPTORES DE INSERCAO, EM ACO GALVANIZADO A FOGO, H=300 MM X DN=10 MM</t>
  </si>
  <si>
    <t>27,46</t>
  </si>
  <si>
    <t>MINICAPTORES DE INSERCAO, EM ACO GALVANIZADO A FOGO, H=600,MM X DN=10,MM</t>
  </si>
  <si>
    <t>31,98</t>
  </si>
  <si>
    <t>MINICARREGADEIRA SOBRE RODAS, POTENCIA LIQUIDA DE *47* HP, CAPACIDADE NOMINAL DE OPERACAO DE *646* KG</t>
  </si>
  <si>
    <t>230.000,00</t>
  </si>
  <si>
    <t>MINICARREGADEIRA SOBRE RODAS, POTENCIA LIQUIDA DE *72* HP, CAPACIDADE NOMINAL DE OPERACAO DE *1200* KG</t>
  </si>
  <si>
    <t>354.957,48</t>
  </si>
  <si>
    <t>MINIESCAVADEIRA SOBRE ESTEIRAS, POTENCIA LIQUIDA DE *30* HP, PESO OPERACIONAL DE *3.500* KG</t>
  </si>
  <si>
    <t>349.138,50</t>
  </si>
  <si>
    <t>MINIESCAVADEIRA SOBRE ESTEIRAS, POTENCIA LIQUIDA DE *42* HP, PESO OPERACIONAL DE *4.500* KG</t>
  </si>
  <si>
    <t>425.948,98</t>
  </si>
  <si>
    <t>MINIESCAVADEIRA SOBRE ESTEIRAS, POTENCIA LIQUIDA DE *42* HP, PESO OPERACIONAL DE *5.300* KG</t>
  </si>
  <si>
    <t>438.763,98</t>
  </si>
  <si>
    <t>MINUTERIA ELETRONICA COLETIVA COM POTENCIA MAXIMA RESISTIVA PARA LAMPADAS FLUORESCENTES DE *300* W ( 110 V ) / *600* W ( 110 V )</t>
  </si>
  <si>
    <t>37,17</t>
  </si>
  <si>
    <t>MISTURADOR DE ARGAMASSA, EIXO HORIZONTAL, CAPACIDADE DE MISTURA 160 KG, MOTOR ELETRICO TRIFASICO 220/380 V, POTENCIA 3 CV</t>
  </si>
  <si>
    <t>12.326,87</t>
  </si>
  <si>
    <t>MISTURADOR DE ARGAMASSA, EIXO HORIZONTAL, CAPACIDADE DE MISTURA 300 KG, MOTOR ELETRICO TRIFASICO 220/380 V, POTENCIA 5 CV</t>
  </si>
  <si>
    <t>13.037,73</t>
  </si>
  <si>
    <t>MISTURADOR DE ARGAMASSA, EIXO HORIZONTAL, CAPACIDADE DE MISTURA 600 KG, MOTOR ELETRICO TRIFASICO 220/380 V, POTENCIA 7,5 CV</t>
  </si>
  <si>
    <t>15.513,15</t>
  </si>
  <si>
    <t>MISTURADOR DE METAL CROMADO DE PAREDE PARA LAVATORIO (REF 1878)</t>
  </si>
  <si>
    <t>748,80</t>
  </si>
  <si>
    <t>MISTURADOR DE METAL CROMADO, DE MESA/BANCADA, COM BICA BAIXA, PARA LAVATORIO (REF 1875)</t>
  </si>
  <si>
    <t>330,91</t>
  </si>
  <si>
    <t>MISTURADOR DE PAREDE, DE METAL CROMADO, PARA COZINHA, BICA ALTA MOVEL, COM AREJADOR ARTICULADO (REF 1258)</t>
  </si>
  <si>
    <t>405,33</t>
  </si>
  <si>
    <t>MISTURADOR DUPLO HORIZONTAL DE ALTA TURBULENCIA, CAPACIDADE / VOLUME 2 X 500 LITROS, MOTORES ELETRICOS MINIMO 5 CV CADA,  PARA NATA CIMENTO, ARGAMASSA E OUTROS</t>
  </si>
  <si>
    <t>61.702,79</t>
  </si>
  <si>
    <t>MISTURADOR MANUAL DE TINTAS PARA FURADEIRA, HASTE METALICA *60* CM, COM HELICE  (MEXEDOR DE TINTA)</t>
  </si>
  <si>
    <t>49,62</t>
  </si>
  <si>
    <t>MISTURADOR METALICO, BASE PARA CHUVEIRO/BANHEIRA, 1/2 " OU 3/4 ", SOLDAVEL OU ROSCAVEL (NAO INCLUI ACABAMENTOS)</t>
  </si>
  <si>
    <t>198,84</t>
  </si>
  <si>
    <t>MISTURADOR MONOCOMANDO PARA CHUVEIRO, BASE BRUTA, METALICO COM ACABAMENTO CROMADO</t>
  </si>
  <si>
    <t>436,85</t>
  </si>
  <si>
    <t>MOLA HIDRAULICA AEREA, PARA PORTAS DE ATE 1.100 MM E PESO DE ATE 85 KG, COM CORPO EM ALUMINIO E BRACO EM ACO, SEM BRACO DE PARADA</t>
  </si>
  <si>
    <t>216,54</t>
  </si>
  <si>
    <t>MOLA HIDRAULICA AEREA, PARA PORTAS DE ATE 850 MM E PESO DE ATE 50 KG, COM CORPO EM ALUMINIO E BRACO EM ACO, SEM BRACO DE PARADA</t>
  </si>
  <si>
    <t>115,44</t>
  </si>
  <si>
    <t>MOLA HIDRAULICA AEREA, PARA PORTAS DE ATE 950 MM E PESO DE ATE 65 KG, COM CORPO EM ALUMINIO E BRACO EM ACO, SEM BRACO DE PARADA</t>
  </si>
  <si>
    <t>167,13</t>
  </si>
  <si>
    <t>MOLA HIDRAULICA DE PISO, PARA PORTAS DE ATE 1100 MM E PESO DE ATE 120 KG, COM CORPO EM ACO INOX</t>
  </si>
  <si>
    <t>986,60</t>
  </si>
  <si>
    <t>MONTADOR DE ELETROELETRONICOS (HORISTA)</t>
  </si>
  <si>
    <t>MONTADOR DE ELETROELETRONICOS (MENSALISTA)</t>
  </si>
  <si>
    <t>3.596,87</t>
  </si>
  <si>
    <t>MONTADOR DE ESTRUTURAS METALICAS (MENSALISTA)</t>
  </si>
  <si>
    <t>3.085,70</t>
  </si>
  <si>
    <t>MONTADOR DE ESTRUTURAS METALICAS HORISTA</t>
  </si>
  <si>
    <t>17,56</t>
  </si>
  <si>
    <t>MONTADOR DE MAQUINAS (HORISTA)</t>
  </si>
  <si>
    <t>MONTADOR DE MAQUINAS (MENSALISTA)</t>
  </si>
  <si>
    <t>3.833,70</t>
  </si>
  <si>
    <t>MOTOBOMBA AUTOESCORVANTE MOTOR A GASOLINA, POTENCIA 6,0HP, BOCAIS 3" X 3", HM/Q = 5 MCA / 24 M3/H A 52,5 MCA / 5,0 M3/H</t>
  </si>
  <si>
    <t>2.872,17</t>
  </si>
  <si>
    <t>MOTOBOMBA AUTOESCORVANTE MOTOR ELETRICO TRIFASICO 7,4HP BOCA DIAMETRO DE SUCCAO X RECLAQUE: 2"X2", HM/ Q = 10 M / 73,5 M3/H A 28 M / 8,2 M3 /H</t>
  </si>
  <si>
    <t>7.673,91</t>
  </si>
  <si>
    <t>MOTOBOMBA AUTOESCORVANTE POTENCIA 5,42 HP, BOCAIS SUCCAO X RECALQUE 2" X 2", A GASOLINA, DIAMETRO DO ROTOR 122 MM HM/Q = 6 MCA / 33,0 M3/H A 28 MCA / 8,0 M3/H</t>
  </si>
  <si>
    <t>3.814,20</t>
  </si>
  <si>
    <t>MOTOBOMBA CENTRIFUGA, MOTOR A GASOLINA, POTENCIA 5,42 HP, BOCAIS 1 1/2" X 1", DIAMETRO ROTOR 143 MM HM/Q = 6 MCA / 16,8 M3/H A 38 MCA / 6,6 M3/H</t>
  </si>
  <si>
    <t>3.584,89</t>
  </si>
  <si>
    <t>MOTOBOMBA TRASH (PARA AGUA SUJA) AUTO ESCORVANTE, MOTOR GASOLINA DE 6,41 HP, DIAMETROS DE SUCCAO X RECALQUE: 3" X 3", HM/Q: 10/60 A 23/0</t>
  </si>
  <si>
    <t>4.420,60</t>
  </si>
  <si>
    <t>MOTONIVELADORA POTENCIA BASICA LIQUIDA (PRIMEIRA MARCHA) 125 HP , PESO BRUTO 13843 KG, LARGURA DA LAMINA DE 3,7 M</t>
  </si>
  <si>
    <t>1.017.000,00</t>
  </si>
  <si>
    <t>MOTONIVELADORA POTENCIA BASICA LIQUIDA (PRIMEIRA MARCHA) 171 HP, PESO BRUTO 14768 KG, LARGURA DA LAMINA DE 3,7 M</t>
  </si>
  <si>
    <t>1.263.749,31</t>
  </si>
  <si>
    <t>MOTONIVELADORA POTENCIA BASICA LIQUIDA (PRIMEIRA MARCHA) 186 HP, PESO BRUTO 15785 KG, LARGURA DA LAMINA DE 4,3 M</t>
  </si>
  <si>
    <t>1.330.259,18</t>
  </si>
  <si>
    <t>MOTOR A DIESEL PARA VIBRADOR DE IMERSAO, DE *4,7* CV</t>
  </si>
  <si>
    <t>4.954,48</t>
  </si>
  <si>
    <t>MOTOR A GASOLINA PARA VIBRADOR DE IMERSAO, 4 TEMPOS, DE 5,5 CV</t>
  </si>
  <si>
    <t>2.456,76</t>
  </si>
  <si>
    <t>MOTOR ELETRICO PARA VIBRADOR DE IMERSAO, DE 2 CV, MONOFASICO, 110/220 V</t>
  </si>
  <si>
    <t>2.023,90</t>
  </si>
  <si>
    <t>MOTOR ELETRICO PARA VIBRADOR DE IMERSAO, DE 2 CV, TRIFASICO, 220/380 V</t>
  </si>
  <si>
    <t>1.979,88</t>
  </si>
  <si>
    <t>MOTORISTA DE CAMINHAO</t>
  </si>
  <si>
    <t>21,69</t>
  </si>
  <si>
    <t>MOTORISTA DE CAMINHAO (MENSALISTA)</t>
  </si>
  <si>
    <t>3.811,74</t>
  </si>
  <si>
    <t>MOTORISTA DE CAMINHAO-BASCULANTE</t>
  </si>
  <si>
    <t>MOTORISTA DE CAMINHAO-BASCULANTE (MENSALISTA)</t>
  </si>
  <si>
    <t>3.595,44</t>
  </si>
  <si>
    <t>MOTORISTA DE CAMINHAO-CARRETA</t>
  </si>
  <si>
    <t>28,97</t>
  </si>
  <si>
    <t>MOTORISTA DE CAMINHAO-CARRETA (MENSALISTA)</t>
  </si>
  <si>
    <t>5.090,33</t>
  </si>
  <si>
    <t>MOTORISTA DE CARRO DE PASSEIO</t>
  </si>
  <si>
    <t>18,88</t>
  </si>
  <si>
    <t>MOTORISTA DE CARRO DE PASSEIO (MENSALISTA)</t>
  </si>
  <si>
    <t>3.320,84</t>
  </si>
  <si>
    <t>MOTORISTA DE ONIBUS / MICRO-ONIBUS</t>
  </si>
  <si>
    <t>19,42</t>
  </si>
  <si>
    <t>MOTORISTA DE ONIBUS / MICRO-ONIBUS (MENSALISTA)</t>
  </si>
  <si>
    <t>3.413,11</t>
  </si>
  <si>
    <t>MOTORISTA OPERADOR DE CAMINHAO COM MUNCK</t>
  </si>
  <si>
    <t>20,04</t>
  </si>
  <si>
    <t>MOTORISTA OPERADOR DE CAMINHAO COM MUNCK (MENSALISTA)</t>
  </si>
  <si>
    <t>3.523,00</t>
  </si>
  <si>
    <t>MOURAO CONCRETO CURVO, SECAO "T", H = 2,80 M + CURVA COM 0,45 M, COM FUROS PARA FIOS</t>
  </si>
  <si>
    <t>63,33</t>
  </si>
  <si>
    <t>MOURAO DE CONCRETO CURVO, *10 X 10* CM, H= *2,60* M + CURVA DE 0,40 M</t>
  </si>
  <si>
    <t>56,39</t>
  </si>
  <si>
    <t>MOURAO DE CONCRETO RETO, SECAO QUADARA *10 X 10* CM, H= *2,30* M</t>
  </si>
  <si>
    <t>53,17</t>
  </si>
  <si>
    <t>MOURAO DE CONCRETO RETO, SECAO QUADRADA, *10 X 10* CM, H= 3,00 M</t>
  </si>
  <si>
    <t>64,90</t>
  </si>
  <si>
    <t>MOURAO DE CONCRETO RETO, TIPO ESTICADOR, *10 X 10* CM, H= 2,50 M</t>
  </si>
  <si>
    <t>54,73</t>
  </si>
  <si>
    <t>MOURAO ROLICO DE MADEIRA TRATADA, D = 16 A 20 CM, H = 2,20 M, EM EUCALIPTO OU EQUIVALENTE DA REGIAO (PARA CERCA)</t>
  </si>
  <si>
    <t>26,65</t>
  </si>
  <si>
    <t>MOURAO ROLICO DE MADEIRA TRATADA, D = 8 A 11 CM, H = 2,20 M, EM EUCALIPTO OU EQUIVALENTE DA REGIAO (PARA CERCA)</t>
  </si>
  <si>
    <t>8,45</t>
  </si>
  <si>
    <t>MUDA DE ARBUSTO FLORIFERO, CLUSIA/GARDENIA/MOREIA BRANCA/ AZALEIA OU EQUIVALENTE DA REGIAO, H= *50 A 70* CM</t>
  </si>
  <si>
    <t>66,95</t>
  </si>
  <si>
    <t>MUDA DE ARBUSTO FOLHAGEM, SANSAO-DO-CAMPO OU EQUIVALENTE DA REGIAO, H= *50 A 70* CM</t>
  </si>
  <si>
    <t>41,51</t>
  </si>
  <si>
    <t>MUDA DE ARBUSTO, BUXINHO, H= *50* M</t>
  </si>
  <si>
    <t>160,68</t>
  </si>
  <si>
    <t>MUDA DE ARBUSTO, PINGO DE OURO/ VIOLETEIRA, H = *10 A 20* CM</t>
  </si>
  <si>
    <t>MUDA DE ARVORE ORNAMENTAL, OITI/AROEIRA SALSA/ANGICO/IPE/JACARANDA OU EQUIVALENTE  DA REGIAO, H= *1* M</t>
  </si>
  <si>
    <t>MUDA DE ARVORE ORNAMENTAL, OITI/AROEIRA SALSA/ANGICO/IPE/JACARANDA OU EQUIVALENTE  DA REGIAO, H= *2* M</t>
  </si>
  <si>
    <t>101,77</t>
  </si>
  <si>
    <t>MUDA DE PALMEIRA, ARECA, H= *1,50* CM</t>
  </si>
  <si>
    <t>100,43</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</si>
  <si>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</si>
  <si>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</si>
  <si>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6.318,06</t>
  </si>
  <si>
    <t>NIPEL PVC, ROSCAVEL, 1 1/2",  AGUA FRIA PREDIAL</t>
  </si>
  <si>
    <t>12,72</t>
  </si>
  <si>
    <t>NIPEL PVC, ROSCAVEL, 1 1/4",  AGUA FRIA PREDIAL</t>
  </si>
  <si>
    <t>8,37</t>
  </si>
  <si>
    <t>NIPEL PVC, ROSCAVEL, 1/2",  AGUA FRIA PREDIAL</t>
  </si>
  <si>
    <t>1,41</t>
  </si>
  <si>
    <t>NIPEL PVC, ROSCAVEL, 1",  AGUA FRIA PREDIAL</t>
  </si>
  <si>
    <t>NIPEL PVC, ROSCAVEL, 2",  AGUA FRIA PREDIAL</t>
  </si>
  <si>
    <t>18,07</t>
  </si>
  <si>
    <t>NIPEL PVC, ROSCAVEL, 3/4",  AGUA FRIA PREDIAL</t>
  </si>
  <si>
    <t>NIPLE DE FERRO GALVANIZADO, COM ROSCA BSP, DE 1 1/2"</t>
  </si>
  <si>
    <t>25,16</t>
  </si>
  <si>
    <t>NIPLE DE FERRO GALVANIZADO, COM ROSCA BSP, DE 1 1/4"</t>
  </si>
  <si>
    <t>NIPLE DE FERRO GALVANIZADO, COM ROSCA BSP, DE 1/2"</t>
  </si>
  <si>
    <t>6,29</t>
  </si>
  <si>
    <t>NIPLE DE FERRO GALVANIZADO, COM ROSCA BSP, DE 1"</t>
  </si>
  <si>
    <t>12,87</t>
  </si>
  <si>
    <t>NIPLE DE FERRO GALVANIZADO, COM ROSCA BSP, DE 2 1/2"</t>
  </si>
  <si>
    <t>59,90</t>
  </si>
  <si>
    <t>NIPLE DE FERRO GALVANIZADO, COM ROSCA BSP, DE 2"</t>
  </si>
  <si>
    <t>39,14</t>
  </si>
  <si>
    <t>NIPLE DE FERRO GALVANIZADO, COM ROSCA BSP, DE 3/4"</t>
  </si>
  <si>
    <t>NIPLE DE FERRO GALVANIZADO, COM ROSCA BSP, DE 3"</t>
  </si>
  <si>
    <t>97,44</t>
  </si>
  <si>
    <t>NIPLE DE FERRO GALVANIZADO, COM ROSCA BSP, DE 4"</t>
  </si>
  <si>
    <t>156,87</t>
  </si>
  <si>
    <t>NIPLE DE FERRO GALVANIZADO, COM ROSCA BSP, DE 5"</t>
  </si>
  <si>
    <t>346,28</t>
  </si>
  <si>
    <t>NIPLE DE FERRO GALVANIZADO, COM ROSCA BSP, DE 6"</t>
  </si>
  <si>
    <t>575,36</t>
  </si>
  <si>
    <t>NIPLE DE REDUCAO DE FERRO GALVANIZADO, COM ROSCA BSP, DE 1 1/2" X 1 1/4"</t>
  </si>
  <si>
    <t>33,23</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</si>
  <si>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</si>
  <si>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</si>
  <si>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</si>
  <si>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</si>
  <si>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25,96</t>
  </si>
  <si>
    <t>NIPLE DE REDUCAO DE FERRO GALVANIZADO, COM ROSCA BSP, DE 1 1/4" X 3/4"</t>
  </si>
  <si>
    <t>NIPLE DE REDUCAO DE FERRO GALVANIZADO, COM ROSCA BSP, DE 1/2" X 1/4"</t>
  </si>
  <si>
    <t>7,67</t>
  </si>
  <si>
    <t>NIPLE DE REDUCAO DE FERRO GALVANIZADO, COM ROSCA BSP, DE 1" X 1/2"</t>
  </si>
  <si>
    <t>15,67</t>
  </si>
  <si>
    <t>NIPLE DE REDUCAO DE FERRO GALVANIZADO, COM ROSCA BSP, DE 1" X 3/4"</t>
  </si>
  <si>
    <t>NIPLE DE REDUCAO DE FERRO GALVANIZADO, COM ROSCA BSP, DE 2 1/2" X 2"</t>
  </si>
  <si>
    <t>82,97</t>
  </si>
  <si>
    <t>NIPLE DE REDUCAO DE FERRO GALVANIZADO, COM ROSCA BSP, DE 2" X 1 1/2"</t>
  </si>
  <si>
    <t>50,13</t>
  </si>
  <si>
    <t>NIPLE DE REDUCAO DE FERRO GALVANIZADO, COM ROSCA BSP, DE 2" X 1 1/4"</t>
  </si>
  <si>
    <t>NIPLE DE REDUCAO DE FERRO GALVANIZADO, COM ROSCA BSP, DE 2" X 1"</t>
  </si>
  <si>
    <t>NIPLE DE REDUCAO DE FERRO GALVANIZADO, COM ROSCA BSP, DE 3/4" X 1/2"</t>
  </si>
  <si>
    <t>9,99</t>
  </si>
  <si>
    <t>NIPLE DE REDUCAO DE FERRO GALVANIZADO, COM ROSCA BSP, DE 3" X 2 1/2"</t>
  </si>
  <si>
    <t>NIPLE DE REDUCAO DE FERRO GALVANIZADO, COM ROSCA BSP, DE 3" X 2"</t>
  </si>
  <si>
    <t>133,82</t>
  </si>
  <si>
    <t>NIPLE SEXTAVADO EM ACO CARBONO, COM ROSCA BSP, PRESSAO 3.000 LBS, DN 1 1/2"</t>
  </si>
  <si>
    <t>60,69</t>
  </si>
  <si>
    <t>NIPLE SEXTAVADO EM ACO CARBONO, COM ROSCA BSP, PRESSAO 3.000 LBS, DN 1 1/4"</t>
  </si>
  <si>
    <t>40,95</t>
  </si>
  <si>
    <t>NIPLE SEXTAVADO EM ACO CARBONO, COM ROSCA BSP, PRESSAO 3.000 LBS, DN 1/2"</t>
  </si>
  <si>
    <t>13,99</t>
  </si>
  <si>
    <t>NIPLE SEXTAVADO EM ACO CARBONO, COM ROSCA BSP, PRESSAO 3.000 LBS, DN 1"</t>
  </si>
  <si>
    <t>NIPLE SEXTAVADO EM ACO CARBONO, COM ROSCA BSP, PRESSAO 3.000 LBS, DN 2 1/2"</t>
  </si>
  <si>
    <t>158,63</t>
  </si>
  <si>
    <t>NIPLE SEXTAVADO EM ACO CARBONO, COM ROSCA BSP, PRESSAO 3.000 LBS, DN 2"</t>
  </si>
  <si>
    <t>99,85</t>
  </si>
  <si>
    <t>NIPLE SEXTAVADO EM ACO CARBONO, COM ROSCA BSP, PRESSAO 3.000 LBS, DN 3/4"</t>
  </si>
  <si>
    <t>NIVELADOR (HORISTA)</t>
  </si>
  <si>
    <t>31,71</t>
  </si>
  <si>
    <t>NIVELADOR (MENSALISTA)</t>
  </si>
  <si>
    <t>5.571,82</t>
  </si>
  <si>
    <t>NOBREAK TRIFASICO, DE 10 KVA FATOR DE POTENCIA DE 0,8, AUTONOMIA MINIMA DE 30 MINUTOS A PLENA CARGA</t>
  </si>
  <si>
    <t>71.319,51</t>
  </si>
  <si>
    <t>NOBREAK TRIFASICO, DE 15 KVA FATOR DE POTENCIA DE 0,8, AUTONOMIA MINIMA DE 30 MINUTOS A PLENA CARGA</t>
  </si>
  <si>
    <t>104.104,24</t>
  </si>
  <si>
    <t>NOBREAK TRIFASICO, DE 20 KVA FATOR DE POTENCIA DE 0,8, AUTONOMIA MINIMA DE 30 MINUTOS A PLENA CARGA</t>
  </si>
  <si>
    <t>125.983,17</t>
  </si>
  <si>
    <t>NOBREAK TRIFASICO, DE 25 KVA FATOR DE POTENCIA DE 0,8, AUTONOMIA MINIMA DE 30 MINUTOS A PLENA CARGA</t>
  </si>
  <si>
    <t>197.355,48</t>
  </si>
  <si>
    <t>NOBREAK TRIFASICO, DE 5 KVA FATOR DE POTENCIA DE 0,8, AUTONOMIA MINIMA DE 30 MINUTOS A PLENA CARGA</t>
  </si>
  <si>
    <t>57.026,33</t>
  </si>
  <si>
    <t>NUMERO / ALGARISMO PARA RESIDENCIA (FACHADA), EM ZAMAC, COM ALTURA DE APROX *45* MM, INCLUSIVE PARAFUSOS</t>
  </si>
  <si>
    <t>4,34</t>
  </si>
  <si>
    <t>NUMERO / ALGARISMO PARA RESIDENCIA (FACHADA), EM ZAMAC, COM ALTURA DE APROX 125 MM, INCLUSIVE PARAFUSOS</t>
  </si>
  <si>
    <t>12,77</t>
  </si>
  <si>
    <t>OCULOS DE SEGURANCA CONTRA IMPACTOS COM LENTE INCOLOR, ARMACAO NYLON, COM PROTECAO UVA E UVB</t>
  </si>
  <si>
    <t>OLEO COMBUSTIVEL BPF A GRANEL</t>
  </si>
  <si>
    <t>4,17</t>
  </si>
  <si>
    <t>OLEO DIESEL COMBUSTIVEL COMUM</t>
  </si>
  <si>
    <t>6,48</t>
  </si>
  <si>
    <t>OLEO LUBRIFICANTE PARA MOTORES DE EQUIPAMENTOS PESADOS (CAMINHOES, TRATORES, RETROS E ETC)</t>
  </si>
  <si>
    <t>23,59</t>
  </si>
  <si>
    <t>OLHO MAGICO PARA PORTAS, EM LATAO, COM LENTE DE POLICARBONATO, ANGULO DE *200* GRAUS, ESPESSURA ENTRE *25 E 46* MM, INCLUINDO FECHO JANELA</t>
  </si>
  <si>
    <t>OPERADOR DE BATE-ESTACAS</t>
  </si>
  <si>
    <t>OPERADOR DE BATE-ESTACAS (MENSALISTA)</t>
  </si>
  <si>
    <t>3.783,29</t>
  </si>
  <si>
    <t>OPERADOR DE BETONEIRA (CAMINHAO)</t>
  </si>
  <si>
    <t>19,55</t>
  </si>
  <si>
    <t>OPERADOR DE BETONEIRA (CAMINHAO) (MENSALISTA)</t>
  </si>
  <si>
    <t>3.436,80</t>
  </si>
  <si>
    <t>OPERADOR DE BETONEIRA ESTACIONARIA / MISTURADOR</t>
  </si>
  <si>
    <t>18,86</t>
  </si>
  <si>
    <t>OPERADOR DE BETONEIRA ESTACIONARIA / MISTURADOR (MENSALISTA)</t>
  </si>
  <si>
    <t>3.316,64</t>
  </si>
  <si>
    <t>OPERADOR DE COMPRESSOR DE AR OU COMPRESSORISTA</t>
  </si>
  <si>
    <t>18,41</t>
  </si>
  <si>
    <t>OPERADOR DE COMPRESSOR DE AR OU COMPRESSORISTA (MENSALISTA)</t>
  </si>
  <si>
    <t>3.234,85</t>
  </si>
  <si>
    <t>OPERADOR DE DEMARCADORA DE FAIXAS DE TRAFEGO (MENSALISTA)</t>
  </si>
  <si>
    <t>4.229,92</t>
  </si>
  <si>
    <t>OPERADOR DE DEMARCADORA DE FAIXAS DE TRAFEGO HORISTA</t>
  </si>
  <si>
    <t>24,07</t>
  </si>
  <si>
    <t>OPERADOR DE ESCAVADEIRA</t>
  </si>
  <si>
    <t>OPERADOR DE ESCAVADEIRA (MENSALISTA)</t>
  </si>
  <si>
    <t>4.633,69</t>
  </si>
  <si>
    <t>OPERADOR DE GUINCHO OU GUINCHEIRO</t>
  </si>
  <si>
    <t>OPERADOR DE GUINCHO OU GUINCHEIRO (MENSALISTA)</t>
  </si>
  <si>
    <t>OPERADOR DE GUINDASTE</t>
  </si>
  <si>
    <t>OPERADOR DE GUINDASTE (MENSALISTA)</t>
  </si>
  <si>
    <t>3.342,79</t>
  </si>
  <si>
    <t>OPERADOR DE JATO ABRASIVO OU JATISTA</t>
  </si>
  <si>
    <t>OPERADOR DE JATO ABRASIVO OU JATISTA (MENSALISTA)</t>
  </si>
  <si>
    <t>4.148,20</t>
  </si>
  <si>
    <t>OPERADOR DE MAQUINAS E TRATORES DIVERSOS (TERRAPLANAGEM)</t>
  </si>
  <si>
    <t>21,99</t>
  </si>
  <si>
    <t>OPERADOR DE MAQUINAS E TRATORES DIVERSOS (TERRAPLANAGEM) (MENSALISTA)</t>
  </si>
  <si>
    <t>3.863,66</t>
  </si>
  <si>
    <t>OPERADOR DE MARTELETE OU MARTELETEIRO</t>
  </si>
  <si>
    <t>18,11</t>
  </si>
  <si>
    <t>OPERADOR DE MARTELETE OU MARTELETEIRO (MENSALISTA)</t>
  </si>
  <si>
    <t>3.183,36</t>
  </si>
  <si>
    <t>OPERADOR DE MOTO SCRAPER</t>
  </si>
  <si>
    <t>24,47</t>
  </si>
  <si>
    <t>OPERADOR DE MOTO SCRAPER (MENSALISTA)</t>
  </si>
  <si>
    <t>4.302,02</t>
  </si>
  <si>
    <t>OPERADOR DE MOTONIVELADORA</t>
  </si>
  <si>
    <t>30,04</t>
  </si>
  <si>
    <t>OPERADOR DE MOTONIVELADORA (MENSALISTA)</t>
  </si>
  <si>
    <t>5.277,79</t>
  </si>
  <si>
    <t>OPERADOR DE PA CARREGADEIRA</t>
  </si>
  <si>
    <t>21,71</t>
  </si>
  <si>
    <t>OPERADOR DE PA CARREGADEIRA (MENSALISTA)</t>
  </si>
  <si>
    <t>3.817,14</t>
  </si>
  <si>
    <t>OPERADOR DE PAVIMENTADORA / MESA VIBROACABADORA (MENSALISTA)</t>
  </si>
  <si>
    <t>4.441,42</t>
  </si>
  <si>
    <t>OPERADOR DE PAVIMENTADORA / MESA VIBROACABADORA HORISTA</t>
  </si>
  <si>
    <t>25,26</t>
  </si>
  <si>
    <t>OPERADOR DE ROLO COMPACTADOR</t>
  </si>
  <si>
    <t>20,06</t>
  </si>
  <si>
    <t>OPERADOR DE ROLO COMPACTADOR (MENSALISTA)</t>
  </si>
  <si>
    <t>3.527,70</t>
  </si>
  <si>
    <t>OPERADOR DE TRATOR - EXCLUSIVE AGROPECUARIA</t>
  </si>
  <si>
    <t>OPERADOR DE TRATOR - EXCLUSIVE AGROPECUARIA (MENSALISTA)</t>
  </si>
  <si>
    <t>4.145,66</t>
  </si>
  <si>
    <t>OPERADOR DE USINA DE ASFALTO, DE SOLOS OU DE CONCRETO</t>
  </si>
  <si>
    <t>OPERADOR DE USINA DE ASFALTO, DE SOLOS OU DE CONCRETO (MENSALISTA)</t>
  </si>
  <si>
    <t>3.814,13</t>
  </si>
  <si>
    <t>OXIGENIO, RECARGA PARA CILINDRO DE CONJUNTO OXICORTE GRANDE</t>
  </si>
  <si>
    <t>11,28</t>
  </si>
  <si>
    <t>PA CARREGADEIRA SOBRE RODAS, POTENCIA BRUTA *127* CV, CAPACIDADE DA CACAMBA DE 2,0 A 2,4 M3, PESO OPERACIONAL MAXIMO DE 10330 KG</t>
  </si>
  <si>
    <t>533.688,00</t>
  </si>
  <si>
    <t>PA CARREGADEIRA SOBRE RODAS, POTENCIA LIQUIDA 128 HP, CAPACIDADE DA CACAMBA DE 1,7 A 2,8 M3, PESO OPERACIONAL MAXIMO DE 11632 KG</t>
  </si>
  <si>
    <t>601.000,00</t>
  </si>
  <si>
    <t>PA CARREGADEIRA SOBRE RODAS, POTENCIA LIQUIDA 197 HP, CAPACIDADE DA CACAMBA DE 2,5 A 3,5 M3, PESO OPERACIONAL MAXIMO DE 18338 KG</t>
  </si>
  <si>
    <t>833.386,62</t>
  </si>
  <si>
    <t>PA CARREGADEIRA SOBRE RODAS, POTENCIA LIQUIDA 213 HP, CAPACIDADE DA CACAMBA DE 1,9 A 3,5 M3, PESO OPERACIONAL MAXIMO DE 19234 KG</t>
  </si>
  <si>
    <t>948.778,62</t>
  </si>
  <si>
    <t>PA CARREGADEIRA SOBRE RODAS, POTENCIA 152 HP, CAPACIDADE DA CACAMBA DE 1,53 A 2,30 M3, PESO OPERACIONAL MAXIMO DE 10216 KG</t>
  </si>
  <si>
    <t>553.721,31</t>
  </si>
  <si>
    <t>PA DE LIXO PLASTICA, CABO LONGO</t>
  </si>
  <si>
    <t>PAINEL DE LA DE VIDRO SEM REVESTIMENTO PSI 20, E = 25 MM, DE 1200 X 600 MM</t>
  </si>
  <si>
    <t>PAINEL DE LA DE VIDRO SEM REVESTIMENTO PSI 20, E = 50 MM, DE 1200 X 600 MM</t>
  </si>
  <si>
    <t>34,89</t>
  </si>
  <si>
    <t>PAINEL DE LA DE VIDRO SEM REVESTIMENTO PSI 40, E = 25 MM, DE 1200 X 600 MM</t>
  </si>
  <si>
    <t>27,09</t>
  </si>
  <si>
    <t>PAINEL DE LA DE VIDRO SEM REVESTIMENTO PSI 40, E = 50 MM, DE 1200 X 600 MM</t>
  </si>
  <si>
    <t>57,18</t>
  </si>
  <si>
    <t>PAINEL ESTRUTURAL PARA LAJE SECA REVESTIDO EM PLACA CIMENTICIA, DE 1,20 X 2,50 M, E = 23 MM</t>
  </si>
  <si>
    <t>88,10</t>
  </si>
  <si>
    <t>PAINEL ESTRUTURAL PARA LAJE SECA REVESTIDO EM PLACA CIMENTICIA, DE 1,20 X 2,50 M, E = 40 MM</t>
  </si>
  <si>
    <t>99,69</t>
  </si>
  <si>
    <t>PAINEL ESTRUTURAL PARA LAJE SECA REVESTIDO EM PLACA CIMENTICIA, DE 1,20 X 2,50 M, E = 55 MM</t>
  </si>
  <si>
    <t>150,41</t>
  </si>
  <si>
    <t>PAINEL TERMOISOLANTE PARA FECHAMENTOS VERTICAIS (INCLUI PARAFUSOS DE FIXACAO) REVESTIDO EM ACO GALVALUME, LARGURA UTIL DE 1100 MM, REVESTIMENTO COM ESPESSURA DE 0,50 MM, COM PRE-PINTURA NAS DUAS FACES, NUCLEO EM POLIURETANO (PUR) COM ESPESSURA 40/50 MM</t>
  </si>
  <si>
    <t>330,71</t>
  </si>
  <si>
    <t>PAINEL TERMOISOLANTE PARA FECHAMENTOS VERTICAIS (INCLUI PARAFUSOS DE FIXACAO) REVESTIDO EM ACO GALVALUME, LARGURA UTIL DE 1100 MM, REVESTIMENTO COM ESPESSURA DE 0,50 MM, COM PRE-PINTURA NAS DUAS FACES, NUCLEO EM POLIURETANO (PUR) COM ESPESSURA 70/80 MM</t>
  </si>
  <si>
    <t>392,07</t>
  </si>
  <si>
    <t>PAPEL KRAFT BETUMADO</t>
  </si>
  <si>
    <t>5,60</t>
  </si>
  <si>
    <t>PAPELEIRA DE PAREDE EM METAL CROMADO SEM TAMPA</t>
  </si>
  <si>
    <t>PAPELEIRA PLASTICA TIPO DISPENSER PARA PAPEL HIGIENICO ROLAO</t>
  </si>
  <si>
    <t>59,65</t>
  </si>
  <si>
    <t>PAR DE TABELAS DE BASQUETE EM COMPENSADO NAVAL, OFICIAL, 1800 X 1200 MM, INCLUINDO ARO DE METAL E REDE EM POLIPROPILENO 100% (SEM SUPORTE DE FIXACAO)</t>
  </si>
  <si>
    <t>3.171,60</t>
  </si>
  <si>
    <t>PARA-RAIOS DE DISTRIBUICAO, TENSAO NOMINAL 15 KV, CORRENTE NOMINAL DE DESCARGA 5 KA</t>
  </si>
  <si>
    <t>221,01</t>
  </si>
  <si>
    <t>PARA-RAIOS DE DISTRIBUICAO, TENSAO NOMINAL 30 KV, CORRENTE NOMINAL DE DESCARGA 10 KA</t>
  </si>
  <si>
    <t>401,27</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</si>
  <si>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</si>
  <si>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</si>
  <si>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</si>
  <si>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</si>
  <si>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2,58</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</si>
  <si>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</si>
  <si>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</si>
  <si>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</si>
  <si>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</si>
  <si>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0,48</t>
  </si>
  <si>
    <t>PARAFUSO DE FERRO POLIDO, SEXTAVADO, COM ROSCA PARCIAL, DIAMETRO 5/8", COMPRIMENTO 6", COM PORCA E ARRUELA DE PRESSAO MEDIA</t>
  </si>
  <si>
    <t>10,96</t>
  </si>
  <si>
    <t>PARAFUSO DE LATAO COM ACABAMENTO CROMADO PARA FIXAR PECA SANITARIA, INCLUI PORCA CEGA, ARRUELA E BUCHA DE NYLON TAMANHO S-10</t>
  </si>
  <si>
    <t>PARAFUSO DE LATAO COM ROSCA SOBERBA, CABECA CHATA E FENDA SIMPLES, DIAMETRO 2,5 MM, COMPRIMENTO 12 MM</t>
  </si>
  <si>
    <t>0,16</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</si>
  <si>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</si>
  <si>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</si>
  <si>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</si>
  <si>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0,11</t>
  </si>
  <si>
    <t>PARAFUSO DRY WALL, EM ACO FOSFATIZADO, CABECA TROMBETA E PONTA AGULHA (TA), COMPRIMENTO 35 MM</t>
  </si>
  <si>
    <t>PARAFUSO DRY WALL, EM ACO FOSFATIZADO, CABECA TROMBETA E PONTA AGULHA (TA), COMPRIMENTO 45 MM</t>
  </si>
  <si>
    <t>0,24</t>
  </si>
  <si>
    <t>PARAFUSO DRY WALL, EM ACO FOSFATIZADO, CABECA TROMBETA E PONTA BROCA (TB), COMPRIMENTO 25 MM</t>
  </si>
  <si>
    <t>0,17</t>
  </si>
  <si>
    <t>PARAFUSO DRY WALL, EM ACO FOSFATIZADO, CABECA TROMBETA E PONTA BROCA (TB), COMPRIMENTO 35 MM</t>
  </si>
  <si>
    <t>PARAFUSO DRY WALL, EM ACO FOSFATIZADO, CABECA TROMBETA E PONTA BROCA (TB), COMPRIMENTO 45 MM</t>
  </si>
  <si>
    <t>0,27</t>
  </si>
  <si>
    <t>PARAFUSO DRY WALL, EM ACO ZINCADO, CABECA LENTILHA E PONTA AGULHA (LA), LARGURA 4,2 MM, COMPRIMENTO 13 MM</t>
  </si>
  <si>
    <t>PARAFUSO DRY WALL, EM ACO ZINCADO, CABECA LENTILHA E PONTA BROCA (LB), LARGURA 4,2 MM, COMPRIMENTO 13 MM</t>
  </si>
  <si>
    <t>0,26</t>
  </si>
  <si>
    <t>PARAFUSO EM ACO GALVANIZADO, TIPO MAQUINA, SEXTAVADO, SEM PORCA, DIAMETRO 1/2", COMPRIMENTO 2"</t>
  </si>
  <si>
    <t>PARAFUSO FRANCES METRICO ZINCADO, DIAMETRO 12 MM, COMPRIMENTO 140MM, COM PORCA SEXTAVADA E ARRUELA DE PRESSAO MEDIA</t>
  </si>
  <si>
    <t>21,16</t>
  </si>
  <si>
    <t>PARAFUSO FRANCES METRICO ZINCADO, DIAMETRO 12 MM, COMPRIMENTO 150 MM, COM PORCA SEXTAVADA E ARRUELA DE PRESSAO MEDIA</t>
  </si>
  <si>
    <t>22,17</t>
  </si>
  <si>
    <t>PARAFUSO FRANCES M16 EM ACO GALVANIZADO, COMPRIMENTO = 150 MM, DIAMETRO = 16 MM, CABECA ABAULADA</t>
  </si>
  <si>
    <t>8,17</t>
  </si>
  <si>
    <t>PARAFUSO FRANCES M16 EM ACO GALVANIZADO, COMPRIMENTO = 45 MM, DIAMETRO = 16 MM, CABECA ABAULADA</t>
  </si>
  <si>
    <t>4,83</t>
  </si>
  <si>
    <t>PARAFUSO FRANCES ZINCADO, DIAMETRO 1/2'', COMPRIMENTO 2'', COM PORCA E ARRUELA</t>
  </si>
  <si>
    <t>PARAFUSO FRANCES ZINCADO, DIAMETRO 1/2", COMPRIMENTO 12", COM PORCA E ARRUELA LISA MEDIA</t>
  </si>
  <si>
    <t>14,89</t>
  </si>
  <si>
    <t>PARAFUSO FRANCES ZINCADO, DIAMETRO 1/2", COMPRIMENTO 15", COM PORCA E ARRUELA LISA MEDIA</t>
  </si>
  <si>
    <t>20,42</t>
  </si>
  <si>
    <t>PARAFUSO FRANCES ZINCADO, DIAMETRO 1/2", COMPRIMENTO 4", COM PORCA E ARRUELA</t>
  </si>
  <si>
    <t>5,02</t>
  </si>
  <si>
    <t>PARAFUSO M16 EM ACO GALVANIZADO, COMPRIMENTO = 125 MM, DIAMETRO = 16 MM, ROSCA MAQUINA, CABECA QUADRADA</t>
  </si>
  <si>
    <t>7,31</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</si>
  <si>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</si>
  <si>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</si>
  <si>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</si>
  <si>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</si>
  <si>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</si>
  <si>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12,33</t>
  </si>
  <si>
    <t>PARAFUSO M16 EM ACO GALVANIZADO, COMPRIMENTO = 350 MM, DIAMETRO = 16 MM, ROSCA MAQUINA, CABECA QUADRADA</t>
  </si>
  <si>
    <t>14,39</t>
  </si>
  <si>
    <t>PARAFUSO M16 EM ACO GALVANIZADO, COMPRIMENTO = 400 MM, DIAMETRO = 16 MM, ROSCA DUPLA</t>
  </si>
  <si>
    <t>PARAFUSO M16 EM ACO GALVANIZADO, COMPRIMENTO = 450 MM, DIAMETRO = 16 MM, ROSCA MAQUINA, CABECA QUADRADA</t>
  </si>
  <si>
    <t>21,68</t>
  </si>
  <si>
    <t>PARAFUSO M16 EM ACO GALVANIZADO, COMPRIMENTO = 500 MM, DIAMETRO = 16 MM, ROSCA MAQUINA, COM CABECA SEXTAVADA E PORCA</t>
  </si>
  <si>
    <t>PARAFUSO NIQUELADO COM ACABAMENTO CROMADO PARA FIXAR PECA SANITARIA, INCLUI PORCA CEGA, ARRUELA E BUCHA DE NYLON TAMANHO S-10</t>
  </si>
  <si>
    <t>24,31</t>
  </si>
  <si>
    <t>PARAFUSO NIQUELADO 3 1/2" COM ACABAMENTO CROMADO PARA FIXAR PECA SANITARIA, INCLUI PORCA CEGA, ARRUELA E BUCHA DE NYLON TAMANHO S-8</t>
  </si>
  <si>
    <t>18,02</t>
  </si>
  <si>
    <t>PARAFUSO ROSCA SOBERBA ZINCADO CABECA CHATA FENDA SIMPLES 3,2 X 20 MM (3/4 ")</t>
  </si>
  <si>
    <t>PARAFUSO ROSCA SOBERBA ZINCADO CABECA CHATA FENDA SIMPLES 3,5 X 25 MM (1 ")</t>
  </si>
  <si>
    <t>0,09</t>
  </si>
  <si>
    <t>PARAFUSO ROSCA SOBERBA ZINCADO CABECA CHATA FENDA SIMPLES 3,8 X 30 MM (1.1/4 ")</t>
  </si>
  <si>
    <t>PARAFUSO ROSCA SOBERBA ZINCADO CABECA CHATA FENDA SIMPLES 4,8 X 40 MM (1.1/2 ")</t>
  </si>
  <si>
    <t>PARAFUSO ROSCA SOBERBA ZINCADO CABECA CHATA FENDA SIMPLES 5,5 X 50 MM (2 ")</t>
  </si>
  <si>
    <t>0,38</t>
  </si>
  <si>
    <t>PARAFUSO ROSCA SOBERBA ZINCADO CABECA CHATA FENDA SIMPLES 5,5 X 65 MM (2.1/2 ")</t>
  </si>
  <si>
    <t>PARAFUSO ZINCADO ROSCA SOBERBA 5/16 " X 120 MM PARA TELHA FIBROCIMENTO</t>
  </si>
  <si>
    <t>1,66</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</si>
  <si>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</si>
  <si>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</si>
  <si>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</si>
  <si>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</si>
  <si>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</si>
  <si>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5,98</t>
  </si>
  <si>
    <t>PARAFUSO ZINCADO ROSCA SOBERBA, CABECA SEXTAVADA, 5/16 " X 250 MM, PARA FIXACAO DE TELHA EM MADEIRA</t>
  </si>
  <si>
    <t>4,48</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</si>
  <si>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</si>
  <si>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</si>
  <si>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</si>
  <si>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3,96</t>
  </si>
  <si>
    <t>PARAFUSO ZINCADO 5/16 " X 85 MM PARA FIXACAO DE TELHA DE FIBROCIMENTO CANALETE 90, INCLUI BUCHA NYLON S-10</t>
  </si>
  <si>
    <t>PARAFUSO ZINCADO, AUTOBROCANTE, FLANGEADO, 4,2 MM X 19 MM</t>
  </si>
  <si>
    <t>29,54</t>
  </si>
  <si>
    <t>PARAFUSO ZINCADO, SEXTAVADO, COM ROSCA INTEIRA, DIAMETRO 1/4", COMPRIMENTO 1/2"</t>
  </si>
  <si>
    <t>PARAFUSO ZINCADO, SEXTAVADO, COM ROSCA INTEIRA, DIAMETRO 3/8", COMPRIMENTO 2"</t>
  </si>
  <si>
    <t>PARAFUSO ZINCADO, SEXTAVADO, COM ROSCA INTEIRA, DIAMETRO 5/8", COMPRIMENTO 2 1/4"</t>
  </si>
  <si>
    <t>4,43</t>
  </si>
  <si>
    <t>PARAFUSO ZINCADO, SEXTAVADO, COM ROSCA INTEIRA, DIAMETRO 5/8", COMPRIMENTO 3", COM PORCA E ARRUELA DE PRESSAO MEDIA</t>
  </si>
  <si>
    <t>5,67</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</si>
  <si>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</si>
  <si>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</si>
  <si>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</si>
  <si>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</si>
  <si>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50,86</t>
  </si>
  <si>
    <t>PARAFUSO, ASTM A307 - GRAU A, SEXTAVADO, ZINCADO, DIAMETRO 3/8" (9,52 MM), COMPRIMENTO 1 " (25,4 MM)</t>
  </si>
  <si>
    <t>122,40</t>
  </si>
  <si>
    <t>PARAFUSO, AUTO ATARRACHANTE, CABECA CHATA, FENDA SIMPLES, 1/4 (6,35 MM) X 25 MM</t>
  </si>
  <si>
    <t>50,64</t>
  </si>
  <si>
    <t>PARAFUSO, COMUM, ASTM A307, SEXTAVADO, DIAMETRO 1/2" (12,7 MM), COMPRIMENTO 1" (25,4 MM)</t>
  </si>
  <si>
    <t>200,48</t>
  </si>
  <si>
    <t>PARALELEPIPEDO GRANITICO OU BASALTICO, PARA PAVIMENTACAO, SEM FRETE (VARIACAO REGIONAL DE PECAS POR M2)</t>
  </si>
  <si>
    <t xml:space="preserve">MIL   </t>
  </si>
  <si>
    <t>2.598,60</t>
  </si>
  <si>
    <t>PASTA LUBRIFICANTE PARA TUBOS E CONEXOES COM JUNTA ELASTICA, EMBALAGEM DE *400* GR (USO EM PVC, ACO, POLIETILENO E OUTROS)</t>
  </si>
  <si>
    <t>PASTA PARA SOLDA DE TUBOS E CONEXOES DE COBRE (EMBALAGEM COM 250 G)</t>
  </si>
  <si>
    <t>61,50</t>
  </si>
  <si>
    <t>PASTA VEDA JUNTAS/ROSCA, EMBALAGEM DE *500* G, PARA INSTALACOES DE AGUA, GAS E OUTROS</t>
  </si>
  <si>
    <t>50,82</t>
  </si>
  <si>
    <t>PASTILHA CERAMICA/PORCELANA, REVEST INT/EXT E  PISCINA, CORES BRANCA OU FRIAS, SOLIDAS, SEM MESCLAGEM/MISTURA, ACABAMENTO LISO *2,5 X 2,5* CM</t>
  </si>
  <si>
    <t>208,29</t>
  </si>
  <si>
    <t>PASTILHA CERAMICA/PORCELANA, REVEST INT/EXT E  PISCINA, CORES BRANCA OU FRIAS, SOLIDAS, SEM MESCLAGEM/MISTURA, ACABAMENTO LISO *5 X 5* CM</t>
  </si>
  <si>
    <t>134,14</t>
  </si>
  <si>
    <t>PASTILHA CERAMICA/PORCELANA, REVEST INT/EXT E  PISCINA, CORES LISAS/SOLIDAS, QUENTES, SEM MESCLAGEM/MISTURA, *2,5 X 2,5* CM</t>
  </si>
  <si>
    <t>226,57</t>
  </si>
  <si>
    <t>PASTILHA CERAMICA/PORCELANA, REVEST INT/EXT E  PISCINA, CORES LISAS/SOLIDAS, QUENTES, SEM MESCLAGEM/MISTURA, *5 X 5* CM</t>
  </si>
  <si>
    <t>160,40</t>
  </si>
  <si>
    <t>PASTILHEIRO (HORISTA)</t>
  </si>
  <si>
    <t>PASTILHEIRO (MENSALISTA)</t>
  </si>
  <si>
    <t>PATCH CORD, CATEGORIA 5 E, EXTENSAO DE 1,50 M</t>
  </si>
  <si>
    <t>PATCH CORD, CATEGORIA 5 E, EXTENSAO DE 2,50 M</t>
  </si>
  <si>
    <t>26,86</t>
  </si>
  <si>
    <t>PATCH CORD, CATEGORIA 6, EXTENSAO DE 1,50 M</t>
  </si>
  <si>
    <t>34,11</t>
  </si>
  <si>
    <t>PATCH CORD, CATEGORIA 6, EXTENSAO DE 2,50 M</t>
  </si>
  <si>
    <t>39,13</t>
  </si>
  <si>
    <t>PATCH PANEL, 24 PORTAS, CATEGORIA 5E, COM RACKS DE 19" E 1 U DE ALTURA</t>
  </si>
  <si>
    <t>370,45</t>
  </si>
  <si>
    <t>PATCH PANEL, 24 PORTAS, CATEGORIA 6, COM RACKS DE 19" E 1 U DE ALTURA</t>
  </si>
  <si>
    <t>645,68</t>
  </si>
  <si>
    <t>PATCH PANEL, 48 PORTAS, CATEGORIA 5E, COM RACKS DE 19" E 2 U DE ALTURA</t>
  </si>
  <si>
    <t>541,99</t>
  </si>
  <si>
    <t>PATCH PANEL, 48 PORTAS, CATEGORIA 6, COM RACKS DE 19" E 2 U DE ALTURA</t>
  </si>
  <si>
    <t>870,73</t>
  </si>
  <si>
    <t>PEDRA ARDOSIA, CINZA, *40 X 40* CM, E= *1 CM</t>
  </si>
  <si>
    <t>34,50</t>
  </si>
  <si>
    <t>PEDRA ARDOSIA, CINZA, 20  X  40 CM,  E=  *1 CM</t>
  </si>
  <si>
    <t>31,13</t>
  </si>
  <si>
    <t>PEDRA ARDOSIA, CINZA, 30  X  30,  E= *1 CM</t>
  </si>
  <si>
    <t>33,36</t>
  </si>
  <si>
    <t>PEDRA BRITADA GRADUADA, CLASSIFICADA (POSTO PEDREIRA/FORNECEDOR, SEM FRETE)</t>
  </si>
  <si>
    <t>70,16</t>
  </si>
  <si>
    <t>PEDRA BRITADA N. 0, OU PEDRISCO (4,8 A 9,5 MM) POSTO PEDREIRA/FORNECEDOR, SEM FRETE</t>
  </si>
  <si>
    <t>80,39</t>
  </si>
  <si>
    <t>PEDRA BRITADA N. 1 (9,5 a 19 MM) POSTO PEDREIRA/FORNECEDOR, SEM FRETE</t>
  </si>
  <si>
    <t>69,63</t>
  </si>
  <si>
    <t>PEDRA BRITADA N. 2 (19 A 38 MM) POSTO PEDREIRA/FORNECEDOR, SEM FRETE</t>
  </si>
  <si>
    <t>PEDRA BRITADA N. 3 (38 A 50 MM) POSTO PEDREIRA/FORNECEDOR, SEM FRETE</t>
  </si>
  <si>
    <t>65,77</t>
  </si>
  <si>
    <t>PEDRA BRITADA N. 4 (50 A 76 MM) POSTO PEDREIRA/FORNECEDOR, SEM FRETE</t>
  </si>
  <si>
    <t>65,20</t>
  </si>
  <si>
    <t>PEDRA BRITADA N. 5 (76 A 100 MM) POSTO PEDREIRA/FORNECEDOR, SEM FRETE</t>
  </si>
  <si>
    <t>59,68</t>
  </si>
  <si>
    <t>PEDRA BRITADA OU BICA CORRIDA, NAO CLASSIFICADA (POSTO PEDREIRA/FORNECEDOR, SEM FRETE)</t>
  </si>
  <si>
    <t>64,31</t>
  </si>
  <si>
    <t>PEDRA DE MAO OU PEDRA RACHAO PARA ARRIMO/FUNDACAO (POSTO PEDREIRA/FORNECEDOR, SEM FRETE)</t>
  </si>
  <si>
    <t>65,45</t>
  </si>
  <si>
    <t>PEDRA GRANITICA OU BASALTICA IRREGULAR, FAIXA GRANULOMETRICA 100 A 150 MM PARA PAVIMENTACAO OU CALCAMENTO POLIEDRICO, POSTO PEDREIRA / FORNECEDOR (SEM FRETE)</t>
  </si>
  <si>
    <t>51,56</t>
  </si>
  <si>
    <t>PEDRA GRANITICA OU BASALTO, CACO, RETALHO, CAVACO, TIPO MIRACEMA, MADEIRA, PADUANA, RACHINHA, SANTA ISABEL OU OUTRAS SIMILARES, E=  *1,0 A *2,0 CM</t>
  </si>
  <si>
    <t>108,42</t>
  </si>
  <si>
    <t>PEDRA GRANITICA, SERRADA, TIPO MIRACEMA, MADEIRA, PADUANA, RACHINHA, SANTA ISABEL OU OUTRAS SIMILARES, *11,5 X  *23 CM, E=  *1,0 A *2,0 CM</t>
  </si>
  <si>
    <t>PEDRA PORTUGUESA  OU PETIT PAVE, BRANCA OU PRETA</t>
  </si>
  <si>
    <t>125,10</t>
  </si>
  <si>
    <t>PEDRA QUARTZITO OU CALCARIO LAMINADO, CACO, TIPO CARIRI, ITACOLOMI, LAGOA SANTA, LUMINARIA, PIRENOPOLIS, SAO TOME OU OUTRAS SIMILARES DA REGIAO, E=  *1,5 A *2,5 CM</t>
  </si>
  <si>
    <t>61,16</t>
  </si>
  <si>
    <t>PEDRA QUARTZITO OU CALCARIO LAMINADO, SERRADA, TIPO CARIRI, ITACOLOMI, LAGOA SANTA, LUMINARIA, PIRENOPOLIS, SAO TOME OU OUTRAS SIMILARES DA REGIAO, *20 X *40 CM, E=  *1,5 A *2,5 CM</t>
  </si>
  <si>
    <t>196,13</t>
  </si>
  <si>
    <t>PEDREGULHO OU PICARRA DE JAZIDA, AO NATURAL, PARA BASE DE PAVIMENTACAO (RETIRADO NA JAZIDA, SEM TRANSPORTE)</t>
  </si>
  <si>
    <t>48,88</t>
  </si>
  <si>
    <t>PEDREIRO (HORISTA)</t>
  </si>
  <si>
    <t>PEDREIRO (MENSALISTA)</t>
  </si>
  <si>
    <t>PEITORIL EM MARMORE, POLIDO, BRANCO COMUM, L= *15* CM, E=  *2,0* CM, COM PINGADEIRA</t>
  </si>
  <si>
    <t>109,80</t>
  </si>
  <si>
    <t>PEITORIL EM MARMORE, POLIDO, BRANCO COMUM, L= *15* CM, E=  *3* CM, CORTE RETO</t>
  </si>
  <si>
    <t>118,06</t>
  </si>
  <si>
    <t>PEITORIL PRE-MOLDADO EM GRANILITE, MARMORITE OU GRANITINA, L = *15* CM</t>
  </si>
  <si>
    <t>75,65</t>
  </si>
  <si>
    <t>PEITORIL/ SOLEIRA EM MARMORE, POLIDO, BRANCO COMUM, L= *25* CM, E=  *3* CM, CORTE RETO</t>
  </si>
  <si>
    <t>163,42</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</si>
  <si>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</si>
  <si>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</si>
  <si>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</si>
  <si>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</si>
  <si>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14.434,59</t>
  </si>
  <si>
    <t>PERFIL "H" DE ACO LAMINADO, "HP" 250 X 62,0</t>
  </si>
  <si>
    <t>14,72</t>
  </si>
  <si>
    <t>PERFIL "H" DE ACO LAMINADO, "HP" 310 X 79,0</t>
  </si>
  <si>
    <t>PERFIL "H" DE ACO LAMINADO, "W" 200 X 35,9</t>
  </si>
  <si>
    <t>PERFIL "I" DE ACO LAMINADO, ABAS INCLINADAS, "I" 102 X 12,7</t>
  </si>
  <si>
    <t>12,32</t>
  </si>
  <si>
    <t>PERFIL "I" DE ACO LAMINADO, ABAS INCLINADAS, "I" 152 X 22</t>
  </si>
  <si>
    <t>11,60</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</si>
  <si>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</si>
  <si>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</si>
  <si>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</si>
  <si>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</si>
  <si>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</si>
  <si>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</si>
  <si>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11,69</t>
  </si>
  <si>
    <t>PERFIL "U" SIMPLES DE ACO GALVANIZADO DOBRADO 75 X *40* MM, E = 2,65 MM</t>
  </si>
  <si>
    <t>PERFIL CANALETA, FORMATO C, EM ACO ZINCADO, PARA ESTRUTURA FORRO DRYWALL, E = 0,5 MM, *46 X 18* (L X H), COMPRIMENTO 3 M</t>
  </si>
  <si>
    <t>6,04</t>
  </si>
  <si>
    <t>PERFIL CANTONEIRA L, LISA, EM ACO, 25 X 30 MM, E = 0,5 MM, PARA ESTRUTURA DRYWALL</t>
  </si>
  <si>
    <t>PERFIL CANTONEIRA L, PERFURADA, EM ACO, 23 X 23 MM, E = 0,5 MM, PARA ESTRUTURA DRYWALL</t>
  </si>
  <si>
    <t>PERFIL CARTOLA DE ACO GALVANIZADO, *20 X 30 X 10* MM, E =  0,8 MM</t>
  </si>
  <si>
    <t>23,99</t>
  </si>
  <si>
    <t>PERFIL DE ALUMINIO ANODIZADO</t>
  </si>
  <si>
    <t>46,18</t>
  </si>
  <si>
    <t>PERFIL DE BORRACHA EPDM MACICO *12 X 15* MM PARA ESQUADRIAS</t>
  </si>
  <si>
    <t>11,00</t>
  </si>
  <si>
    <t>PERFIL ELASTOMERICO PRE-FORMADO EM EPMD, PARA JUNTA DE DILATACAO DE PISOS COM POUCA SOLICITACAO, 15 MM DE LARGURA, MOVIMENTACAO DE *11 A 19* MM</t>
  </si>
  <si>
    <t>168,36</t>
  </si>
  <si>
    <t>PERFIL ELASTOMERICO PRE-FORMADO EM EPMD, PARA JUNTA DE DILATACAO DE USO GERAL EM MEDIAS SOLICITACOES, 8 MM DE LARGURA, MOVIMENTACAO DE *5 A 11* MM</t>
  </si>
  <si>
    <t>76,10</t>
  </si>
  <si>
    <t>PERFIL GUIA, FORMATO U, EM ACO ZINCADO, PARA ESTRUTURA PAREDE DRYWALL, E = 0,5 MM, 48  X 3000 MM (L X C)</t>
  </si>
  <si>
    <t>PERFIL GUIA, FORMATO U, EM ACO ZINCADO, PARA ESTRUTURA PAREDE DRYWALL, E = 0,5 MM, 70 X 3000 MM (L X C)</t>
  </si>
  <si>
    <t>8,21</t>
  </si>
  <si>
    <t>PERFIL GUIA, FORMATO U, EM ACO ZINCADO, PARA ESTRUTURA PAREDE DRYWALL, E = 0,5 MM, 90 X 3000 MM (L X C)</t>
  </si>
  <si>
    <t>9,07</t>
  </si>
  <si>
    <t>PERFIL LONGARINA (PRINCIPAL), T CLICADO, EM ACO, BRANCO NAS FACES APARENTES, PARA FORRO REMOVIVEL, 24 X 32 X 3750 MM (L X H X C</t>
  </si>
  <si>
    <t>5,48</t>
  </si>
  <si>
    <t>PERFIL MONTANTE, FORMATO C, EM ACO ZINCADO, PARA ESTRUTURA PAREDE DRYWALL, E = 0,5 MM, 48 X 3000 MM (L X C)</t>
  </si>
  <si>
    <t>PERFIL MONTANTE, FORMATO C, EM ACO ZINCADO, PARA ESTRUTURA PAREDE DRYWALL, E = 0,5 MM, 70 X 3000 MM (L X C)</t>
  </si>
  <si>
    <t>9,32</t>
  </si>
  <si>
    <t>PERFIL MONTANTE, FORMATO C, EM ACO ZINCADO, PARA ESTRUTURA PAREDE DRYWALL, E = 0,5 MM, 90 X 3000 MM (L X C)</t>
  </si>
  <si>
    <t>10,82</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</si>
  <si>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</si>
  <si>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</si>
  <si>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</si>
  <si>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5,86</t>
  </si>
  <si>
    <t>PERFIL TIPO CANTONEIRA EM L, EM ACO GALVANIZADO, BRANCO, PARA FORRO REMOVIVEL, *23* X 3000 MM (L X C)</t>
  </si>
  <si>
    <t>5,07</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</si>
  <si>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</si>
  <si>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</si>
  <si>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</si>
  <si>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6,70</t>
  </si>
  <si>
    <t>PERFIL UDC ("U" DOBRADO DE CHAPA) SIMPLES DE ACO LAMINADO, GALVANIZADO, ASTM A36, 127 X 50 MM, E= 3 MM</t>
  </si>
  <si>
    <t>11,41</t>
  </si>
  <si>
    <t>PERFILADO PERFURADO DUPLO 38 X 76 MM, CHAPA 22</t>
  </si>
  <si>
    <t>17,17</t>
  </si>
  <si>
    <t>PERFILADO PERFURADO SIMPLES 38 X 38 MM, CHAPA 22</t>
  </si>
  <si>
    <t>10,00</t>
  </si>
  <si>
    <t>PERFILADO PERFURADO 19 X 38 MM, CHAPA 22</t>
  </si>
  <si>
    <t>PERFURATRIZ COM TORRE METALICA PARA EXECUCAO DE ESTACA HELICE CONTINUA, PROFUNDIDADE MAXIMA DE 30 M, DIAMETRO MAXIMO DE 800 MM, POTENCIA INSTALADA DE 268 HP, MESA ROTATIVA COM TORQUE MAXIMO DE 170 KNM</t>
  </si>
  <si>
    <t>4.122.631,54</t>
  </si>
  <si>
    <t>PERFURATRIZ COM TORRE METALICA PARA EXECUCAO DE ESTACA HELICE CONTINUA, PROFUNDIDADE MAXIMA DE 32 M, DIAMETRO MAXIMO DE 1000 MM, POTENCIA INSTALADA DE 350 HP, MESA ROTATIVA COM TORQUE MAXIMO DE 263 KNM</t>
  </si>
  <si>
    <t>6.410.526,27</t>
  </si>
  <si>
    <t>PERFURATRIZ HIDRAULICA COM TRADO CURTO ACOPLADO, PROFUNDIDADE MAXIMA DE 20 M, DIAMETRO MAXIMO DE 1500 MM, POTENCIA INSTALADA DE 137 HP, MESA ROTATIVA COM TORQUE MAXIMO DE 30 KNM (INCLUI MONTAGEM, NAO INCLUI CAMINHAO)</t>
  </si>
  <si>
    <t>1.569.473,72</t>
  </si>
  <si>
    <t>PERFURATRIZ MANUAL, TORQUE MAXIMO 55 KGF.M, POTENCIA 5 CV, COM DIAMETRO MAXIMO 8 1/2" (INCLUI SUPORTE/CHASSI TIPO MESA)</t>
  </si>
  <si>
    <t>51.853,60</t>
  </si>
  <si>
    <t>PERFURATRIZ MANUAL, TORQUE MAXIMO 83 N.M, POTENCIA 5 CV, COM DIAMETRO MAXIMO 4" (NAO INCLUI SUPORTE / CHASSI)</t>
  </si>
  <si>
    <t>7.472,63</t>
  </si>
  <si>
    <t>PERFURATRIZ MANUAL, TORQUE MAXIMO 83 N.M, POTENCIA 5 CV, COM DIAMETRO MAXIMO 4", PARA SOLO GRAMPEADO (INCLUI SUPORTE OU CHASSI TIPO MESA)</t>
  </si>
  <si>
    <t>23.392,60</t>
  </si>
  <si>
    <t>PERFURATRIZ PNEUMATICA MANUAL DE PESO MEDIO, 18KG, COMPRIMENTO DE CURSO DE 6 M, DIAMETRO DO PISTAO DE 5,5 CM</t>
  </si>
  <si>
    <t>12.793,74</t>
  </si>
  <si>
    <t>PERFURATRIZ SOBRE ESTEIRA, TORQUE MAXIMO DE 600 KGF, POTENCIA ENTRE 50 E 60 HP, DIAMETRO MAXIMO DE 10"</t>
  </si>
  <si>
    <t>861.000,00</t>
  </si>
  <si>
    <t>PERFURATRIZ SOBRE ESTEIRA, TORQUE MAXIMO 600 KGF, PESO MEDIO 1000 KG, POTENCIA 20 HP, DIAMETRO MAXIMO 10"</t>
  </si>
  <si>
    <t>898.334,47</t>
  </si>
  <si>
    <t>PICAPE CABINE SIMPLES COM MOTOR 1.6 FLEX, CAMBIO MANUAL, POTENCIA 101/104 CV, 2 PORTAS</t>
  </si>
  <si>
    <t>91.142,00</t>
  </si>
  <si>
    <t>PILAR QUADRADO NAO APARELHADO *10 X 10* CM, EM MACARANDUBA, ANGELIM OU EQUIVALENTE DA REGIAO - BRUTA</t>
  </si>
  <si>
    <t>55,68</t>
  </si>
  <si>
    <t>PILAR QUADRADO NAO APARELHADO *15 X 15* CM, EM MACARANDUBA, ANGELIM OU EQUIVALENTE DA REGIAO - BRUTA</t>
  </si>
  <si>
    <t>118,19</t>
  </si>
  <si>
    <t>PILAR QUADRADO NAO APARELHADO *20 X 20* CM, EM MACARANDUBA, ANGELIM OU EQUIVALENTE DA REGIAO - BRUTA</t>
  </si>
  <si>
    <t>205,64</t>
  </si>
  <si>
    <t>PINCEL CHATO (TRINCHA) CERDAS GRIS 1.1/2 " (38 MM)</t>
  </si>
  <si>
    <t>PINGADEIRA PLASTICA PARA TELHA DE FIBROCIMENTO CANALETE 49/KALHETA OU CANALETE 90/KALHETAO</t>
  </si>
  <si>
    <t>1,91</t>
  </si>
  <si>
    <t>PINO DE ACO COM ARRUELA CONICA, DIAMETRO ARRUELA = *23* MM E COMP HASTE = *27* MM (ACAO INDIRETA)</t>
  </si>
  <si>
    <t>46,91</t>
  </si>
  <si>
    <t>PINO DE ACO COM FURO, HASTE = 27 MM (ACAO DIRETA)</t>
  </si>
  <si>
    <t>40,33</t>
  </si>
  <si>
    <t>PINO DE ACO COM ROSCA 1/4 ", COMPRIMENTO DA HASTE = 30 MM E ROSCA = 20 MM (ACAO DIRETA)</t>
  </si>
  <si>
    <t>53,50</t>
  </si>
  <si>
    <t>PINO DE ACO LISO 1/4 ", HASTE = *36,5* MM (ACAO DIRETA)</t>
  </si>
  <si>
    <t>33,00</t>
  </si>
  <si>
    <t>PINO DE ACO LISO 1/4 ", HASTE = *53* MM (ACAO DIRETA)</t>
  </si>
  <si>
    <t>34,57</t>
  </si>
  <si>
    <t>PINO GUIA RETO, EM LATAO, CHAPA COM 3 MM DE ESPESSURA E GUIA COM ROLETE DE 9 MM</t>
  </si>
  <si>
    <t>8,02</t>
  </si>
  <si>
    <t>PINO ROSCA EXTERNA, EM ACO GALVANIZADO, PARA ISOLADOR DE 15KV, DIAMETRO 25 MM, COMPRIMENTO *290* MM</t>
  </si>
  <si>
    <t>40,93</t>
  </si>
  <si>
    <t>PINO ROSCA EXTERNA, EM ACO GALVANIZADO, PARA ISOLADOR DE 25KV, DIAMETRO 35MM, COMPRIMENTO *320* MM</t>
  </si>
  <si>
    <t>56,03</t>
  </si>
  <si>
    <t>PINTOR (HORISTA)</t>
  </si>
  <si>
    <t>PINTOR (MENSALISTA)</t>
  </si>
  <si>
    <t>4.107,14</t>
  </si>
  <si>
    <t>PINTOR DE LETREIROS (HORISTA)</t>
  </si>
  <si>
    <t>PINTOR DE LETREIROS (MENSALISTA)</t>
  </si>
  <si>
    <t>3.787,61</t>
  </si>
  <si>
    <t>PINTOR PARA TINTA EPOXI (HORISTA)</t>
  </si>
  <si>
    <t>PINTOR PARA TINTA EPOXI (MENSALISTA)</t>
  </si>
  <si>
    <t>PISO DE BORRACHA CANELADO EM PLACAS 50 X 50 CM, E = *3,5* MM, PARA COLA</t>
  </si>
  <si>
    <t>69,23</t>
  </si>
  <si>
    <t>PISO DE BORRACHA ESPORTIVO EM PLACAS 50 X 50 CM, E = 15 MM, PARA ARGAMASSA, PRETO</t>
  </si>
  <si>
    <t>315,33</t>
  </si>
  <si>
    <t>PISO DE BORRACHA FRISADO OU PASTILHADO, PRETO, EM PLACAS 50 X 50 CM, E = 7 MM, PARA ARGAMASSA</t>
  </si>
  <si>
    <t>191,53</t>
  </si>
  <si>
    <t>PISO DE BORRACHA PASTILHADO EM PLACAS 50 X 50 CM, E = *3,5* MM, PARA COLA, PRETO</t>
  </si>
  <si>
    <t>52,67</t>
  </si>
  <si>
    <t>PISO DE BORRACHA PASTILHADO EM PLACAS 50 X 50 CM, E = 15 MM, PARA ARGAMASSA, PRETO</t>
  </si>
  <si>
    <t>306,95</t>
  </si>
  <si>
    <t>PISO ELEVADO COM 2 PLACAS DE ACO COM ENCHIMENTO DE CONCRETO CELULAR, INCLUSO BASE/HASTE/CRUZETAS, 60 X 60 CM, H = *28* CM, RESISTENCIA CARGA CONCENTRADA 496 KG (COM COLOCACAO)</t>
  </si>
  <si>
    <t>445,60</t>
  </si>
  <si>
    <t>PISO EM CERAMICA ESMALTADA EXTRA, PEI MAIOR OU IGUAL A 4, FORMATO MAIOR QUE 2025 CM2</t>
  </si>
  <si>
    <t>70,73</t>
  </si>
  <si>
    <t>PISO EM CERAMICA ESMALTADA EXTRA, PEI MAIOR OU IGUAL A 4, FORMATO MENOR OU IGUAL A 2025 CM2</t>
  </si>
  <si>
    <t>34,70</t>
  </si>
  <si>
    <t>PISO EM CERAMICA ESMALTADA, COMERCIAL (PADRAO POPULAR), PEI MAIOR OU IGUAL A 3, FORMATO MENOR OU IGUAL A  2025 CM2</t>
  </si>
  <si>
    <t>PISO EM GRANILITE, MARMORITE OU GRANITINA, AGREGADO COR PRETO, CINZA, PALHA OU BRANCO, E=  *8* MM (INCLUSO EXECUCAO)</t>
  </si>
  <si>
    <t>87,00</t>
  </si>
  <si>
    <t>PISO EM GRANITO, POLIDO, TIPO AMENDOA/ AMARELO CAPRI/ AMARELO DOURADO CARIOCA OU OUTROS EQUIVALENTES DA REGIAO, FORMATO MENOR OU IGUAL A 3025 CM2, E=  *2* CM</t>
  </si>
  <si>
    <t>385,00</t>
  </si>
  <si>
    <t>PISO EM GRANITO, POLIDO, TIPO ANDORINHA/ QUARTZ/ CASTELO/ CORUMBA OU OUTROS EQUIVALENTES DA REGIAO, FORMATO MENOR OU IGUAL A 3025 CM2, E=  *2* CM</t>
  </si>
  <si>
    <t>290,56</t>
  </si>
  <si>
    <t>PISO EM GRANITO, POLIDO, TIPO MARFIM, DALLAS, CARAVELAS OU OUTROS EQUIVALENTES DA REGIAO, FORMATO MENOR OU IGUAL A 3025 CM2, E=  *2*CM</t>
  </si>
  <si>
    <t>371,27</t>
  </si>
  <si>
    <t>PISO EM GRANITO, POLIDO, TIPO PRETO SAO GABRIEL/ TIJUCA OU OUTROS EQUIVALENTES DA REGIAO, FORMATO MENOR OU IGUAL A 3025 CM2, E=  *2* CM</t>
  </si>
  <si>
    <t>419,70</t>
  </si>
  <si>
    <t>PISO EM PORCELANATO RETIFICADO EXTRA, FORMATO MENOR OU IGUAL A 2025 CM2</t>
  </si>
  <si>
    <t>94,28</t>
  </si>
  <si>
    <t>PISO EM REGUA VINILICA SEMIFLEXIVEL, ENCAIXE CLICADO, E = 4 MM (SEM COLOCACAO)</t>
  </si>
  <si>
    <t>154,20</t>
  </si>
  <si>
    <t>PISO EPOXI AUTONIVELANTE, ESPESSURA *4* MM (INCLUSO EXECUCAO)</t>
  </si>
  <si>
    <t>167,04</t>
  </si>
  <si>
    <t>PISO EPOXI MULTILAYER, ESPESSURA *2* MM (INCLUSO EXECUCAO)</t>
  </si>
  <si>
    <t>97,30</t>
  </si>
  <si>
    <t>PISO FULGET (GRANITO LAVADO) EM PLACAS DE *40 X 40* CM, E = 2,0 CM (SEM COLOCACAO)</t>
  </si>
  <si>
    <t>125,28</t>
  </si>
  <si>
    <t>PISO FULGET (GRANITO LAVADO) EM PLACAS DE *75 X 75* CM, E = 2,0 CM (SEM COLOCACAO)</t>
  </si>
  <si>
    <t>231,07</t>
  </si>
  <si>
    <t>PISO FULGET (GRANITO LAVADO) MOLDADO IN LOCO (INCLUSO EXECUCAO)</t>
  </si>
  <si>
    <t>123,88</t>
  </si>
  <si>
    <t>PISO INDUSTRIAL EM CONCRETO ARMADO DE ACABAMENTO POLIDO, ESPESSURA 12 CM (CIMENTO QUEIMADO) (INCLUSO EXECUCAO)</t>
  </si>
  <si>
    <t>136,41</t>
  </si>
  <si>
    <t>PISO KORODUR (INCLUSO EXECUCAO)</t>
  </si>
  <si>
    <t>104,40</t>
  </si>
  <si>
    <t>PISO PODOTATIL DE CONCRETO - DIRECIONAL E ALERTA, *40 X 40 X 2,5* CM</t>
  </si>
  <si>
    <t>13,62</t>
  </si>
  <si>
    <t>PISO PORCELANATO, BORDA RETA, EXTRA, FORMATO MAIOR QUE 2025 CM2</t>
  </si>
  <si>
    <t>111,35</t>
  </si>
  <si>
    <t>PISO TATIL ALERTA OU DIRECIONAL, DE BORRACHA, COLORIDO, 25 X 25 CM, E = 5 MM, PARA COLA</t>
  </si>
  <si>
    <t>210,51</t>
  </si>
  <si>
    <t>PISO TATIL DE ALERTA OU DIRECIONAL DE BORRACHA, PRETO, 25 X 25 CM, E = 5 MM, PARA COLA</t>
  </si>
  <si>
    <t>200,52</t>
  </si>
  <si>
    <t>PISO TATIL DE ALERTA OU DIRECIONAL, DE BORRACHA, COLORIDO, 25 X 25 CM, E = 12 MM, PARA ARGAMASSA</t>
  </si>
  <si>
    <t>521,22</t>
  </si>
  <si>
    <t>PISO TATIL DE ALERTA OU DIRECIONAL, DE BORRACHA, PRETO, 25 X 25 CM, E = 12 MM, PARA ARGAMASSA</t>
  </si>
  <si>
    <t>464,07</t>
  </si>
  <si>
    <t>PISO URETANO, VERSAO REVESTIMENTO AUTONIVELANTE, ESPESSURA VARIÁVEL DE 3 A 4 MM (INCLUSO EXECUCAO)</t>
  </si>
  <si>
    <t>162,16</t>
  </si>
  <si>
    <t>PISO/ REVESTIMENTO EM GRANITO, POLIDO, TIPO ANDORINHA/ QUARTZ/ CASTELO/ CORUMBA OU OUTROS EQUIVALENTES DA REGIAO, FORMATO MAIOR OU IGUAL A 3025 CM2, E = *2*CM</t>
  </si>
  <si>
    <t>306,70</t>
  </si>
  <si>
    <t>PISO/ REVESTIMENTO EM MARMORE, POLIDO, BRANCO COMUM, FORMATO MAIOR OU IGUAL A 3025 CM2, E = *2* CM</t>
  </si>
  <si>
    <t>452,36</t>
  </si>
  <si>
    <t>PISO/ REVESTIMENTO EM MARMORE, POLIDO, BRANCO COMUM, FORMATO MENOR OU IGUAL A 3025 CM2, E = *2* CM</t>
  </si>
  <si>
    <t>464,96</t>
  </si>
  <si>
    <t>PLACA / CHAPA DE GESSO ACARTONADO, ACABAMENTO VINILICO LISO EM UMA DAS FACES, COR BRANCA, BORDA QUADRADA, E = 9,5 MM, *625 X 1250* MM (L X C), PARA FORRO REMOVIVEL</t>
  </si>
  <si>
    <t>37,68</t>
  </si>
  <si>
    <t>PLACA / CHAPA DE GESSO ACARTONADO, ACABAMENTO VINILICO LISO EM UMA DAS FACES, COR BRANCA, BORDA QUADRADA, E = 9,5 MM, *625 X 625* MM (L X C), PARA FORRO REMOVIVEL</t>
  </si>
  <si>
    <t>39,88</t>
  </si>
  <si>
    <t>PLACA / CHAPA DE GESSO ACARTONADO, RESISTENTE A UMIDADE (RU), COR VERDE, E = 12,5 MM, 1200 X 1800 MM (L X C)</t>
  </si>
  <si>
    <t>PLACA / CHAPA DE GESSO ACARTONADO, RESISTENTE A UMIDADE (RU), COR VERDE, E = 12,5 MM, 1200 X 2400 MM (L X C)</t>
  </si>
  <si>
    <t>23,71</t>
  </si>
  <si>
    <t>PLACA / CHAPA DE GESSO ACARTONADO, RESISTENTE A UMIDADE (RU), COR VERDE, E = 15 MM, 1200 X 2400 MM (L X C)</t>
  </si>
  <si>
    <t>25,57</t>
  </si>
  <si>
    <t>PLACA / CHAPA DE GESSO ACARTONADO, RESISTENTE AO FOGO (RF), COR ROSA, E = 12,5 MM, 1200 X 1800 MM (L X C)</t>
  </si>
  <si>
    <t>PLACA / CHAPA DE GESSO ACARTONADO, RESISTENTE AO FOGO (RF), COR ROSA, E = 12,5 MM, 1200 X 2400 MM (L X C)</t>
  </si>
  <si>
    <t>19,84</t>
  </si>
  <si>
    <t>PLACA / CHAPA DE GESSO ACARTONADO, RESISTENTE AO FOGO (RF), COR ROSA, E = 15 MM, 1200 X 2400 MM (L X C)</t>
  </si>
  <si>
    <t>24,23</t>
  </si>
  <si>
    <t>PLACA / CHAPA DE GESSO ACARTONADO, STANDARD (ST), COR BRANCA, E = 12,5 MM, 1200 X 1800 MM (L X C)</t>
  </si>
  <si>
    <t>16,62</t>
  </si>
  <si>
    <t>PLACA / CHAPA DE GESSO ACARTONADO, STANDARD (ST), COR BRANCA, E = 12,5 MM, 1200 X 2400 MM (L X C)</t>
  </si>
  <si>
    <t>PLACA / CHAPA DE GESSO ACARTONADO, STANDARD (ST), COR BRANCA, E = 15 MM, 1200 X 2400 MM (L X C)</t>
  </si>
  <si>
    <t>PLACA CIMENTICIA LISA E = 10 MM, DE 1,20 X *2,50* M (SEM AMIANTO)</t>
  </si>
  <si>
    <t>45,85</t>
  </si>
  <si>
    <t>PLACA CIMENTICIA LISA E = 6 MM, DE 1,20 X *2,50* M (SEM AMIANTO)</t>
  </si>
  <si>
    <t>28,06</t>
  </si>
  <si>
    <t>PLACA DE ACO ESMALTADA PARA  IDENTIFICACAO DE RUA, *45 CM X 20* CM</t>
  </si>
  <si>
    <t>74,25</t>
  </si>
  <si>
    <t>PLACA DE ACRILICO TRANSPARENTE ADESIVADA PARA SINALIZACAO DE PORTAS, BORDA POLIDA, DE *25 X 8*, E = 6 MM (NAO INCLUI ACESSORIOS PARA FIXACAO)</t>
  </si>
  <si>
    <t>70,83</t>
  </si>
  <si>
    <t>PLACA DE FIBRA MINERAL PARA FORRO, DE 1250 X 625 MM, E = 15 MM, BORDA RETA, COM PINTURA ANTIMOFO (NAO INCLUI PERFIS)</t>
  </si>
  <si>
    <t>66,73</t>
  </si>
  <si>
    <t>PLACA DE FIBRA MINERAL PARA FORRO, DE 625 X 625 MM, E = 15 MM, BORDA REBAIXADA PARA PERFIL 24 MM, COM PINTURA ANTIMOFO (NAO INCLUI PERFIS)</t>
  </si>
  <si>
    <t>56,26</t>
  </si>
  <si>
    <t>PLACA DE FIBRA MINERAL PARA FORRO, DE 625 X 625 MM, E = 15 MM, BORDA RETA, COM PINTURA ANTIMOFO (NAO INCLUI PERFIS)</t>
  </si>
  <si>
    <t>35,00</t>
  </si>
  <si>
    <t>PLACA DE GESSO PARA FORRO, *60 X 60* CM, ESPESSURA DE 12 MM (SEM COLOCACAO)</t>
  </si>
  <si>
    <t>9,97</t>
  </si>
  <si>
    <t>PLACA DE INAUGURACAO EM BRONZE *35X 50*CM</t>
  </si>
  <si>
    <t>1.080,01</t>
  </si>
  <si>
    <t>PLACA DE INAUGURACAO METALICA, *40* CM X *60* CM</t>
  </si>
  <si>
    <t>678,38</t>
  </si>
  <si>
    <t>PLACA DE OBRA (PARA CONSTRUCAO CIVIL) EM CHAPA GALVANIZADA *N. 22*, ADESIVADA, DE *2,4 X 1,2* M (SEM POSTES PARA FIXACAO)</t>
  </si>
  <si>
    <t>225,00</t>
  </si>
  <si>
    <t>PLACA DE SINALIZACAO DE SEGURANCA CONTRA INCENDIO - ALERTA, TRIANGULAR, BASE DE *30* CM, EM PVC *2* MM ANTI-CHAMAS (SIMBOLOS, CORES E PICTOGRAMAS CONFORME NBR 16820)</t>
  </si>
  <si>
    <t>42,34</t>
  </si>
  <si>
    <t>PLACA DE SINALIZACAO DE SEGURANCA CONTRA INCENDIO, FOTOLUMINESCENTE, QUADRADA, *14 X 14* CM, EM PVC *2* MM ANTI-CHAMAS (SIMBOLOS, CORES E PICTOGRAMAS CONFORME NBR 16820)</t>
  </si>
  <si>
    <t>12,86</t>
  </si>
  <si>
    <t>PLACA DE SINALIZACAO DE SEGURANCA CONTRA INCENDIO, FOTOLUMINESCENTE, QUADRADA, *20 X 20* CM, EM PVC *2* MM ANTI-CHAMAS (SIMBOLOS, CORES E PICTOGRAMAS CONFORME NBR 16820)</t>
  </si>
  <si>
    <t>24,88</t>
  </si>
  <si>
    <t>PLACA DE SINALIZACAO DE SEGURANCA CONTRA INCENDIO, FOTOLUMINESCENTE, RETANGULAR, *12 X 40* CM, EM PVC *2* MM ANTI-CHAMAS (SIMBOLOS, CORES E PICTOGRAMAS CONFORME NBR 16820)</t>
  </si>
  <si>
    <t>30,52</t>
  </si>
  <si>
    <t>PLACA DE SINALIZACAO DE SEGURANCA CONTRA INCENDIO, FOTOLUMINESCENTE, RETANGULAR, *13 X 26* CM, EM PVC *2* MM ANTI-CHAMAS (SIMBOLOS, CORES E PICTOGRAMAS CONFORME NBR 16820)</t>
  </si>
  <si>
    <t>21,51</t>
  </si>
  <si>
    <t>PLACA DE SINALIZACAO DE SEGURANCA CONTRA INCENDIO, FOTOLUMINESCENTE, RETANGULAR, *20 X 40* CM, EM PVC *2* MM ANTI-CHAMAS (SIMBOLOS, CORES E PICTOGRAMAS CONFORME NBR 16820)</t>
  </si>
  <si>
    <t>PLACA DE SINALIZACAO EM CHAPA DE ACO NUM 16 COM PINTURA REFLETIVA</t>
  </si>
  <si>
    <t>519,75</t>
  </si>
  <si>
    <t>PLACA DE SINALIZACAO EM CHAPA DE ALUMINIO COM PINTURA REFLETIVA, E = 2 MM</t>
  </si>
  <si>
    <t>648,00</t>
  </si>
  <si>
    <t>PLACA DE VENTILACAO PARA TELHA DE FIBROCIMENTO CANALETE 49 KALHETA</t>
  </si>
  <si>
    <t>8,59</t>
  </si>
  <si>
    <t>PLACA DE VENTILACAO PARA TELHA DE FIBROCIMENTO, CANALETE 90 OU KALHETAO</t>
  </si>
  <si>
    <t>14,70</t>
  </si>
  <si>
    <t>PLACA NUMERACAO RESIDENCIAL EM CHAPA GALVANIZADA ESMALTADA 12 X 18 CM</t>
  </si>
  <si>
    <t>33,75</t>
  </si>
  <si>
    <t>PLACA ORIENTATIVA SOBRE EXERCÍCIOS, 2,00M X 1,00M, EM TUBO DE ACO CARBONO, PINTURA NO PROCESSO ELETROSTATICO - PARA ACADEMIA AO AR LIVRE / ACADEMIA DA TERCEIRA IDADE - ATI</t>
  </si>
  <si>
    <t>2.053,01</t>
  </si>
  <si>
    <t>PLACA VINILICA SEMIFLEXIVEL PARA PISOS, E = 3,2 MM, 30 X 30 CM (SEM COLOCACAO)</t>
  </si>
  <si>
    <t>148,03</t>
  </si>
  <si>
    <t>PLACA VINILICA SEMIFLEXIVEL PARA REVESTIMENTO DE PISOS E PAREDES, E = 2 MM (SEM COLOCACAO)</t>
  </si>
  <si>
    <t>89,00</t>
  </si>
  <si>
    <t>PLACA/PISO DE CONCRETO POROSO/ PAVIMENTO PERMEAVEL/BLOCO DRENANTE DE CONCRETO, 40 CM X 40 CM, E = 6 CM, COR NATURAL</t>
  </si>
  <si>
    <t>89,41</t>
  </si>
  <si>
    <t>PLACA/TAMPA CEGA EM LATAO ESCOVADO PARA CONDULETE EM LIGA DE ALUMINIO 4 X 4"</t>
  </si>
  <si>
    <t>33,70</t>
  </si>
  <si>
    <t>PLUG OU BUJAO DE FERRO GALVANIZADO, DE 1 1/2"</t>
  </si>
  <si>
    <t>15,70</t>
  </si>
  <si>
    <t>PLUG OU BUJAO DE FERRO GALVANIZADO, DE 1 1/4"</t>
  </si>
  <si>
    <t>13,47</t>
  </si>
  <si>
    <t>PLUG OU BUJAO DE FERRO GALVANIZADO, DE 1/2"</t>
  </si>
  <si>
    <t>PLUG OU BUJAO DE FERRO GALVANIZADO, DE 1"</t>
  </si>
  <si>
    <t>8,62</t>
  </si>
  <si>
    <t>PLUG OU BUJAO DE FERRO GALVANIZADO, DE 2 1/2"</t>
  </si>
  <si>
    <t>46,41</t>
  </si>
  <si>
    <t>PLUG OU BUJAO DE FERRO GALVANIZADO, DE 2"</t>
  </si>
  <si>
    <t>23,20</t>
  </si>
  <si>
    <t>PLUG OU BUJAO DE FERRO GALVANIZADO, DE 3/4"</t>
  </si>
  <si>
    <t>PLUG OU BUJAO DE FERRO GALVANIZADO, DE 3"</t>
  </si>
  <si>
    <t>64,99</t>
  </si>
  <si>
    <t>PLUG OU BUJAO DE FERRO GALVANIZADO, DE 4"</t>
  </si>
  <si>
    <t>120,79</t>
  </si>
  <si>
    <t>PLUG PVC P/ ESG PREDIAL  75MM</t>
  </si>
  <si>
    <t>7,04</t>
  </si>
  <si>
    <t>PLUG PVC P/ ESG PREDIAL 100MM</t>
  </si>
  <si>
    <t>11,40</t>
  </si>
  <si>
    <t>PLUG PVC P/ ESG PREDIAL 50MM</t>
  </si>
  <si>
    <t>PLUG PVC ROSCAVEL,  1/2",  AGUA FRIA PREDIAL (NBR 5648)</t>
  </si>
  <si>
    <t>PLUG PVC,  JE, DN 100 MM, PARA REDE COLETORA ESGOTO (NBR 10569)</t>
  </si>
  <si>
    <t>PLUG PVC, JE, DN 150 MM, PARA REDE COLETORA ESGOTO (NBR 10569)</t>
  </si>
  <si>
    <t>92,91</t>
  </si>
  <si>
    <t>PLUG PVC, JE, DN 200 MM, PARA REDE COLETORA ESGOTO (NBR 10569)</t>
  </si>
  <si>
    <t>188,67</t>
  </si>
  <si>
    <t>PLUG PVC, JE, DN 250 MM, PARA REDE COLETORA ESGOTO (NBR 10569)</t>
  </si>
  <si>
    <t>364,37</t>
  </si>
  <si>
    <t>PLUG PVC, JE, DN 350 MM, PARA REDE COLETORA ESGOTO (NBR 10569)</t>
  </si>
  <si>
    <t>1.071,38</t>
  </si>
  <si>
    <t>PLUG PVC, ROSCAVEL 1", PARA AGUA FRIA PREDIAL</t>
  </si>
  <si>
    <t>PLUG PVC, ROSCAVEL 3/4", PARA  AGUA FRIA PREDIAL</t>
  </si>
  <si>
    <t>PLUG PVC, ROSCAVEL, 1 1/2",  AGUA FRIA PREDIAL</t>
  </si>
  <si>
    <t>9,55</t>
  </si>
  <si>
    <t>PLUG PVC, ROSCAVEL, 1 1/4",  AGUA FRIA PREDIAL</t>
  </si>
  <si>
    <t>PLUG PVC, ROSCAVEL, 2",  AGUA FRIA PREDIAL</t>
  </si>
  <si>
    <t>13,11</t>
  </si>
  <si>
    <t>PO DE MARMORE (POSTO PEDREIRA/FORNECEDOR, SEM FRETE)</t>
  </si>
  <si>
    <t>0,95</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</si>
  <si>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</si>
  <si>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</si>
  <si>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</si>
  <si>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</si>
  <si>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6.691,04</t>
  </si>
  <si>
    <t>POLIESTIRENO EXPANDIDO/EPS (ISOPOR), PEROLAS, PARA CONCRETO LEVE</t>
  </si>
  <si>
    <t>43,50</t>
  </si>
  <si>
    <t>POLIESTIRENO EXPANDIDO/EPS (ISOPOR), TIPO 2F, BLOCO</t>
  </si>
  <si>
    <t>334,71</t>
  </si>
  <si>
    <t>POLIESTIRENO EXPANDIDO/EPS (ISOPOR), TIPO 2F, PLACA, ISOLAMENTO TERMOACUSTICO, E = 10 MM, 1000 X 500 MM</t>
  </si>
  <si>
    <t>2,84</t>
  </si>
  <si>
    <t>POLIESTIRENO EXPANDIDO/EPS (ISOPOR), TIPO 2F, PLACA, ISOLAMENTO TERMOACUSTICO, E = 20 MM, 1000 X 500 MM</t>
  </si>
  <si>
    <t>POLIESTIRENO EXPANDIDO/EPS (ISOPOR), TIPO 2F, PLACA, ISOLAMENTO TERMOACUSTICO, E = 50 MM, 1000 X 500 MM</t>
  </si>
  <si>
    <t>POLVORA NEGRA</t>
  </si>
  <si>
    <t>119,19</t>
  </si>
  <si>
    <t>PONTALETE *7,5 X 7,5* CM EM PINUS, MISTA OU EQUIVALENTE DA REGIAO - BRUTA</t>
  </si>
  <si>
    <t>7,49</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</si>
  <si>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</si>
  <si>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</si>
  <si>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</si>
  <si>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225,56</t>
  </si>
  <si>
    <t>PORCA OLHAL EM ACO GALVANIZADO, ESPESSURA 16MM, ABERTURA 21MM</t>
  </si>
  <si>
    <t>22,24</t>
  </si>
  <si>
    <t>PORCA OLHAL M 16,  EM ACO GALVANIZADO, DIAMETRO = 16 MM</t>
  </si>
  <si>
    <t>14,24</t>
  </si>
  <si>
    <t>PORCA UNIAO/JUNCAO ZINCADA SEXTAVADA 1/4 ", CHAVE 7/16 ", COMPRIMENTO = 25 MM</t>
  </si>
  <si>
    <t>0,91</t>
  </si>
  <si>
    <t>PORCA ZINCADA, QUADRADA, DIAMETRO 3/8"</t>
  </si>
  <si>
    <t>PORCA ZINCADA, QUADRADA, DIAMETRO 5/8"</t>
  </si>
  <si>
    <t>PORCA ZINCADA, SEXTAVADA, DIAMETRO 1/2"</t>
  </si>
  <si>
    <t>PORCA ZINCADA, SEXTAVADA, DIAMETRO 1/4"</t>
  </si>
  <si>
    <t>0,33</t>
  </si>
  <si>
    <t>PORCA ZINCADA, SEXTAVADA, DIAMETRO 1"</t>
  </si>
  <si>
    <t>PORCA ZINCADA, SEXTAVADA, DIAMETRO 3/8"</t>
  </si>
  <si>
    <t>PORCA ZINCADA, SEXTAVADA, DIAMETRO 5/16"</t>
  </si>
  <si>
    <t>PORCA ZINCADA, SEXTAVADA, DIAMETRO 5/8"</t>
  </si>
  <si>
    <t>PORTA CADEADO EM ACO GALVANIZADO, COMPRIMENTO DE 3  1/2"</t>
  </si>
  <si>
    <t>6,26</t>
  </si>
  <si>
    <t>PORTA CORTA-FOGO PARA SAIDA DE EMERGENCIA, COM FECHADURA, VAO LUZ DE 90 X 210 CM, CLASSE P-90 (NBR 11742)</t>
  </si>
  <si>
    <t>1.332,14</t>
  </si>
  <si>
    <t>PORTA DE ABRIR / GIRO, DE MADEIRA FOLHA MEDIA (NBR 15930) DE 1000 X 2100 MM, DE 35 MM A 40 MM DE ESPESSURA, NUCLEO SEMI-SOLIDO (SARRAFEADO), CAPA LISA EM HDF, ACABAMENTO EM LAMINADO NATURAL PARA VERNIZ</t>
  </si>
  <si>
    <t>355,34</t>
  </si>
  <si>
    <t>PORTA DE ABRIR / GIRO, DE MADEIRA FOLHA MEDIA (NBR 15930) DE 1000 X 2100 MM, DE 35 MM A 40 MM DE ESPESSURA, NUCLEO SEMI-SOLIDO (SARRAFEADO), CAPA LISA EM HDF, ACABAMENTO EM PRIMER PARA PINTURA</t>
  </si>
  <si>
    <t>333,30</t>
  </si>
  <si>
    <t>PORTA DE ABRIR / GIRO, DE MADEIRA FOLHA MEDIA (NBR 15930) DE 700 X 2100 MM, DE 35 MM A 40 MM DE ESPESSURA, NUCLEO SEMI-SOLIDO (SARRAFEADO), CAPA FRISADA EM HDF, ACABAMENTO MELAMINICO EM PADRAO MADEIRA</t>
  </si>
  <si>
    <t>262,85</t>
  </si>
  <si>
    <t>PORTA DE ABRIR / GIRO, DE MADEIRA FOLHA MEDIA (NBR 15930) DE 700 X 2100 MM, DE 35 MM A 40 MM DE ESPESSURA, NUCLEO SEMI-SOLIDO (SARRAFEADO), CAPA LISA EM HDF, ACABAMENTO EM LAMINADO NATURAL PARA VERNIZ</t>
  </si>
  <si>
    <t>234,00</t>
  </si>
  <si>
    <t>PORTA DE ABRIR / GIRO, DE MADEIRA FOLHA MEDIA (NBR 15930) DE 800 X 2100 MM, DE 35 MM A 40 MM DE ESPESSURA, NUCLEO SEMI-SOLIDO (SARRAFEADO), CAPA FRISADA EM HDF, ACABAMENTO MELAMINICO EM PADRAO MADEIRA</t>
  </si>
  <si>
    <t>296,86</t>
  </si>
  <si>
    <t>PORTA DE ABRIR / GIRO, DE MADEIRA FOLHA MEDIA (NBR 15930) DE 800 X 2100 MM, DE 35 MM A 40 MM DE ESPESSURA, NUCLEO SEMI-SOLIDO (SARRAFEADO), CAPA LISA EM HDF, ACABAMENTO EM LAMINADO NATURAL PARA VERNIZ</t>
  </si>
  <si>
    <t>289,98</t>
  </si>
  <si>
    <t>PORTA DE ABRIR / GIRO, DE MADEIRA FOLHA MEDIA (NBR 15930) DE 900 X 2100 MM, DE 35 MM A 40 MM DE ESPESSURA, NUCLEO SEMI-SOLIDO (SARRAFEADO), CAPA LISA EM HDF, ACABAMENTO EM LAMINADO NATURAL PARA VERNIZ</t>
  </si>
  <si>
    <t>331,75</t>
  </si>
  <si>
    <t>PORTA DE ABRIR / GIRO, EM GRADIL FERRO, COM BARRA CHATA 3 CM X 1/4", COM REQUADRO E GUARNICAO - COMPLETO - ACABAMENTO NATURAL</t>
  </si>
  <si>
    <t>564,24</t>
  </si>
  <si>
    <t>PORTA DE ABRIR EM ACO COM DIVISAO HORIZONTAL PARA VIDROS, COM FUNDO ANTICORROSIVO/PRIMER DE PROTECAO, SEM GUARNICAO/ALIZAR/VISTA, VIDROS NAO INCLUSOS, 90 X 210 CM</t>
  </si>
  <si>
    <t>599,94</t>
  </si>
  <si>
    <t>PORTA DE ABRIR EM ACO TIPO VENEZIANA, COM FUNDO ANTICORROSIVO / PRIMER DE PROTECAO, SEM GUARNICAO/ALIZAR/VISTA, 90 X 210 CM</t>
  </si>
  <si>
    <t>537,38</t>
  </si>
  <si>
    <t>PORTA DE ABRIR EM ALUMINIO COM DIVISAO HORIZONTAL  PARA VIDROS,  ACABAMENTO ANODIZADO NATURAL, VIDROS INCLUSOS, SEM GUARNICAO/ALIZAR/VISTA , 87 X 210 CM</t>
  </si>
  <si>
    <t>691,22</t>
  </si>
  <si>
    <t>PORTA DE ABRIR EM ALUMINIO COM LAMBRI HORIZONTAL/LAMINADA, ACABAMENTO ANODIZADO NATURAL, SEM GUARNICAO/ALIZAR/VISTA</t>
  </si>
  <si>
    <t>560,46</t>
  </si>
  <si>
    <t>PORTA DE ABRIR EM ALUMINIO TIPO VENEZIANA, ACABAMENTO ANODIZADO NATURAL, SEM GUARNICAO/ALIZAR/VISTA</t>
  </si>
  <si>
    <t>387,06</t>
  </si>
  <si>
    <t>PORTA DE ABRIR EM ALUMINIO TIPO VENEZIANA, ACABAMENTO ANODIZADO NATURAL, SEM GUARNICAO/ALIZAR/VISTA, 87 X 210 CM</t>
  </si>
  <si>
    <t>708,78</t>
  </si>
  <si>
    <t>PORTA DE CORRER EM ALUMINIO, DUAS FOLHAS MOVEIS COM VIDRO, FECHADURA E PUXADOR EMBUTIDO, ACABAMENTO ANODIZADO NATURAL, SEM GUARNICAO/ALIZAR/VISTA</t>
  </si>
  <si>
    <t>359,03</t>
  </si>
  <si>
    <t>PORTA DE ENROLAR MANUAL COMPLETA, ARTICULADA RAIADA LARGA, EM ACO GALVANIZADO NATURAL, CHAPA NUMERO 24 (SEM INSTALACAO)</t>
  </si>
  <si>
    <t>449,40</t>
  </si>
  <si>
    <t>PORTA DE ENROLAR MANUAL COMPLETA, PERFIL MEIA CANA CEGA, EM ACO GALVANIZADO COM PINTURA ELETROSTATICA, CHAPA NUMERO 24 " (SEM INSTALACAO)</t>
  </si>
  <si>
    <t>730,27</t>
  </si>
  <si>
    <t>PORTA DE ENROLAR MANUAL COMPLETA, PERFIL MEIA CANA CEGA, EM ACO GALVANIZADO NATURAL, CHAPA NUMERO 24 (SEM INSTALACAO)</t>
  </si>
  <si>
    <t>615,63</t>
  </si>
  <si>
    <t>PORTA DE ENROLAR MANUAL COMPLETA, PERFIL MEIA CANA VAZADA TIJOLINHO, EM ACO GALVANIZADO NATURAL, CHAPA NUMERO 24 (SEM INSTALACAO)</t>
  </si>
  <si>
    <t>917,14</t>
  </si>
  <si>
    <t>PORTA DE MADEIRA QUADRICULADA PARA VIDRO, DE CORRER (EUCALIPTO OU EQUIVALENTE REGIONAL), E = *3,5* CM</t>
  </si>
  <si>
    <t>371,61</t>
  </si>
  <si>
    <t>PORTA DE MADEIRA TIPO VENEZIANA (EUCALIPTO OU EQUIVALENTE REGIONAL), E = *3,5* CM</t>
  </si>
  <si>
    <t>250,85</t>
  </si>
  <si>
    <t>PORTA DE MADEIRA-DE-LEI QUADRICULADA PARA VIDRO, DE CORRER (ANGELIM OU EQUIVALENTE REGIONAL), E = *3,5* CM</t>
  </si>
  <si>
    <t>613,79</t>
  </si>
  <si>
    <t>PORTA DE MADEIRA-DE-LEI TIPO MEXICANA SEM EMENDA (ANGELIM OU EQUIVALENTE REGIONAL), E = *3,5* CM</t>
  </si>
  <si>
    <t>509,77</t>
  </si>
  <si>
    <t>PORTA DE MADEIRA-DE-LEI TIPO VENEZIANA (ANGELIM OU EQUIVALENTE REGIONAL), E = *3,5* CM</t>
  </si>
  <si>
    <t>354,78</t>
  </si>
  <si>
    <t>PORTA DE MADEIRA, FOLHA LEVE (NBR 15930) DE 600 X 2100 MM, DE 35 MM A 40 MM DE ESPESSURA, NUCLEO COLMEIA, CAPA LISA EM HDF, ACABAMENTO EM PRIMER PARA PINTURA</t>
  </si>
  <si>
    <t>201,03</t>
  </si>
  <si>
    <t>PORTA DE MADEIRA, FOLHA LEVE (NBR 15930) DE 700 X 2100 MM, DE 35 MM A 40 MM DE ESPESSURA, NUCLEO COLMEIA, CAPA LISA EM HDF, ACABAMENTO EM PRIMER PARA PINTURA</t>
  </si>
  <si>
    <t>208,61</t>
  </si>
  <si>
    <t>PORTA DE MADEIRA, FOLHA LEVE (NBR 15930) DE 800 X 2100 MM, DE 35 MM A 40 MM DE ESPESSURA, NUCLEO COLMEIA, CAPA LISA EM HDF, ACABAMENTO EM PRIMER PARA PINTURA</t>
  </si>
  <si>
    <t>221,76</t>
  </si>
  <si>
    <t>PORTA DE MADEIRA, FOLHA LEVE (NBR 15930), DE 600 X 2100 MM, E = 35 MM, NUCLEO COLMEIA, CAPA LISA EM HDF, ACABAMENTO MELAMINICO EM PADRAO MADEIRA</t>
  </si>
  <si>
    <t>260,49</t>
  </si>
  <si>
    <t>PORTA DE MADEIRA, FOLHA MEDIA (NBR 15930) DE 600 X 2100 MM, DE 35 MM A 40 MM DE ESPESSURA, NUCLEO SEMI-SOLIDO (SARRAFEADO), CAPA FRISADA EM HDF, ACABAMENTO MELAMINICO EM PADRAO MADEIRA</t>
  </si>
  <si>
    <t>241,81</t>
  </si>
  <si>
    <t>PORTA DE MADEIRA, FOLHA MEDIA (NBR 15930) DE 600 X 2100 MM, DE 35 MM A 40 MM DE ESPESSURA, NUCLEO SEMI-SOLIDO (SARRAFEADO), CAPA LISA EM HDF, ACABAMENTO EM PRIMER PARA PINTURA</t>
  </si>
  <si>
    <t>219,56</t>
  </si>
  <si>
    <t>PORTA DE MADEIRA, FOLHA MEDIA (NBR 15930) DE 600 X 2100 MM, DE 35 MM A 40 MM DE ESPESSURA, NUCLEO SEMI-SOLIDO (SARRAFEADO), CAPA LISA EM HDF, ACABAMENTO LAMINADO NATURAL PARA VERNIZ</t>
  </si>
  <si>
    <t>231,49</t>
  </si>
  <si>
    <t>PORTA DE MADEIRA, FOLHA MEDIA (NBR 15930) DE 700 X 2100 MM, DE 35 MM A 40 MM DE ESPESSURA, NUCLEO SEMI-SOLIDO (SARRAFEADO), CAPA LISA EM HDF, ACABAMENTO EM PRIMER PARA PINTURA</t>
  </si>
  <si>
    <t>221,51</t>
  </si>
  <si>
    <t>PORTA DE MADEIRA, FOLHA MEDIA (NBR 15930) DE 800 X 2100 MM, DE 35 MM A 40 MM DE ESPESSURA, NUCLEO SEMI-SOLIDO (SARRAFEADO), CAPA LISA EM HDF, ACABAMENTO EM PRIMER PARA PINTURA</t>
  </si>
  <si>
    <t>241,56</t>
  </si>
  <si>
    <t>PORTA DE MADEIRA, FOLHA MEDIA (NBR 15930) DE 900 X 2100 MM, DE 35 MM A 40 MM DE ESPESSURA, NUCLEO SEMI-SOLIDO (SARRAFEADO), CAPA LISA EM HDF, ACABAMENTO EM PRIMER PARA PINTURA</t>
  </si>
  <si>
    <t>321,19</t>
  </si>
  <si>
    <t>PORTA DE MADEIRA, FOLHA PESADA (NBR 15930) DE 800 X 2100 MM, DE 40 MM A 45 MM DE ESPESSURA, NUCLEO SOLIDO, CAPA LISA EM HDF, ACABAMENTO EM LAMINADO NATURAL PARA VERNIZ</t>
  </si>
  <si>
    <t>451,02</t>
  </si>
  <si>
    <t>PORTA DE MADEIRA, FOLHA PESADA (NBR 15930) DE 800 X 2100 MM, DE 40 MM A 45 MM DE ESPESSURA, NUCLEO SOLIDO, CAPA LISA EM HDF, ACABAMENTO EM PRIMER PARA PINTURA</t>
  </si>
  <si>
    <t>498,74</t>
  </si>
  <si>
    <t>PORTA DE MADEIRA, FOLHA PESADA (NBR 15930) DE 900 X 2100 MM, DE 40 MM A 45 MM DE ESPESSURA, NUCLEO SOLIDO, CAPA LISA EM HDF, ACABAMENTO EM LAMINADO NATURAL PARA VERNIZ</t>
  </si>
  <si>
    <t>524,91</t>
  </si>
  <si>
    <t>PORTA DE MADEIRA, FOLHA PESADA (NBR 15930) DE 900 X 2100 MM, DE 40 MM A 45 MM DE ESPESSURA, NUCLEO SOLIDO, CAPA LISA EM HDF, ACABAMENTO EM PRIMER PARA PINTURA</t>
  </si>
  <si>
    <t>565,66</t>
  </si>
  <si>
    <t>PORTA DENTE PARA  FRESADORA</t>
  </si>
  <si>
    <t>538,25</t>
  </si>
  <si>
    <t>PORTA GRADE DE ENROLAR MANUAL COMPLETA, PERFIL TUBULAR TIJOLINHO 3/4 ", EM ACO GALVANIZADO NATURAL (SEM INSTALACAO)</t>
  </si>
  <si>
    <t>1.371,12</t>
  </si>
  <si>
    <t>PORTA TOALHA BANHO EM METAL CROMADO, TIPO BARRA</t>
  </si>
  <si>
    <t>56,18</t>
  </si>
  <si>
    <t>PORTA TOALHA ROSTO EM METAL CROMADO, TIPO ARGOLA</t>
  </si>
  <si>
    <t>36,08</t>
  </si>
  <si>
    <t>PORTA VIDRO TEMPERADO INCOLOR, 2 FOLHAS DE CORRER, E = 10 MM (SEM FERRAGENS E SEM COLOCACAO)</t>
  </si>
  <si>
    <t>390,95</t>
  </si>
  <si>
    <t>PORTAO BASCULANTE, MANUAL, EM ACO GALVANIZADO, CHAPA 26, TIPO LAMBRIL, COM REQUADRO, ACABAMENTO NATURAL</t>
  </si>
  <si>
    <t>620,88</t>
  </si>
  <si>
    <t>PORTAO DE ABRIR / GIRO, EM GRADIL DE METALON REDONDO DE 3/4"  VERTICAL, COM REQUADRO, ACABAMENTO NATURAL - COMPLETO</t>
  </si>
  <si>
    <t>540,17</t>
  </si>
  <si>
    <t>PORTAO DE CORRER EM CHAPA TIPO PAINEL LAMBRIL QUADRADO, COM PORTA SOCIAL COMPLETA INCLUIDA, COM REQUADRO, ACABAMENTO NATURAL, COM TRILHOS E ROLDANAS</t>
  </si>
  <si>
    <t>503,79</t>
  </si>
  <si>
    <t>PORTAO DE CORRER EM GRADIL FIXO DE BARRA DE FERRO CHATA DE 3 X 1/4" NA VERTICAL, SEM REQUADRO, ACABAMENTO NATURAL, COM TRILHOS E ROLDANAS</t>
  </si>
  <si>
    <t>660,52</t>
  </si>
  <si>
    <t>POSTE CONICO CONTINUO EM ACO GALVANIZADO, CURVO, BRACO DUPLO, ENGASTADO,  H = 9 M, DIAMETRO INFERIOR = *135* MM</t>
  </si>
  <si>
    <t>2.363,93</t>
  </si>
  <si>
    <t>POSTE CONICO CONTINUO EM ACO GALVANIZADO, CURVO, BRACO DUPLO, FLANGEADO,  H = 9 M, DIAMETRO INFERIOR = *135* MM</t>
  </si>
  <si>
    <t>2.686,77</t>
  </si>
  <si>
    <t>POSTE CONICO CONTINUO EM ACO GALVANIZADO, CURVO, BRACO SIMPLES, ENGASTADO,  H = 9 M, DIAMETRO INFERIOR = *135* MM</t>
  </si>
  <si>
    <t>2.285,06</t>
  </si>
  <si>
    <t>POSTE CONICO CONTINUO EM ACO GALVANIZADO, CURVO, BRACO SIMPLES, FLANGEADO,  H = 9 M, DIAMETRO INFERIOR = *135* MM</t>
  </si>
  <si>
    <t>2.281,74</t>
  </si>
  <si>
    <t>POSTE CONICO CONTINUO EM ACO GALVANIZADO, CURVO, BRACO SIMPLES, FLANGEADO, H = 7 M, DIAMETRO INFERIOR = *125* MM</t>
  </si>
  <si>
    <t>1.702,50</t>
  </si>
  <si>
    <t>POSTE CONICO CONTINUO EM ACO GALVANIZADO, RETO, ENGASTADO,  H = 7 M, DIAMETRO INFERIOR = *125* MM</t>
  </si>
  <si>
    <t>1.724,12</t>
  </si>
  <si>
    <t>POSTE CONICO CONTINUO EM ACO GALVANIZADO, RETO, ENGASTADO,  H = 9 M, DIAMETRO INFERIOR = *145* MM</t>
  </si>
  <si>
    <t>2.388,52</t>
  </si>
  <si>
    <t>POSTE CONICO CONTINUO EM ACO GALVANIZADO, RETO, FLANGEADO,  H = 3 M, DIAMETRO INFERIOR = *95* MM</t>
  </si>
  <si>
    <t>587,87</t>
  </si>
  <si>
    <t>POSTE DE CONCRETO ARMADO DE SECAO CIRCULAR, EXTENSAO DE 10,00 M, RESISTENCIA DE 150 A 200 DAN, TIPO C-14</t>
  </si>
  <si>
    <t>1.020,97</t>
  </si>
  <si>
    <t>POSTE DE CONCRETO ARMADO DE SECAO CIRCULAR, EXTENSAO DE 11,00 M, RESISTENCIA DE 200 A 300 DAN, TIPO C-14</t>
  </si>
  <si>
    <t>1.621,63</t>
  </si>
  <si>
    <t>POSTE DE CONCRETO ARMADO DE SECAO CIRCULAR, EXTENSAO DE 11,00 M, RESISTENCIA DE 300 A 400 DAN, TIPO C-17</t>
  </si>
  <si>
    <t>2.487,88</t>
  </si>
  <si>
    <t>POSTE DE CONCRETO ARMADO DE SECAO CIRCULAR, EXTENSAO DE 13,00 M, RESISTENCIA DE 1000 DAN, TIPO C-23</t>
  </si>
  <si>
    <t>3.645,41</t>
  </si>
  <si>
    <t>POSTE DE CONCRETO ARMADO DE SECAO CIRCULAR, EXTENSAO DE 13,00 M, RESISTENCIA DE 1500 DAN, TIPO C-29</t>
  </si>
  <si>
    <t>4.826,41</t>
  </si>
  <si>
    <t>POSTE DE CONCRETO ARMADO DE SECAO CIRCULAR, EXTENSAO DE 13,00 M, RESISTENCIA DE 2000 DAN, TIPO C-29</t>
  </si>
  <si>
    <t>6.923,88</t>
  </si>
  <si>
    <t>POSTE DE CONCRETO ARMADO DE SECAO CIRCULAR, EXTENSAO DE 13,00 M, RESISTENCIA DE 2500 DAN, TIPO C-29</t>
  </si>
  <si>
    <t>8.644,61</t>
  </si>
  <si>
    <t>POSTE DE CONCRETO ARMADO DE SECAO CIRCULAR, EXTENSAO DE 13,00 M, RESISTENCIA DE 3000 DAN, TIPO C-29</t>
  </si>
  <si>
    <t>13.161,95</t>
  </si>
  <si>
    <t>POSTE DE CONCRETO ARMADO DE SECAO CIRCULAR, EXTENSAO DE 14,00 M, RESISTENCIA DE 1000 DAN, TIPO C-23</t>
  </si>
  <si>
    <t>4.881,04</t>
  </si>
  <si>
    <t>POSTE DE CONCRETO ARMADO DE SECAO CIRCULAR, EXTENSAO DE 14,00 M, RESISTENCIA DE 1500 DAN, TIPO C-29</t>
  </si>
  <si>
    <t>6.840,22</t>
  </si>
  <si>
    <t>POSTE DE CONCRETO ARMADO DE SECAO CIRCULAR, EXTENSAO DE 14,00 M, RESISTENCIA DE 2000 DAN, TIPO C-29</t>
  </si>
  <si>
    <t>9.173,30</t>
  </si>
  <si>
    <t>POSTE DE CONCRETO ARMADO DE SECAO CIRCULAR, EXTENSAO DE 14,00 M, RESISTENCIA DE 2500 DAN, TIPO C-29</t>
  </si>
  <si>
    <t>11.730,60</t>
  </si>
  <si>
    <t>POSTE DE CONCRETO ARMADO DE SECAO CIRCULAR, EXTENSAO DE 14,00 M, RESISTENCIA DE 300 A 400 DAN, TIPO C-17</t>
  </si>
  <si>
    <t>879,61</t>
  </si>
  <si>
    <t>POSTE DE CONCRETO ARMADO DE SECAO CIRCULAR, EXTENSAO DE 14,00 M, RESISTENCIA DE 3000 DAN, TIPO C-29</t>
  </si>
  <si>
    <t>15.080,92</t>
  </si>
  <si>
    <t>POSTE DE CONCRETO ARMADO DE SECAO CIRCULAR, EXTENSAO DE 15,00 M, RESISTENCIA DE 1000 DAN, TIPO C-23</t>
  </si>
  <si>
    <t>5.244,61</t>
  </si>
  <si>
    <t>POSTE DE CONCRETO ARMADO DE SECAO CIRCULAR, EXTENSAO DE 15,00 M, RESISTENCIA DE 1500 DAN, TIPO C-29</t>
  </si>
  <si>
    <t>8.042,42</t>
  </si>
  <si>
    <t>POSTE DE CONCRETO ARMADO DE SECAO CIRCULAR, EXTENSAO DE 15,00 M, RESISTENCIA DE 2000 DAN, TIPO C-29</t>
  </si>
  <si>
    <t>8.384,16</t>
  </si>
  <si>
    <t>POSTE DE CONCRETO ARMADO DE SECAO CIRCULAR, EXTENSAO DE 15,00 M, RESISTENCIA DE 2500 DAN, TIPO C-29</t>
  </si>
  <si>
    <t>13.699,44</t>
  </si>
  <si>
    <t>POSTE DE CONCRETO ARMADO DE SECAO CIRCULAR, EXTENSAO DE 15,00 M, RESISTENCIA DE 3000 DAN, TIPO C-29</t>
  </si>
  <si>
    <t>16.346,54</t>
  </si>
  <si>
    <t>POSTE DE CONCRETO ARMADO DE SECAO CIRCULAR, EXTENSAO DE 9,00 M, RESISTENCIA DE 200 A 300 DAN, TIPO C-14</t>
  </si>
  <si>
    <t>1.410,41</t>
  </si>
  <si>
    <t>POSTE DE CONCRETO ARMADO DE SECAO CIRCULAR, EXTENSAO DE 9,00 M, RESISTENCIA DE 300 A 400 DAN, TIPO C-17</t>
  </si>
  <si>
    <t>1.051,91</t>
  </si>
  <si>
    <t>POSTE DE CONCRETO ARMADO DE SECAO DUPLO T, EXTENSAO DE 10,00 M, RESISTENCIA DE 1000 DAN, TIPO B-1,5</t>
  </si>
  <si>
    <t>2.134,76</t>
  </si>
  <si>
    <t>POSTE DE CONCRETO ARMADO DE SECAO DUPLO T, EXTENSAO DE 10,00 M, RESISTENCIA DE 150 DAN, TIPO D</t>
  </si>
  <si>
    <t>685,98</t>
  </si>
  <si>
    <t>POSTE DE CONCRETO ARMADO DE SECAO DUPLO T, EXTENSAO DE 10,00 M, RESISTENCIA DE 300 A 400 DAN, TIPO B OU D</t>
  </si>
  <si>
    <t>928,69</t>
  </si>
  <si>
    <t>POSTE DE CONCRETO ARMADO DE SECAO DUPLO T, EXTENSAO DE 10,00 M, RESISTENCIA DE 600 DAN, TIPO B</t>
  </si>
  <si>
    <t>1.335,15</t>
  </si>
  <si>
    <t>POSTE DE CONCRETO ARMADO DE SECAO DUPLO T, EXTENSAO DE 11,00 M, RESISTENCIA DE 1000 DAN, TIPO B-1,5</t>
  </si>
  <si>
    <t>2.474,01</t>
  </si>
  <si>
    <t>POSTE DE CONCRETO ARMADO DE SECAO DUPLO T, EXTENSAO DE 11,00 M, RESISTENCIA DE 150 DAN, TIPO D</t>
  </si>
  <si>
    <t>721,93</t>
  </si>
  <si>
    <t>POSTE DE CONCRETO ARMADO DE SECAO DUPLO T, EXTENSAO DE 11,00 M, RESISTENCIA DE 1500 DAN, TIPO B-3,0</t>
  </si>
  <si>
    <t>3.261,88</t>
  </si>
  <si>
    <t>POSTE DE CONCRETO ARMADO DE SECAO DUPLO T, EXTENSAO DE 11,00 M, RESISTENCIA DE 200 DAN, TIPO D</t>
  </si>
  <si>
    <t>758,03</t>
  </si>
  <si>
    <t>POSTE DE CONCRETO ARMADO DE SECAO DUPLO T, EXTENSAO DE 11,00 M, RESISTENCIA DE 2000 DAN, TIPO B-4,5</t>
  </si>
  <si>
    <t>4.391,14</t>
  </si>
  <si>
    <t>POSTE DE CONCRETO ARMADO DE SECAO DUPLO T, EXTENSAO DE 11,00 M, RESISTENCIA DE 300 DAN, TIPO B</t>
  </si>
  <si>
    <t>1.156,46</t>
  </si>
  <si>
    <t>POSTE DE CONCRETO ARMADO DE SECAO DUPLO T, EXTENSAO DE 11,00 M, RESISTENCIA DE 600 DAN, TIPO B</t>
  </si>
  <si>
    <t>1.634,94</t>
  </si>
  <si>
    <t>POSTE DE CONCRETO ARMADO DE SECAO DUPLO T, EXTENSAO DE 12,00 M, RESISTENCIA DE 1000 DAN, TIPO B-1,5</t>
  </si>
  <si>
    <t>2.731,12</t>
  </si>
  <si>
    <t>POSTE DE CONCRETO ARMADO DE SECAO DUPLO T, EXTENSAO DE 12,00 M, RESISTENCIA DE 150 DAN, TIPO D</t>
  </si>
  <si>
    <t>956,05</t>
  </si>
  <si>
    <t>POSTE DE CONCRETO ARMADO DE SECAO DUPLO T, EXTENSAO DE 12,00 M, RESISTENCIA DE 1500 DAN, TIPO B-3,0</t>
  </si>
  <si>
    <t>3.848,11</t>
  </si>
  <si>
    <t>POSTE DE CONCRETO ARMADO DE SECAO DUPLO T, EXTENSAO DE 12,00 M, RESISTENCIA DE 300 A 400 DAN, TIPO B OU D</t>
  </si>
  <si>
    <t>1.295,68</t>
  </si>
  <si>
    <t>POSTE DE CONCRETO ARMADO DE SECAO DUPLO T, EXTENSAO DE 12,00 M, RESISTENCIA DE 3000 DAN, TIPO B-6,0</t>
  </si>
  <si>
    <t>7.976,19</t>
  </si>
  <si>
    <t>POSTE DE CONCRETO ARMADO DE SECAO DUPLO T, EXTENSAO DE 12,00 M, RESISTENCIA DE 600 DAN, TIPO B</t>
  </si>
  <si>
    <t>1.782,70</t>
  </si>
  <si>
    <t>POSTE DE CONCRETO ARMADO DE SECAO DUPLO T, EXTENSAO DE 13,00 M, RESISTENCIA DE 1000 DAN, TIPO B-1,5</t>
  </si>
  <si>
    <t>3.339,23</t>
  </si>
  <si>
    <t>POSTE DE CONCRETO ARMADO DE SECAO DUPLO T, EXTENSAO DE 13,00 M, RESISTENCIA DE 1500 DAN, TIPO B-3,0</t>
  </si>
  <si>
    <t>5.353,97</t>
  </si>
  <si>
    <t>POSTE DE CONCRETO ARMADO DE SECAO DUPLO T, EXTENSAO DE 13,00 M, RESISTENCIA DE 2000 DAN, TIPO B-4,5</t>
  </si>
  <si>
    <t>7.179,83</t>
  </si>
  <si>
    <t>POSTE DE CONCRETO ARMADO DE SECAO DUPLO T, EXTENSAO DE 13,00 M, RESISTENCIA DE 300 DAN, TIPO B</t>
  </si>
  <si>
    <t>1.513,85</t>
  </si>
  <si>
    <t>POSTE DE CONCRETO ARMADO DE SECAO DUPLO T, EXTENSAO DE 13,00 M, RESISTENCIA DE 600 DAN, TIPO B</t>
  </si>
  <si>
    <t>2.279,31</t>
  </si>
  <si>
    <t>POSTE DE CONCRETO ARMADO DE SECAO DUPLO T, EXTENSAO DE 15,00 M, RESISTENCIA DE 1500 DAN, TIPO B-3,0</t>
  </si>
  <si>
    <t>6.599,79</t>
  </si>
  <si>
    <t>POSTE DE CONCRETO ARMADO DE SECAO DUPLO T, EXTENSAO DE 15,00 M, RESISTENCIA DE 2000 DAN, TIPO B-4,5</t>
  </si>
  <si>
    <t>9.444,37</t>
  </si>
  <si>
    <t>POSTE DE CONCRETO ARMADO DE SECAO DUPLO T, EXTENSAO DE 8,00 M, RESISTENCIA DE 150 DAN, TIPO D</t>
  </si>
  <si>
    <t>485,41</t>
  </si>
  <si>
    <t>POSTE DE CONCRETO ARMADO DE SECAO DUPLO T, EXTENSAO DE 9,00 M, RESISTENCIA DE 1000 DAN, TIPO B-1,5</t>
  </si>
  <si>
    <t>1.896,88</t>
  </si>
  <si>
    <t>POSTE DE CONCRETO ARMADO DE SECAO DUPLO T, EXTENSAO DE 9,00 M, RESISTENCIA DE 150 DAN, TIPO D</t>
  </si>
  <si>
    <t>601,70</t>
  </si>
  <si>
    <t>POSTE DE CONCRETO ARMADO DE SECAO DUPLO T, EXTENSAO DE 9,00 M, RESISTENCIA DE 300 A 400 DAN, TIPO B OU D</t>
  </si>
  <si>
    <t>790,00</t>
  </si>
  <si>
    <t>POSTE DE CONCRETO ARMADO DE SECAO DUPLO T, EXTENSAO DE 9,00 M, RESISTENCIA DE 600 DAN, TIPO B</t>
  </si>
  <si>
    <t>1.173,44</t>
  </si>
  <si>
    <t>POSTE DECORATIVO PARA JARDIM EM ACO TUBULAR, SEM LUMINARIA, H = *2,5* M</t>
  </si>
  <si>
    <t>347,97</t>
  </si>
  <si>
    <t>POSTE ROLICO DE MADEIRA TRATADA, D = 20 A 25 CM, H = 12,00 M, EM EUCALIPTO OU EQUIVALENTE DA REGIAO</t>
  </si>
  <si>
    <t>88,79</t>
  </si>
  <si>
    <t>POSTES METALICOS AUTOPORTANTES, CONICO OU TELESCOPICO, PARA SPDA, ALTURA 10 METROS LIVRES</t>
  </si>
  <si>
    <t>1.730,93</t>
  </si>
  <si>
    <t>POSTES METALICOS AUTOPORTANTES, CONICO OU TELESCOPICO, PARA SPDA, ALTURA 12 METROS LIVRES</t>
  </si>
  <si>
    <t>2.416,47</t>
  </si>
  <si>
    <t>POSTES METALICOS AUTOPORTANTES, CONICO OU TELESCOPICO, PARA SPDA, ALTURA 15 METROS LIVRES</t>
  </si>
  <si>
    <t>3.370,79</t>
  </si>
  <si>
    <t>POSTES METALICOS AUTOPORTANTES, CONICO OU TELESCOPICO, PARA SPDA, ALTURA 20 METROS LIVRES</t>
  </si>
  <si>
    <t>4.595,90</t>
  </si>
  <si>
    <t>POZOLANA DE CLASSE  C</t>
  </si>
  <si>
    <t>354,54</t>
  </si>
  <si>
    <t>PRANCHA  APARELHADA *4 X 30* CM, EM MACARANDUBA, ANGELIM OU EQUIVALENTE DA REGIAO</t>
  </si>
  <si>
    <t>58,31</t>
  </si>
  <si>
    <t>PRANCHA NAO APARELHADA  *6 X 25* CM, EM MACARANDUBA, ANGELIM OU EQUIVALENTE DA REGIAO -  BRUTA</t>
  </si>
  <si>
    <t>48,46</t>
  </si>
  <si>
    <t>PRANCHA NAO APARELHADA  *6 X 30* CM, EM MACARANDUBA, ANGELIM OU EQUIVALENTE DA REGIAO - BRUTA</t>
  </si>
  <si>
    <t>58,11</t>
  </si>
  <si>
    <t>PRANCHA NAO APARELHADA  *6 X 40* CM, EM MACARANDUBA, ANGELIM OU EQUIVALENTE DA REGIAO -  BRUTA</t>
  </si>
  <si>
    <t>134,11</t>
  </si>
  <si>
    <t>PRANCHAO  APARELHADO *8 X 30* CM, EM MACARANDUBA, ANGELIM OU EQUIVALENTE DA REGIAO</t>
  </si>
  <si>
    <t>120,70</t>
  </si>
  <si>
    <t>PRANCHAO APARELHADO *7,5 X 23* CM, EM MACARANDUBA, ANGELIM OU EQUIVALENTE DA REGIAO</t>
  </si>
  <si>
    <t>PRANCHAO NAO APARELHADO  *7,5 X 23* CM, EM MACARANDUBA, ANGELIM OU EQUIVALENTE DA REGIAO - BRUTA</t>
  </si>
  <si>
    <t>100,58</t>
  </si>
  <si>
    <t>PRANCHAO NAO APARELHADO *8 X 30* CM, EM MACARANDUBA, ANGELIM OU EQUIVALENTE DA REGIAO - BRUTA</t>
  </si>
  <si>
    <t>PREGO DE ACO POLIDO COM CABECA DUPLA 17 X 27 (2 1/2 X 11)</t>
  </si>
  <si>
    <t>22,35</t>
  </si>
  <si>
    <t>PREGO DE ACO POLIDO COM CABECA 10 X 10 (7/8 X 17)</t>
  </si>
  <si>
    <t>34,44</t>
  </si>
  <si>
    <t>PREGO DE ACO POLIDO COM CABECA 10 X 11 (1 X 17)</t>
  </si>
  <si>
    <t>PREGO DE ACO POLIDO COM CABECA 12 X 12</t>
  </si>
  <si>
    <t>23,86</t>
  </si>
  <si>
    <t>PREGO DE ACO POLIDO COM CABECA 14 X 18 (1 1/2 X 14)</t>
  </si>
  <si>
    <t>21,60</t>
  </si>
  <si>
    <t>PREGO DE ACO POLIDO COM CABECA 15 X 15 (1 1/4 X 13)</t>
  </si>
  <si>
    <t>20,05</t>
  </si>
  <si>
    <t>PREGO DE ACO POLIDO COM CABECA 15 X 18 (1 1/2 X 13)</t>
  </si>
  <si>
    <t>20,29</t>
  </si>
  <si>
    <t>PREGO DE ACO POLIDO COM CABECA 16 X 24 (2 1/4 X 12)</t>
  </si>
  <si>
    <t>19,30</t>
  </si>
  <si>
    <t>PREGO DE ACO POLIDO COM CABECA 16 X 27 (2 1/2 X 12)</t>
  </si>
  <si>
    <t>19,08</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</si>
  <si>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</si>
  <si>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</si>
  <si>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</si>
  <si>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</si>
  <si>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</si>
  <si>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</si>
  <si>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</si>
  <si>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</si>
  <si>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18,09</t>
  </si>
  <si>
    <t>PREGO DE ACO POLIDO COM CABECA 19 X 33 (3 X 9)</t>
  </si>
  <si>
    <t>18,34</t>
  </si>
  <si>
    <t>PREGO DE ACO POLIDO COM CABECA 22 X 48 (4 1/4 X 5)</t>
  </si>
  <si>
    <t>18,24</t>
  </si>
  <si>
    <t>PREGO DE ACO POLIDO SEM CABECA 15 X 15 (1 1/4 X 13)</t>
  </si>
  <si>
    <t>PRESSAO DE PERNAS TRIPLO, EM TUBO DE ACO CARBONO, PINTURA NO PROCESSO ELETROSTATICO - EQUIPAMENTO DE GINASTICA PARA ACADEMIA AO AR LIVRE / ACADEMIA DA TERCEIRA IDADE - ATI</t>
  </si>
  <si>
    <t>3.886,39</t>
  </si>
  <si>
    <t>PRIMER DE POLIURETANO</t>
  </si>
  <si>
    <t>566,31</t>
  </si>
  <si>
    <t>PRIMER EPOXI / EPOXIDICO</t>
  </si>
  <si>
    <t>113,91</t>
  </si>
  <si>
    <t>PRIMER PARA MANTA ASFALTICA A BASE DE ASFALTO MODIFICADO DILUIDO EM SOLVENTE, APLICACAO A FRIO</t>
  </si>
  <si>
    <t>18,50</t>
  </si>
  <si>
    <t>PROJETOR DE ARGAMASSA, CAPACIDADE DE PROJECAO 1,5 M3/H, ALCANCE DA PROJECAO 30 ATE 60 M, MOTOR ELETRICO TRIFASICO</t>
  </si>
  <si>
    <t>80.205,96</t>
  </si>
  <si>
    <t>PROJETOR DE ARGAMASSA, CAPACIDADE DE PROJECAO 2,0 M3/H, ALCANCE DA PROJECAO ATE 50 M, MOTOR ELETRICO TRIFASICO</t>
  </si>
  <si>
    <t>106.312,60</t>
  </si>
  <si>
    <t>PROJETOR PNEUMATICO DE ARGAMASSA PARA CHAPISCO E REBOCO COM RECIPIENTE ACOPLADO, TIPO CANEQUNHA, COM VOLUME DE 1,50 L, SEM COMPRESSOR</t>
  </si>
  <si>
    <t>637,77</t>
  </si>
  <si>
    <t>PROJETOR RETANGULAR FECHADO PARA LAMPADA VAPOR DE MERCURIO/SODIO 250 W A 500 W, CABECEIRAS EM ALUMINIO FUNDIDO, CORPO EM ALUMINIO ANODIZADO, PARA LAMPADA E40 FECHAMENTO EM VIDRO TEMPERADO.</t>
  </si>
  <si>
    <t>159,59</t>
  </si>
  <si>
    <t>PROLONGADOR/EXTENSOR PARA ROLO DE PINTURA 3 M</t>
  </si>
  <si>
    <t>58,73</t>
  </si>
  <si>
    <t>PROLONGAMENTO / PROLONGADOR PARA CAIXA SIFONADA, PVC, 100 MM X 200 MM (NBR 5688)</t>
  </si>
  <si>
    <t>10,02</t>
  </si>
  <si>
    <t>PROLONGAMENTO / PROLONGADOR PARA CAIXA SIFONADA, PVC, 150 MM X 150 MM (NBR 5688)</t>
  </si>
  <si>
    <t>PROLONGAMENTO / PROLONGADOR PARA CAIXA SIFONADA, PVC, 150 MM X 200 MM (NBR 5688)</t>
  </si>
  <si>
    <t>17,91</t>
  </si>
  <si>
    <t>PROTETOR AUDITIVO TIPO CONCHA COM ABAFADOR DE RUIDOS, ATENUACAO ACIMA DE 22 DB</t>
  </si>
  <si>
    <t>PROTETOR AUDITIVO TIPO PLUG DE INSERCAO COM CORDAO, ATENUACAO SUPERIOR A 15 DB</t>
  </si>
  <si>
    <t>PROTETOR SOLAR FPS 30, EMBALAGEM 2 LITROS</t>
  </si>
  <si>
    <t>255,00</t>
  </si>
  <si>
    <t>PROTETOR/PONTEIRA PLASTICA PARA PONTA DE VERGALHAO DE ATE 1", TIPO PROTETOR DE ESPERA</t>
  </si>
  <si>
    <t>PRUMO DE CENTRO EM ACO *400* G</t>
  </si>
  <si>
    <t>47,31</t>
  </si>
  <si>
    <t>PRUMO DE PAREDE EM ACO 700 A 750 G</t>
  </si>
  <si>
    <t>53,94</t>
  </si>
  <si>
    <t>PULSADOR CAMPAINHA 10A, 250V (APENAS MODULO)</t>
  </si>
  <si>
    <t>5,70</t>
  </si>
  <si>
    <t>PULSADOR CAMPAINHA 10A, 250V, CONJUNTO MONTADO PARA EMBUTIR 4" X 2" (PLACA + SUPORTE + MODULO)</t>
  </si>
  <si>
    <t>PULSADOR MINUTERIA 10A, 250V (APENAS MODULO)</t>
  </si>
  <si>
    <t>9,71</t>
  </si>
  <si>
    <t>PULSADOR MINUTERIA 10A, 250V, CONJUNTO MONTADO PARA EMBUTIR 4" X 2" (PLACA + SUPORTE + MODULO)</t>
  </si>
  <si>
    <t>PUXADOR DE EMBUTIR TIPO CONCHA, COM FURO PARA CHAVE, EM LATAO CROMADO,  COMPRIMENTO DE APROX *100* MM E LARGURA DE APROX *40* MM</t>
  </si>
  <si>
    <t>12,14</t>
  </si>
  <si>
    <t>PUXADOR TIPO ALCA, EM ZAMAC CROMADO, COM COMPRIMENTO DE APROX 150 MM, COM ROSETA PARA PORTAS DE MADEIRAS, INCLUINDO PARAFUSOS</t>
  </si>
  <si>
    <t>48,64</t>
  </si>
  <si>
    <t>PUXADOR TIPO ALCA, EM ZAMAC CROMADO, COM ROSETAS, COMPRIMENTO DE APROX *100* MM, PARA PORTAS E JANELAS DE MADEIRA, INCLUINDO PARAFUSOS</t>
  </si>
  <si>
    <t>18,96</t>
  </si>
  <si>
    <t>PUXADOR TUBULAR RETO DUPLO, EM ALUMINIO CROMADO, COMPRIMENTO DE APROX 400 MM E DIAMETRO DE 25 MM (1")</t>
  </si>
  <si>
    <t>132,41</t>
  </si>
  <si>
    <t>PUXADOR TUBULAR RETO SIMPLES, EM ALUMINIO CROMADO, COM COMPRIMENTO DE APROX 400 MM E DIAMETRO DE 25 MM</t>
  </si>
  <si>
    <t>66,20</t>
  </si>
  <si>
    <t>QUADRO DE DISTRIBUICAO COM BARRAMENTO TRIFASICO, DE EMBUTIR, EM CHAPA DE ACO GALVANIZADO, PARA 12 DISJUNTORES DIN, 100 A</t>
  </si>
  <si>
    <t>466,29</t>
  </si>
  <si>
    <t>QUADRO DE DISTRIBUICAO COM BARRAMENTO TRIFASICO, DE EMBUTIR, EM CHAPA DE ACO GALVANIZADO, PARA 18 DISJUNTORES DIN, 100 A, INCLUINDO BARRAMENTO</t>
  </si>
  <si>
    <t>653,46</t>
  </si>
  <si>
    <t>QUADRO DE DISTRIBUICAO COM BARRAMENTO TRIFASICO, DE EMBUTIR, EM CHAPA DE ACO GALVANIZADO, PARA 24 DISJUNTORES DIN, 100 A</t>
  </si>
  <si>
    <t>686,72</t>
  </si>
  <si>
    <t>QUADRO DE DISTRIBUICAO COM BARRAMENTO TRIFASICO, DE EMBUTIR, EM CHAPA DE ACO GALVANIZADO, PARA 28 DISJUNTORES DIN, 100 A</t>
  </si>
  <si>
    <t>964,45</t>
  </si>
  <si>
    <t>QUADRO DE DISTRIBUICAO COM BARRAMENTO TRIFASICO, DE EMBUTIR, EM CHAPA DE ACO GALVANIZADO, PARA 30 DISJUNTORES DIN, 150 A</t>
  </si>
  <si>
    <t>787,53</t>
  </si>
  <si>
    <t>QUADRO DE DISTRIBUICAO COM BARRAMENTO TRIFASICO, DE EMBUTIR, EM CHAPA DE ACO GALVANIZADO, PARA 30 DISJUNTORES DIN, 225 A</t>
  </si>
  <si>
    <t>1.662,75</t>
  </si>
  <si>
    <t>QUADRO DE DISTRIBUICAO COM BARRAMENTO TRIFASICO, DE EMBUTIR, EM CHAPA DE ACO GALVANIZADO, PARA 36 DISJUNTORES DIN, 100 A</t>
  </si>
  <si>
    <t>791,51</t>
  </si>
  <si>
    <t>QUADRO DE DISTRIBUICAO COM BARRAMENTO TRIFASICO, DE EMBUTIR, EM CHAPA DE ACO GALVANIZADO, PARA 40 DISJUNTORES DIN, 100 A</t>
  </si>
  <si>
    <t>1.155,58</t>
  </si>
  <si>
    <t>QUADRO DE DISTRIBUICAO COM BARRAMENTO TRIFASICO, DE EMBUTIR, EM CHAPA DE ACO GALVANIZADO, PARA 48 DISJUNTORES DIN, 100 A</t>
  </si>
  <si>
    <t>1.352,46</t>
  </si>
  <si>
    <t>QUADRO DE DISTRIBUICAO COM BARRAMENTO TRIFASICO, DE SOBREPOR, EM CHAPA DE ACO GALVANIZADO, PARA *42* DISJUNTORES DIN, 100 A</t>
  </si>
  <si>
    <t>1.348,01</t>
  </si>
  <si>
    <t>QUADRO DE DISTRIBUICAO COM BARRAMENTO TRIFASICO, DE SOBREPOR, EM CHAPA DE ACO GALVANIZADO, PARA 12 DISJUNTORES DIN, 100 A</t>
  </si>
  <si>
    <t>484,02</t>
  </si>
  <si>
    <t>QUADRO DE DISTRIBUICAO COM BARRAMENTO TRIFASICO, DE SOBREPOR, EM CHAPA DE ACO GALVANIZADO, PARA 18 DISJUNTORES DIN, 100 A</t>
  </si>
  <si>
    <t>604,79</t>
  </si>
  <si>
    <t>QUADRO DE DISTRIBUICAO COM BARRAMENTO TRIFASICO, DE SOBREPOR, EM CHAPA DE ACO GALVANIZADO, PARA 28 DISJUNTORES DIN, 100 A</t>
  </si>
  <si>
    <t>559,25</t>
  </si>
  <si>
    <t>QUADRO DE DISTRIBUICAO COM BARRAMENTO TRIFASICO, DE SOBREPOR, EM CHAPA DE ACO GALVANIZADO, PARA 30 DISJUNTORES DIN, 100 A</t>
  </si>
  <si>
    <t>815,03</t>
  </si>
  <si>
    <t>QUADRO DE DISTRIBUICAO COM BARRAMENTO TRIFASICO, DE SOBREPOR, EM CHAPA DE ACO GALVANIZADO, PARA 36 DISJUNTORES DIN, 100 A</t>
  </si>
  <si>
    <t>1.006,56</t>
  </si>
  <si>
    <t>QUADRO DE DISTRIBUICAO COM BARRAMENTO TRIFASICO, DE SOBREPOR, EM CHAPA DE ACO GALVANIZADO, PARA 48 DISJUNTORES DIN, 100 A</t>
  </si>
  <si>
    <t>1.209,91</t>
  </si>
  <si>
    <t>QUADRO DE DISTRIBUICAO, EM PVC, DE EMBUTIR, COM BARRAMENTO TERRA / NEUTRO, PARA 12 DISJUNTORES NEMA OU 16 DISJUNTORES DIN</t>
  </si>
  <si>
    <t>118,35</t>
  </si>
  <si>
    <t>QUADRO DE DISTRIBUICAO, EM PVC, DE EMBUTIR, COM BARRAMENTO TERRA / NEUTRO, PARA 18 DISJUNTORES NEMA OU 24 DISJUNTORES DIN</t>
  </si>
  <si>
    <t>219,26</t>
  </si>
  <si>
    <t>QUADRO DE DISTRIBUICAO, EM PVC, DE EMBUTIR, COM BARRAMENTO TERRA / NEUTRO, PARA 27 DISJUNTORES NEMA OU 36 DISJUNTORES DIN</t>
  </si>
  <si>
    <t>475,20</t>
  </si>
  <si>
    <t>QUADRO DE DISTRIBUICAO, EM PVC, DE EMBUTIR, COM BARRAMENTO TERRA / NEUTRO, PARA 48 DISJUNTORES DIN</t>
  </si>
  <si>
    <t>371,50</t>
  </si>
  <si>
    <t>QUADRO DE DISTRIBUICAO, EM PVC, DE EMBUTIR, COM BARRAMENTO TERRA / NEUTRO, PARA 6 DISJUNTORES NEMA OU 8 DISJUNTORES DIN</t>
  </si>
  <si>
    <t>69,49</t>
  </si>
  <si>
    <t>QUADRO DE DISTRIBUICAO, SEM BARRAMENTO, EM PVC, DE EMBUTIR, PARA 12 DISJUNTORES NEMA OU 16 DISJUNTORES DIN</t>
  </si>
  <si>
    <t>71,98</t>
  </si>
  <si>
    <t>QUADRO DE DISTRIBUICAO, SEM BARRAMENTO, EM PVC, DE EMBUTIR, PARA 18 DISJUNTORES NEMA OU 24 DISJUNTORES DIN</t>
  </si>
  <si>
    <t>112,99</t>
  </si>
  <si>
    <t>QUADRO DE DISTRIBUICAO, SEM BARRAMENTO, EM PVC, DE EMBUTIR, PARA 27 DISJUNTORES NEMA OU 36 DISJUNTORES DIN</t>
  </si>
  <si>
    <t>193,81</t>
  </si>
  <si>
    <t>QUADRO DE DISTRIBUICAO, SEM BARRAMENTO, EM PVC, DE EMBUTIR, PARA 3 DISJUNTORES NEMA OU 4 DISJUNTORES DIN</t>
  </si>
  <si>
    <t>30,55</t>
  </si>
  <si>
    <t>QUADRO DE DISTRIBUICAO, SEM BARRAMENTO, EM PVC, DE EMBUTIR, PARA 6 DISJUNTORES NEMA OU 8 DISJUNTORES DIN</t>
  </si>
  <si>
    <t>48,27</t>
  </si>
  <si>
    <t>QUADRO DE DISTRIBUICAO, SEM BARRAMENTO, EM PVC, DE SOBREPOR,  PARA 3 DISJUNTORES NEMA OU 4 DISJUNTORES DIN</t>
  </si>
  <si>
    <t>35,61</t>
  </si>
  <si>
    <t>QUADRO DE DISTRIBUICAO, SEM BARRAMENTO, EM PVC, DE SOBREPOR, PARA 12 DISJUNTORES NEMA OU 16 DISJUNTORES DIN</t>
  </si>
  <si>
    <t>101,92</t>
  </si>
  <si>
    <t>QUADRO DE DISTRIBUICAO, SEM BARRAMENTO, EM PVC, DE SOBREPOR, PARA 18 DISJUNTORES NEMA OU 24 DISJUNTORES DIN</t>
  </si>
  <si>
    <t>149,40</t>
  </si>
  <si>
    <t>QUADRO DE DISTRIBUICAO, SEM BARRAMENTO, EM PVC, DE SOBREPOR, PARA 27 DISJUNTORES NEMA OU 36 DISJUNTORES DIN</t>
  </si>
  <si>
    <t>208,42</t>
  </si>
  <si>
    <t>QUADRO DE DISTRIBUICAO, SEM BARRAMENTO, EM PVC, DE SOBREPOR, PARA 6 DISJUNTORES NEMA OU 8 DISJUNTORES DIN</t>
  </si>
  <si>
    <t>60,66</t>
  </si>
  <si>
    <t>RALO FOFO COM REQUADRO, QUADRADO 150 X 150 MM</t>
  </si>
  <si>
    <t>53,48</t>
  </si>
  <si>
    <t>RALO FOFO COM REQUADRO, QUADRADO 200 X 200 MM</t>
  </si>
  <si>
    <t>80,62</t>
  </si>
  <si>
    <t>RALO FOFO COM REQUADRO, QUADRADO 250 X 250 MM</t>
  </si>
  <si>
    <t>99,22</t>
  </si>
  <si>
    <t>RALO FOFO COM REQUADRO, QUADRADO 300 X 300 MM</t>
  </si>
  <si>
    <t>124,03</t>
  </si>
  <si>
    <t>RALO FOFO COM REQUADRO, QUADRADO 400 X 400 MM</t>
  </si>
  <si>
    <t>195,34</t>
  </si>
  <si>
    <t>RALO FOFO SEMIESFERICO, 100 MM, PARA LAJES/ CALHAS</t>
  </si>
  <si>
    <t>RALO FOFO SEMIESFERICO, 150 MM, PARA LAJES/ CALHAS</t>
  </si>
  <si>
    <t>50,07</t>
  </si>
  <si>
    <t>RALO FOFO SEMIESFERICO, 200 MM, PARA LAJES/ CALHAS</t>
  </si>
  <si>
    <t>115,11</t>
  </si>
  <si>
    <t>RALO FOFO SEMIESFERICO, 75 MM, PARA LAJES/ CALHAS</t>
  </si>
  <si>
    <t>RALO SECO / RALO DE PASSAGEM EM PVC, QUADRADO, 100 X 100 X 53 MM, SAIDA 40 MM, COM GRELHA BRANCA</t>
  </si>
  <si>
    <t>14,08</t>
  </si>
  <si>
    <t>RALO SECO CONICO, PVC, 100 X 40 MM,  COM GRELHA REDONDA BRANCA</t>
  </si>
  <si>
    <t>RALO SECO CONICO, PVC, 100 X 40 MM, COM GRELHA QUADRADA BRANCA</t>
  </si>
  <si>
    <t>11,73</t>
  </si>
  <si>
    <t>RALO SIFONADO CILINDRICO, PVC, 100 X 40 MM,  COM GRELHA REDONDA BRANCA</t>
  </si>
  <si>
    <t>RALO SIFONADO QUADRADO, PVC, 100 X 53 MM, SAIDA 40 MM, COM GRELHA QUADRADA BRANCA</t>
  </si>
  <si>
    <t>16,83</t>
  </si>
  <si>
    <t>RALO SIFONADO REDONDO CONICO, PVC, 100 X 40 MM, COM GRELHA REDONDA BRANCA</t>
  </si>
  <si>
    <t>RASTELEIRO (MENSALISTA)</t>
  </si>
  <si>
    <t>RASTELEIRO HORISTA</t>
  </si>
  <si>
    <t>REATOR ELETRONICO BIVOLT PARA 1 LAMPADA FLUORESCENTE DE 18/20 W</t>
  </si>
  <si>
    <t>42,40</t>
  </si>
  <si>
    <t>REATOR ELETRONICO BIVOLT PARA 1 LAMPADA FLUORESCENTE DE 36/40 W</t>
  </si>
  <si>
    <t>52,96</t>
  </si>
  <si>
    <t>REATOR ELETRONICO BIVOLT PARA 2 LAMPADAS FLUORESCENTES DE 14 W</t>
  </si>
  <si>
    <t>105,48</t>
  </si>
  <si>
    <t>REATOR ELETRONICO BIVOLT PARA 2 LAMPADAS FLUORESCENTES DE 18/20 W</t>
  </si>
  <si>
    <t>55,67</t>
  </si>
  <si>
    <t>REATOR ELETRONICO BIVOLT PARA 2 LAMPADAS FLUORESCENTES DE 36/40 W</t>
  </si>
  <si>
    <t>57,54</t>
  </si>
  <si>
    <t>REATOR INTERNO/INTEGRADO PARA LAMPADA VAPOR METALICO 400 W, ALTO FATOR DE POTENCIA</t>
  </si>
  <si>
    <t>108,77</t>
  </si>
  <si>
    <t>REATOR P/ LAMPADA VAPOR DE SODIO 250W USO EXT</t>
  </si>
  <si>
    <t>361,75</t>
  </si>
  <si>
    <t>REATOR P/ 1 LAMPADA VAPOR DE MERCURIO 125W USO EXT</t>
  </si>
  <si>
    <t>165,80</t>
  </si>
  <si>
    <t>REATOR P/ 1 LAMPADA VAPOR DE MERCURIO 250W USO EXT</t>
  </si>
  <si>
    <t>197,72</t>
  </si>
  <si>
    <t>REATOR P/ 1 LAMPADA VAPOR DE MERCURIO 400W USO EXT</t>
  </si>
  <si>
    <t>227,77</t>
  </si>
  <si>
    <t>REBITE DE ALUMINIO VAZADO DE REPUXO, 3,2 X 8 MM (1KG = 1025 UNIDADES)</t>
  </si>
  <si>
    <t>75,30</t>
  </si>
  <si>
    <t>REBOLO ABRASIVO RETO DE USO GERAL GRAO 36, DE 6 X 1 " ( DIAMETRO X ALTURA)</t>
  </si>
  <si>
    <t>80,12</t>
  </si>
  <si>
    <t>REBOLO ABRASIVO RETO DE USO GERAL GRAO 36, DE 6 X 3/4 " (DIAMETRO X ALTURA)</t>
  </si>
  <si>
    <t>63,99</t>
  </si>
  <si>
    <t>RECICLADORA DE ASFALTO A FRIO SOBRE RODAS, LARG. FRESAGEM 2,00 M, POT. 315 KW/422 HP</t>
  </si>
  <si>
    <t>5.436.773,96</t>
  </si>
  <si>
    <t>REDUCAO EXCENTRICA PVC NBR 10569 P/REDE COLET ESG PB JE 150 X 100MM</t>
  </si>
  <si>
    <t>134,23</t>
  </si>
  <si>
    <t>REDUCAO EXCENTRICA PVC NBR 10569 P/REDE COLET ESG PB JE 200 X 150MM</t>
  </si>
  <si>
    <t>258,20</t>
  </si>
  <si>
    <t>REDUCAO EXCENTRICA PVC NBR 10569 P/REDE COLET ESG PB JE 250 X 200MM</t>
  </si>
  <si>
    <t>487,01</t>
  </si>
  <si>
    <t>REDUCAO EXCENTRICA PVC P/ ESG PREDIAL DN 100 X 50MM</t>
  </si>
  <si>
    <t>REDUCAO EXCENTRICA PVC P/ ESG PREDIAL DN 100 X 75MM</t>
  </si>
  <si>
    <t>11,18</t>
  </si>
  <si>
    <t>REDUCAO EXCENTRICA PVC P/ ESG PREDIAL DN 75 X 50MM</t>
  </si>
  <si>
    <t>8,10</t>
  </si>
  <si>
    <t>REDUCAO EXCENTRICA PVC, SERIE R, DN 100 X 75 MM, PARA ESGOTO OU AGUAS PLUVIAIS PREDIAIS</t>
  </si>
  <si>
    <t>23,72</t>
  </si>
  <si>
    <t>REDUCAO EXCENTRICA PVC, SERIE R, DN 150 X 100 MM, PARA ESGOTO OU AGUAS PLUVIAIS PREDIAIS</t>
  </si>
  <si>
    <t>64,82</t>
  </si>
  <si>
    <t>REDUCAO EXCENTRICA PVC, SERIE R, DN 75 X 50 MM, PARA ESGOTO OU AGUAS PLUVIAIS PREDIAIS</t>
  </si>
  <si>
    <t>REDUCAO FIXA TIPO STORZ, ENGATE RAPIDO 2.1/2" X 1.1/2", EM LATAO, PARA INSTALACAO PREDIAL COMBATE A INCENDIO PREDIAL</t>
  </si>
  <si>
    <t>166,00</t>
  </si>
  <si>
    <t>REDUCAO PVC PBA, JE, BB, DN 75 X 50 / DE 85 X 60 MM, PARA REDE DE AGUA</t>
  </si>
  <si>
    <t>81,13</t>
  </si>
  <si>
    <t>REDUCAO PVC PBA, JE, PB, DN 100 X 50 / DE 110 X 60 MM, PARA REDE DE AGUA</t>
  </si>
  <si>
    <t>36,99</t>
  </si>
  <si>
    <t>REDUCAO PVC PBA, JE, PB, DN 100 X 75 / DE 110 X 85 MM, PARA REDE DE AGUA</t>
  </si>
  <si>
    <t>REDUCAO PVC PBA, JE, PB, DN 75 X 50 / DE 85 X 60 MM, PARA REDE DE AGUA</t>
  </si>
  <si>
    <t>24,14</t>
  </si>
  <si>
    <t>REFLETOR REDONDO EM ALUMINIO ANODIZADO PARA LAMPADA VAPOR DE MERCURIO/SODIO, CORPO EM ALUMINIO COM PINTURA EPOXI, PARA LAMPADA E-27 DE 300 W, COM SUPORTE REDONDO E ALCA REGULAVEL PARA FIXACAO.</t>
  </si>
  <si>
    <t>209,24</t>
  </si>
  <si>
    <t>REGISTRO DE ESFERA DE PASSEIO, PVC PARA POLIETILENO, 20 MM</t>
  </si>
  <si>
    <t>15,19</t>
  </si>
  <si>
    <t>REGISTRO DE ESFERA PVC, COM BORBOLETA, COM ROSCA EXTERNA, DE 1/2"</t>
  </si>
  <si>
    <t>20,69</t>
  </si>
  <si>
    <t>REGISTRO DE ESFERA PVC, COM BORBOLETA, COM ROSCA EXTERNA, DE 3/4"</t>
  </si>
  <si>
    <t>REGISTRO DE ESFERA PVC, COM CABECA QUADRADA, COM ROSCA EXTERNA, 1/2"</t>
  </si>
  <si>
    <t>24,57</t>
  </si>
  <si>
    <t>REGISTRO DE ESFERA PVC, COM CABECA QUADRADA, COM ROSCA EXTERNA, 3/4"</t>
  </si>
  <si>
    <t>32,38</t>
  </si>
  <si>
    <t>REGISTRO DE ESFERA, PVC, COM VOLANTE, VS, ROSCAVEL, DN 1 1/2", COM CORPO DIVIDIDO</t>
  </si>
  <si>
    <t>70,44</t>
  </si>
  <si>
    <t>REGISTRO DE ESFERA, PVC, COM VOLANTE, VS, ROSCAVEL, DN 1 1/4", COM CORPO DIVIDIDO</t>
  </si>
  <si>
    <t>67,08</t>
  </si>
  <si>
    <t>REGISTRO DE ESFERA, PVC, COM VOLANTE, VS, ROSCAVEL, DN 1/2", COM CORPO DIVIDIDO</t>
  </si>
  <si>
    <t>25,69</t>
  </si>
  <si>
    <t>REGISTRO DE ESFERA, PVC, COM VOLANTE, VS, ROSCAVEL, DN 1", COM CORPO DIVIDIDO</t>
  </si>
  <si>
    <t>REGISTRO DE ESFERA, PVC, COM VOLANTE, VS, ROSCAVEL, DN 2", COM CORPO DIVIDIDO</t>
  </si>
  <si>
    <t>107,80</t>
  </si>
  <si>
    <t>REGISTRO DE ESFERA, PVC, COM VOLANTE, VS, ROSCAVEL, DN 3/4", COM CORPO DIVIDIDO</t>
  </si>
  <si>
    <t>30,79</t>
  </si>
  <si>
    <t>REGISTRO DE ESFERA, PVC, COM VOLANTE, VS, SOLDAVEL, DN 20 MM, COM CORPO DIVIDIDO</t>
  </si>
  <si>
    <t>24,25</t>
  </si>
  <si>
    <t>REGISTRO DE ESFERA, PVC, COM VOLANTE, VS, SOLDAVEL, DN 25 MM, COM CORPO DIVIDIDO</t>
  </si>
  <si>
    <t>31,22</t>
  </si>
  <si>
    <t>REGISTRO DE ESFERA, PVC, COM VOLANTE, VS, SOLDAVEL, DN 32 MM, COM CORPO DIVIDIDO</t>
  </si>
  <si>
    <t>49,57</t>
  </si>
  <si>
    <t>REGISTRO DE ESFERA, PVC, COM VOLANTE, VS, SOLDAVEL, DN 40 MM, COM CORPO DIVIDIDO</t>
  </si>
  <si>
    <t>66,30</t>
  </si>
  <si>
    <t>REGISTRO DE ESFERA, PVC, COM VOLANTE, VS, SOLDAVEL, DN 50 MM, COM CORPO DIVIDIDO</t>
  </si>
  <si>
    <t>68,47</t>
  </si>
  <si>
    <t>REGISTRO DE ESFERA, PVC, COM VOLANTE, VS, SOLDAVEL, DN 60 MM, COM CORPO DIVIDIDO</t>
  </si>
  <si>
    <t>125,39</t>
  </si>
  <si>
    <t>REGISTRO DE PRESSAO PVC, ROSCAVEL, VOLANTE SIMPLES, DE 1/2"</t>
  </si>
  <si>
    <t>7,95</t>
  </si>
  <si>
    <t>REGISTRO DE PRESSAO PVC, ROSCAVEL, VOLANTE SIMPLES, DE 3/4"</t>
  </si>
  <si>
    <t>22,68</t>
  </si>
  <si>
    <t>REGISTRO DE PRESSAO PVC, SOLDAVEL, VOLANTE SIMPLES, DE 20 MM</t>
  </si>
  <si>
    <t>16,55</t>
  </si>
  <si>
    <t>REGISTRO DE PRESSAO PVC, SOLDAVEL, VOLANTE SIMPLES, DE 25 MM</t>
  </si>
  <si>
    <t>18,40</t>
  </si>
  <si>
    <t>REGISTRO GAVETA BRUTO EM LATAO FORJADO, BITOLA 1 " (REF 1509)</t>
  </si>
  <si>
    <t>49,46</t>
  </si>
  <si>
    <t>REGISTRO GAVETA BRUTO EM LATAO FORJADO, BITOLA 1 1/2 " (REF 1509)</t>
  </si>
  <si>
    <t>85,11</t>
  </si>
  <si>
    <t>REGISTRO GAVETA BRUTO EM LATAO FORJADO, BITOLA 1 1/4 " (REF 1509)</t>
  </si>
  <si>
    <t>67,41</t>
  </si>
  <si>
    <t>REGISTRO GAVETA BRUTO EM LATAO FORJADO, BITOLA 1/2 " (REF 1509)</t>
  </si>
  <si>
    <t>29,71</t>
  </si>
  <si>
    <t>REGISTRO GAVETA BRUTO EM LATAO FORJADO, BITOLA 2 " (REF 1509)</t>
  </si>
  <si>
    <t>118,54</t>
  </si>
  <si>
    <t>REGISTRO GAVETA BRUTO EM LATAO FORJADO, BITOLA 2 1/2 " (REF 1509)</t>
  </si>
  <si>
    <t>245,85</t>
  </si>
  <si>
    <t>REGISTRO GAVETA BRUTO EM LATAO FORJADO, BITOLA 3 " (REF 1509)</t>
  </si>
  <si>
    <t>297,65</t>
  </si>
  <si>
    <t>REGISTRO GAVETA BRUTO EM LATAO FORJADO, BITOLA 3/4 " (REF 1509)</t>
  </si>
  <si>
    <t>31,33</t>
  </si>
  <si>
    <t>REGISTRO GAVETA BRUTO EM LATAO FORJADO, BITOLA 4 " (REF 1509)</t>
  </si>
  <si>
    <t>620,19</t>
  </si>
  <si>
    <t>REGISTRO GAVETA COM ACABAMENTO E CANOPLA CROMADOS, SIMPLES, BITOLA 1 " (REF 1509)</t>
  </si>
  <si>
    <t>REGISTRO GAVETA COM ACABAMENTO E CANOPLA CROMADOS, SIMPLES, BITOLA 1 1/2 " (REF 1509)</t>
  </si>
  <si>
    <t>136,09</t>
  </si>
  <si>
    <t>REGISTRO GAVETA COM ACABAMENTO E CANOPLA CROMADOS, SIMPLES, BITOLA 1 1/4 " (REF 1509)</t>
  </si>
  <si>
    <t>130,11</t>
  </si>
  <si>
    <t>REGISTRO GAVETA COM ACABAMENTO E CANOPLA CROMADOS, SIMPLES, BITOLA 1/2 " (REF 1509)</t>
  </si>
  <si>
    <t>67,77</t>
  </si>
  <si>
    <t>REGISTRO GAVETA COM ACABAMENTO E CANOPLA CROMADOS, SIMPLES, BITOLA 3/4 " (REF 1509)</t>
  </si>
  <si>
    <t>76,45</t>
  </si>
  <si>
    <t>REGISTRO OU REGULADOR DE GAS COZINHA, VAZAO DE 2 KG/H, 2,8 KPA</t>
  </si>
  <si>
    <t>36,51</t>
  </si>
  <si>
    <t>REGISTRO OU VALVULA GLOBO ANGULAR EM LATAO, PARA HIDRANTES EM INSTALACAO PREDIAL DE INCENDIO, 45 GRAUS, DIAMETRO DE 2 1/2", COM VOLANTE, CLASSE DE PRESSAO DE ATE 200 PSI</t>
  </si>
  <si>
    <t>232,41</t>
  </si>
  <si>
    <t>REGISTRO PRESSAO BRUTO EM LATAO FORJADO, BITOLA 1/2 " (REF 1400)</t>
  </si>
  <si>
    <t>REGISTRO PRESSAO BRUTO EM LATAO FORJADO, BITOLA 3/4 " (REF 1400)</t>
  </si>
  <si>
    <t>25,13</t>
  </si>
  <si>
    <t>REGISTRO PRESSAO COM ACABAMENTO E CANOPLA CROMADA, SIMPLES, BITOLA 1/2 " (REF 1416)</t>
  </si>
  <si>
    <t>69,75</t>
  </si>
  <si>
    <t>REGISTRO PRESSAO COM ACABAMENTO E CANOPLA CROMADA, SIMPLES, BITOLA 3/4 " (REF 1416)</t>
  </si>
  <si>
    <t>72,10</t>
  </si>
  <si>
    <t>REGUA DE ALUMINIO PARA PEDREIRO 2 X 1 "</t>
  </si>
  <si>
    <t>63,29</t>
  </si>
  <si>
    <t>REGUA VIBRADORA DUPLA PARA CONCRETO A GASOLINA 5,5 HP, PESO DE 60 KG, COMPRIMENTO 4 M</t>
  </si>
  <si>
    <t>6.102,22</t>
  </si>
  <si>
    <t>REGUA VIBRATORIA DE CONCRETO TRELICADA, EQUIPADA COM MOTOR A GASOLINA DE 9 HP</t>
  </si>
  <si>
    <t>13.216,14</t>
  </si>
  <si>
    <t>REJUNTE CIMENTICIO, QUALQUER COR</t>
  </si>
  <si>
    <t>3,93</t>
  </si>
  <si>
    <t>REJUNTE EPOXI, QUALQUER COR</t>
  </si>
  <si>
    <t>82,86</t>
  </si>
  <si>
    <t>RELE FOTOELETRICO INTERNO E EXTERNO BIVOLT 1000 W, DE CONECTOR, SEM BASE</t>
  </si>
  <si>
    <t>52,40</t>
  </si>
  <si>
    <t>RELE TERMICO BIMETAL PARA USO EM MOTORES TRIFASICOS, TENSAO 380 V, POTENCIA ATE 15 CV, CORRENTE NOMINAL MAXIMA 22 A</t>
  </si>
  <si>
    <t>122,47</t>
  </si>
  <si>
    <t>RESINA ACRILICA PREMIUM BASE AGUA - COR BRANCA</t>
  </si>
  <si>
    <t>RESPIRADOR DESCARTAVEL SEM VALVULA DE EXALACAO, PFF 1</t>
  </si>
  <si>
    <t>1,68</t>
  </si>
  <si>
    <t>RETARDO PARA CORDEL DETONANTE</t>
  </si>
  <si>
    <t>127,84</t>
  </si>
  <si>
    <t>RETROESCAVADEIRA SOBRE RODAS COM CARREGADEIRA, TRACAO 4 X 2, POTENCIA LIQUIDA 79 HP, PESO OPERACIONAL MINIMO DE 6570 KG, CAPACIDADE DA CARREGADEIRA DE 1,00 M3 E DA  RETROESCAVADEIRA MINIMA DE 0,20 M3, PROFUNDIDADE DE ESCAVACAO MAXIMA DE 4,37 M</t>
  </si>
  <si>
    <t>384.914,62</t>
  </si>
  <si>
    <t>RETROESCAVADEIRA SOBRE RODAS COM CARREGADEIRA, TRACAO 4 X 4, POTENCIA LIQUIDA 72 HP, PESO OPERACIONAL MINIMO DE 7140 KG, CAPACIDADE MINIMA DA CARREGADEIRA DE 0,79 M3 E DA RETROESCAVADEIRA MINIMA DE 0,18 M3, PROFUNDIDADE DE ESCAVACAO MAXIMA DE 4,50 M</t>
  </si>
  <si>
    <t>417.500,00</t>
  </si>
  <si>
    <t>RETROESCAVADEIRA SOBRE RODAS COM CARREGADEIRA, TRACAO 4 X 4, POTENCIA LIQUIDA 88 HP, PESO OPERACIONAL MINIMO DE 6674 KG, CAPACIDADE DA CARREGADEIRA DE 1,00 M3 E DA  RETROESCAVADEIRA MINIMA DE 0,26 M3, PROFUNDIDADE DE ESCAVACAO MAXIMA DE 4,37 M</t>
  </si>
  <si>
    <t>432.774,36</t>
  </si>
  <si>
    <t>REVESTIMENTO DE PAREDE EM GRANILITE, MARMORITE OU GRANITINA - ESP = 5 MM (INCLUSO EXECUCAO)</t>
  </si>
  <si>
    <t>205,77</t>
  </si>
  <si>
    <t>REVESTIMENTO DE PAREDE EM GRANILITE, MARMORITE OU GRANITINA COLORIDO - ESP = 5 MM (INCLUSO EXECUCAO)</t>
  </si>
  <si>
    <t>128,60</t>
  </si>
  <si>
    <t>REVESTIMENTO EM CERAMICA ESMALTADA COMERCIAL, PEI MENOR OU IGUAL A 3, FORMATO MENOR OU IGUAL A 2025 CM2</t>
  </si>
  <si>
    <t>24,84</t>
  </si>
  <si>
    <t>REVESTIMENTO EM CERAMICA ESMALTADA EXTRA, PEI MAIOR OU IGUAL 4, FORMATO MAIOR A 2025 CM2</t>
  </si>
  <si>
    <t>46,86</t>
  </si>
  <si>
    <t>REVESTIMENTO EM CERAMICA ESMALTADA EXTRA, PEI MENOR OU IGUAL A 3, FORMATO MENOR OU IGUAL A 2025 CM2</t>
  </si>
  <si>
    <t>REVESTIMENTO EPOXI DE ALTA RESISTENCIA QUIMICA, ISENTO DE SOLVENTES, BICOMPONENTE</t>
  </si>
  <si>
    <t>98,19</t>
  </si>
  <si>
    <t>REVESTIMENTO PARA ESCADA EM GRANILITE, MARMORITE OU GRANITINA ESP = 8 MM (INCLUSO EXECUCAO)</t>
  </si>
  <si>
    <t>98,34</t>
  </si>
  <si>
    <t>RIPA  APARELHADA *1,5 X 5* CM, EM MACARANDUBA, ANGELIM OU EQUIVALENTE DA REGIAO</t>
  </si>
  <si>
    <t>3,72</t>
  </si>
  <si>
    <t>RIPA NAO APARELHADA  *1 X 3* CM, EM MACARANDUBA, ANGELIM OU EQUIVALENTE DA REGIAO - BRUTA</t>
  </si>
  <si>
    <t>RIPA NAO APARELHADA,  *1,5 X 5* CM, EM MACARANDUBA, ANGELIM OU EQUIVALENTE DA REGIAO -  BRUTA</t>
  </si>
  <si>
    <t>2,78</t>
  </si>
  <si>
    <t>RODAFORRO EM PVC, PARA FORRO DE PVC, COMPRIMENTO 6 M</t>
  </si>
  <si>
    <t>RODAPE ARDOSIA, CINZA, 10 CM, E= *1CM</t>
  </si>
  <si>
    <t>RODAPE DE BORRACHA LISO, H = 70 MM, E = *2* MM, PARA ARGAMASSA, PRETO</t>
  </si>
  <si>
    <t>28,15</t>
  </si>
  <si>
    <t>RODAPE DE MADEIRA MACICA CUMARU/IPE CHAMPANHE OU EQUIVALENTE DA REGIAO, *1,5 X 7 CM</t>
  </si>
  <si>
    <t>RODAPE EM MARMORE, POLIDO, BRANCO COMUM, L= *7* CM, E=  *2* CM, CORTE RETO</t>
  </si>
  <si>
    <t>55,35</t>
  </si>
  <si>
    <t>RODAPE EM POLIESTIRENO, BRANCO, H = *5* CM, E = *1,5* CM</t>
  </si>
  <si>
    <t>34,05</t>
  </si>
  <si>
    <t>RODAPE OU RODABANCADA EM GRANITO, POLIDO, TIPO ANDORINHA/ QUARTZ/ CASTELO/ CORUMBA OU OUTROS EQUIVALENTES DA REGIAO, H= 10 CM, E=  *2,0* CM</t>
  </si>
  <si>
    <t>57,30</t>
  </si>
  <si>
    <t>RODAPE PLANO PARA PISO VINILICO, H = 5 CM</t>
  </si>
  <si>
    <t>21,61</t>
  </si>
  <si>
    <t>RODAPE PRE-MOLDADO DE GRANILITE, MARMORITE OU GRANITINA L = 10 CM</t>
  </si>
  <si>
    <t>30,26</t>
  </si>
  <si>
    <t>RODIZIO TIPO NAPOLEAO PARA JANELAS DE CORRER, EM ZAMAC, COMPRIMENTO DE APROX 60 CM, COM ROLAMENTO EM ACO</t>
  </si>
  <si>
    <t>5,43</t>
  </si>
  <si>
    <t>RODO PARA CHAO 40 CM COM CABO</t>
  </si>
  <si>
    <t>8,29</t>
  </si>
  <si>
    <t>ROLDANA CONCAVA DUPLA, 4 RODAS, EM ZAMAC COM CHAPA DE LATAO, ROLAMENTOS EM ACO, PARA PORTAS E JANELAS DE CORRER</t>
  </si>
  <si>
    <t>52,37</t>
  </si>
  <si>
    <t>ROLDANA CONCAVA DUPLA, 4 RODAS, PARA PORTA DE CORRER, EM ZAMAC COM CHAPA DE ACO,  ROLAMENTO INTERNO BLINDADO DE ACO REVESTIDO EM NYLON</t>
  </si>
  <si>
    <t>43,31</t>
  </si>
  <si>
    <t>ROLDANA PLASTICA COM PREGO, TAMANHO 30 X 30 MM, PARA INSTALACAO ELETRICA APARENTE</t>
  </si>
  <si>
    <t>0,57</t>
  </si>
  <si>
    <t>ROLO COMPACTADOR DE PNEUS, ESTATICO, PRESSAO VARIAVEL, POTENCIA 110 HP, PESO SEM/COM LASTRO 10,8/27 T, LARGURA DE ROLAGEM 2,30 M</t>
  </si>
  <si>
    <t>968.633,71</t>
  </si>
  <si>
    <t>ROLO COMPACTADOR DE PNEUS, ESTATICO, PRESSAO VARIAVEL, POTENCIA 111 HP, PESO SEM/COM LASTRO 9,5/26,0 T, LARGURA DE ROLAGEM 1,90 M</t>
  </si>
  <si>
    <t>912.500,00</t>
  </si>
  <si>
    <t>ROLO COMPACTADOR PE DE CARNEIRO VIBRATORIO, POTENCIA 125 HP, PESO OPERACIONAL SEM/COM LASTRO 11,95/13,30 T, IMPACTO DINAMICO 38,5/22,5 T, LARGURA DE TRABALHO 2,15 M</t>
  </si>
  <si>
    <t>809.370,52</t>
  </si>
  <si>
    <t>ROLO COMPACTADOR PE DE CARNEIRO VIBRATORIO, POTENCIA 80 HP, PESO OPERACIONAL SEM/COM LASTRO 7,4/8,8 T, LARGURA DE TRABALHO 1,68 M</t>
  </si>
  <si>
    <t>607.047,10</t>
  </si>
  <si>
    <t>ROLO COMPACTADOR VIBRATORIO DE UM CILINDRO LISO DE ACO, POTENCIA 125 HP, PESO SEM/COM LASTRO 10,75/12,92 T, IMPACTO DINAMICO 31,5/18,5 T, LARGURA TRABALHO 2,15 M</t>
  </si>
  <si>
    <t>783.261,71</t>
  </si>
  <si>
    <t>ROLO COMPACTADOR VIBRATORIO DE UM CILINDRO, ACO LISO, POTENCIA 80 HP, PESO OPERACIONAL MAXIMO 8,1 T, IMPACTO DINAMICO 16,15/9,5 T, LARGURA TRABALHO 1,68 M</t>
  </si>
  <si>
    <t>583.869,42</t>
  </si>
  <si>
    <t>ROLO COMPACTADOR VIBRATORIO PE DE CARNEIRO, COM CONTROLE REMOTO POR RADIO, POTENCIA  12,5 KW, PESO OPERACIONAL DE 1,675 T, LARGURA DE TRABALHO 0,85 M</t>
  </si>
  <si>
    <t>797.785,70</t>
  </si>
  <si>
    <t>ROLO COMPACTADOR VIBRATORIO REBOCAVEL, CILINDRO DE ACO LISO, POTENCIA DE TRACAO DE 65 CV, PESO DE 4,7 T, IMPACTO DINAMICO TOTAL DE 18,3 T, LARGURA DO ROLO 1,67 M</t>
  </si>
  <si>
    <t>176.242,89</t>
  </si>
  <si>
    <t>ROLO COMPACTADOR VIBRATORIO TANDEM, ACO LISO, POTENCIA 125 HP, PESO SEM/COM LASTRO 10,20/11,65 T, LARGURA DE TRABALHO 1,73 M</t>
  </si>
  <si>
    <t>873.392,89</t>
  </si>
  <si>
    <t>ROLO COMPACTADOR VIBRATORIO TANDEM, ACO LISO, POTENCIA 58 CV, PESO SEM/COM LASTRO 6,5/9,4 T, LARGURA DE TRABALHO 1,20 M</t>
  </si>
  <si>
    <t>716.964,29</t>
  </si>
  <si>
    <t>ROLO DE ESPUMA POLIESTER 23 CM (SEM CABO)</t>
  </si>
  <si>
    <t>16,45</t>
  </si>
  <si>
    <t>ROLO DE LA DE CARNEIRO 23 CM (SEM CABO)</t>
  </si>
  <si>
    <t>36,48</t>
  </si>
  <si>
    <t>ROMPEDOR ELETRICO PESO 26 KG, POTENCIA OPERACIONAL DE 2,5 KW</t>
  </si>
  <si>
    <t>20.007,41</t>
  </si>
  <si>
    <t>ROSETA QUADRADA, SEM FUROS, EM ACO INOX POLIDO, LARGURA APROXIMADA DE 50 MM, PARA FECHADURA DE PORTA - PARAFUSOS INCLUIDOS</t>
  </si>
  <si>
    <t>11,31</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</si>
  <si>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</si>
  <si>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</si>
  <si>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2.380,86</t>
  </si>
  <si>
    <t>ROTACAO VERTICAL DUPLO, EM TUBO DE ACO CARBONO, PINTURA NO PROCESSO ELETROSTATICO - EQUIPAMENTO DE GINASTICA PARA ACADEMIA AO AR LIVRE / ACADEMIA DA TERCEIRA IDADE - ATI</t>
  </si>
  <si>
    <t>1.810,09</t>
  </si>
  <si>
    <t>RUFO EXTERNO DE CHAPA DE ACO GALVANIZADA NUM 26, CORTE 25 CM</t>
  </si>
  <si>
    <t>RUFO EXTERNO DE CHAPA DE ACO GALVANIZADA NUM 26, CORTE 28 CM</t>
  </si>
  <si>
    <t>32,10</t>
  </si>
  <si>
    <t>RUFO EXTERNO/INTERNO DE CHAPA DE ACO GALVANIZADA NUM 26, CORTE 33 CM</t>
  </si>
  <si>
    <t>RUFO INTERNO DE CHAPA DE ACO GALVANIZADA NUM 26, CORTE 50 CM</t>
  </si>
  <si>
    <t>RUFO INTERNO/EXTERNO DE CHAPA DE ACO GALVANIZADA NUM 24, CORTE 25 CM</t>
  </si>
  <si>
    <t>34,98</t>
  </si>
  <si>
    <t>RUFO PARA TELHA ESTRUTURAL DE FIBROCIMENTO 1 ABA (SEM AMIANTO)</t>
  </si>
  <si>
    <t>51,43</t>
  </si>
  <si>
    <t>RUFO PARA TELHA ONDULADA DE FIBROCIMENTO, E = 6 MM, ABA *260* MM, COMPRIMENTO 1100 MM (SEM AMIANTO)</t>
  </si>
  <si>
    <t>50,35</t>
  </si>
  <si>
    <t>SABONETEIRA DE PAREDE EM METAL CROMADO</t>
  </si>
  <si>
    <t>46,04</t>
  </si>
  <si>
    <t>SABONETEIRA PLASTICA TIPO DISPENSER PARA SABONETE LIQUIDO COM RESERVATORIO 800 A 1500 ML</t>
  </si>
  <si>
    <t>SACO DE RAFIA PARA ENTULHO, NOVO, LISO (SEM CLICHE), *60 x 90* CM</t>
  </si>
  <si>
    <t>SAIBRO PARA ARGAMASSA (COLETADO NO COMERCIO)</t>
  </si>
  <si>
    <t>62,50</t>
  </si>
  <si>
    <t>SAPATA DE PVC ADITIVADO NERVURADO D = 6"</t>
  </si>
  <si>
    <t>343,82</t>
  </si>
  <si>
    <t>SAPATA DE PVC ADITIVADO NERVURADO D = 8"</t>
  </si>
  <si>
    <t>452,49</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</si>
  <si>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</si>
  <si>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</si>
  <si>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</si>
  <si>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</si>
  <si>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</si>
  <si>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</si>
  <si>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10,32</t>
  </si>
  <si>
    <t>SARRAFO NAO APARELHADO *2,5 X 7* CM, EM MACARANDUBA, ANGELIM OU EQUIVALENTE DA REGIAO -  BRUTA</t>
  </si>
  <si>
    <t>7,96</t>
  </si>
  <si>
    <t>SARRAFO NAO APARELHADO 2,5 X 5 CM, EM MACARANDUBA, ANGELIM OU EQUIVALENTE DA REGIAO -  BRUTA</t>
  </si>
  <si>
    <t>5,53</t>
  </si>
  <si>
    <t>SEGURO - HORISTA (COLETADO CAIXA)</t>
  </si>
  <si>
    <t>SEGURO - MENSALISTA (COLETADO CAIXA)</t>
  </si>
  <si>
    <t>11,80</t>
  </si>
  <si>
    <t>SEIXO ROLADO PARA APLICACAO EM CONCRETO (POSTO PEDREIRA/FORNECEDOR, SEM FRETE)</t>
  </si>
  <si>
    <t>228,90</t>
  </si>
  <si>
    <t>SELADOR ACRILICO OPACO PREMIUM INTERIOR/EXTERIOR</t>
  </si>
  <si>
    <t>SELADOR HORIZONTAL PARA FITA DE ACO 1 "</t>
  </si>
  <si>
    <t>817,07</t>
  </si>
  <si>
    <t>SELANTE A BASE DE ALCATRAO E POLIURETANO PARA JUNTAS HORIZONTAIS</t>
  </si>
  <si>
    <t>73,99</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</si>
  <si>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</si>
  <si>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</si>
  <si>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</si>
  <si>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</si>
  <si>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</si>
  <si>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158,59</t>
  </si>
  <si>
    <t>SELANTE TIPO VEDA CALHA PARA METAL E FIBROCIMENTO</t>
  </si>
  <si>
    <t>62,08</t>
  </si>
  <si>
    <t>SELIM COMPACTO EM PVC, SEM TRAVA,  DN 150 X 100 MM, PARA REDE COLETORA ESGOTO (NBR 10569)</t>
  </si>
  <si>
    <t>62,42</t>
  </si>
  <si>
    <t>SELIM COMPACTO EM PVC, SEM TRAVA,  DN 200 X 100 MM, PARA REDE COLETORA ESGOTO (NBR 10569)</t>
  </si>
  <si>
    <t>110,92</t>
  </si>
  <si>
    <t>SELIM COMPACTO EM PVC, SEM TRAVAS,  DN 300 X 100 MM, PARA REDE COLETORA ESGOTO (NBR 10569)</t>
  </si>
  <si>
    <t>143,75</t>
  </si>
  <si>
    <t>SELIM PVC, COM TRAVA, JE, 90 GRAUS,  DN 125 X 100 MM OU 150 X 100 MM, PARA REDE COLETORA ESGOTO (NBR 10569)</t>
  </si>
  <si>
    <t>38,13</t>
  </si>
  <si>
    <t>SELIM PVC, SOLDAVEL, SEM TRAVA, JE, 90 GRAUS,  DN 200 X 100 MM, PARA REDE COLETORA ESGOTO (NBR 10569)</t>
  </si>
  <si>
    <t>108,70</t>
  </si>
  <si>
    <t>SEMIRREBOQUE COM DOIS EIXOS EM TANDEM TIPO BASCULANTE COM CACAMBA METALICA 14 M3  (INCLUI MONTAGEM, NAO INCLUI CAVALO MECANICO)</t>
  </si>
  <si>
    <t>209.199,30</t>
  </si>
  <si>
    <t>SEMIRREBOQUE COM TRES EIXOS EM TANDEM TIPO BASCULANTE COM CACAMBA METALICA 18 M3 (INCLUI MONTAGEM, NAO INCLUI CAVALO MECANICO)</t>
  </si>
  <si>
    <t>245.979,02</t>
  </si>
  <si>
    <t>SEMIRREBOQUE COM TRES EIXOS, PARA TRANSPORTE DE CARGA SECA, DIMENSOES APROXIMADAS 2,60 X 12,50 X 0,50 M (NAO INCLUI CAVALO MECANICO)</t>
  </si>
  <si>
    <t>190.223,77</t>
  </si>
  <si>
    <t>SENSOR DE PRESENCA BIVOLT COM FOTOCELULA PARA QUALQUER TIPO DE LAMPADA, POTENCIA MAXIMA *1000* W, USO EXTERNO</t>
  </si>
  <si>
    <t>102,62</t>
  </si>
  <si>
    <t>SENSOR DE PRESENCA BIVOLT DE PAREDE COM FOTOCELULA PARA QUALQUER TIPO DE LAMPADA POTENCIA MAXIMA *1000* W, USO INTERNO</t>
  </si>
  <si>
    <t>115,76</t>
  </si>
  <si>
    <t>SENSOR DE PRESENCA BIVOLT DE PAREDE SEM FOTOCELULA PARA QUALQUER TIPO DE LAMPADA POTENCIA MAXIMA *1000* W, USO INTERNO</t>
  </si>
  <si>
    <t>71,59</t>
  </si>
  <si>
    <t>SENSOR DE PRESENCA BIVOLT DE TETO COM FOTOCELULA PARA QUALQUER TIPO DE LAMPADA POTENCIA MAXIMA *1000* W, USO INTERNO</t>
  </si>
  <si>
    <t>80,57</t>
  </si>
  <si>
    <t>SENSOR DE PRESENCA BIVOLT DE TETO SEM FOTOCELULA PARA QUALQUER TIPO DE LAMPADA POTENCIA MAXIMA *900* W, USO INTERNO</t>
  </si>
  <si>
    <t>74,93</t>
  </si>
  <si>
    <t>SERRA CIRCULAR DE BANCADA COM MOTOR ELETRICO, POTENCIA DE *1600* W, PARA DISCO DE DIAMETRO DE 10" (250 MM)</t>
  </si>
  <si>
    <t>1.166,01</t>
  </si>
  <si>
    <t>SERRA CIRCULAR DE BANCADA, MODELO PICA-PAU, DIAMETRO DE 350 MM. CARACTERISTICAS DO MOTOR: TRIFASICO, POTENCIA DE 5 HP, FREQUENCIA DE 60 HZ</t>
  </si>
  <si>
    <t>4.697,78</t>
  </si>
  <si>
    <t>SERRALHEIRO (HORISTA)</t>
  </si>
  <si>
    <t>20,28</t>
  </si>
  <si>
    <t>SERRALHEIRO (MENSALISTA)</t>
  </si>
  <si>
    <t>3.564,97</t>
  </si>
  <si>
    <t>SERVENTE DE OBRAS</t>
  </si>
  <si>
    <t>SERVENTE DE OBRAS (MENSALISTA)</t>
  </si>
  <si>
    <t>SERVICO DE BOMBEAMENTO DE CONCRETO COM CONSUMO MINIMO DE 40  M3</t>
  </si>
  <si>
    <t>41,12</t>
  </si>
  <si>
    <t>SIFAO EM METAL CROMADO PARA PIA AMERICANA, 1.1/2 X 1.1/2 "</t>
  </si>
  <si>
    <t>207,25</t>
  </si>
  <si>
    <t>SIFAO EM METAL CROMADO PARA PIA AMERICANA, 1.1/2 X 2 "</t>
  </si>
  <si>
    <t>209,78</t>
  </si>
  <si>
    <t>SIFAO EM METAL CROMADO PARA PIA OU LAVATORIO, 1 X 1.1/2 "</t>
  </si>
  <si>
    <t>164,90</t>
  </si>
  <si>
    <t>SIFAO EM METAL CROMADO PARA TANQUE, 1.1/4 X 1.1/2 "</t>
  </si>
  <si>
    <t>174,64</t>
  </si>
  <si>
    <t>SIFAO PLASTICO EXTENSIVEL UNIVERSAL, TIPO COPO</t>
  </si>
  <si>
    <t>SIFAO PLASTICO FLEXIVEL SAIDA VERTICAL PARA COLUNA LAVATORIO, 1 X 1.1/2 "</t>
  </si>
  <si>
    <t>SIFAO PLASTICO TIPO COPO PARA PIA AMERICANA 1.1/2 X 1.1/2 "</t>
  </si>
  <si>
    <t>19,38</t>
  </si>
  <si>
    <t>SIFAO PLASTICO TIPO COPO PARA PIA OU LAVATORIO, 1 X 1.1/2 "</t>
  </si>
  <si>
    <t>SIFAO PLASTICO TIPO COPO PARA TANQUE, 1.1/4 X 1.1/2 "</t>
  </si>
  <si>
    <t>19,41</t>
  </si>
  <si>
    <t>SILICA ATIVA PARA ADICAO EM CONCRETO E  ARGAMASSA</t>
  </si>
  <si>
    <t>2,93</t>
  </si>
  <si>
    <t>SILICONE ACETICO USO GERAL INCOLOR 280 G</t>
  </si>
  <si>
    <t>SIMULADOR DE CAMINHADA TRIPLO, EM TUBO DE ACO CARBONO, PINTURA NO PROCESSO ELETROSTATICO - EQUIPAMENTO DE GINASTICA PARA ACADEMIA AO AR LIVRE / ACADEMIA DA TERCEIRA IDADE - ATI</t>
  </si>
  <si>
    <t>4.702,72</t>
  </si>
  <si>
    <t>SIMULADOR DE CAVALGADA TRIPLO, EM TUBO DE ACO CARBONO, PINTURA NO PROCESSO ELETROSTATICO - EQUIPAMENTO DE GINASTICA PARA ACADEMIA AO AR LIVRE / ACADEMIA DA TERCEIRA IDADE - ATI</t>
  </si>
  <si>
    <t>5.081,97</t>
  </si>
  <si>
    <t>SIMULADOR DE REMO INDIVIDUAL, EM TUBO DE ACO CARBONO, PINTURA NO PROCESSO ELETROSTATICO - EQUIPAMENTO DE GINASTICA PARA ACADEMIA AO AR LIVRE / ACADEMIA DA TERCEIRA IDADE - ATI</t>
  </si>
  <si>
    <t>2.534,19</t>
  </si>
  <si>
    <t>SINALIZADOR NOTURNO SIMPLES PARA PARA-RAIOS, SEM RELE FOTOELETRICO</t>
  </si>
  <si>
    <t>52,34</t>
  </si>
  <si>
    <t>SISAL EM FIBRA</t>
  </si>
  <si>
    <t>19,56</t>
  </si>
  <si>
    <t>SOLDA EM BARRA DE ESTANHO-CHUMBO 50/50</t>
  </si>
  <si>
    <t>255,49</t>
  </si>
  <si>
    <t>SOLDA EM VARETA FOSCOPER, D = *2,5* MM  X COMPRIMENTO 500 MM</t>
  </si>
  <si>
    <t>290,72</t>
  </si>
  <si>
    <t>SOLDA ESTANHO/COBRE PARA CONEXOES DE COBRE, FIO 2,5 MM, CARRETEL 500 GR (SEM CHUMBO)</t>
  </si>
  <si>
    <t>335,45</t>
  </si>
  <si>
    <t>SOLDADOR (HORISTA)</t>
  </si>
  <si>
    <t>22,52</t>
  </si>
  <si>
    <t>SOLDADOR (MENSALISTA)</t>
  </si>
  <si>
    <t>3.956,69</t>
  </si>
  <si>
    <t>SOLDADOR ELETRICO (PARA SOLDA A SER TESTADA COM RAIOS "X") (HORISTA)</t>
  </si>
  <si>
    <t>24,26</t>
  </si>
  <si>
    <t>SOLDADOR ELETRICO (PARA SOLDA A SER TESTADA COM RAIOS "X") (MENSALISTA)</t>
  </si>
  <si>
    <t>4.264,01</t>
  </si>
  <si>
    <t>SOLEIRA EM GRANITO, POLIDO, TIPO ANDORINHA/ QUARTZ/ CASTELO/ CORUMBA OU OUTROS EQUIVALENTES DA REGIAO, L= *15* CM, E=  *2,0* CM</t>
  </si>
  <si>
    <t>81,11</t>
  </si>
  <si>
    <t>SOLEIRA PRE-MOLDADA EM GRANILITE, MARMORITE OU GRANITINA, L = *15 CM</t>
  </si>
  <si>
    <t>83,21</t>
  </si>
  <si>
    <t>SOLEIRA/ PEITORIL EM MARMORE, POLIDO, BRANCO COMUM, L= *15* CM, E=  *2* CM,  CORTE RETO</t>
  </si>
  <si>
    <t>82,62</t>
  </si>
  <si>
    <t>SOLEIRA/ TABEIRA EM MARMORE, POLIDO, BRANCO COMUM, L= 5 CM, E=  *2,0* CM</t>
  </si>
  <si>
    <t>45,24</t>
  </si>
  <si>
    <t>SOLUCAO ASFALTICA ELASTOMERICA PARA IMPRIMACAO, APLICACAO A FRIO</t>
  </si>
  <si>
    <t>12,29</t>
  </si>
  <si>
    <t>SOLUCAO PREPARADORA / LIMPADORA PARA PVC, FRASCO COM 1000 CM3</t>
  </si>
  <si>
    <t>65,99</t>
  </si>
  <si>
    <t>SOLVENTE PARA COLA (PARA LAMINADO MELAMINICO) A BASE DE RESINA SINTETICA</t>
  </si>
  <si>
    <t>54,83</t>
  </si>
  <si>
    <t>SOQUETE DE BAQUELITE BASE E27, PARA LAMPADAS</t>
  </si>
  <si>
    <t>SOQUETE DE PORCELANA BASE E27, FIXO DE TETO, PARA LAMPADAS</t>
  </si>
  <si>
    <t>6,23</t>
  </si>
  <si>
    <t>SOQUETE DE PORCELANA BASE E27, PARA USO AO TEMPO, PARA LAMPADAS</t>
  </si>
  <si>
    <t>SOQUETE DE PVC / TERMOPLASTICO BASE E27, COM CHAVE, PARA LAMPADAS</t>
  </si>
  <si>
    <t>10,68</t>
  </si>
  <si>
    <t>SOQUETE DE PVC / TERMOPLASTICO BASE E27, COM RABICHO, PARA LAMPADAS</t>
  </si>
  <si>
    <t>6,27</t>
  </si>
  <si>
    <t>SPRINKLER TIPO PENDENTE, 68 GRAUS CELSIUS (BULBO VERMELHO), ACABAMENTO CROMADO, 1/2" - 15 MM</t>
  </si>
  <si>
    <t>32,70</t>
  </si>
  <si>
    <t>SPRINKLER TIPO PENDENTE, 68 GRAUS CELSIUS (BULBO VERMELHO), ACABAMENTO CROMADO, 3/4" - 20 MM</t>
  </si>
  <si>
    <t>44,79</t>
  </si>
  <si>
    <t>SPRINKLER TIPO PENDENTE, 68 GRAUS CELSIUS (BULBO VERMELHO), ACABAMENTO NATURAL, 1/2" - 15 MM</t>
  </si>
  <si>
    <t>32,00</t>
  </si>
  <si>
    <t>SPRINKLER TIPO PENDENTE, 68 GRAUS CELSIUS (BULBO VERMELHO), ACABAMENTO NATURAL, 3/4" - 20 MM</t>
  </si>
  <si>
    <t>38,63</t>
  </si>
  <si>
    <t>SPRINKLER TIPO PENDENTE, 79 GRAUS CELSIUS (BULBO AMARELO), ACABAMENTO CROMADO, 3/4" - 20 MM</t>
  </si>
  <si>
    <t>48,21</t>
  </si>
  <si>
    <t>SPRINKLER TIPO PENDENTE, 79 GRAUS CELSIUS (BULBO AMARELO), ACABAMENTO NATURAL, 3/4" - 20 MM</t>
  </si>
  <si>
    <t>SPRINKLER TIPO PENDENTE, 79 GRAUS CELSIUS (BULBO AMARELO,) ACABAMENTO NATURAL OU CROMADO, 1/2" - 15 MM</t>
  </si>
  <si>
    <t>37,16</t>
  </si>
  <si>
    <t>SUPORTE "Y" PARA FITA PERFURADA</t>
  </si>
  <si>
    <t>190,40</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</si>
  <si>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</si>
  <si>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</si>
  <si>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</si>
  <si>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3,54</t>
  </si>
  <si>
    <t>SUPORTE EM ACO GALVANIZADO PARA TRANSFORMADOR PARA POSTE DUPLO T 185 X 95 MM, CHAPA DE 5/16"</t>
  </si>
  <si>
    <t>241,01</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</si>
  <si>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</si>
  <si>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</si>
  <si>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</si>
  <si>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</si>
  <si>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</si>
  <si>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27,36</t>
  </si>
  <si>
    <t>SUPORTE METALICO PARA CALHA PLUVIAL,  ZINCADO, DOBRADO, DIAMETRO ENTRE 119 E 170 MM, PARA DRENAGEM PREDIAL</t>
  </si>
  <si>
    <t>17,01</t>
  </si>
  <si>
    <t>SUPORTE PARA CALHA DE 150 MM EM FERRO GALVANIZADO</t>
  </si>
  <si>
    <t>8,22</t>
  </si>
  <si>
    <t>SUPORTE PARA TUBO DIAMETRO NOMINAL 2", COM ROSCA MECANICA</t>
  </si>
  <si>
    <t>SURF DUPLO, EM TUBO DE ACO CARBONO, PINTURA NO PROCESSO ELETROSTATICO - EQUIPAMENTO DE GINASTICA PARA ACADEMIA AO AR LIVRE / ACADEMIA DA TERCEIRA IDADE - ATI</t>
  </si>
  <si>
    <t>2.652,57</t>
  </si>
  <si>
    <t>TABUA  NAO  APARELHADA  *2,5 X 20* CM, EM MACARANDUBA, ANGELIM OU EQUIVALENTE DA REGIAO - BRUTA</t>
  </si>
  <si>
    <t>20,67</t>
  </si>
  <si>
    <t>TABUA *2,5 X 15 CM EM PINUS, MISTA OU EQUIVALENTE DA REGIAO - BRUTA</t>
  </si>
  <si>
    <t>TABUA *2,5 X 23* CM EM PINUS, MISTA OU EQUIVALENTE DA REGIAO - BRUTA</t>
  </si>
  <si>
    <t>TABUA *2,5 X 30 CM EM PINUS, MISTA OU EQUIVALENTE DA REGIAO - BRUTA</t>
  </si>
  <si>
    <t>12,42</t>
  </si>
  <si>
    <t>TABUA APARELHADA *2,5 X 15* CM, EM MACARANDUBA, ANGELIM OU EQUIVALENTE DA REGIAO</t>
  </si>
  <si>
    <t>133,63</t>
  </si>
  <si>
    <t>TABUA APARELHADA *2,5 X 25* CM, EM MACARANDUBA, ANGELIM OU EQUIVALENTE DA REGIAO</t>
  </si>
  <si>
    <t>25,14</t>
  </si>
  <si>
    <t>TABUA APARELHADA *2,5 X 30* CM, EM MACARANDUBA, ANGELIM OU EQUIVALENTE DA REGIAO</t>
  </si>
  <si>
    <t>33,94</t>
  </si>
  <si>
    <t>TABUA DE  MADEIRA PARA PISO, CUMARU/IPE CHAMPANHE OU EQUIVALENTE DA REGIAO, ENCAIXE MACHO/FEMEA, *10 X 2* CM</t>
  </si>
  <si>
    <t>267,77</t>
  </si>
  <si>
    <t>TABUA DE  MADEIRA PARA PISO, CUMARU/IPE CHAMPANHE OU EQUIVALENTE DA REGIAO, ENCAIXE MACHO/FEMEA, *15 X 2* CM</t>
  </si>
  <si>
    <t>289,00</t>
  </si>
  <si>
    <t>TABUA DE  MADEIRA PARA PISO, IPE (CERNE) OU EQUIVALENTE DA REGIAO, ENCAIXE MACHO/FEMEA, *20 X 2* CM</t>
  </si>
  <si>
    <t>358,72</t>
  </si>
  <si>
    <t>TABUA NAO APARELHADA *2,5 X 15* CM, EM MACARANDUBA, ANGELIM OU EQUIVALENTE DA REGIAO - BRUTA</t>
  </si>
  <si>
    <t>TABUA NAO APARELHADA *2,5 X 30* CM, EM MACARANDUBA, ANGELIM OU EQUIVALENTE DA REGIAO - BRUTA</t>
  </si>
  <si>
    <t>30,17</t>
  </si>
  <si>
    <t>TACO DE MADEIRA PARA PISO, IPE (CERNE) OU EQUIVALENTE DA REGIAO, 7 X 42 CM, E = 2 CM</t>
  </si>
  <si>
    <t>167,74</t>
  </si>
  <si>
    <t>TALABARTE DE SEGURANCA, 2 MOSQUETOES TRAVA DUPLA *53* MM DE ABERTURA, COM ABSORVEDOR DE ENERGIA</t>
  </si>
  <si>
    <t>200,62</t>
  </si>
  <si>
    <t>TALHA ELETRICA 3 T, VELOCIDADE  2,1 M / MIN, POTENCIA 1,3 KW</t>
  </si>
  <si>
    <t>10.697,06</t>
  </si>
  <si>
    <t>TALHA MANUAL DE CORRENTE, CAPACIDADE DE 1 T COM ELEVACAO DE 3 M</t>
  </si>
  <si>
    <t>773,97</t>
  </si>
  <si>
    <t>TALHA MANUAL DE CORRENTE, CAPACIDADE DE 2 T COM ELEVACAO DE 3 M</t>
  </si>
  <si>
    <t>1.128,85</t>
  </si>
  <si>
    <t>TALHADEIRA COM PUNHO DE PROTECAO *20 X 250* MM</t>
  </si>
  <si>
    <t>TAMPA CEGA EM PVC PARA CONDULETE 4 X 2"</t>
  </si>
  <si>
    <t>TAMPA DE CONCRETO ARMADO PARA FOSSA SEPTICA, DIAMETRO NOMINAL DE 3,00 M E ESPESSURA MINIMA DE 100 MM</t>
  </si>
  <si>
    <t>1.580,48</t>
  </si>
  <si>
    <t>TAMPA DE CONCRETO ARMADO PARA FOSSA, D = *0,90* M, E = 0,05 M</t>
  </si>
  <si>
    <t>101,59</t>
  </si>
  <si>
    <t>TAMPA DE CONCRETO ARMADO PARA FOSSA, D = *1,10* M, E = 0,05 M</t>
  </si>
  <si>
    <t>129,45</t>
  </si>
  <si>
    <t>TAMPA DE CONCRETO ARMADO PARA FOSSA, D = *1,35* M, E = 0,05 M</t>
  </si>
  <si>
    <t>200,07</t>
  </si>
  <si>
    <t>TAMPA DE CONCRETO ARMADO PARA FOSSA, D = 1,50 M, E = 0,05 M</t>
  </si>
  <si>
    <t>298,94</t>
  </si>
  <si>
    <t>TAMPA DE CONCRETO ARMADO PARA FOSSA, D = 2,00 M, E = 0,05 M</t>
  </si>
  <si>
    <t>594,42</t>
  </si>
  <si>
    <t>TAMPA DE CONCRETO ARMADO PARA FOSSA, D = 2,50 M, E = 0,05 M</t>
  </si>
  <si>
    <t>1.094,29</t>
  </si>
  <si>
    <t>TAMPA DE CONCRETO ARMADO PARA POCO DE INSPECAO, COM FURO E TAMPINHA, DIAMETRO NOMINAL DE 3,00 M E ESPESSURA MINIMA DE 100 MM</t>
  </si>
  <si>
    <t>1.922,14</t>
  </si>
  <si>
    <t>TAMPA DE CONCRETO ARMADO PARA POCO, COM  FURO E TAMPINHA, D = *0,90* M, E = 0,05 M</t>
  </si>
  <si>
    <t>TAMPA DE CONCRETO ARMADO PARA POCO, COM  FURO E TAMPINHA, D = *1,10* M, E = 0,05 M</t>
  </si>
  <si>
    <t>157,31</t>
  </si>
  <si>
    <t>TAMPA DE CONCRETO ARMADO PARA POCO, COM  FURO E TAMPINHA, D = *1,35* M, E = 0,05 M</t>
  </si>
  <si>
    <t>272,83</t>
  </si>
  <si>
    <t>TAMPA DE CONCRETO ARMADO PARA POCO, COM  FURO E TAMPINHA, D = 1,50 M, E = 0,05 M</t>
  </si>
  <si>
    <t>419,49</t>
  </si>
  <si>
    <t>TAMPA DE CONCRETO ARMADO PARA POCO, COM  FURO E TAMPINHA, D = 2,00 M, E = 0,05 M</t>
  </si>
  <si>
    <t>786,55</t>
  </si>
  <si>
    <t>TAMPA DE CONCRETO ARMADO PARA POCO, COM  FURO E TAMPINHA, D = 2,50 M, E = 0,05 M</t>
  </si>
  <si>
    <t>1.210,14</t>
  </si>
  <si>
    <t>TAMPA PARA CONDULETE, EM PVC, PARA TOMADA HEXAGONAL</t>
  </si>
  <si>
    <t>TAMPA PARA CONDULETE, EM PVC, PARA 1 INTERRUPTOR</t>
  </si>
  <si>
    <t>TAMPA PARA CONDULETE, EM PVC, PARA 1 MODULO RJ</t>
  </si>
  <si>
    <t>TAMPA PARA CONDULETE, EM PVC, PARA 2 MODULOS RJ</t>
  </si>
  <si>
    <t>5,62</t>
  </si>
  <si>
    <t>TAMPAO / CAP, ROSCA FEMEA, METALICO, PARA TUBO PEX, DN 1/2"</t>
  </si>
  <si>
    <t>TAMPAO / CAP, ROSCA FEMEA, METALICO, PARA TUBO PEX, DN 3/4"</t>
  </si>
  <si>
    <t>TAMPAO / CAP, ROSCA MACHO, PARA TUBO PEX, DN 1/2"</t>
  </si>
  <si>
    <t>5,42</t>
  </si>
  <si>
    <t>TAMPAO / CAP, ROSCA MACHO, PARA TUBO PEX, DN 1"</t>
  </si>
  <si>
    <t>14,12</t>
  </si>
  <si>
    <t>TAMPAO / CAP, ROSCA MACHO, PARA TUBO PEX, DN 3/4"</t>
  </si>
  <si>
    <t>7,82</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</si>
  <si>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</si>
  <si>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</si>
  <si>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</si>
  <si>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</si>
  <si>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</si>
  <si>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90,75</t>
  </si>
  <si>
    <t>TAMPAO COM CORRENTE, EM LATAO, ENGATE RAPIDO 2 1/2", PARA INSTALACAO PREDIAL DE COMBATE A INCENDIO</t>
  </si>
  <si>
    <t>121,73</t>
  </si>
  <si>
    <t>TAMPAO COMPLETO PARA TIL, EM PVC, OCRE, DN 100 MM, PARA REDE COLETORA DE ESGOTO</t>
  </si>
  <si>
    <t>122,15</t>
  </si>
  <si>
    <t>TAMPAO COMPLETO PARA TIL, EM PVC, OCRE, DN 150 MM, PARA REDE COLETORA DE ESGOTO</t>
  </si>
  <si>
    <t>187,52</t>
  </si>
  <si>
    <t>TAMPAO COMPLETO PARA TIL, EM PVC, OCRE, DN 200 MM, PARA REDE COLETORA DE ESGOTO</t>
  </si>
  <si>
    <t>239,25</t>
  </si>
  <si>
    <t>TAMPAO COMPLETO PARA TIL, EM PVC, OCRE, DN 250 MM, PARA REDE COLETORA DE ESGOTO</t>
  </si>
  <si>
    <t>296,31</t>
  </si>
  <si>
    <t>TAMPAO FOFO ARTICULADO P/ REGISTRO, CLASSE A15 CARGA MAX 1,5 T, *200 X 200* MM</t>
  </si>
  <si>
    <t>86,82</t>
  </si>
  <si>
    <t>TAMPAO FOFO ARTICULADO P/ REGISTRO, CLASSE A15 CARGA MAXIMA 1,5 T, *400 X 400* MM</t>
  </si>
  <si>
    <t>217,05</t>
  </si>
  <si>
    <t>TAMPAO FOFO ARTICULADO, CLASSE B125 CARGA MAX 12,5 T, REDONDO, TAMPA 600 MM (COM INSCRICAO EM RELEVO DO TIPO DE REDE)</t>
  </si>
  <si>
    <t>550,38</t>
  </si>
  <si>
    <t>TAMPAO FOFO ARTICULADO, CLASSE D400 CARGA MAX 40 T, REDONDO, TAMPA 600 MM (COM INSCRICAO EM RELEVO DO TIPO DE REDE)</t>
  </si>
  <si>
    <t>674,41</t>
  </si>
  <si>
    <t>TAMPAO FOFO SIMPLES COM BASE, CLASSE A15 CARGA MAX 1,5 T, 300 X 300 MM (COM INSCRICAO EM RELEVO DO TIPO DE REDE)</t>
  </si>
  <si>
    <t>131,78</t>
  </si>
  <si>
    <t>TAMPAO FOFO SIMPLES COM BASE, CLASSE A15 CARGA MAX 1,5 T, 400 X 400 MM (COM INSCRICAO EM RELEVO DO TIPO DE REDE)</t>
  </si>
  <si>
    <t>201,55</t>
  </si>
  <si>
    <t>TAMPAO FOFO SIMPLES COM BASE, CLASSE A15 CARGA MAX 1,5 T, 400 X 600 MM (COM INSCRICAO EM RELEVO DO TIPO DE REDE)</t>
  </si>
  <si>
    <t>281,39</t>
  </si>
  <si>
    <t>TAMPAO FOFO SIMPLES COM BASE, CLASSE B125 CARGA MAX 12,5 T, REDONDO, TAMPA 500 MM (COM INSCRICAO EM RELEVO DO TIPO DE REDE)</t>
  </si>
  <si>
    <t>434,10</t>
  </si>
  <si>
    <t>TAMPAO FOFO SIMPLES COM BASE, CLASSE B125 CARGA MAX 12,5 T, REDONDO, TAMPA 600 MM (COM INSCRICAO EM RELEVO DO TIPO DE REDE)</t>
  </si>
  <si>
    <t>500,00</t>
  </si>
  <si>
    <t>TAMPAO FOFO SIMPLES COM BASE, CLASSE D400 CARGA MAX 40 T, REDONDO, TAMPA 600 MM, REDE PLUVIAL/ESGOTO (COM INSCRICAO EM RELEVO DO TIPO DE REDE)</t>
  </si>
  <si>
    <t>662,01</t>
  </si>
  <si>
    <t>TAMPAO FOFO SIMPLES COM BASE, CLASSE D400 CARGA MAX 40 T, REDONDO, TAMPA 900 MM (COM INSCRICAO EM RELEVO DO TIPO DE REDE)</t>
  </si>
  <si>
    <t>2.109,30</t>
  </si>
  <si>
    <t>TAMPAO FOFO SIMPLES, CLASSE A15 CARGA MAX 1,5 T, 550 X 1100 MM (COM INSCRICAO EM RELEVO DO TIPO DE REDE)</t>
  </si>
  <si>
    <t>713,95</t>
  </si>
  <si>
    <t>TANQUE ACO INOXIDAVEL (ACO 304) COM ESFREGADOR E VALVULA, DE *50 X 40 X 22* CM</t>
  </si>
  <si>
    <t>418,83</t>
  </si>
  <si>
    <t>TANQUE DE ACO CARBONO NAO REVESTIDO, PARA TRANSPORTE DE AGUA COM CAPACIDADE DE 10 M3, COM BOMBA CENTRIFUGA POR TOMADA DE FORCA, VAZAO MAXIMA *75* M3/H (INCLUI MONTAGEM, NAO INCLUI CAMINHAO)</t>
  </si>
  <si>
    <t>84.300,00</t>
  </si>
  <si>
    <t>TANQUE DE ACO PARA TRANSPORTE DE AGUA COM CAPACIDADE DE 14 M3 (INCLUI MONTAGEM, NAO INCLUI CAMINHAO)</t>
  </si>
  <si>
    <t>103.753,84</t>
  </si>
  <si>
    <t>TANQUE DE ACO PARA TRANSPORTE DE AGUA COM CAPACIDADE DE 4 M3 (INCLUI MONTAGEM, NAO INCLUI CAMINHAO)</t>
  </si>
  <si>
    <t>59.207,35</t>
  </si>
  <si>
    <t>TANQUE DE ACO PARA TRANSPORTE DE AGUA COM CAPACIDADE DE 6 M3 (INCLUI MONTAGEM, NAO INCLUI CAMINHAO)</t>
  </si>
  <si>
    <t>70.343,98</t>
  </si>
  <si>
    <t>TANQUE DE ACO PARA TRANSPORTE DE AGUA COM CAPACIDADE DE 8 M3 (INCLUI MONTAGEM, NAO INCLUI CAMINHAO)</t>
  </si>
  <si>
    <t>55.965,05</t>
  </si>
  <si>
    <t>TANQUE DE ASFALTO ESTACIONARIO COM MACARICO, CAPACIDADE 20.000 L</t>
  </si>
  <si>
    <t>117.216,46</t>
  </si>
  <si>
    <t>TANQUE DE ASFALTO ESTACIONARIO COM SERPENTINA, CAPACIDADE 20.000 L</t>
  </si>
  <si>
    <t>122.855,27</t>
  </si>
  <si>
    <t>TANQUE DE ASFALTO ESTACIONARIO COM SERPENTINA, CAPACIDADE 30.000 L</t>
  </si>
  <si>
    <t>144.212,20</t>
  </si>
  <si>
    <t>TANQUE DE LOUCA BRANCA, COM COLUNA, *30* L</t>
  </si>
  <si>
    <t>390,64</t>
  </si>
  <si>
    <t>TANQUE DE LOUCA BRANCA, SUSPENSO, *20* L</t>
  </si>
  <si>
    <t>286,82</t>
  </si>
  <si>
    <t>TANQUE DUPLO EM MARMORE SINTETICO COM CUBA LISA E ESFREGADOR, *110 X 60* CM</t>
  </si>
  <si>
    <t>333,42</t>
  </si>
  <si>
    <t>TANQUE SIMPLES EM MARMORE SINTETICO COM COLUNA, CAPACIDADE *22* L, *60 X 46* CM</t>
  </si>
  <si>
    <t>408,52</t>
  </si>
  <si>
    <t>TANQUE SIMPLES EM MARMORE SINTETICO DE FIXAR NA PAREDE, CAPACIDADE *22* L, *60 X 46* CM</t>
  </si>
  <si>
    <t>217,02</t>
  </si>
  <si>
    <t>TANQUE SIMPLES EM MARMORE SINTETICO SUSPENSO, CAPACIDADE *38* L, *60 X 60* CM</t>
  </si>
  <si>
    <t>274,64</t>
  </si>
  <si>
    <t>TAQUEADOR OU TAQUEIRO (HORISTA)</t>
  </si>
  <si>
    <t>TAQUEADOR OU TAQUEIRO (MENSALISTA)</t>
  </si>
  <si>
    <t>TARIFA "A" ENTRE  0 E 20M3 FORNECIMENTO  D'AGUA</t>
  </si>
  <si>
    <t>TARJETA LIVRE / OCUPADO PARA PORTA DE BANHEIRO, CORPO EM ZAMAC E ESPELHO EM LATAO</t>
  </si>
  <si>
    <t>42,82</t>
  </si>
  <si>
    <t>TARUGO DELIMITADOR DE PROFUNDIDADE EM ESPUMA DE POLIETILENO DE BAIXA DENSIDADE 10 MM, CINZA</t>
  </si>
  <si>
    <t>TE CPVC, SOLDAVEL, 90 GRAUS, 15 MM, PARA AGUA QUENTE PREDIAL</t>
  </si>
  <si>
    <t>2,86</t>
  </si>
  <si>
    <t>TE CPVC, SOLDAVEL, 90 GRAUS, 22 MM, PARA AGUA QUENTE PREDIAL</t>
  </si>
  <si>
    <t>4,67</t>
  </si>
  <si>
    <t>TE CPVC, SOLDAVEL, 90 GRAUS, 28 MM, PARA AGUA QUENTE PREDIAL</t>
  </si>
  <si>
    <t>TE CPVC, SOLDAVEL, 90 GRAUS, 35 MM, PARA AGUA QUENTE PREDIAL</t>
  </si>
  <si>
    <t>29,46</t>
  </si>
  <si>
    <t>TE CPVC, SOLDAVEL, 90 GRAUS, 42 MM, PARA AGUA QUENTE PREDIAL</t>
  </si>
  <si>
    <t>38,25</t>
  </si>
  <si>
    <t>TE CPVC, SOLDAVEL, 90 GRAUS, 54 MM, PARA AGUA QUENTE PREDIAL</t>
  </si>
  <si>
    <t>62,25</t>
  </si>
  <si>
    <t>TE CPVC, SOLDAVEL, 90 GRAUS, 73 MM, PARA AGUA QUENTE PREDIAL</t>
  </si>
  <si>
    <t>150,31</t>
  </si>
  <si>
    <t>TE CPVC, SOLDAVEL, 90 GRAUS, 89 MM, PARA AGUA QUENTE PREDIAL</t>
  </si>
  <si>
    <t>182,89</t>
  </si>
  <si>
    <t>TE DE COBRE (REF 611) SEM ANEL DE SOLDA, BOLSA X BOLSA X BOLSA, 104 MM</t>
  </si>
  <si>
    <t>1.610,74</t>
  </si>
  <si>
    <t>TE DE COBRE (REF 611) SEM ANEL DE SOLDA, BOLSA X BOLSA X BOLSA, 15 MM</t>
  </si>
  <si>
    <t>TE DE COBRE (REF 611) SEM ANEL DE SOLDA, BOLSA X BOLSA X BOLSA, 22 MM</t>
  </si>
  <si>
    <t>17,27</t>
  </si>
  <si>
    <t>TE DE COBRE (REF 611) SEM ANEL DE SOLDA, BOLSA X BOLSA X BOLSA, 28 MM</t>
  </si>
  <si>
    <t>TE DE COBRE (REF 611) SEM ANEL DE SOLDA, BOLSA X BOLSA X BOLSA, 35 MM</t>
  </si>
  <si>
    <t>TE DE COBRE (REF 611) SEM ANEL DE SOLDA, BOLSA X BOLSA X BOLSA, 42 MM</t>
  </si>
  <si>
    <t>83,69</t>
  </si>
  <si>
    <t>TE DE COBRE (REF 611) SEM ANEL DE SOLDA, BOLSA X BOLSA X BOLSA, 54 MM</t>
  </si>
  <si>
    <t>165,41</t>
  </si>
  <si>
    <t>TE DE COBRE (REF 611) SEM ANEL DE SOLDA, BOLSA X BOLSA X BOLSA, 66 MM</t>
  </si>
  <si>
    <t>470,86</t>
  </si>
  <si>
    <t>TE DE COBRE (REF 611) SEM ANEL DE SOLDA, BOLSA X BOLSA X BOLSA, 79 MM</t>
  </si>
  <si>
    <t>736,69</t>
  </si>
  <si>
    <t>TE DE FERRO GALVANIZADO, DE 1 1/2"</t>
  </si>
  <si>
    <t>46,63</t>
  </si>
  <si>
    <t>TE DE FERRO GALVANIZADO, DE 1 1/4"</t>
  </si>
  <si>
    <t>36,80</t>
  </si>
  <si>
    <t>TE DE FERRO GALVANIZADO, DE 1/2"</t>
  </si>
  <si>
    <t>10,49</t>
  </si>
  <si>
    <t>TE DE FERRO GALVANIZADO, DE 1"</t>
  </si>
  <si>
    <t>TE DE FERRO GALVANIZADO, DE 2 1/2"</t>
  </si>
  <si>
    <t>140,24</t>
  </si>
  <si>
    <t>TE DE FERRO GALVANIZADO, DE 2"</t>
  </si>
  <si>
    <t>73,86</t>
  </si>
  <si>
    <t>TE DE FERRO GALVANIZADO, DE 3/4"</t>
  </si>
  <si>
    <t>14,94</t>
  </si>
  <si>
    <t>TE DE FERRO GALVANIZADO, DE 3"</t>
  </si>
  <si>
    <t>187,83</t>
  </si>
  <si>
    <t>TE DE FERRO GALVANIZADO, DE 4"</t>
  </si>
  <si>
    <t>346,29</t>
  </si>
  <si>
    <t>TE DE FERRO GALVANIZADO, DE 5"</t>
  </si>
  <si>
    <t>494,66</t>
  </si>
  <si>
    <t>TE DE FERRO GALVANIZADO, DE 6"</t>
  </si>
  <si>
    <t>1.159,43</t>
  </si>
  <si>
    <t>TE DE INSPECAO, PVC,  100 X 75 MM, SERIE NORMAL PARA ESGOTO PREDIAL</t>
  </si>
  <si>
    <t>51,59</t>
  </si>
  <si>
    <t>TE DE INSPECAO, PVC, SERIE R, 100 X 75 MM, PARA ESGOTO OU AGUAS PLUVIAIS PREDIAIS</t>
  </si>
  <si>
    <t>67,93</t>
  </si>
  <si>
    <t>TE DE INSPECAO, PVC, SERIE R, 150 X 100 MM, PARA ESGOTO OU AGUAS PLUVIAIS PREDIAIS</t>
  </si>
  <si>
    <t>319,18</t>
  </si>
  <si>
    <t>TE DE INSPECAO, PVC, SERIE R, 75 X 75 MM, PARA ESGOTO OU AGUAS PLUVIAIS PREDIAIS</t>
  </si>
  <si>
    <t>38,78</t>
  </si>
  <si>
    <t>TE DE REDUCAO COM ROSCA, PVC, 90 GRAUS, 1 X 3/4", PARA AGUA FRIA PREDIAL</t>
  </si>
  <si>
    <t>TE DE REDUCAO COM ROSCA, PVC, 90 GRAUS, 3/4 X 1/2", PARA AGUA FRIA PREDIAL</t>
  </si>
  <si>
    <t>9,15</t>
  </si>
  <si>
    <t>TE DE REDUCAO DE FERRO GALVANIZADO, COM ROSCA BSP, DE 1 1/2" X 1"</t>
  </si>
  <si>
    <t>54,78</t>
  </si>
  <si>
    <t>TE DE REDUCAO DE FERRO GALVANIZADO, COM ROSCA BSP, DE 1 1/2" X 3/4"</t>
  </si>
  <si>
    <t>TE DE REDUCAO DE FERRO GALVANIZADO, COM ROSCA BSP, DE 1 1/4" X 3/4"</t>
  </si>
  <si>
    <t>41,48</t>
  </si>
  <si>
    <t>TE DE REDUCAO DE FERRO GALVANIZADO, COM ROSCA BSP, DE 1" X 1/2"</t>
  </si>
  <si>
    <t>TE DE REDUCAO DE FERRO GALVANIZADO, COM ROSCA BSP, DE 1" X 3/4"</t>
  </si>
  <si>
    <t>TE DE REDUCAO DE FERRO GALVANIZADO, COM ROSCA BSP, DE 2 1/2" X 1 1/2"</t>
  </si>
  <si>
    <t>151,58</t>
  </si>
  <si>
    <t>TE DE REDUCAO DE FERRO GALVANIZADO, COM ROSCA BSP, DE 2 1/2" X 1 1/4"</t>
  </si>
  <si>
    <t>TE DE REDUCAO DE FERRO GALVANIZADO, COM ROSCA BSP, DE 2 1/2" X 1"</t>
  </si>
  <si>
    <t>TE DE REDUCAO DE FERRO GALVANIZADO, COM ROSCA BSP, DE 2 1/2" X 2"</t>
  </si>
  <si>
    <t>155,98</t>
  </si>
  <si>
    <t>TE DE REDUCAO DE FERRO GALVANIZADO, COM ROSCA BSP, DE 2" X 1 1/2"</t>
  </si>
  <si>
    <t>81,76</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</si>
  <si>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</si>
  <si>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</si>
  <si>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</si>
  <si>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</si>
  <si>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218,03</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</si>
  <si>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</si>
  <si>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</si>
  <si>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</si>
  <si>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</si>
  <si>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</si>
  <si>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412,83</t>
  </si>
  <si>
    <t>TE DE REDUCAO DE FERRO GALVANIZADO, COM ROSCA BSP, DE 4" X 3"</t>
  </si>
  <si>
    <t>TE DE REDUCAO METALICO, PARA CONEXAO COM ANEL DESLIZANTE EM TUBO PEX, DN 16 X 20 X 16 MM</t>
  </si>
  <si>
    <t>TE DE REDUCAO METALICO, PARA CONEXAO COM ANEL DESLIZANTE EM TUBO PEX, DN 16 X 25 X 16 MM</t>
  </si>
  <si>
    <t>37,24</t>
  </si>
  <si>
    <t>TE DE REDUCAO METALICO, PARA CONEXAO COM ANEL DESLIZANTE EM TUBO PEX, DN 20 X 16 X 16 MM</t>
  </si>
  <si>
    <t>19,49</t>
  </si>
  <si>
    <t>TE DE REDUCAO METALICO, PARA CONEXAO COM ANEL DESLIZANTE EM TUBO PEX, DN 20 X 16 X 20 MM</t>
  </si>
  <si>
    <t>TE DE REDUCAO METALICO, PARA CONEXAO COM ANEL DESLIZANTE EM TUBO PEX, DN 20 X 20 X 16 MM</t>
  </si>
  <si>
    <t>21,15</t>
  </si>
  <si>
    <t>TE DE REDUCAO METALICO, PARA CONEXAO COM ANEL DESLIZANTE EM TUBO PEX, DN 20 X 25 X 20 MM</t>
  </si>
  <si>
    <t>TE DE REDUCAO METALICO, PARA CONEXAO COM ANEL DESLIZANTE EM TUBO PEX, DN 25 X 16 X 16 MM</t>
  </si>
  <si>
    <t>33,95</t>
  </si>
  <si>
    <t>TE DE REDUCAO METALICO, PARA CONEXAO COM ANEL DESLIZANTE EM TUBO PEX, DN 25 X 16 X 20 MM</t>
  </si>
  <si>
    <t>32,85</t>
  </si>
  <si>
    <t>TE DE REDUCAO METALICO, PARA CONEXAO COM ANEL DESLIZANTE EM TUBO PEX, DN 25 X 16 X 25 MM</t>
  </si>
  <si>
    <t>TE DE REDUCAO METALICO, PARA CONEXAO COM ANEL DESLIZANTE EM TUBO PEX, DN 25 X 20 X 20 MM</t>
  </si>
  <si>
    <t>31,84</t>
  </si>
  <si>
    <t>TE DE REDUCAO METALICO, PARA CONEXAO COM ANEL DESLIZANTE EM TUBO PEX, DN 25 X 20 X 25 MM</t>
  </si>
  <si>
    <t>37,85</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</si>
  <si>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</si>
  <si>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</si>
  <si>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</si>
  <si>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57,46</t>
  </si>
  <si>
    <t>TE DE REDUCAO METALICO, PARA CONEXAO COM ANEL DESLIZANTE EM TUBO PEX, DN 32 X 25 X 32 MM</t>
  </si>
  <si>
    <t>58,60</t>
  </si>
  <si>
    <t>TE DE REDUCAO, CPVC, 22 X 15 MM, PARA AGUA QUENTE PREDIAL</t>
  </si>
  <si>
    <t>6,33</t>
  </si>
  <si>
    <t>TE DE REDUCAO, CPVC, 28 X 22 MM, PARA AGUA QUENTE PREDIAL</t>
  </si>
  <si>
    <t>9,59</t>
  </si>
  <si>
    <t>TE DE REDUCAO, CPVC, 35 X 28 MM, PARA AGUA QUENTE PREDIAL</t>
  </si>
  <si>
    <t>TE DE REDUCAO, CPVC, 42 X 35 MM, PARA AGUA QUENTE PREDIAL</t>
  </si>
  <si>
    <t>TE DE REDUCAO, PVC LEVE, CURTO, 90 GRAUS, COM BOLSA PARA ANEL, 150 X 100 MM, PARA ESGOTO</t>
  </si>
  <si>
    <t>58,54</t>
  </si>
  <si>
    <t>TE DE REDUCAO, PVC PBA, BBB, JE, DN 100 X 50 / DE 110 X 60 MM, PARA REDE AGUA (NBR 10351)</t>
  </si>
  <si>
    <t>115,70</t>
  </si>
  <si>
    <t>TE DE REDUCAO, PVC PBA, BBB, JE, DN 100 X 75 / DE 110 X 85 MM, PARA REDE AGUA (NBR 10351)</t>
  </si>
  <si>
    <t>97,77</t>
  </si>
  <si>
    <t>TE DE REDUCAO, PVC PBA, BBB, JE, DN 75 X 50 / DE 85 X 60 MM, PARA REDE AGUA (NBR 10351)</t>
  </si>
  <si>
    <t>TE DE REDUCAO, PVC, BBB, JE, 90 GRAUS, DN 200 X 150 MM, PARA TUBO CORRUGADO E/OU LISO, REDE COLETORA ESGOTO (NBR 10569)</t>
  </si>
  <si>
    <t>726,95</t>
  </si>
  <si>
    <t>TE DE REDUCAO, PVC, BBB, JE, 90 GRAUS, DN 250 X 150 MM, PARA TUBO CORRUGADO E/OU LISO, REDE COLETORA ESGOTO (NBR 10569)</t>
  </si>
  <si>
    <t>807,06</t>
  </si>
  <si>
    <t>TE DE REDUCAO, PVC, SOLDAVEL, 90 GRAUS, 110 MM X 60 MM, PARA AGUA FRIA PREDIAL</t>
  </si>
  <si>
    <t>216,95</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</si>
  <si>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</si>
  <si>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</si>
  <si>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</si>
  <si>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</si>
  <si>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14,91</t>
  </si>
  <si>
    <t>TE DE REDUCAO, PVC, SOLDAVEL, 90 GRAUS, 50 MM X 25 MM, PARA AGUA FRIA PREDIAL</t>
  </si>
  <si>
    <t>TE DE REDUCAO, PVC, SOLDAVEL, 90 GRAUS, 50 MM X 32 MM, PARA AGUA FRIA PREDIAL</t>
  </si>
  <si>
    <t>TE DE REDUCAO, PVC, SOLDAVEL, 90 GRAUS, 50 MM X 40 MM, PARA AGUA FRIA PREDIAL</t>
  </si>
  <si>
    <t>24,80</t>
  </si>
  <si>
    <t>TE DE REDUCAO, PVC, SOLDAVEL, 90 GRAUS, 75 MM X 50 MM, PARA AGUA FRIA PREDIAL</t>
  </si>
  <si>
    <t>TE DE REDUCAO, PVC, SOLDAVEL, 90 GRAUS, 85 MM X 60 MM, PARA AGUA FRIA PREDIAL</t>
  </si>
  <si>
    <t>106,93</t>
  </si>
  <si>
    <t>TE DE SERVICO INTEGRADO, EM POLIPROPILENO (PP), PARA TUBOS EM PEAD/PVC, 60 X 20 MM - LIGACAO PREDIAL DE AGUA</t>
  </si>
  <si>
    <t>48,01</t>
  </si>
  <si>
    <t>TE DE SERVICO INTEGRADO, EM POLIPROPILENO (PP), PARA TUBOS EM PEAD/PVC, 60 X 32 MM - LIGACAO PREDIAL DE AGUA</t>
  </si>
  <si>
    <t>65,62</t>
  </si>
  <si>
    <t>TE DE SERVICO INTEGRADO, EM POLIPROPILENO (PP), PARA TUBOS EM PEAD, 63 X 20 MM - LIGACAO PREDIAL DE AGUA</t>
  </si>
  <si>
    <t>61,42</t>
  </si>
  <si>
    <t>TE DE SERVICO, PEAD PE 100, DE 125 X 20 MM, PARA ELETROFUSAO</t>
  </si>
  <si>
    <t>210,18</t>
  </si>
  <si>
    <t>TE DE SERVICO, PEAD PE 100, DE 125 X 32 MM, PARA ELETROFUSAO</t>
  </si>
  <si>
    <t>213,75</t>
  </si>
  <si>
    <t>TE DE SERVICO, PEAD PE 100, DE 125 X 63 MM, PARA ELETROFUSAO</t>
  </si>
  <si>
    <t>323,98</t>
  </si>
  <si>
    <t>TE DE SERVICO, PEAD PE 100, DE 200 X 20 MM, PARA ELETROFUSAO</t>
  </si>
  <si>
    <t>353,19</t>
  </si>
  <si>
    <t>TE DE SERVICO, PEAD PE 100, DE 200 X 32 MM, PARA ELETROFUSAO</t>
  </si>
  <si>
    <t>TE DE SERVICO, PEAD PE 100, DE 200 X 63 MM, PARA ELETROFUSAO</t>
  </si>
  <si>
    <t>492,04</t>
  </si>
  <si>
    <t>TE DE SERVICO, PEAD PE 100, DE 63 X 20 MM, PARA ELETROFUSAO</t>
  </si>
  <si>
    <t>166,83</t>
  </si>
  <si>
    <t>TE DE SERVICO, PEAD PE 100, DE 63 X 32 MM, PARA ELETROFUSAO</t>
  </si>
  <si>
    <t>TE DE SERVICO, PEAD PE 100, DE 63 X 63 MM, PARA ELETROFUSAO</t>
  </si>
  <si>
    <t>200,93</t>
  </si>
  <si>
    <t>TE DE TRANSICAO, CPVC, SOLDAVEL, 15 MM X 1/2", PARA AGUA QUENTE</t>
  </si>
  <si>
    <t>TE DE TRANSICAO, CPVC, SOLDAVEL, 22 MM X 1/2", PARA AGUA QUENTE</t>
  </si>
  <si>
    <t>TE DUPLA CURVA BRONZE/LATAO (REF 764) SEM ANEL DE SOLDA, ROSCA F X BOLSA X ROSCA F, 1/2" X 15 X 1/2"</t>
  </si>
  <si>
    <t>58,51</t>
  </si>
  <si>
    <t>TE DUPLA CURVA BRONZE/LATAO (REF 764) SEM ANEL DE SOLDA, ROSCA F X BOLSA X ROSCA F, 3/4" X 22 X 3/4"</t>
  </si>
  <si>
    <t>85,76</t>
  </si>
  <si>
    <t>TE METALICO, PARA CONEXAO COM ANEL DESLIZANTE EM TUBO PEX, DN 16 MM</t>
  </si>
  <si>
    <t>17,62</t>
  </si>
  <si>
    <t>TE METALICO, PARA CONEXAO COM ANEL DESLIZANTE EM TUBO PEX, DN 20 MM</t>
  </si>
  <si>
    <t>21,42</t>
  </si>
  <si>
    <t>TE METALICO, PARA CONEXAO COM ANEL DESLIZANTE EM TUBO PEX, DN 25 MM</t>
  </si>
  <si>
    <t>37,87</t>
  </si>
  <si>
    <t>TE METALICO, PARA CONEXAO COM ANEL DESLIZANTE EM TUBO PEX, DN 32 MM</t>
  </si>
  <si>
    <t>50,95</t>
  </si>
  <si>
    <t>TE MISTURADOR COM INSERTO METALICO, FEMEA, PPR, DN 25 MM X 3/4", PARA AGUA QUENTE E FRIA PREDIAL</t>
  </si>
  <si>
    <t>42,92</t>
  </si>
  <si>
    <t>TE MISTURADOR DE TRANSICAO, CPVC, COM ROSCA, 22 MM X 3/4", PARA AGUA QUENTE</t>
  </si>
  <si>
    <t>31,32</t>
  </si>
  <si>
    <t>TE MISTURADOR METALICO, PARA CONEXAO COM ANEL DESLIZANTE EM TUBO PEX, DN 16 MM X 1/2"</t>
  </si>
  <si>
    <t>63,18</t>
  </si>
  <si>
    <t>TE MISTURADOR METALICO, PARA CONEXAO COM ANEL DESLIZANTE EM TUBO PEX, DN 20 MM X 3/4"</t>
  </si>
  <si>
    <t>80,30</t>
  </si>
  <si>
    <t>TE MISTURADOR, CPVC, SOLDAVEL, 15 MM, PARA AGUA QUENTE</t>
  </si>
  <si>
    <t>7,85</t>
  </si>
  <si>
    <t>TE MISTURADOR, CPVC, SOLDAVEL, 22 MM, PARA AGUA QUENTE</t>
  </si>
  <si>
    <t>TE MISTURADOR, PPR, F M M, DN 20 X 20 MM, PARA AGUA QUENTE PREDIAL</t>
  </si>
  <si>
    <t>7,83</t>
  </si>
  <si>
    <t>TE MISTURADOR, PPR, F M M, DN 25 X 25 MM, PARA AGUA QUENTE PREDIAL</t>
  </si>
  <si>
    <t>7,17</t>
  </si>
  <si>
    <t>TE NORMAL, PPR, SOLDAVEL, 90 GRAUS, DN 110 X 110 X 110 MM, PARA AGUA QUENTE PREDIAL</t>
  </si>
  <si>
    <t>202,41</t>
  </si>
  <si>
    <t>TE NORMAL, PPR, SOLDAVEL, 90 GRAUS, DN 20 X 20 X 20 MM, PARA AGUA QUENTE PREDIAL</t>
  </si>
  <si>
    <t>3,08</t>
  </si>
  <si>
    <t>TE NORMAL, PPR, SOLDAVEL, 90 GRAUS, DN 25 X 25 X 25 MM, PARA AGUA QUENTE PREDIAL</t>
  </si>
  <si>
    <t>TE NORMAL, PPR, SOLDAVEL, 90 GRAUS, DN 32 X 32 X 32 MM, PARA AGUA QUENTE PREDIAL</t>
  </si>
  <si>
    <t>7,45</t>
  </si>
  <si>
    <t>TE NORMAL, PPR, SOLDAVEL, 90 GRAUS, DN 40 X 40 X 40 MM, PARA AGUA QUENTE PREDIAL</t>
  </si>
  <si>
    <t>TE NORMAL, PPR, SOLDAVEL, 90 GRAUS, DN 50 X 50 X 50 MM, PARA AGUA QUENTE PREDIAL</t>
  </si>
  <si>
    <t>TE NORMAL, PPR, SOLDAVEL, 90 GRAUS, DN 63 X 63 X 63 MM, PARA AGUA QUENTE PREDIAL</t>
  </si>
  <si>
    <t>39,70</t>
  </si>
  <si>
    <t>TE NORMAL, PPR, SOLDAVEL, 90 GRAUS, DN 75 X 75 X 75 MM, PARA AGUA QUENTE PREDIAL</t>
  </si>
  <si>
    <t>82,92</t>
  </si>
  <si>
    <t>TE NORMAL, PPR, SOLDAVEL, 90 GRAUS, DN 90 X 90 X 90 MM, PARA AGUA QUENTE PREDIAL</t>
  </si>
  <si>
    <t>126,49</t>
  </si>
  <si>
    <t>TE PVC ROSCAVEL 90 GRAUS, 1", PARA  AGUA FRIA PREDIAL</t>
  </si>
  <si>
    <t>TE PVC SOLDAVEL, BBB, 90 GRAUS, DN 40 MM, PARA ESGOTO SECUNDARIO PREDIAL</t>
  </si>
  <si>
    <t>4,38</t>
  </si>
  <si>
    <t>TE PVC, ROSCAVEL, 90 GRAUS, 1 1/2", AGUA FRIA PREDIAL</t>
  </si>
  <si>
    <t>TE PVC, ROSCAVEL, 90 GRAUS, 1 1/4", AGUA FRIA PREDIAL</t>
  </si>
  <si>
    <t>30,67</t>
  </si>
  <si>
    <t>TE PVC, ROSCAVEL, 90 GRAUS, 1/2",  AGUA FRIA PREDIAL</t>
  </si>
  <si>
    <t>4,27</t>
  </si>
  <si>
    <t>TE PVC, ROSCAVEL, 90 GRAUS, 2",  AGUA FRIA PREDIAL</t>
  </si>
  <si>
    <t>75,02</t>
  </si>
  <si>
    <t>TE PVC, ROSCAVEL, 90 GRAUS, 3/4", AGUA FRIA PREDIAL</t>
  </si>
  <si>
    <t>TE PVC, SOLDAVEL, COM BUCHA DE LATAO NA BOLSA CENTRAL, 90 GRAUS, 20 MM X 1/2", PARA AGUA FRIA PREDIAL</t>
  </si>
  <si>
    <t>TE PVC, SOLDAVEL, COM BUCHA DE LATAO NA BOLSA CENTRAL, 90 GRAUS, 25 MM X 1/2", PARA AGUA FRIA PREDIAL</t>
  </si>
  <si>
    <t>12,20</t>
  </si>
  <si>
    <t>TE PVC, SOLDAVEL, COM BUCHA DE LATAO NA BOLSA CENTRAL, 90 GRAUS, 25 MM X 3/4", PARA AGUA FRIA PREDIAL</t>
  </si>
  <si>
    <t>15,25</t>
  </si>
  <si>
    <t>TE PVC, SOLDAVEL, COM BUCHA DE LATAO NA BOLSA CENTRAL, 90 GRAUS, 32 MM X 3/4", PARA AGUA FRIA PREDIAL</t>
  </si>
  <si>
    <t>TE PVC, SOLDAVEL, COM ROSCA NA BOLSA CENTRAL, 90 GRAUS, 20 MM X 1/2", PARA AGUA FRIA PREDIAL</t>
  </si>
  <si>
    <t>4,12</t>
  </si>
  <si>
    <t>TE PVC, SOLDAVEL, COM ROSCA NA BOLSA CENTRAL, 90 GRAUS, 25 MM X 1/2", PARA AGUA FRIA PREDIAL</t>
  </si>
  <si>
    <t>TE PVC, SOLDAVEL, COM ROSCA NA BOLSA CENTRAL, 90 GRAUS, 25 MM X 3/4", PARA AGUA FRIA PREDIAL</t>
  </si>
  <si>
    <t>6,51</t>
  </si>
  <si>
    <t>TE PVC, SOLDAVEL, COM ROSCA NA BOLSA CENTRAL, 90 GRAUS, 32 MM X 3/4", PARA AGUA FRIA PREDIAL</t>
  </si>
  <si>
    <t>TE RANHURADO EM FERRO FUNDIDO, DN 50 (2")</t>
  </si>
  <si>
    <t>44,24</t>
  </si>
  <si>
    <t>TE RANHURADO EM FERRO FUNDIDO, DN 65 (2 1/2")</t>
  </si>
  <si>
    <t>64,54</t>
  </si>
  <si>
    <t>TE RANHURADO EM FERRO FUNDIDO, DN 80 (3")</t>
  </si>
  <si>
    <t>68,71</t>
  </si>
  <si>
    <t>TE REDUCAO PVC, ROSCAVEL, 90 GRAUS,  1.1/2" X 3/4",  AGUA FRIA PREDIAL</t>
  </si>
  <si>
    <t>31,29</t>
  </si>
  <si>
    <t>TE ROSCA FEMEA, METALICO, PARA CONEXAO COM ANEL DESLIZANTE EM TUBO PEX, DN 16 MM X 1/2"</t>
  </si>
  <si>
    <t>19,80</t>
  </si>
  <si>
    <t>TE ROSCA FEMEA, METALICO, PARA CONEXAO COM ANEL DESLIZANTE EM TUBO PEX, DN 20 MM X 1/2"</t>
  </si>
  <si>
    <t>21,06</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</si>
  <si>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</si>
  <si>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</si>
  <si>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</si>
  <si>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</si>
  <si>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19,88</t>
  </si>
  <si>
    <t>TE ROSCA MACHO, METALICO, PARA CONEXAO COM ANEL DESLIZANTE EM TUBO PEX, DN 20 MM X 1/2"</t>
  </si>
  <si>
    <t>22,37</t>
  </si>
  <si>
    <t>TE ROSCA MACHO, METALICO, PARA CONEXAO COM ANEL DESLIZANTE EM TUBO PEX, DN 20 MM X 3/4"</t>
  </si>
  <si>
    <t>23,32</t>
  </si>
  <si>
    <t>TE ROSCA MACHO, METALICO, PARA CONEXAO COM ANEL DESLIZANTE EM TUBO PEX, DN 25 MM X 3/4"</t>
  </si>
  <si>
    <t>38,14</t>
  </si>
  <si>
    <t>TE ROSCA MACHO, METALICO, PARA CONEXAO COM ANEL DESLIZANTE EM TUBO PEX, DN 32 MM X 1"</t>
  </si>
  <si>
    <t>61,97</t>
  </si>
  <si>
    <t>TE ROSCA MACHO, METALICO, PARA CONEXAO COM ANEL DESLIZANTE EM TUBO PEX, DN 32 MM X 3/4"</t>
  </si>
  <si>
    <t>61,58</t>
  </si>
  <si>
    <t>TE SANITARIO, PVC, DN 100 X 100 MM, SERIE NORMAL, PARA ESGOTO PREDIAL</t>
  </si>
  <si>
    <t>20,60</t>
  </si>
  <si>
    <t>TE SANITARIO, PVC, DN 100 X 50 MM, SERIE NORMAL, PARA ESGOTO PREDIAL</t>
  </si>
  <si>
    <t>19,68</t>
  </si>
  <si>
    <t>TE SANITARIO, PVC, DN 100 X 75 MM, SERIE NORMAL PARA ESGOTO PREDIAL</t>
  </si>
  <si>
    <t>20,59</t>
  </si>
  <si>
    <t>TE SANITARIO, PVC, DN 40 X 40 MM, SERIE NORMAL, PARA ESGOTO PREDIAL</t>
  </si>
  <si>
    <t>TE SANITARIO, PVC, DN 50 X 50 MM, SERIE NORMAL, PARA ESGOTO PREDIAL</t>
  </si>
  <si>
    <t>TE SANITARIO, PVC, DN 75 X 50 MM, SERIE NORMAL PARA ESGOTO PREDIAL</t>
  </si>
  <si>
    <t>17,94</t>
  </si>
  <si>
    <t>TE SANITARIO, PVC, DN 75 X 75 MM, SERIE NORMAL PARA ESGOTO PREDIAL</t>
  </si>
  <si>
    <t>TE SOLDAVEL, PVC, 90 GRAUS, 110 MM, PARA AGUA FRIA PREDIAL (NBR 5648)</t>
  </si>
  <si>
    <t>232,33</t>
  </si>
  <si>
    <t>TE SOLDAVEL, PVC, 90 GRAUS, 20 MM, PARA AGUA FRIA PREDIAL (NBR 5648)</t>
  </si>
  <si>
    <t>1,31</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</si>
  <si>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</si>
  <si>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</si>
  <si>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</si>
  <si>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</si>
  <si>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41,76</t>
  </si>
  <si>
    <t>TE SOLDAVEL, PVC, 90 GRAUS, 75 MM, PARA AGUA FRIA PREDIAL (NBR 5648)</t>
  </si>
  <si>
    <t>83,53</t>
  </si>
  <si>
    <t>TE SOLDAVEL, PVC, 90 GRAUS, 85 MM, PARA AGUA FRIA PREDIAL (NBR 5648)</t>
  </si>
  <si>
    <t>136,99</t>
  </si>
  <si>
    <t>TE SOLDAVEL, PVC, 90 GRAUS,50 MM, PARA AGUA FRIA PREDIAL (NBR 5648)</t>
  </si>
  <si>
    <t>14,01</t>
  </si>
  <si>
    <t>TE 45 GRAUS DE FERRO GALVANIZADO, COM ROSCA BSP, DE 1 1/2"</t>
  </si>
  <si>
    <t>101,20</t>
  </si>
  <si>
    <t>TE 45 GRAUS DE FERRO GALVANIZADO, COM ROSCA BSP, DE 1 1/4"</t>
  </si>
  <si>
    <t>78,00</t>
  </si>
  <si>
    <t>TE 45 GRAUS DE FERRO GALVANIZADO, COM ROSCA BSP, DE 1/2"</t>
  </si>
  <si>
    <t>TE 45 GRAUS DE FERRO GALVANIZADO, COM ROSCA BSP, DE 1"</t>
  </si>
  <si>
    <t>48,40</t>
  </si>
  <si>
    <t>TE 45 GRAUS DE FERRO GALVANIZADO, COM ROSCA BSP, DE 2 1/2"</t>
  </si>
  <si>
    <t>287,33</t>
  </si>
  <si>
    <t>TE 45 GRAUS DE FERRO GALVANIZADO, COM ROSCA BSP, DE 2"</t>
  </si>
  <si>
    <t>154,22</t>
  </si>
  <si>
    <t>TE 45 GRAUS DE FERRO GALVANIZADO, COM ROSCA BSP, DE 3/4"</t>
  </si>
  <si>
    <t>31,56</t>
  </si>
  <si>
    <t>TE 45 GRAUS DE FERRO GALVANIZADO, COM ROSCA BSP, DE 3"</t>
  </si>
  <si>
    <t>454,19</t>
  </si>
  <si>
    <t>TE 45 GRAUS DE FERRO GALVANIZADO, COM ROSCA BSP, DE 4"</t>
  </si>
  <si>
    <t>728,08</t>
  </si>
  <si>
    <t>TE 90 GRAUS EM ACO CARBONO, SOLDAVEL, PRESSAO 3.000 LBS, DN 1 1/2"</t>
  </si>
  <si>
    <t>140,97</t>
  </si>
  <si>
    <t>TE 90 GRAUS EM ACO CARBONO, SOLDAVEL, PRESSAO 3.000 LBS, DN 1 1/4"</t>
  </si>
  <si>
    <t>108,19</t>
  </si>
  <si>
    <t>TE 90 GRAUS EM ACO CARBONO, SOLDAVEL, PRESSAO 3.000 LBS, DN 1/2"</t>
  </si>
  <si>
    <t>34,81</t>
  </si>
  <si>
    <t>TE 90 GRAUS EM ACO CARBONO, SOLDAVEL, PRESSAO 3.000 LBS, DN 1"</t>
  </si>
  <si>
    <t>TE 90 GRAUS EM ACO CARBONO, SOLDAVEL, PRESSAO 3.000 LBS, DN 2 1/2"</t>
  </si>
  <si>
    <t>452,27</t>
  </si>
  <si>
    <t>TE 90 GRAUS EM ACO CARBONO, SOLDAVEL, PRESSAO 3.000 LBS, DN 2"</t>
  </si>
  <si>
    <t>231,61</t>
  </si>
  <si>
    <t>TE 90 GRAUS EM ACO CARBONO, SOLDAVEL, PRESSAO 3.000 LBS, DN 3/4"</t>
  </si>
  <si>
    <t>44,84</t>
  </si>
  <si>
    <t>TE 90 GRAUS EM ACO CARBONO, SOLDAVEL, PRESSAO 3.000 LBS, DN 3"</t>
  </si>
  <si>
    <t>739,91</t>
  </si>
  <si>
    <t>TE, PLASTICO, DN 16 MM, PARA CONEXAO COM CRIMPAGEM EM TUBO PEX</t>
  </si>
  <si>
    <t>24,02</t>
  </si>
  <si>
    <t>TE, PLASTICO, DN 20 MM, PARA CONEXAO COM CRIMPAGEM EM TUBO PEX</t>
  </si>
  <si>
    <t>28,77</t>
  </si>
  <si>
    <t>TE, PLASTICO, DN 25 MM, PARA CONEXAO COM CRIMPAGEM EM TUBO PEX</t>
  </si>
  <si>
    <t>48,84</t>
  </si>
  <si>
    <t>TE, PLASTICO, DN 32 MM, PARA CONEXAO COM CRIMPAGEM EM TUBO PEX</t>
  </si>
  <si>
    <t>73,12</t>
  </si>
  <si>
    <t>TE, PVC LEVE, CURTO, 90 GRAUS, 150 MM, PARA ESGOTO</t>
  </si>
  <si>
    <t>50,21</t>
  </si>
  <si>
    <t>TE, PVC PBA, BBB, 90 GRAUS, DN 100 / DE 110 MM, PARA REDE  AGUA (NBR 10351)</t>
  </si>
  <si>
    <t>145,60</t>
  </si>
  <si>
    <t>TE, PVC PBA, BBB, 90 GRAUS, DN 50 / DE 60 MM, PARA REDE AGUA (NBR 10351)</t>
  </si>
  <si>
    <t>31,42</t>
  </si>
  <si>
    <t>TE, PVC PBA, BBB, 90 GRAUS, DN 75 / DE 85 MM, PARA REDE AGUA (NBR 10351)</t>
  </si>
  <si>
    <t>68,72</t>
  </si>
  <si>
    <t>TE, PVC, SERIE R, 100 X 100 MM, PARA ESGOTO OU AGUAS PLUVIAIS PREDIAIS</t>
  </si>
  <si>
    <t>67,59</t>
  </si>
  <si>
    <t>TE, PVC, SERIE R, 100 X 75 MM, PARA ESGOTO OU AGUAS PLUVIAIS PREDIAIS</t>
  </si>
  <si>
    <t>59,73</t>
  </si>
  <si>
    <t>TE, PVC, SERIE R, 150 X 100 MM, PARA ESGOTO OU AGUAS PLUVIAIS PREDIAIS</t>
  </si>
  <si>
    <t>109,76</t>
  </si>
  <si>
    <t>TE, PVC, SERIE R, 150 X 150 MM, PARA ESGOTO OU AGUAS PLUVIAIS PREDIAIS</t>
  </si>
  <si>
    <t>162,82</t>
  </si>
  <si>
    <t>TE, PVC, SERIE R, 75 X 75 MM, PARA ESGOTO OU AGUAS PLUVIAIS PREDIAIS</t>
  </si>
  <si>
    <t>39,15</t>
  </si>
  <si>
    <t>TE, PVC, 90 GRAUS, BBB, JE, DN 100 MM, PARA REDE COLETORA ESGOTO (NBR 10569)</t>
  </si>
  <si>
    <t>78,31</t>
  </si>
  <si>
    <t>TE, PVC, 90 GRAUS, BBB, JE, DN 100 MM, PARA TUBO CORRUGADO E/OU LISO, REDE COLETORA ESGOTO (NBR 10569</t>
  </si>
  <si>
    <t>212,66</t>
  </si>
  <si>
    <t>TE, PVC, 90 GRAUS, BBB, JE, DN 150 MM, PARA REDE COLETORA ESGOTO (NBR 10569)</t>
  </si>
  <si>
    <t>173,79</t>
  </si>
  <si>
    <t>TE, PVC, 90 GRAUS, BBB, JE, DN 150 MM, PARA TUBO CORRUGADO E/OU LISO, REDE COLETORA ESGOTO (NBR 10569)</t>
  </si>
  <si>
    <t>558,18</t>
  </si>
  <si>
    <t>TE, PVC, 90 GRAUS, BBB, JE, DN 200 MM, PARA REDE COLETORA ESGOTO (NBR 10569)</t>
  </si>
  <si>
    <t>248,87</t>
  </si>
  <si>
    <t>TE, PVC, 90 GRAUS, BBB, JE, DN 200 MM, PARA TUBO CORRUGADO E/OU LISO, REDE COLETORA ESGOTO (NBR 10569)</t>
  </si>
  <si>
    <t>834,79</t>
  </si>
  <si>
    <t>TE, PVC, 90 GRAUS, BBB, JE, DN 250 MM, PARA TUBO CORRUGADO E/OU LISO, REDE COLETORA ESGOTO (NBR 10569)</t>
  </si>
  <si>
    <t>2.399,61</t>
  </si>
  <si>
    <t>TE, PVC, 90 GRAUS, BBB, JE, DN 300 MM, PARA TUBO CORRUGADO E/OU LISO, REDE COLETORA ESGOTO (NBR 10569)</t>
  </si>
  <si>
    <t>2.986,72</t>
  </si>
  <si>
    <t>TE, PVC, 90 GRAUS, BBP, JE, DN 100 MM, PARA REDE COLETORA ESGOTO (NBR 10569)</t>
  </si>
  <si>
    <t>57,43</t>
  </si>
  <si>
    <t>TECNICO DE EDIFICACOES (HORISTA)</t>
  </si>
  <si>
    <t>43,64</t>
  </si>
  <si>
    <t>TECNICO DE EDIFICACOES (MENSALISTA)</t>
  </si>
  <si>
    <t>7.667,14</t>
  </si>
  <si>
    <t>TECNICO EM LABORATORIO E CAMPO DE CONSTRUCAO CIVIL (HORISTA)</t>
  </si>
  <si>
    <t>TECNICO EM LABORATORIO E CAMPO DE CONSTRUCAO CIVIL (MENSALISTA)</t>
  </si>
  <si>
    <t>7.998,65</t>
  </si>
  <si>
    <t>TECNICO EM SEGURANCA DO TRABALHO (HORISTA)</t>
  </si>
  <si>
    <t>TECNICO EM SEGURANCA DO TRABALHO (MENSALISTA)</t>
  </si>
  <si>
    <t>9.759,79</t>
  </si>
  <si>
    <t>TECNICO EM SONDAGEM</t>
  </si>
  <si>
    <t>27,34</t>
  </si>
  <si>
    <t>TECNICO EM SONDAGEM (MENSALISTA)</t>
  </si>
  <si>
    <t>4.804,33</t>
  </si>
  <si>
    <t>TELA ARAME GALVANIZADO REVESTIDO COM POLIMERO, MALHA HEXAGONAL DUPLA TORCAO, 8 X 10 CM (ZN/AL REVESTIDO COM POLIMERO), FIO *2,4* MM</t>
  </si>
  <si>
    <t>66,38</t>
  </si>
  <si>
    <t>TELA DE ACO SOLDADA GALVANIZADA/ZINCADA PARA ALVENARIA, FIO  D = *1,20 A 1,70* MM, MALHA 15 X 15 MM, (C X L) *50 X 12* CM</t>
  </si>
  <si>
    <t>TELA DE ACO SOLDADA GALVANIZADA/ZINCADA PARA ALVENARIA, FIO  D = *1,20 A 1,70* MM, MALHA 15 X 15 MM, (C X L) *50 X 17,5* CM</t>
  </si>
  <si>
    <t>8,49</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</si>
  <si>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</si>
  <si>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</si>
  <si>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</si>
  <si>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</si>
  <si>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23,96</t>
  </si>
  <si>
    <t>TELA DE ACO SOLDADA NERVURADA, CA-60, L-159, (1,69 KG/M2), DIAMETRO DO FIO = 4,5 MM, LARGURA = 2,45 M, ESPACAMENTO DA MALHA = 30 X 10 CM</t>
  </si>
  <si>
    <t>13,46</t>
  </si>
  <si>
    <t>TELA DE ACO SOLDADA NERVURADA, CA-60, Q-113, (1,8 KG/M2), DIAMETRO DO FIO = 3,8 MM, LARGURA = 2,45 M, ESPACAMENTO DA MALHA = 10 X 10 CM</t>
  </si>
  <si>
    <t>20,08</t>
  </si>
  <si>
    <t>TELA DE ACO SOLDADA NERVURADA, CA-60, Q-138, (2,20 KG/M2), DIAMETRO DO FIO = 4,2 MM, LARGURA = 2,45 M, ESPACAMENTO DA MALHA = 10  X 10 CM</t>
  </si>
  <si>
    <t>25,77</t>
  </si>
  <si>
    <t>TELA DE ACO SOLDADA NERVURADA, CA-60, Q-159, (2,52 KG/M2), DIAMETRO DO FIO = 4,5 MM, LARGURA =  2,45 M, ESPACAMENTO DA MALHA = 10 X 10 CM</t>
  </si>
  <si>
    <t>29,55</t>
  </si>
  <si>
    <t>TELA DE ACO SOLDADA NERVURADA, CA-60, Q-196, (3,11 KG/M2), DIAMETRO DO FIO = 5,0 MM, LARGURA = 2,45 M, ESPACAMENTO DA MALHA = 10 X 10 CM</t>
  </si>
  <si>
    <t>36,98</t>
  </si>
  <si>
    <t>TELA DE ACO SOLDADA NERVURADA, CA-60, Q-283 (4,48 KG/M2), DIAMETRO DO FIO = 6,0 MM, LARGURA = 2,45 X 6,00 M DE COMPRIMENTO, ESPACAMENTO DA MALHA = 10 X 10 CM</t>
  </si>
  <si>
    <t>52,92</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</si>
  <si>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</si>
  <si>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</si>
  <si>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17,29</t>
  </si>
  <si>
    <t>TELA DE ACO SOLDADA NERVURADA, CA-60, T-196, (2,11 KG/M2), DIAMETRO DO FIO = 5,0 MM, LARGURA = 2,45 M, ESPACAMENTO DA MALHA = 30 X 10 CM</t>
  </si>
  <si>
    <t>TELA DE ANIAGEM ( JUTA)</t>
  </si>
  <si>
    <t>TELA DE ARAME GALVANIZADA QUADRANGULAR / LOSANGULAR, FIO 2,11 MM (14 BWG), MALHA 5 X 5 CM, H = 2 M</t>
  </si>
  <si>
    <t>26,61</t>
  </si>
  <si>
    <t>TELA DE ARAME GALVANIZADA QUADRANGULAR / LOSANGULAR, FIO 2,11 MM (14 BWG), MALHA 8 X 8 CM, H = 2 M</t>
  </si>
  <si>
    <t>15,29</t>
  </si>
  <si>
    <t>TELA DE ARAME GALVANIZADA QUADRANGULAR / LOSANGULAR, FIO 2,77 MM (12 BWG), MALHA 10 X 10 CM, H = 2 M</t>
  </si>
  <si>
    <t>TELA DE ARAME GALVANIZADA QUADRANGULAR / LOSANGULAR, FIO 2,77 MM (12 BWG), MALHA 5 X 5 CM, H = 2 M</t>
  </si>
  <si>
    <t>39,12</t>
  </si>
  <si>
    <t>TELA DE ARAME GALVANIZADA QUADRANGULAR / LOSANGULAR, FIO 2,77 MM (12 BWG), MALHA 8 X 8 CM, H = 2 M</t>
  </si>
  <si>
    <t>TELA DE ARAME GALVANIZADA QUADRANGULAR / LOSANGULAR, FIO 3,4 MM (10 BWG), MALHA 5 X 5 CM, H = 2 M</t>
  </si>
  <si>
    <t>61,22</t>
  </si>
  <si>
    <t>TELA DE ARAME GALVANIZADA QUADRANGULAR / LOSANGULAR, FIO 4,19 MM (8 BWG), MALHA 5 X 5 CM, H = 2 M</t>
  </si>
  <si>
    <t>106,48</t>
  </si>
  <si>
    <t>TELA DE ARAME GALVANIZADA REVESTIDA EM PVC, QUADRANGULAR / LOSANGULAR, FIO 2,11 MM (14 BWG), BITOLA FINAL = *2,8* MM, MALHA *8 X 8* CM, H = 2 M</t>
  </si>
  <si>
    <t>27,37</t>
  </si>
  <si>
    <t>TELA DE ARAME GALVANIZADA REVESTIDA EM PVC, QUADRANGULAR / LOSANGULAR, FIO 2,77 MM (12 BWG), BITOLA FINAL = *3,8* MM, MALHA 7,5 X 7,5 CM, H = 2 M</t>
  </si>
  <si>
    <t>47,46</t>
  </si>
  <si>
    <t>TELA DE ARAME GALVANIZADA, HEXAGONAL, FIO 0,56 MM (24 BWG), MALHA 1/2", H = 1 M</t>
  </si>
  <si>
    <t>13,35</t>
  </si>
  <si>
    <t>TELA DE ARAME ONDULADA, FIO *2,77* MM (12 BWG), MALHA 5 X 5 CM, H = 2 M</t>
  </si>
  <si>
    <t>44,18</t>
  </si>
  <si>
    <t>TELA DE FIBRA DE VIDRO, ACABAMENTO ANTI-ALCALINO, MALHA 10 X 10 MM</t>
  </si>
  <si>
    <t>TELA EM MALHA HEXAGONAL DE DUPLA TORCAO 8 X 10 CM (ZN/AL REVESTIDO COM POLIMERO), FIO 2,7 MM, COM GEOMANTA OU BIOMANTA, DIMENSOES 4,0 X 2,0 X 0,6 M, COM INCLINACAO DE 70 GRAUS, PARA SOLO REFORCADO</t>
  </si>
  <si>
    <t>1.078,85</t>
  </si>
  <si>
    <t>TELA EM METAL PARA ESTUQUE (DEPLOYE)</t>
  </si>
  <si>
    <t>TELA FACHADEIRA EM POLIETILENO, ROLO DE 3 X 100 M (L X C), COR BRANCA, SEM LOGOMARCA - PARA PROTECAO DE OBRAS</t>
  </si>
  <si>
    <t>2,30</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</si>
  <si>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</si>
  <si>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</si>
  <si>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</si>
  <si>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</si>
  <si>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1.670,00</t>
  </si>
  <si>
    <t>TELHA DE BARRO / CERAMICA, NAO ESMALTADA, TIPO ROMANA, AMERICANA, PORTUGUESA, FRANCESA, COMPRIMENTO DE *41* CM,  RENDIMENTO DE *16* TELHAS/M2</t>
  </si>
  <si>
    <t>TELHA DE CONCRETO TIPO CLASSICA, COR CINZA, COMPRIMENTO DE *42* CM,  RENDIMENTO DE *10* TELHAS/M2</t>
  </si>
  <si>
    <t>2,50</t>
  </si>
  <si>
    <t>TELHA DE FIBRA DE VIDRO ONDULADA INCOLOR, E = 0,6 MM, DE *0,50 X 2,44* M</t>
  </si>
  <si>
    <t>45,08</t>
  </si>
  <si>
    <t>TELHA DE FIBROCIMENTO E = 6 MM, DE 3,00 X 1,06 M (SEM AMIANTO)</t>
  </si>
  <si>
    <t>140,46</t>
  </si>
  <si>
    <t>TELHA DE FIBROCIMENTO E = 6 MM, DE 4,10 X 1,06 M (SEM AMIANTO)</t>
  </si>
  <si>
    <t>209,09</t>
  </si>
  <si>
    <t>TELHA DE FIBROCIMENTO E = 6 MM, DE 4,60 X 1,06 M (SEM AMIANTO)</t>
  </si>
  <si>
    <t>263,60</t>
  </si>
  <si>
    <t>TELHA DE FIBROCIMENTO E = 8 MM, DE 3,00 X 1,06 M (SEM AMIANTO)</t>
  </si>
  <si>
    <t>159,91</t>
  </si>
  <si>
    <t>TELHA DE FIBROCIMENTO E = 8 MM, DE 4,10 X 1,06 M (SEM AMIANTO)</t>
  </si>
  <si>
    <t>295,51</t>
  </si>
  <si>
    <t>TELHA DE FIBROCIMENTO E = 8 MM, DE 4,60 X 1,06 M (SEM AMIANTO)</t>
  </si>
  <si>
    <t>349,88</t>
  </si>
  <si>
    <t>TELHA DE FIBROCIMENTO ONDULADA E = 4 MM, DE 1,22 X 0,50 M (SEM AMIANTO)</t>
  </si>
  <si>
    <t>TELHA DE FIBROCIMENTO ONDULADA E = 4 MM, DE 2,13 X 0,50 M (SEM AMIANTO)</t>
  </si>
  <si>
    <t>18,69</t>
  </si>
  <si>
    <t>TELHA DE FIBROCIMENTO ONDULADA E = 4 MM, DE 2,44 X 0,50 M (SEM AMIANTO)</t>
  </si>
  <si>
    <t>TELHA DE FIBROCIMENTO ONDULADA E = 6 MM, DE 1,53 X 1,10 M (SEM AMIANTO)</t>
  </si>
  <si>
    <t>50,33</t>
  </si>
  <si>
    <t>TELHA DE FIBROCIMENTO ONDULADA E = 6 MM, DE 1,83 X 1,10 M (SEM AMIANTO)</t>
  </si>
  <si>
    <t>TELHA DE FIBROCIMENTO ONDULADA E = 6 MM, DE 2,44 X 1,10 M (SEM AMIANTO)</t>
  </si>
  <si>
    <t>25,28</t>
  </si>
  <si>
    <t>TELHA DE FIBROCIMENTO ONDULADA E = 6 MM, DE 3,66 X 1,10 M (SEM AMIANTO)</t>
  </si>
  <si>
    <t>106,70</t>
  </si>
  <si>
    <t>TELHA DE FIBROCIMENTO ONDULADA E = 8 MM, DE 1,53 X 1,10 M (SEM AMIANTO)</t>
  </si>
  <si>
    <t>95,59</t>
  </si>
  <si>
    <t>TELHA DE FIBROCIMENTO ONDULADA E = 8 MM, DE 1,83 X 1,10 M (SEM AMIANTO)</t>
  </si>
  <si>
    <t>TELHA DE FIBROCIMENTO ONDULADA E = 8 MM, DE 2,44 X 1,10 M (SEM AMIANTO)</t>
  </si>
  <si>
    <t>125,07</t>
  </si>
  <si>
    <t>TELHA DE FIBROCIMENTO ONDULADA E = 8 MM, DE 3,66 X 1,10 M (SEM AMIANTO)</t>
  </si>
  <si>
    <t>176,57</t>
  </si>
  <si>
    <t>TELHA DE VIDRO TIPO FRANCESA, *39 X 23* CM</t>
  </si>
  <si>
    <t>37,51</t>
  </si>
  <si>
    <t>TELHA ESTRUTURAL DE FIBROCIMENTO 1 ABA, DE 0,52 X 2,00 M (SEM AMIANTO)</t>
  </si>
  <si>
    <t>113,43</t>
  </si>
  <si>
    <t>TELHA ESTRUTURAL DE FIBROCIMENTO 1 ABA, DE 0,52 X 2,50 M (SEM AMIANTO)</t>
  </si>
  <si>
    <t>126,41</t>
  </si>
  <si>
    <t>TELHA ESTRUTURAL DE FIBROCIMENTO 1 ABA, DE 0,52 X 3,60 M (SEM AMIANTO)</t>
  </si>
  <si>
    <t>190,75</t>
  </si>
  <si>
    <t>TELHA ESTRUTURAL DE FIBROCIMENTO 1 ABA, DE 0,52 X 4,00 M (SEM AMIANTO)</t>
  </si>
  <si>
    <t>232,38</t>
  </si>
  <si>
    <t>TELHA ESTRUTURAL DE FIBROCIMENTO 1 ABA, DE 0,52 X 5,00 M (SEM AMIANTO)</t>
  </si>
  <si>
    <t>249,17</t>
  </si>
  <si>
    <t>TELHA ESTRUTURAL DE FIBROCIMENTO 1 ABA, DE 0,52 X 5,50 M (SEM AMIANTO)</t>
  </si>
  <si>
    <t>265,90</t>
  </si>
  <si>
    <t>TELHA ESTRUTURAL DE FIBROCIMENTO 1 ABA, DE 0,52 X 6,50 M (SEM AMIANTO)</t>
  </si>
  <si>
    <t>302,67</t>
  </si>
  <si>
    <t>TELHA ESTRUTURAL DE FIBROCIMENTO 1 ABA, DE 0,52 X 7,20 M (SEM AMIANTO)</t>
  </si>
  <si>
    <t>332,55</t>
  </si>
  <si>
    <t>TELHA ESTRUTURAL DE FIBROCIMENTO 2 ABAS, DE 1,00 X 3,00 M (SEM AMIANTO)</t>
  </si>
  <si>
    <t>210,79</t>
  </si>
  <si>
    <t>TELHA ESTRUTURAL DE FIBROCIMENTO 2 ABAS, DE 1,00 X 4,60 M (SEM AMIANTO)</t>
  </si>
  <si>
    <t>350,93</t>
  </si>
  <si>
    <t>TELHA ESTRUTURAL DE FIBROCIMENTO 2 ABAS, DE 1,00 X 6,00 M (SEM AMIANTO)</t>
  </si>
  <si>
    <t>497,83</t>
  </si>
  <si>
    <t>TELHA ESTRUTURAL DE FIBROCIMENTO 2 ABAS, DE 1,00 X 7,40 M (SEM AMIANTO)</t>
  </si>
  <si>
    <t>614,52</t>
  </si>
  <si>
    <t>TELHA ESTRUTURAL DE FIBROCIMENTO 2 ABAS, DE 1,00 X 8,20 M (SEM AMIANTO)</t>
  </si>
  <si>
    <t>687,12</t>
  </si>
  <si>
    <t>TELHA ESTRUTURAL DE FIBROCIMENTO 2 ABAS, DE 1,00 X 9,20 M (SEM AMIANTO)</t>
  </si>
  <si>
    <t>788,24</t>
  </si>
  <si>
    <t>TELHA GALVALUME COM ISOLAMENTO TERMOACUSTICO EM ESPUMA RIGIDA DE POLIURETANO (PU) INJETADO, ESPESSURA DE 30 MM, DENSIDADE DE 35 KG/M3, REVESTIMENTO EM TELHA TRAPEZOIDAL NAS DUAS FACES COM ESPESSURA DE 0,50 MM CADA, ACABAMENTO NATURAL (NAO INCLUI ACESSORIOS DE FIXACAO)</t>
  </si>
  <si>
    <t>237,64</t>
  </si>
  <si>
    <t>TELHA ONDULADA EM ACO ZINCADO, ALTURA DE 17 MM, ESPESSURA DE 0,50 MM, LARGURA UTIL DE APROXIMADAMENTE 985 MM, SEM PINTURA</t>
  </si>
  <si>
    <t>68,00</t>
  </si>
  <si>
    <t>TELHA TERMOISOLANTE REVESTIDA EM ACO GALVALUME, FACE SUPERIOR TRAPEZOIDAL E FACE INFERIOR PLANA (NAO INCLUI ACESSORIOS DE FIXACAO), REVEST COM ESPESSURA DE 0,50 MM, COM PRE-PINTURA DE COR BRANCA NAS DUAS FACES, NUCLEO EM POLIIOCIANURATO (PIR) COM ESPESSURA DE 50 MM</t>
  </si>
  <si>
    <t>267,58</t>
  </si>
  <si>
    <t>TELHA TERMOISOLANTE REVESTIDA EM ACO GALVANIZADO, FACE SUPERIOR EM TELHA TRAPEZOIDAL E FACE INFERIOR EM CHAPA PLANA (SEM ACESSORIOS DE FIXACAO), REVESTIMENTO COM ESPESSURA DE 0,50 MM COM PRE-PINTURA NAS DUAS FACES, NUCLEO EM POLIESTIRENO (EPS) DE 30 MM</t>
  </si>
  <si>
    <t>218,31</t>
  </si>
  <si>
    <t>TELHA TERMOISOLANTE REVESTIDA EM ACO GALVANIZADO, FACE SUPERIOR EM TELHA TRAPEZOIDAL E FACE INFERIOR EM CHAPA PLANA (SEM ACESSORIOS DE FIXACAO), REVESTIMENTO COM ESPESSURA DE 0,50 MM COM PRE-PINTURA NAS DUAS FACES, NUCLEO EM POLIESTIRENO (EPS) DE 50 MM</t>
  </si>
  <si>
    <t>225,44</t>
  </si>
  <si>
    <t>TELHA TERMOISOLANTE REVESTIDA EM ACO GALVANIZADO, FACES SUPERIOR E INFERIOR EM TELHA TRAPEZOIDAL (SEM ACESSORIOS DE FIXACAO), REVESTIMENTO COM ESPESSURA DE 0,50 MM COM PRE-PINTURA NAS DUAS FACES, NUCLEO EM POLIESTIRENO (EPS) DE 50 MM</t>
  </si>
  <si>
    <t>232,79</t>
  </si>
  <si>
    <t>TELHA TRAPEZOIDAL EM ACO ZINCADO, SEM PINTURA, ALTURA DE APROXIMADAMENTE 40 MM, ESPESSURA DE 0,50 MM E LARGURA UTIL DE 980 MM</t>
  </si>
  <si>
    <t>71,06</t>
  </si>
  <si>
    <t>TELHA TRAPEZOIDAL EM ALUMINIO, ALTURA DE *38* MM E ESPESSURA DE 0,5 MM (LARGURA TOTAL DE 1056 MM E COMPRIMENTO DE 5000 MM)</t>
  </si>
  <si>
    <t>521,81</t>
  </si>
  <si>
    <t>TELHA TRAPEZOIDAL EM ALUMINIO, ALTURA DE *38* MM E ESPESSURA DE 0,7 MM (LARGURA TOTAL DE 1056 MM E COMPRIMENTO DE 5000 MM)</t>
  </si>
  <si>
    <t>659,22</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</si>
  <si>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</si>
  <si>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</si>
  <si>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</si>
  <si>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</si>
  <si>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</si>
  <si>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</si>
  <si>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</si>
  <si>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1,06</t>
  </si>
  <si>
    <t>TERMINAL A COMPRESSAO EM COBRE ESTANHADO PARA CABO 25 MM2, 1 FURO E 1 COMPRESSAO, PARA PARAFUSO DE FIXACAO M8</t>
  </si>
  <si>
    <t>2,92</t>
  </si>
  <si>
    <t>TERMINAL A COMPRESSAO EM COBRE ESTANHADO PARA CABO 35 MM2, 1 FURO E 1 COMPRESSAO, PARA PARAFUSO DE FIXACAO M8</t>
  </si>
  <si>
    <t>3,29</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</si>
  <si>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</si>
  <si>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</si>
  <si>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</si>
  <si>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1,64</t>
  </si>
  <si>
    <t>TERMINAL A COMPRESSAO EM COBRE ESTANHADO PARA CABO 70 MM2, 1 FURO E 1 COMPRESSAO, PARA PARAFUSO DE FIXACAO M10</t>
  </si>
  <si>
    <t>7,12</t>
  </si>
  <si>
    <t>TERMINAL A COMPRESSAO EM COBRE ESTANHADO PARA CABO 95 MM2, 1 FURO E 1 COMPRESSAO, PARA PARAFUSO DE FIXACAO M12</t>
  </si>
  <si>
    <t>8,77</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</si>
  <si>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</si>
  <si>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</si>
  <si>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</si>
  <si>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</si>
  <si>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27,21</t>
  </si>
  <si>
    <t>TERMINAL METALICO A PRESSAO PARA 1 CABO DE 150 A 185 MM2, COM 2 FUROS PARA FIXACAO</t>
  </si>
  <si>
    <t>142,59</t>
  </si>
  <si>
    <t>TERMINAL METALICO A PRESSAO PARA 1 CABO DE 150 MM2, COM 1 FURO DE FIXACAO</t>
  </si>
  <si>
    <t>27,77</t>
  </si>
  <si>
    <t>TERMINAL METALICO A PRESSAO PARA 1 CABO DE 16 A 25 MM2, COM 2 FUROS PARA FIXACAO</t>
  </si>
  <si>
    <t>29,51</t>
  </si>
  <si>
    <t>TERMINAL METALICO A PRESSAO PARA 1 CABO DE 16 MM2, COM 1 FURO DE FIXACAO</t>
  </si>
  <si>
    <t>TERMINAL METALICO A PRESSAO PARA 1 CABO DE 185 MM2, COM 1 FURO DE FIXACAO</t>
  </si>
  <si>
    <t>30,35</t>
  </si>
  <si>
    <t>TERMINAL METALICO A PRESSAO PARA 1 CABO DE 240 MM2, COM 1 FURO DE FIXACAO</t>
  </si>
  <si>
    <t>40,05</t>
  </si>
  <si>
    <t>TERMINAL METALICO A PRESSAO PARA 1 CABO DE 25 A 35 MM2, COM 2 FUROS PARA FIXACAO</t>
  </si>
  <si>
    <t>40,48</t>
  </si>
  <si>
    <t>TERMINAL METALICO A PRESSAO PARA 1 CABO DE 25 MM2, COM 1 FURO DE FIXACAO</t>
  </si>
  <si>
    <t>7,23</t>
  </si>
  <si>
    <t>TERMINAL METALICO A PRESSAO PARA 1 CABO DE 300 MM2, COM 1 FURO DE FIXACAO</t>
  </si>
  <si>
    <t>58,27</t>
  </si>
  <si>
    <t>TERMINAL METALICO A PRESSAO PARA 1 CABO DE 35 MM2, COM 1 FURO DE FIXACAO</t>
  </si>
  <si>
    <t>TERMINAL METALICO A PRESSAO PARA 1 CABO DE 50 A 70 MM2, COM 2 FUROS PARA FIXACAO</t>
  </si>
  <si>
    <t>69,92</t>
  </si>
  <si>
    <t>TERMINAL METALICO A PRESSAO PARA 1 CABO DE 50 MM2, COM 1 FURO DE FIXACAO</t>
  </si>
  <si>
    <t>10,10</t>
  </si>
  <si>
    <t>TERMINAL METALICO A PRESSAO PARA 1 CABO DE 6 A 10 MM2, COM 1 FURO DE FIXACAO</t>
  </si>
  <si>
    <t>TERMINAL METALICO A PRESSAO PARA 1 CABO DE 70 MM2, COM 1 FURO DE FIXACAO</t>
  </si>
  <si>
    <t>10,42</t>
  </si>
  <si>
    <t>TERMINAL METALICO A PRESSAO PARA 1 CABO DE 95 A 120 MM2, COM 2 FUROS PARA FIXACAO</t>
  </si>
  <si>
    <t>117,99</t>
  </si>
  <si>
    <t>TERMINAL METALICO A PRESSAO PARA 1 CABO DE 95 MM2, COM 1 FURO DE FIXACAO</t>
  </si>
  <si>
    <t>18,35</t>
  </si>
  <si>
    <t>TERMINAL METALICO A PRESSAO 1 CABO, PARA CABOS DE 4 A 10 MM2, COM 2 FUROS PARA FIXACAO</t>
  </si>
  <si>
    <t>TERMOFUSORA PARA TUBOS E CONEXOES EM PPR COM DIAMETROS DE 20 A 63 MM, POTENCIA DE 800 W, TENSAO 220 V</t>
  </si>
  <si>
    <t>864,65</t>
  </si>
  <si>
    <t>TERMOFUSORA PARA TUBOS E CONEXOES EM PPR COM DIAMETROS DE 75 A 110 MM, POTENCIA DE *1100* W, TENSAO 220 V</t>
  </si>
  <si>
    <t>1.213,54</t>
  </si>
  <si>
    <t>TERRA VEGETAL (ENSACADA)</t>
  </si>
  <si>
    <t>TERRA VEGETAL (GRANEL)</t>
  </si>
  <si>
    <t>160,71</t>
  </si>
  <si>
    <t>TESTEIRA ANTIDERRAPANTE PARA PISO VINILICO *5 X 2,5* CM, E = 2 MM</t>
  </si>
  <si>
    <t>TIJOLO CERAMICO LAMINADO 5,5 X 11 X 23 CM (L X A X C)</t>
  </si>
  <si>
    <t>1,79</t>
  </si>
  <si>
    <t>TIJOLO CERAMICO MACICO APARENTE *6 X 12 X 24* CM (L X A X C)</t>
  </si>
  <si>
    <t>1,59</t>
  </si>
  <si>
    <t>TIJOLO CERAMICO MACICO APARENTE 2 FUROS, *6,5 X 10 X 20* CM (L X A X C)</t>
  </si>
  <si>
    <t>TIJOLO CERAMICO MACICO COMUM *5 X 10 X 20* CM (L X A X C)</t>
  </si>
  <si>
    <t>0,64</t>
  </si>
  <si>
    <t>TIJOLO CERAMICO REFRATARIO 2,5 X 11,4 X 22,9 CM (L X A X C)</t>
  </si>
  <si>
    <t>TIJOLO CERAMICO REFRATARIO 6,3 X 11,4 X 22,9 CM (L X A X C)</t>
  </si>
  <si>
    <t>TIL PARA LIGACAO PREDIAL, EM PVC, JE, BBB, DN 100 X 100 MM, PARA REDE COLETORA ESGOTO (NBR 10569)</t>
  </si>
  <si>
    <t>69,11</t>
  </si>
  <si>
    <t>TIL TUBO QUEDA, EM PVC, JE, BBB, DN 100 X 100 MM, PARA REDE COLETORA DE ESGOTO (NBR 10569)</t>
  </si>
  <si>
    <t>568,47</t>
  </si>
  <si>
    <t>TINTA / REVESTIMENTO A BASE DE RESINA EPOXI COM ALCATRAO, BICOMPONENTE</t>
  </si>
  <si>
    <t>TINTA A BASE DE RESINA ACRILICA EMULSIONADA EM AGUA, PARA SINALIZACAO HORIZONTAL VIARIA (NBR 13699:2012)</t>
  </si>
  <si>
    <t>18,13</t>
  </si>
  <si>
    <t>TINTA A OLEO BRILHANTE, PARA MADEIRAS E METAIS</t>
  </si>
  <si>
    <t>25,53</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</si>
  <si>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</si>
  <si>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</si>
  <si>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</si>
  <si>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</si>
  <si>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11,83</t>
  </si>
  <si>
    <t>TINTA BORRACHA CLORADA, ACABAMENTO SEMIBRILHO, QUALQUER COR</t>
  </si>
  <si>
    <t>71,80</t>
  </si>
  <si>
    <t>TINTA EPOXI BASE AGUA PREMIUM, BRANCA</t>
  </si>
  <si>
    <t>TINTA ESMALTE BASE AGUA PREMIUM ACETINADO</t>
  </si>
  <si>
    <t>TINTA ESMALTE BASE AGUA PREMIUM BRILHANTE</t>
  </si>
  <si>
    <t>36,97</t>
  </si>
  <si>
    <t>TINTA ESMALTE SINTETICO PREMIUM ACETINADO</t>
  </si>
  <si>
    <t>TINTA ESMALTE SINTETICO PREMIUM BRILHANTE</t>
  </si>
  <si>
    <t>36,67</t>
  </si>
  <si>
    <t>TINTA ESMALTE SINTETICO PREMIUM DE DUPLA ACAO GRAFITE FOSCO PARA SUPERFICIES METALICAS FERROSAS</t>
  </si>
  <si>
    <t>TINTA ESMALTE SINTETICO PREMIUM DE EFEITO PROTETOR DE SUPERFICIE METALICA ALUMINIO</t>
  </si>
  <si>
    <t>44,77</t>
  </si>
  <si>
    <t>TINTA ESMALTE SINTETICO PREMIUM FOSCO</t>
  </si>
  <si>
    <t>TINTA ESMALTE SINTETICO STANDARD ACETINADO</t>
  </si>
  <si>
    <t>30,01</t>
  </si>
  <si>
    <t>TINTA ESMALTE SINTETICO STANDARD BRILHANTE</t>
  </si>
  <si>
    <t>27,26</t>
  </si>
  <si>
    <t>TINTA ESMALTE SINTETICO STANDARD FOSCO</t>
  </si>
  <si>
    <t>26,31</t>
  </si>
  <si>
    <t>TINTA LATEX ACRILICA ECONOMICA, COR BRANCA</t>
  </si>
  <si>
    <t>TINTA LATEX ACRILICA PREMIUM, COR BRANCO FOSCO</t>
  </si>
  <si>
    <t>26,70</t>
  </si>
  <si>
    <t>TINTA LATEX ACRILICA STANDARD, COR BRANCA</t>
  </si>
  <si>
    <t>17,47</t>
  </si>
  <si>
    <t>TINTA LATEX ACRILICA SUPER PREMIUM, COR BRANCO FOSCO</t>
  </si>
  <si>
    <t>32,54</t>
  </si>
  <si>
    <t>TINTA MINERAL IMPERMEAVEL EM PO, BRANCA</t>
  </si>
  <si>
    <t>TINTA/RESINA ACRILICA PREMIUM PARA CERAMICA</t>
  </si>
  <si>
    <t>38,54</t>
  </si>
  <si>
    <t>TIRANTE COM ELO, EM ARAME GALVANIZADO RIGIDO, NUMERO 10, COMPRIMENTO 2000 MM, PARA PENDURAL DE FORRO REMOVIVEL</t>
  </si>
  <si>
    <t>TIRANTE EM FERRO GALVANIZADO PARA CONTRAVENTAMENTO DE TELHA CANALETE 90, 1/4 " X 400 MM</t>
  </si>
  <si>
    <t>48,71</t>
  </si>
  <si>
    <t>TOALHEIRO PLASTICO TIPO DISPENSER PARA PAPEL TOALHA INTERFOLHADO</t>
  </si>
  <si>
    <t>TOMADA INDUSTRIAL DE EMBUTIR 3P+T 30 A, 440 V, COM TRAVA, COM PLACA</t>
  </si>
  <si>
    <t>44,81</t>
  </si>
  <si>
    <t>TOMADA INDUSTRIAL DE EMBUTIR 3P+T 30 A, 440 V, COM TRAVA, SEM PLACA</t>
  </si>
  <si>
    <t>42,22</t>
  </si>
  <si>
    <t>TOMADA PARA ANTENA DE TV, CABO COAXIAL DE 9 MM (APENAS MODULO)</t>
  </si>
  <si>
    <t>10,84</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</si>
  <si>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</si>
  <si>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</si>
  <si>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</si>
  <si>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</si>
  <si>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31,88</t>
  </si>
  <si>
    <t>TOMADA RJ45, 8 FIOS, CAT 5E, CONJUNTO MONTADO PARA EMBUTIR 4" X 2" (PLACA + SUPORTE + MODULO)</t>
  </si>
  <si>
    <t>35,40</t>
  </si>
  <si>
    <t>TOMADA 2P+T 10A, 250V  (APENAS MODULO)</t>
  </si>
  <si>
    <t>7,74</t>
  </si>
  <si>
    <t>TOMADA 2P+T 10A, 250V, CONJUNTO MONTADO PARA EMBUTIR 4" X 2" (PLACA + SUPORTE + MODULO)</t>
  </si>
  <si>
    <t>TOMADA 2P+T 10A, 250V, CONJUNTO MONTADO PARA SOBREPOR 4" X 2" (CAIXA + MODULO)</t>
  </si>
  <si>
    <t>13,87</t>
  </si>
  <si>
    <t>TOMADA 2P+T 20A 250V, CONJUNTO MONTADO PARA EMBUTIR 4" X 2" (PLACA + SUPORTE + MODULO)</t>
  </si>
  <si>
    <t>15,76</t>
  </si>
  <si>
    <t>TOMADA 2P+T 20A, 250V  (APENAS MODULO)</t>
  </si>
  <si>
    <t>9,91</t>
  </si>
  <si>
    <t>TOMADAS (2 MODULOS) 2P+T 10A, 250V, CONJUNTO MONTADO PARA EMBUTIR 4" X 2" (PLACA + SUPORTE + MODULOS)</t>
  </si>
  <si>
    <t>17,67</t>
  </si>
  <si>
    <t>TOPOGRAFO (HORISTA)</t>
  </si>
  <si>
    <t>55,25</t>
  </si>
  <si>
    <t>TOPOGRAFO (MENSALISTA)</t>
  </si>
  <si>
    <t>9.703,68</t>
  </si>
  <si>
    <t>TORNEIRA DE BOIA BALAO METALICO, VAZAO TOTAL, PARA CAIXA D'AGUA, AGUA QUENTE, ROSCA 1/2 ", COM HASTE, TORNEIRA E BALAO METALICOS</t>
  </si>
  <si>
    <t>126,16</t>
  </si>
  <si>
    <t>TORNEIRA DE BOIA BALAO METALICO, VAZAO TOTAL, PARA CAIXA D'AGUA, AGUA QUENTE, ROSCA 3/4 ", COM HASTE, TORNEIRA E BALAO METALICOS</t>
  </si>
  <si>
    <t>151,72</t>
  </si>
  <si>
    <t>TORNEIRA DE BOIA CONVENCIONAL PARA CAIXA D'AGUA, AGUA FRIA, 1.1/2", COM HASTE E TORNEIRA METALICOS E BALAO PLASTICO</t>
  </si>
  <si>
    <t>331,32</t>
  </si>
  <si>
    <t>TORNEIRA DE BOIA CONVENCIONAL PARA CAIXA D'AGUA, AGUA FRIA, 1.1/4", COM HASTE E TORNEIRA METALICOS E BALAO PLASTICO</t>
  </si>
  <si>
    <t>271,83</t>
  </si>
  <si>
    <t>TORNEIRA DE BOIA CONVENCIONAL PARA CAIXA D'AGUA, AGUA FRIA, 1/2", COM HASTE E TORNEIRA METALICOS E BALAO PLASTICO</t>
  </si>
  <si>
    <t>65,70</t>
  </si>
  <si>
    <t>TORNEIRA DE BOIA CONVENCIONAL PARA CAIXA D'AGUA, AGUA FRIA, 3/4", COM HASTE E TORNEIRA METALICOS E BALAO PLASTICO</t>
  </si>
  <si>
    <t>70,95</t>
  </si>
  <si>
    <t>TORNEIRA DE BOIA CONVENCIONAL PARA CAIXA D'AGUA, 1", AGUA FRIA, COM HASTE E TORNEIRA METALICOS E BALAO PLASTICO</t>
  </si>
  <si>
    <t>159,61</t>
  </si>
  <si>
    <t>TORNEIRA DE BOIA CONVENCIONAL PARA CAIXA D'AGUA, 2", AGUA FRIA, COM HASTE E TORNEIRA METALICOS E BALAO PLASTICO</t>
  </si>
  <si>
    <t>425,10</t>
  </si>
  <si>
    <t>TORNEIRA DE BOIA VAZAO TOTAL PARA CAIXA D'AGUA, AGUA FRIA, BITOLA 1/2", COM HASTE E TORNEIRA METALICOS E BALAO PLASTICO</t>
  </si>
  <si>
    <t>99,09</t>
  </si>
  <si>
    <t>TORNEIRA DE BOIA VAZAO TOTAL PARA CAIXA D'AGUA, AGUA FRIA, BITOLA 1", COM HASTE E TORNEIRA METALICOS E BALAO PLASTICO</t>
  </si>
  <si>
    <t>181,16</t>
  </si>
  <si>
    <t>TORNEIRA DE BOIA VAZAO TOTAL PARA CAIXA D'AGUA, AGUA FRIA, BITOLA 3/4", COM HASTE E TORNEIRA METALICOS E BALAO PLASTICO</t>
  </si>
  <si>
    <t>116,55</t>
  </si>
  <si>
    <t>TORNEIRA DE MESA PARA LAVATORIO, METALICA CROMADA, COM MISTURADOR MONOCOMANDO, BICA BAIXA (REF 2875)</t>
  </si>
  <si>
    <t>TORNEIRA DE MESA PARA LAVATORIO, METALICA CROMADA, COM SENSOR DE APROXIMACAO ELETRICO, BIVOLT</t>
  </si>
  <si>
    <t>1.854,96</t>
  </si>
  <si>
    <t>TORNEIRA DE MESA/BANCADA, PARA LAVATORIO, FIXA, METALICA CROMADA, PADRAO POPULAR, 1/2 " OU 3/4 " (REF 1193)</t>
  </si>
  <si>
    <t>60,90</t>
  </si>
  <si>
    <t>TORNEIRA DE METAL AMARELO, PARA TANQUE / JARDIM, DE PAREDE, COM BICO PLASTICO, CANO CURTO, AREA EXTERNA, PADRAO POPULAR / USO GERAL, 1/2 " OU 3/4 " (REF 1128)</t>
  </si>
  <si>
    <t>38,86</t>
  </si>
  <si>
    <t>TORNEIRA DE METAL AMARELO, PARA TANQUE / JARDIM, DE PAREDE, SEM BICO, CANO CURTO, PADRAO POPULAR / USO GERAL, 1/2 " OU 3/4 " (REF 1120)</t>
  </si>
  <si>
    <t>32,97</t>
  </si>
  <si>
    <t>TORNEIRA ELETRICA DE PAREDE, BICA ALTA, PARA COZINHA, 5500 W (110/220 V)</t>
  </si>
  <si>
    <t>194,94</t>
  </si>
  <si>
    <t>TORNEIRA METALICA CROMADA CANO CURTO, SEM BICO, SEM AREJADOR, DE PAREDE, PARA TANQUE E USO GERAL, 1/2 " OU 3/4 " (REF 1143)</t>
  </si>
  <si>
    <t>79,31</t>
  </si>
  <si>
    <t>TORNEIRA METALICA CROMADA DE MESA PARA LAVATORIO, BICA ALTA, COM AREJADOR (REF 1195)</t>
  </si>
  <si>
    <t>119,04</t>
  </si>
  <si>
    <t>TORNEIRA METALICA CROMADA DE MESA PARA LAVATORIO, COM SENSOR DE PRESENCA A PILHA, COM AREJADOR EMBUTIDO</t>
  </si>
  <si>
    <t>1.505,13</t>
  </si>
  <si>
    <t>TORNEIRA METALICA CROMADA DE MESA, PARA LAVATORIO, TEMPORIZADA PRESSAO FECHAMENTO AUTOMATICO, BICA BAIXA</t>
  </si>
  <si>
    <t>TORNEIRA METALICA CROMADA DE PAREDE LONGA PARA LAVATORIO, COM AREJADOR, ACIONAMENTO ALAVANCA, 1/4 DE VOLTA (REF 1178)</t>
  </si>
  <si>
    <t>158,44</t>
  </si>
  <si>
    <t>TORNEIRA METALICA CROMADA DE PAREDE, PARA COZINHA, BICA MOVEL, COM AREJADOR, 1/2 " OU 3/4 " (REF 1167 / 1168)</t>
  </si>
  <si>
    <t>TORNEIRA METALICA CROMADA PARA JARDIM / TANQUE, COM BICO PLASTICO, CANO LONGO, DE PAREDE, PADRAO POPULAR / USO GERAL , 1/2 " OU 3/4 " (REF 1153 / 1130)</t>
  </si>
  <si>
    <t>50,02</t>
  </si>
  <si>
    <t>TORNEIRA METALICA CROMADA PARA TANQUE / JARDIM, SEM BICO , CANO LONGO, DE PAREDE, PADRAO POPULAR / USO GERAL, 1/2 " OU 3/4 " (REF 1126)</t>
  </si>
  <si>
    <t>42,36</t>
  </si>
  <si>
    <t>TORNEIRA METALICA CROMADA, CANO CURTO, COM AREJADOR, SEM BICO PLASTICO, DE PAREDE, PARA USO GERAL, 1/2 " OU 3/4 " (REF 1152 / 1154)</t>
  </si>
  <si>
    <t>61,56</t>
  </si>
  <si>
    <t>TORNEIRA METALICA CROMADA, DE MESA/BANCADA, PARA COZINHA, BICA MOVEL, COM AREJADOR, 1/2 " OU 3/4 " (REF 1167 / 1168)</t>
  </si>
  <si>
    <t>105,80</t>
  </si>
  <si>
    <t>TORNEIRA METALICA CROMADA, RETA, DE PAREDE, PARA COZINHA, COM AREJADOR, PADRAO POPULAR, 1/2 " OU 3/4 " (REF 1159 / 1160)</t>
  </si>
  <si>
    <t>TORNEIRA METALICA CROMADA, RETA, DE PAREDE, PARA COZINHA, SEM BICO, SEM AREJADOR, PADRAO POPULAR, 1/2 " OU 3/4 " (REF 1158)</t>
  </si>
  <si>
    <t>71,16</t>
  </si>
  <si>
    <t>TORNEIRA PLASTICA DE BOIA CONVENCIONAL PARA CAIXA DE AGUA, AGUA FRIA, 3/4 ", COM HASTE METALICA E COM TORNEIRA E BALAO PLASTICOS (PADRAO POPULAR)</t>
  </si>
  <si>
    <t>41,17</t>
  </si>
  <si>
    <t>TORNEIRA PLASTICA DE BOIA PARA CAIXA DE DESCARGA,  1/2", BALAO E TORNEIRA PLASTICOS, COM HASTE METALICA</t>
  </si>
  <si>
    <t>TORNEIRA PLASTICA DE MESA, BICA MOVEL, PARA COZINHA 1/2 "</t>
  </si>
  <si>
    <t>52,81</t>
  </si>
  <si>
    <t>TORNEIRA PLASTICA PARA TANQUE 1/2 " OU 3/4 " COM BICO PARA MANGUEIRA</t>
  </si>
  <si>
    <t>TRANSFORMADOR TRIFASICO DE DISTRIBUICAO, POTENCIA DE 1000 KVA, TENSAO NOMINAL DE 15 KV, TENSAO SECUNDARIA DE 220/127V, EM OLEO ISOLANTE TIPO MINERAL</t>
  </si>
  <si>
    <t>107.912,54</t>
  </si>
  <si>
    <t>TRANSFORMADOR TRIFASICO DE DISTRIBUICAO, POTENCIA DE 112,5 KVA, TENSAO NOMINAL DE 15 KV, TENSAO SECUNDARIA DE 220/127V, EM OLEO ISOLANTE TIPO MINERAL</t>
  </si>
  <si>
    <t>16.680,97</t>
  </si>
  <si>
    <t>TRANSFORMADOR TRIFASICO DE DISTRIBUICAO, POTENCIA DE 15 KVA, TENSAO NOMINAL DE 15 KV, TENSAO SECUNDARIA DE 220/127V, EM OLEO ISOLANTE TIPO MINERAL</t>
  </si>
  <si>
    <t>7.651,82</t>
  </si>
  <si>
    <t>TRANSFORMADOR TRIFASICO DE DISTRIBUICAO, POTENCIA DE 150 KVA, TENSAO NOMINAL DE 15 KV, TENSAO SECUNDARIA DE 220/127V, EM OLEO ISOLANTE TIPO MINERAL</t>
  </si>
  <si>
    <t>21.038,68</t>
  </si>
  <si>
    <t>TRANSFORMADOR TRIFASICO DE DISTRIBUICAO, POTENCIA DE 1500 KVA, TENSAO NOMINAL DE 15 KV, TENSAO SECUNDARIA DE 220/127V, EM OLEO ISOLANTE TIPO MINERAL</t>
  </si>
  <si>
    <t>136.451,65</t>
  </si>
  <si>
    <t>TRANSFORMADOR TRIFASICO DE DISTRIBUICAO, POTENCIA DE 225 KVA, TENSAO NOMINAL DE 15 KV, TENSAO SECUNDARIA DE 220/127V, EM OLEO ISOLANTE TIPO MINERAL</t>
  </si>
  <si>
    <t>29.514,16</t>
  </si>
  <si>
    <t>TRANSFORMADOR TRIFASICO DE DISTRIBUICAO, POTENCIA DE 30 KVA, TENSAO NOMINAL DE 15 KV, TENSAO SECUNDARIA DE 220/127V, EM OLEO ISOLANTE TIPO MINERAL</t>
  </si>
  <si>
    <t>9.346,15</t>
  </si>
  <si>
    <t>TRANSFORMADOR TRIFASICO DE DISTRIBUICAO, POTENCIA DE 300 KVA, TENSAO NOMINAL DE 15 KV, TENSAO SECUNDARIA DE 220/127V, EM OLEO ISOLANTE TIPO MINERAL</t>
  </si>
  <si>
    <t>34.433,19</t>
  </si>
  <si>
    <t>TRANSFORMADOR TRIFASICO DE DISTRIBUICAO, POTENCIA DE 45 KVA, TENSAO NOMINAL DE 15 KV, TENSAO SECUNDARIA DE 220/127V, EM OLEO ISOLANTE TIPO MINERAL</t>
  </si>
  <si>
    <t>10.439,27</t>
  </si>
  <si>
    <t>TRANSFORMADOR TRIFASICO DE DISTRIBUICAO, POTENCIA DE 500 KVA, TENSAO NOMINAL DE 15 KV, TENSAO SECUNDARIA DE 220/127V, EM OLEO ISOLANTE TIPO MINERAL</t>
  </si>
  <si>
    <t>56.189,51</t>
  </si>
  <si>
    <t>TRANSFORMADOR TRIFASICO DE DISTRIBUICAO, POTENCIA DE 75 KVA, TENSAO NOMINAL DE 15 KV, TENSAO SECUNDARIA DE 220/127V, EM OLEO ISOLANTE TIPO MINERAL</t>
  </si>
  <si>
    <t>13.500,00</t>
  </si>
  <si>
    <t>TRANSFORMADOR TRIFASICO DE DISTRIBUICAO, POTENCIA DE 750 KVA, TENSAO NOMINAL DE 15 KV, TENSAO SECUNDARIA DE 220/127V, EM OLEO ISOLANTE TIPO MINERAL</t>
  </si>
  <si>
    <t>77.073,52</t>
  </si>
  <si>
    <t>TRANSPORTE - HORISTA (COLETADO CAIXA)</t>
  </si>
  <si>
    <t>TRANSPORTE - MENSALISTA (COLETADO CAIXA)</t>
  </si>
  <si>
    <t>138,86</t>
  </si>
  <si>
    <t>TRATOR DE ESTEIRAS, POTENCIA BRUTA DE 133 HP, PESO OPERACIONAL DE 14 T, COM LAMINA COM CAPACIDADE DE 3,00 M3</t>
  </si>
  <si>
    <t>1.049.541,24</t>
  </si>
  <si>
    <t>TRATOR DE ESTEIRAS, POTENCIA BRUTA DE 347 HP, PESO OPERACIONAL DE 38,5 T, COM ESCARIFICADOR E LAMINA COM CAPACIDADE DE 4,70M3</t>
  </si>
  <si>
    <t>4.323.740,65</t>
  </si>
  <si>
    <t>TRATOR DE ESTEIRAS, POTENCIA DE 100 HP, PESO OPERACIONAL DE 9,4 T, COM LAMINA COM CAPACIDADE DE 2,19 M3</t>
  </si>
  <si>
    <t>1.018.208,40</t>
  </si>
  <si>
    <t>TRATOR DE ESTEIRAS, POTENCIA DE 150 HP, PESO OPERACIONAL DE 16,7 T, COM RODA MOTRIZ ELEVADA E LAMINA COM CONTATO DE 3,18M3</t>
  </si>
  <si>
    <t>1.320.000,00</t>
  </si>
  <si>
    <t>TRATOR DE ESTEIRAS, POTENCIA DE 170 HP, PESO OPERACIONAL DE 19 T, COM LAMINA COM CAPACIDADE DE 5,2 M3</t>
  </si>
  <si>
    <t>1.311.926,48</t>
  </si>
  <si>
    <t>TRATOR DE ESTEIRAS, POTENCIA DE 347 HP, PESO OPERACIONAL DE 38,5 T, COM LAMINA COM CAPACIDADE DE 8,70M3</t>
  </si>
  <si>
    <t>TRATOR DE ESTEIRAS, POTENCIA NO VOLANTE DE 200 HP, PESO OPERACIONAL DE 20,1 T, COM RODA MOTRIZ ELEVADA E LAMINA COM CAPACIDADE DE 3,89 M3</t>
  </si>
  <si>
    <t>1.944.557,73</t>
  </si>
  <si>
    <t>TRATOR DE ESTEIRAS, POTENCIA 125 HP, PESO OPERACIONAL DE 12,9 T, COM LAMINA COM CAPACIDADE DE 2,7 M3</t>
  </si>
  <si>
    <t>1.065.688,00</t>
  </si>
  <si>
    <t>TRATOR DE PNEUS COM POTENCIA DE 105 CV, TRACAO 4 X 4, PESO COM LASTRO DE 5775 KG</t>
  </si>
  <si>
    <t>303.218,38</t>
  </si>
  <si>
    <t>TRATOR DE PNEUS COM POTENCIA DE 122 CV, TRACAO 4 X 4, PESO COM LASTRO DE 4510 KG</t>
  </si>
  <si>
    <t>351.348,29</t>
  </si>
  <si>
    <t>TRATOR DE PNEUS COM POTENCIA DE 15 CV, PESO COM LASTRO DE 1160 KG</t>
  </si>
  <si>
    <t>103.479,28</t>
  </si>
  <si>
    <t>TRATOR DE PNEUS COM POTENCIA DE 50 CV, TRACAO 4 X 2, PESO COM LASTRO DE 2714 KG</t>
  </si>
  <si>
    <t>167.807,30</t>
  </si>
  <si>
    <t>TRATOR DE PNEUS COM POTENCIA DE 85 CV, TRACAO 4 X 4, PESO COM LASTRO DE 4675 KG</t>
  </si>
  <si>
    <t>257.495,00</t>
  </si>
  <si>
    <t>TRATOR DE PNEUS COM POTENCIA DE 85 CV, TURBO,  PESO COM LASTRO DE 4900 KG</t>
  </si>
  <si>
    <t>248.049,49</t>
  </si>
  <si>
    <t>TRATOR DE PNEUS COM POTENCIA DE 95 CV, TRACAO 4 X 4, PESO MAXIMO DE 5225 KG</t>
  </si>
  <si>
    <t>276.746,94</t>
  </si>
  <si>
    <t>TRAVA / PRENDEDOR DE PORTA, EM LATAO CROMADO, MONTADO EM PISO</t>
  </si>
  <si>
    <t>29,10</t>
  </si>
  <si>
    <t>TRAVA-QUEDAS EM ACO PARA CORDA DE 12 MM, EXTENSOR DE 25 X 300 MM, COM MOSQUETAO TIPO GANCHO TRAVA DUPLA</t>
  </si>
  <si>
    <t>176,25</t>
  </si>
  <si>
    <t>TRELICA NERVURADA (ESPACADOR), ALTURA = 120,0 MM, DIAMETRO DOS BANZOS INFERIORES E SUPERIOR = 6,0 MM, DIAMETRO DA DIAGONAL = 4,2 MM</t>
  </si>
  <si>
    <t>TRILHO PANTOGRAFICO CONCAVO, TIPO U, EM ALUMINIO, COM DIMENSOES DE APROX *35 X 35* MM, PARA ROLDANA DE PORTA DE CORRER</t>
  </si>
  <si>
    <t>19,21</t>
  </si>
  <si>
    <t>TRILHO PANTOGRAFICO RETO, EM ALUMINIO, TIPO U, COM DIMENSOES DE *38 X 38* MM PARA PORTA DE CORRER</t>
  </si>
  <si>
    <t>39,30</t>
  </si>
  <si>
    <t>TRILHO QUADRADO FRIZADO PARA RODIZIO (VERGALHAO MACICO), EM ALUMINIO, COM DIMENSOES DE *6 X 6* MM</t>
  </si>
  <si>
    <t>TROLEY MANUAL CAPACIDADE 1 T</t>
  </si>
  <si>
    <t>624,94</t>
  </si>
  <si>
    <t>TUBO / MANGUEIRA PRETA EM POLIETILENO, LINHA PESADA OU REFORCADA, TIPO ESPAGUETE, PARA INJECAO DE CALDA DE CIMENTO, D = 1/2", ESPESSURA 1,5 MM</t>
  </si>
  <si>
    <t>2,00</t>
  </si>
  <si>
    <t>TUBO ACO CARBONO COM COSTURA, NBR 5580, CLASSE L, DN = 15 MM, E = 2,25 MM, 1,06 KG/M</t>
  </si>
  <si>
    <t>16,07</t>
  </si>
  <si>
    <t>TUBO ACO CARBONO COM COSTURA, NBR 5580, CLASSE L, DN = 25 MM, E = 2,65 MM, 2,02 KG/M</t>
  </si>
  <si>
    <t>29,99</t>
  </si>
  <si>
    <t>TUBO ACO CARBONO COM COSTURA, NBR 5580, CLASSE L, DN = 40 MM, E = 3,0 MM, 3,34 KG/M</t>
  </si>
  <si>
    <t>49,28</t>
  </si>
  <si>
    <t>TUBO ACO CARBONO COM COSTURA, NBR 5580, CLASSE L, DN = 80 MM, E = 3,35 MM, 7,07 KG/M</t>
  </si>
  <si>
    <t>104,59</t>
  </si>
  <si>
    <t>TUBO ACO CARBONO COM COSTURA, NBR 5580, CLASSE M, DN = 25 MM, E = 3,35 MM, *2,50* KG//M</t>
  </si>
  <si>
    <t>36,35</t>
  </si>
  <si>
    <t>TUBO ACO CARBONO COM COSTURA, NBR 5580, CLASSE M, DN = 40 MM, E = 3,35 MM, *3,71* KG//M</t>
  </si>
  <si>
    <t>57,47</t>
  </si>
  <si>
    <t>TUBO ACO CARBONO COM COSTURA, NBR 5580, CLASSE M, DN = 80 MM, E = 4,05 MM, *8,47* KG/M</t>
  </si>
  <si>
    <t>123,14</t>
  </si>
  <si>
    <t>TUBO ACO CARBONO SEM COSTURA 1 1/2", E= *3,68 MM, SCHEDULE 40, 4,05 KG/M</t>
  </si>
  <si>
    <t>TUBO ACO CARBONO SEM COSTURA 1 1/4", E= *3,56 MM, SCHEDULE 40, *3,38* KG/M</t>
  </si>
  <si>
    <t>73,98</t>
  </si>
  <si>
    <t>TUBO ACO CARBONO SEM COSTURA 1/2", E= *2,77 MM, SCHEDULE 40, *1,27 KG/M</t>
  </si>
  <si>
    <t>35,96</t>
  </si>
  <si>
    <t>TUBO ACO CARBONO SEM COSTURA 1/2", E= *3,73 MM, SCHEDULE 80, *1,62 KG/M</t>
  </si>
  <si>
    <t>47,72</t>
  </si>
  <si>
    <t>TUBO ACO CARBONO SEM COSTURA 1", E= *3,38 MM, SCHEDULE 40, *2,50* KG/M</t>
  </si>
  <si>
    <t>55,21</t>
  </si>
  <si>
    <t>TUBO ACO CARBONO SEM COSTURA 14", E= *11,13 MM, SCHEDULE 40, *94,55 KG/M</t>
  </si>
  <si>
    <t>1.709,53</t>
  </si>
  <si>
    <t>TUBO ACO CARBONO SEM COSTURA 2 1/2", E = 5,16 MM, SCHEDULE 40 (8,62 KG/M)</t>
  </si>
  <si>
    <t>160,29</t>
  </si>
  <si>
    <t>TUBO ACO CARBONO SEM COSTURA 2", E= *3,91* MM, SCHEDULE 40, *5,43* KG/M</t>
  </si>
  <si>
    <t>98,93</t>
  </si>
  <si>
    <t>TUBO ACO CARBONO SEM COSTURA 20", E= *12,70 MM, SCHEDULE 30, *154,97 KG/M</t>
  </si>
  <si>
    <t>3.280,26</t>
  </si>
  <si>
    <t>TUBO ACO CARBONO SEM COSTURA 20", E= *6,35 MM,  SCHEDULE 10, *78,46 KG/M</t>
  </si>
  <si>
    <t>1.817,75</t>
  </si>
  <si>
    <t>TUBO ACO CARBONO SEM COSTURA 3/4", E= *2,87 MM, SCHEDULE 40, *1,69 KG/M</t>
  </si>
  <si>
    <t>49,05</t>
  </si>
  <si>
    <t>TUBO ACO CARBONO SEM COSTURA 3/4", E= *3,91 MM, SCHEDULE 80, *2,19 KG/M.</t>
  </si>
  <si>
    <t>61,80</t>
  </si>
  <si>
    <t>TUBO ACO CARBONO SEM COSTURA 3", E= *5,49 MM, SCHEDULE 40, *11,28* KG/M</t>
  </si>
  <si>
    <t>201,80</t>
  </si>
  <si>
    <t>TUBO ACO CARBONO SEM COSTURA 4", E= *6,02 MM, SCHEDULE 40, *16,06 KG/M</t>
  </si>
  <si>
    <t>293,62</t>
  </si>
  <si>
    <t>TUBO ACO CARBONO SEM COSTURA 4", E= *8,56 MM, SCHEDULE 80, *22,31 KG/M</t>
  </si>
  <si>
    <t>419,76</t>
  </si>
  <si>
    <t>TUBO ACO CARBONO SEM COSTURA 5", E= *6,55 MM, SCHEDULE 40, *21,75* KG/M</t>
  </si>
  <si>
    <t>460,59</t>
  </si>
  <si>
    <t>TUBO ACO CARBONO SEM COSTURA 6", E= *10,97 MM, SCHEDULE 80, *42,56 KG/M</t>
  </si>
  <si>
    <t>791,43</t>
  </si>
  <si>
    <t>TUBO ACO CARBONO SEM COSTURA 6", E= 7,11 MM,  SCHEDULE 40, *28,26 KG/M</t>
  </si>
  <si>
    <t>518,47</t>
  </si>
  <si>
    <t>TUBO ACO CARBONO SEM COSTURA 8", E= *12,70 MM, SCHEDULE 80, *64,64 KG/M</t>
  </si>
  <si>
    <t>1.040,08</t>
  </si>
  <si>
    <t>TUBO ACO CARBONO SEM COSTURA 8", E= *6,35 MM,  SCHEDULE 20, *33,27 KG/M</t>
  </si>
  <si>
    <t>601,55</t>
  </si>
  <si>
    <t>TUBO ACO CARBONO SEM COSTURA 8", E= *7,04 MM, SCHEDULE 30, *36,75 KG/M</t>
  </si>
  <si>
    <t>656,23</t>
  </si>
  <si>
    <t>TUBO ACO CARBONO SEM COSTURA 8", E= *8,18 MM, SCHEDULE 40, *42,55 KG/M</t>
  </si>
  <si>
    <t>780,64</t>
  </si>
  <si>
    <t>TUBO ACO GALVANIZADO COM COSTURA, CLASSE LEVE, DN 100 MM ( 4"),  E = 3,75 MM,  *10,55* KG/M (NBR 5580)</t>
  </si>
  <si>
    <t>210,21</t>
  </si>
  <si>
    <t>TUBO ACO GALVANIZADO COM COSTURA, CLASSE LEVE, DN 15 MM ( 1/2"),  E = 2,25 MM,  *1,2* KG/M (NBR 5580)</t>
  </si>
  <si>
    <t>24,56</t>
  </si>
  <si>
    <t>TUBO ACO GALVANIZADO COM COSTURA, CLASSE LEVE, DN 20 MM ( 3/4"),  E = 2,25 MM,  *1,3* KG/M (NBR 5580)</t>
  </si>
  <si>
    <t>31,97</t>
  </si>
  <si>
    <t>TUBO ACO GALVANIZADO COM COSTURA, CLASSE LEVE, DN 25 MM ( 1"),  E = 2,65 MM,  *2,11* KG/M (NBR 5580)</t>
  </si>
  <si>
    <t>42,93</t>
  </si>
  <si>
    <t>TUBO ACO GALVANIZADO COM COSTURA, CLASSE LEVE, DN 32 MM ( 1 1/4"),  E = 2,65 MM,  *2,71* KG/M (NBR 5580)</t>
  </si>
  <si>
    <t>62,57</t>
  </si>
  <si>
    <t>TUBO ACO GALVANIZADO COM COSTURA, CLASSE LEVE, DN 40 MM ( 1 1/2"),  E = 3,00 MM,  *3,48* KG/M (NBR 5580)</t>
  </si>
  <si>
    <t>69,14</t>
  </si>
  <si>
    <t>TUBO ACO GALVANIZADO COM COSTURA, CLASSE LEVE, DN 50 MM ( 2"),  E = 3,00 MM,  *4,40* KG/M (NBR 5580)</t>
  </si>
  <si>
    <t>90,23</t>
  </si>
  <si>
    <t>TUBO ACO GALVANIZADO COM COSTURA, CLASSE LEVE, DN 65 MM ( 2 1/2"),  E = 3,35 MM, * 6,23* KG/M (NBR 5580)</t>
  </si>
  <si>
    <t>126,25</t>
  </si>
  <si>
    <t>TUBO ACO GALVANIZADO COM COSTURA, CLASSE LEVE, DN 80 MM ( 3"),  E = 3,35 MM, *7,32* KG/M (NBR 5580)</t>
  </si>
  <si>
    <t>145,05</t>
  </si>
  <si>
    <t>TUBO ACO GALVANIZADO COM COSTURA, CLASSE MEDIA, DN 1.1/2", E = *3,25* MM, PESO *3,61* KG/M (NBR 5580)</t>
  </si>
  <si>
    <t>69,21</t>
  </si>
  <si>
    <t>TUBO ACO GALVANIZADO COM COSTURA, CLASSE MEDIA, DN 1.1/4", E = *3,25* MM, PESO *3,14* KG/M (NBR 5580)</t>
  </si>
  <si>
    <t>59,58</t>
  </si>
  <si>
    <t>TUBO ACO GALVANIZADO COM COSTURA, CLASSE MEDIA, DN 1/2", E = *2,65* MM, PESO *1,22* KG/M (NBR 5580)</t>
  </si>
  <si>
    <t>25,17</t>
  </si>
  <si>
    <t>TUBO ACO GALVANIZADO COM COSTURA, CLASSE MEDIA, DN 1", E = 3,38 MM, PESO 2,50 KG/M (NBR 5580)</t>
  </si>
  <si>
    <t>TUBO ACO GALVANIZADO COM COSTURA, CLASSE MEDIA, DN 2.1/2", E = *3,65* MM, PESO *6,51* KG/M (NBR 5580)</t>
  </si>
  <si>
    <t>123,86</t>
  </si>
  <si>
    <t>TUBO ACO GALVANIZADO COM COSTURA, CLASSE MEDIA, DN 2", E = *3,65* MM, PESO *5,10* KG/M (NBR 5580)</t>
  </si>
  <si>
    <t>99,81</t>
  </si>
  <si>
    <t>TUBO ACO GALVANIZADO COM COSTURA, CLASSE MEDIA, DN 3/4", E = *2,65* MM, PESO *1,58* KG/M (NBR 5580)</t>
  </si>
  <si>
    <t>TUBO ACO GALVANIZADO COM COSTURA, CLASSE MEDIA, DN 3", E = *4,05* MM, PESO *8,47* KG/M (NBR 5580)</t>
  </si>
  <si>
    <t>166,68</t>
  </si>
  <si>
    <t>TUBO ACO GALVANIZADO COM COSTURA, CLASSE MEDIA, DN 4", E = 4,50* MM, PESO 12,10* KG/M (NBR 5580)</t>
  </si>
  <si>
    <t>229,55</t>
  </si>
  <si>
    <t>TUBO ACO GALVANIZADO COM COSTURA, CLASSE MEDIA, DN 5", E = *5,40* MM, PESO *17,80* KG/M (NBR 5580)</t>
  </si>
  <si>
    <t>343,68</t>
  </si>
  <si>
    <t>TUBO ACO GALVANIZADO COM COSTURA, CLASSE MEDIA, DN 6", E = 4,85* MM, PESO 19,68* KG/M (NBR 5580)</t>
  </si>
  <si>
    <t>372,72</t>
  </si>
  <si>
    <t>TUBO ACO INDUSTRIAL DN 2" (50,8 MM) E=1,50MM, PESO= 1,8237 KG/M</t>
  </si>
  <si>
    <t>27,03</t>
  </si>
  <si>
    <t>TUBO COLETOR DE ESGOTO PVC, JEI, DN 100 MM (NBR  7362)</t>
  </si>
  <si>
    <t>42,28</t>
  </si>
  <si>
    <t>TUBO COLETOR DE ESGOTO PVC, JEI, DN 200 MM (NBR 7362)</t>
  </si>
  <si>
    <t>136,87</t>
  </si>
  <si>
    <t>TUBO COLETOR DE ESGOTO PVC, JEI, DN 250 MM (NBR 7362)</t>
  </si>
  <si>
    <t>233,39</t>
  </si>
  <si>
    <t>TUBO COLETOR DE ESGOTO PVC, JEI, DN 300 MM (NBR 7362)</t>
  </si>
  <si>
    <t>376,96</t>
  </si>
  <si>
    <t>TUBO COLETOR DE ESGOTO PVC, JEI, DN 350 MM (NBR 7362)</t>
  </si>
  <si>
    <t>466,87</t>
  </si>
  <si>
    <t>TUBO COLETOR DE ESGOTO PVC, JEI, DN 400 MM (NBR 7362)</t>
  </si>
  <si>
    <t>604,71</t>
  </si>
  <si>
    <t>TUBO COLETOR DE ESGOTO, PVC, JEI, DN 150 MM  (NBR 7362)</t>
  </si>
  <si>
    <t>91,17</t>
  </si>
  <si>
    <t>TUBO CORRUGADO PEAD, PAREDE DUPLA, INTERNA LISA, JEI DN/DI 500 MM (DRENAGEM/ESGOTO)</t>
  </si>
  <si>
    <t>447,62</t>
  </si>
  <si>
    <t>TUBO CORRUGADO PEAD, PAREDE DUPLA, INTERNA LISA, JEI, DN/DI *1000* MM, PARA SANEAMENTO (DRENAGEM/ESGOTO)</t>
  </si>
  <si>
    <t>1.658,85</t>
  </si>
  <si>
    <t>TUBO CORRUGADO PEAD, PAREDE DUPLA, INTERNA LISA, JEI, DN/DI *400* MM, PARA SANEAMENTO (DRENAGEM/ESGOTO)</t>
  </si>
  <si>
    <t>299,53</t>
  </si>
  <si>
    <t>TUBO CORRUGADO PEAD, PAREDE DUPLA, INTERNA LISA, JEI, DN/DI *800* MM, PARA SANEAMENTO (DRENAGEM/ESGOTO)</t>
  </si>
  <si>
    <t>1.076,84</t>
  </si>
  <si>
    <t>TUBO CORRUGADO PEAD, PAREDE DUPLA, INTERNA LISA, JEI, DN/DI 1200 MM, PARA SANEAMENTO (DRENAGEM/ESGOTO)</t>
  </si>
  <si>
    <t>2.292,63</t>
  </si>
  <si>
    <t>TUBO CORRUGADO PEAD, PAREDE DUPLA, INTERNA LISA, JEI, DN/DI 250 MM, PARA SANEAMENTO (DRENAGEM/ESGOTO)</t>
  </si>
  <si>
    <t>117,96</t>
  </si>
  <si>
    <t>TUBO CORRUGADO PEAD, PAREDE DUPLA, INTERNA LISA, JEI, DN/DI 300 MM, PARA SANEAMENTO (DRENAGEM/ESGOTO)</t>
  </si>
  <si>
    <t>184,81</t>
  </si>
  <si>
    <t>TUBO CORRUGADO PEAD, PAREDE DUPLA, INTERNA LISA, JEI, DN/DI 600 MM, PARA SANEAMENTO (DRENAGEM/ESGOTO)</t>
  </si>
  <si>
    <t>662,05</t>
  </si>
  <si>
    <t>TUBO CPVC SOLDAVEL, 35 MM, AGUA QUENTE PREDIAL (NBR 15884)</t>
  </si>
  <si>
    <t>35,48</t>
  </si>
  <si>
    <t>TUBO CPVC, SOLDAVEL, 15 MM, AGUA QUENTE PREDIAL (NBR 15884)</t>
  </si>
  <si>
    <t>10,07</t>
  </si>
  <si>
    <t>TUBO CPVC, SOLDAVEL, 22 MM, AGUA QUENTE PREDIAL (NBR 15884)</t>
  </si>
  <si>
    <t>17,85</t>
  </si>
  <si>
    <t>TUBO CPVC, SOLDAVEL, 28 MM, AGUA QUENTE PREDIAL (NBR 15884)</t>
  </si>
  <si>
    <t>28,66</t>
  </si>
  <si>
    <t>TUBO CPVC, SOLDAVEL, 42 MM, AGUA QUENTE PREDIAL (NBR 15884)</t>
  </si>
  <si>
    <t>48,63</t>
  </si>
  <si>
    <t>TUBO CPVC, SOLDAVEL, 54 MM, AGUA QUENTE PREDIAL (NBR 15884)</t>
  </si>
  <si>
    <t>74,13</t>
  </si>
  <si>
    <t>TUBO CPVC, SOLDAVEL, 73 MM, AGUA QUENTE PREDIAL (NBR 15884)</t>
  </si>
  <si>
    <t>113,86</t>
  </si>
  <si>
    <t>TUBO CPVC, SOLDAVEL, 89 MM, AGUA QUENTE PREDIAL (NBR 15884)</t>
  </si>
  <si>
    <t>180,43</t>
  </si>
  <si>
    <t>TUBO DE BORRACHA ELASTOMERICA FLEXIVEL, PRETA, PARA ISOLAMENTO TERMICO DE TUBULACAO, DN 1 1/8" (28 MM), E= 32 MM, COEFICIENTE DE CONDUTIVIDADE TERMICA 0,036W/mK, VAPOR DE AGUA MAIOR OU IGUAL A 10.000</t>
  </si>
  <si>
    <t>105,51</t>
  </si>
  <si>
    <t>TUBO DE BORRACHA ELASTOMERICA FLEXIVEL, PRETA, PARA ISOLAMENTO TERMICO DE TUBULACAO, DN 1 3/8" (35 MM), E= 32 MM, COEFICIENTE DE CONDUTIVIDADE TERMICA 0,036W/mK, VAPOR DE AGUA MAIOR OU IGUAL A 10.000</t>
  </si>
  <si>
    <t>125,15</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</si>
  <si>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</si>
  <si>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</si>
  <si>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</si>
  <si>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6,95</t>
  </si>
  <si>
    <t>TUBO DE BORRACHA ELASTOMERICA FLEXIVEL, PRETA, PARA ISOLAMENTO TERMICO DE TUBULACAO, DN 1" (25 MM), E= 32 MM, COEFICIENTE DE CONDUTIVIDADE TERMICA 0,036W/mK, VAPOR DE AGUA MAIOR OU IGUAL A 10.000</t>
  </si>
  <si>
    <t>98,77</t>
  </si>
  <si>
    <t>TUBO DE BORRACHA ELASTOMERICA FLEXIVEL, PRETA, PARA ISOLAMENTO TERMICO DE TUBULACAO, DN 2 1/8" (54 MM), E= 32 MM, COEFICIENTE DE CONDUTIVIDADE TERMICA 0,036W/mK, VAPOR DE AGUA MAIOR OU IGUAL A 10.000</t>
  </si>
  <si>
    <t>170,93</t>
  </si>
  <si>
    <t>TUBO DE BORRACHA ELASTOMERICA FLEXIVEL, PRETA, PARA ISOLAMENTO TERMICO DE TUBULACAO, DN 2 5/8" (*64* MM), E= *32* MM, COEFICIENTE DE CONDUTIVIDADE TERMICA 0,036W/MK, VAPOR DE AGUA MAIOR OU IGUAL A 10.000</t>
  </si>
  <si>
    <t>173,35</t>
  </si>
  <si>
    <t>TUBO DE BORRACHA ELASTOMERICA FLEXIVEL, PRETA, PARA ISOLAMENTO TERMICO DE TUBULACAO, DN 3/4" (18 MM), E= 32 MM, COEFICIENTE DE CONDUTIVIDADE TERMICA 0,036W/mK, VAPOR DE AGUA MAIOR OU IGUAL A 10.000</t>
  </si>
  <si>
    <t>94,85</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</si>
  <si>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</si>
  <si>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</si>
  <si>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</si>
  <si>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76,24</t>
  </si>
  <si>
    <t>TUBO DE COBRE CLASSE "A", DN = 1 " (28 MM), PARA INSTALACOES DE MEDIA PRESSAO PARA GASES COMBUSTIVEIS E MEDICINAIS</t>
  </si>
  <si>
    <t>113,07</t>
  </si>
  <si>
    <t>TUBO DE COBRE CLASSE "A", DN = 1 1/2 " (42 MM), PARA INSTALACOES DE MEDIA PRESSAO PARA GASES COMBUSTIVEIS E MEDICINAIS</t>
  </si>
  <si>
    <t>205,47</t>
  </si>
  <si>
    <t>TUBO DE COBRE CLASSE "A", DN = 1 1/4 " (35 MM), PARA INSTALACOES DE MEDIA PRESSAO PARA GASES COMBUSTIVEIS E MEDICINAIS</t>
  </si>
  <si>
    <t>170,78</t>
  </si>
  <si>
    <t>TUBO DE COBRE CLASSE "A", DN = 1/2 " (15 MM), PARA INSTALACOES DE MEDIA PRESSAO PARA GASES COMBUSTIVEIS E MEDICINAIS</t>
  </si>
  <si>
    <t>54,93</t>
  </si>
  <si>
    <t>TUBO DE COBRE CLASSE "A", DN = 2 1/2 " (66 MM), PARA INSTALACOES DE MEDIA PRESSAO PARA GASES COMBUSTIVEIS E MEDICINAIS</t>
  </si>
  <si>
    <t>378,21</t>
  </si>
  <si>
    <t>TUBO DE COBRE CLASSE "A", DN = 3 " (79 MM), PARA INSTALACOES DE MEDIA PRESSAO PARA GASES COMBUSTIVEIS E MEDICINAIS</t>
  </si>
  <si>
    <t>557,21</t>
  </si>
  <si>
    <t>TUBO DE COBRE CLASSE "A", DN = 3/4 " (22 MM), PARA INSTALACOES DE MEDIA PRESSAO PARA GASES COMBUSTIVEIS E MEDICINAIS</t>
  </si>
  <si>
    <t>88,88</t>
  </si>
  <si>
    <t>TUBO DE COBRE CLASSE "A", DN = 4 " (104 MM), PARA INSTALACOES DE MEDIA PRESSAO PARA GASES COMBUSTIVEIS E MEDICINAIS</t>
  </si>
  <si>
    <t>844,85</t>
  </si>
  <si>
    <t>TUBO DE COBRE CLASSE "E", DN = 104 MM, PARA INSTALACAO HIDRAULICA PREDIAL</t>
  </si>
  <si>
    <t>668,98</t>
  </si>
  <si>
    <t>TUBO DE COBRE CLASSE "E", DN = 15 MM, PARA INSTALACAO HIDRAULICA PREDIAL</t>
  </si>
  <si>
    <t>TUBO DE COBRE CLASSE "E", DN = 22 MM, PARA INSTALACAO HIDRAULICA PREDIAL</t>
  </si>
  <si>
    <t>61,03</t>
  </si>
  <si>
    <t>TUBO DE COBRE CLASSE "E", DN = 28 MM, PARA INSTALACAO HIDRAULICA PREDIAL</t>
  </si>
  <si>
    <t>77,46</t>
  </si>
  <si>
    <t>TUBO DE COBRE CLASSE "E", DN = 35 MM, PARA INSTALACAO HIDRAULICA PREDIAL</t>
  </si>
  <si>
    <t>112,49</t>
  </si>
  <si>
    <t>TUBO DE COBRE CLASSE "E", DN = 42 MM, PARA INSTALACAO HIDRAULICA PREDIAL</t>
  </si>
  <si>
    <t>151,90</t>
  </si>
  <si>
    <t>TUBO DE COBRE CLASSE "E", DN = 54 MM, PARA INSTALACAO HIDRAULICA PREDIAL</t>
  </si>
  <si>
    <t>220,29</t>
  </si>
  <si>
    <t>TUBO DE COBRE CLASSE "E", DN = 66 MM, PARA INSTALACAO HIDRAULICA PREDIAL</t>
  </si>
  <si>
    <t>310,35</t>
  </si>
  <si>
    <t>TUBO DE COBRE CLASSE "E", DN = 79 MM, PARA INSTALACAO HIDRAULICA PREDIAL</t>
  </si>
  <si>
    <t>453,68</t>
  </si>
  <si>
    <t>TUBO DE COBRE CLASSE "I", DN = 1 " (28 MM), PARA INSTALACOES INDUSTRIAIS DE ALTA PRESSAO E VAPOR</t>
  </si>
  <si>
    <t>149,01</t>
  </si>
  <si>
    <t>TUBO DE COBRE CLASSE "I", DN = 1 1/2 " (42 MM), PARA INSTALACOES INDUSTRIAIS DE ALTA PRESSAO E VAPOR</t>
  </si>
  <si>
    <t>261,90</t>
  </si>
  <si>
    <t>TUBO DE COBRE CLASSE "I", DN = 1 1/4 " (35 MM), PARA INSTALACOES INDUSTRIAIS DE ALTA PRESSAO E VAPOR</t>
  </si>
  <si>
    <t>215,53</t>
  </si>
  <si>
    <t>TUBO DE COBRE CLASSE "I", DN = 1/2 " (15 MM), PARA INSTALACOES INDUSTRIAIS DE ALTA PRESSAO E VAPOR</t>
  </si>
  <si>
    <t>TUBO DE COBRE CLASSE "I", DN = 2 " (54 MM), PARA INSTALACOES INDUSTRIAIS DE ALTA PRESSAO E VAPOR</t>
  </si>
  <si>
    <t>362,68</t>
  </si>
  <si>
    <t>TUBO DE COBRE CLASSE "I", DN = 2 1/2 " (66 MM), PARA INSTALACOES INDUSTRIAIS DE ALTA PRESSAO E VAPOR</t>
  </si>
  <si>
    <t>470,56</t>
  </si>
  <si>
    <t>TUBO DE COBRE CLASSE "I", DN = 3 " (79 MM), PARA INSTALACOES INDUSTRIAIS DE ALTA PRESSAO E VAPOR</t>
  </si>
  <si>
    <t>696,93</t>
  </si>
  <si>
    <t>TUBO DE COBRE CLASSE "I", DN = 3/4 " (22 MM), PARA INSTALACOES INDUSTRIAIS DE ALTA PRESSAO E VAPOR</t>
  </si>
  <si>
    <t>107,55</t>
  </si>
  <si>
    <t>TUBO DE COBRE CLASSE "I", DN = 4" (104 MM), PARA INSTALACOES INDUSTRIAIS DE ALTA PRESSAO E VAPOR</t>
  </si>
  <si>
    <t>1.025,85</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</si>
  <si>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</si>
  <si>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</si>
  <si>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</si>
  <si>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15,28</t>
  </si>
  <si>
    <t>TUBO DE COBRE FLEXIVEL, D = 3/4 ", E = 0,79 MM, PARA AR-CONDICIONADO/ INSTALACOES GAS RESIDENCIAIS E COMERCIAIS</t>
  </si>
  <si>
    <t>70,32</t>
  </si>
  <si>
    <t>TUBO DE COBRE FLEXIVEL, D = 3/8 ", E = 0,79 MM, PARA AR-CONDICIONADO/ INSTALACOES GAS RESIDENCIAIS E COMERCIAIS</t>
  </si>
  <si>
    <t>TUBO DE COBRE FLEXIVEL, D = 5/16 ", E = 0,79 MM, PARA AR-CONDICIONADO/ INSTALACOES GAS RESIDENCIAIS E COMERCIAIS</t>
  </si>
  <si>
    <t>27,55</t>
  </si>
  <si>
    <t>TUBO DE COBRE FLEXIVEL, D = 5/8 ", E = 0,79 MM, PARA AR-CONDICIONADO/ INSTALACOES GAS RESIDENCIAIS E COMERCIAIS</t>
  </si>
  <si>
    <t>58,14</t>
  </si>
  <si>
    <t>TUBO DE COBRE, CLASSE "A", DN = 2" (54 MM), PARA INSTALACOES DE MEDIA PRESSAO PARA GASES COMBUSTIVEIS E MEDICINAIS</t>
  </si>
  <si>
    <t>292,36</t>
  </si>
  <si>
    <t>TUBO DE CONCRETO ARMADO PARA AGUAS PLUVIAIS, CLASSE PA-1, COM ENCAIXE PONTA E BOLSA, DIAMETRO NOMINAL DE = 600 MM</t>
  </si>
  <si>
    <t>195,00</t>
  </si>
  <si>
    <t>TUBO DE CONCRETO ARMADO PARA AGUAS PLUVIAIS, CLASSE PA-1, COM ENCAIXE PONTA E BOLSA, DIAMETRO NOMINAL DE 1000 MM</t>
  </si>
  <si>
    <t>380,16</t>
  </si>
  <si>
    <t>TUBO DE CONCRETO ARMADO PARA AGUAS PLUVIAIS, CLASSE PA-1, COM ENCAIXE PONTA E BOLSA, DIAMETRO NOMINAL DE 1100 MM</t>
  </si>
  <si>
    <t>532,56</t>
  </si>
  <si>
    <t>TUBO DE CONCRETO ARMADO PARA AGUAS PLUVIAIS, CLASSE PA-1, COM ENCAIXE PONTA E BOLSA, DIAMETRO NOMINAL DE 1200 MM</t>
  </si>
  <si>
    <t>567,79</t>
  </si>
  <si>
    <t>TUBO DE CONCRETO ARMADO PARA AGUAS PLUVIAIS, CLASSE PA-1, COM ENCAIXE PONTA E BOLSA, DIAMETRO NOMINAL DE 1500 MM</t>
  </si>
  <si>
    <t>822,60</t>
  </si>
  <si>
    <t>TUBO DE CONCRETO ARMADO PARA AGUAS PLUVIAIS, CLASSE PA-1, COM ENCAIXE PONTA E BOLSA, DIAMETRO NOMINAL DE 2000 MM</t>
  </si>
  <si>
    <t>2.279,43</t>
  </si>
  <si>
    <t>TUBO DE CONCRETO ARMADO PARA AGUAS PLUVIAIS, CLASSE PA-1, COM ENCAIXE PONTA E BOLSA, DIAMETRO NOMINAL DE 300 MM</t>
  </si>
  <si>
    <t>TUBO DE CONCRETO ARMADO PARA AGUAS PLUVIAIS, CLASSE PA-1, COM ENCAIXE PONTA E BOLSA, DIAMETRO NOMINAL DE 400 MM</t>
  </si>
  <si>
    <t>100,77</t>
  </si>
  <si>
    <t>TUBO DE CONCRETO ARMADO PARA AGUAS PLUVIAIS, CLASSE PA-1, COM ENCAIXE PONTA E BOLSA, DIAMETRO NOMINAL DE 500 MM</t>
  </si>
  <si>
    <t>120,44</t>
  </si>
  <si>
    <t>TUBO DE CONCRETO ARMADO PARA AGUAS PLUVIAIS, CLASSE PA-1, COM ENCAIXE PONTA E BOLSA, DIAMETRO NOMINAL DE 700 MM</t>
  </si>
  <si>
    <t>TUBO DE CONCRETO ARMADO PARA AGUAS PLUVIAIS, CLASSE PA-1, COM ENCAIXE PONTA E BOLSA, DIAMETRO NOMINAL DE 800 MM</t>
  </si>
  <si>
    <t>324,45</t>
  </si>
  <si>
    <t>TUBO DE CONCRETO ARMADO PARA AGUAS PLUVIAIS, CLASSE PA-1, COM ENCAIXE PONTA E BOLSA, DIAMETRO NOMINAL DE 900 MM</t>
  </si>
  <si>
    <t>372,79</t>
  </si>
  <si>
    <t>TUBO DE CONCRETO ARMADO PARA AGUAS PLUVIAIS, CLASSE PA-2, COM ENCAIXE PONTA E BOLSA, DIAMETRO NOMINAL DE 1000 MM</t>
  </si>
  <si>
    <t>417,85</t>
  </si>
  <si>
    <t>TUBO DE CONCRETO ARMADO PARA AGUAS PLUVIAIS, CLASSE PA-2, COM ENCAIXE PONTA E BOLSA, DIAMETRO NOMINAL DE 1100 MM</t>
  </si>
  <si>
    <t>576,80</t>
  </si>
  <si>
    <t>TUBO DE CONCRETO ARMADO PARA AGUAS PLUVIAIS, CLASSE PA-2, COM ENCAIXE PONTA E BOLSA, DIAMETRO NOMINAL DE 1200 MM</t>
  </si>
  <si>
    <t>612,85</t>
  </si>
  <si>
    <t>TUBO DE CONCRETO ARMADO PARA AGUAS PLUVIAIS, CLASSE PA-2, COM ENCAIXE PONTA E BOLSA, DIAMETRO NOMINAL DE 1500 MM</t>
  </si>
  <si>
    <t>879,95</t>
  </si>
  <si>
    <t>TUBO DE CONCRETO ARMADO PARA AGUAS PLUVIAIS, CLASSE PA-2, COM ENCAIXE PONTA E BOLSA, DIAMETRO NOMINAL DE 2000 MM</t>
  </si>
  <si>
    <t>2.556,30</t>
  </si>
  <si>
    <t>TUBO DE CONCRETO ARMADO PARA AGUAS PLUVIAIS, CLASSE PA-2, COM ENCAIXE PONTA E BOLSA, DIAMETRO NOMINAL DE 300 MM</t>
  </si>
  <si>
    <t>TUBO DE CONCRETO ARMADO PARA AGUAS PLUVIAIS, CLASSE PA-2, COM ENCAIXE PONTA E BOLSA, DIAMETRO NOMINAL DE 400 MM</t>
  </si>
  <si>
    <t>106,51</t>
  </si>
  <si>
    <t>TUBO DE CONCRETO ARMADO PARA AGUAS PLUVIAIS, CLASSE PA-2, COM ENCAIXE PONTA E BOLSA, DIAMETRO NOMINAL DE 500 MM</t>
  </si>
  <si>
    <t>TUBO DE CONCRETO ARMADO PARA AGUAS PLUVIAIS, CLASSE PA-2, COM ENCAIXE PONTA E BOLSA, DIAMETRO NOMINAL DE 600 MM</t>
  </si>
  <si>
    <t>169,19</t>
  </si>
  <si>
    <t>TUBO DE CONCRETO ARMADO PARA AGUAS PLUVIAIS, CLASSE PA-2, COM ENCAIXE PONTA E BOLSA, DIAMETRO NOMINAL DE 700 MM</t>
  </si>
  <si>
    <t>258,90</t>
  </si>
  <si>
    <t>TUBO DE CONCRETO ARMADO PARA AGUAS PLUVIAIS, CLASSE PA-2, COM ENCAIXE PONTA E BOLSA, DIAMETRO NOMINAL DE 800 MM</t>
  </si>
  <si>
    <t>TUBO DE CONCRETO ARMADO PARA AGUAS PLUVIAIS, CLASSE PA-2, COM ENCAIXE PONTA E BOLSA, DIAMETRO NOMINAL DE 900 MM</t>
  </si>
  <si>
    <t>376,89</t>
  </si>
  <si>
    <t>TUBO DE CONCRETO ARMADO PARA AGUAS PLUVIAIS, CLASSE PA-3, COM ENCAIXE PONTA E BOLSA, DIAMETRO NOMINAL DE 1000 MM</t>
  </si>
  <si>
    <t>TUBO DE CONCRETO ARMADO PARA AGUAS PLUVIAIS, CLASSE PA-3, COM ENCAIXE PONTA E BOLSA, DIAMETRO NOMINAL DE 1100 MM</t>
  </si>
  <si>
    <t>700,52</t>
  </si>
  <si>
    <t>TUBO DE CONCRETO ARMADO PARA AGUAS PLUVIAIS, CLASSE PA-3, COM ENCAIXE PONTA E BOLSA, DIAMETRO NOMINAL DE 1200 MM</t>
  </si>
  <si>
    <t>847,02</t>
  </si>
  <si>
    <t>TUBO DE CONCRETO ARMADO PARA AGUAS PLUVIAIS, CLASSE PA-3, COM ENCAIXE PONTA E BOLSA, DIAMETRO NOMINAL DE 1500 MM</t>
  </si>
  <si>
    <t>1.286,34</t>
  </si>
  <si>
    <t>TUBO DE CONCRETO ARMADO PARA AGUAS PLUVIAIS, CLASSE PA-3, COM ENCAIXE PONTA E BOLSA, DIAMETRO NOMINAL DE 400 MM</t>
  </si>
  <si>
    <t>155,67</t>
  </si>
  <si>
    <t>TUBO DE CONCRETO ARMADO PARA AGUAS PLUVIAIS, CLASSE PA-3, COM ENCAIXE PONTA E BOLSA, DIAMETRO NOMINAL DE 500 MM</t>
  </si>
  <si>
    <t>209,74</t>
  </si>
  <si>
    <t>TUBO DE CONCRETO ARMADO PARA AGUAS PLUVIAIS, CLASSE PA-3, COM ENCAIXE PONTA E BOLSA, DIAMETRO NOMINAL DE 600 MM</t>
  </si>
  <si>
    <t>253,99</t>
  </si>
  <si>
    <t>TUBO DE CONCRETO ARMADO PARA AGUAS PLUVIAIS, CLASSE PA-3, COM ENCAIXE PONTA E BOLSA, DIAMETRO NOMINAL DE 700 MM</t>
  </si>
  <si>
    <t>437,52</t>
  </si>
  <si>
    <t>TUBO DE CONCRETO ARMADO PARA AGUAS PLUVIAIS, CLASSE PA-3, COM ENCAIXE PONTA E BOLSA, DIAMETRO NOMINAL DE 800 MM</t>
  </si>
  <si>
    <t>455,87</t>
  </si>
  <si>
    <t>TUBO DE CONCRETO ARMADO PARA AGUAS PLUVIAIS, CLASSE PA-3, COM ENCAIXE PONTA E BOLSA, DIAMETRO NOMINAL DE 900 MM</t>
  </si>
  <si>
    <t>488,31</t>
  </si>
  <si>
    <t>TUBO DE CONCRETO ARMADO PARA ESGOTO SANITARIO, CLASSE EA-2, COM ENCAIXE PONTA E BOLSA, COM JUNTA ELASTICA, DIAMETRO NOMINAL DE 1000 MM</t>
  </si>
  <si>
    <t>763,61</t>
  </si>
  <si>
    <t>TUBO DE CONCRETO ARMADO PARA ESGOTO SANITARIO, CLASSE EA-2, COM ENCAIXE PONTA E BOLSA, COM JUNTA ELASTICA, DIAMETRO NOMINAL DE 300 MM</t>
  </si>
  <si>
    <t>159,76</t>
  </si>
  <si>
    <t>TUBO DE CONCRETO ARMADO PARA ESGOTO SANITARIO, CLASSE EA-2, COM ENCAIXE PONTA E BOLSA, COM JUNTA ELASTICA, DIAMETRO NOMINAL DE 400 MM</t>
  </si>
  <si>
    <t>163,86</t>
  </si>
  <si>
    <t>TUBO DE CONCRETO ARMADO PARA ESGOTO SANITARIO, CLASSE EA-2, COM ENCAIXE PONTA E BOLSA, COM JUNTA ELASTICA, DIAMETRO NOMINAL DE 500 MM</t>
  </si>
  <si>
    <t>303,15</t>
  </si>
  <si>
    <t>TUBO DE CONCRETO ARMADO PARA ESGOTO SANITARIO, CLASSE EA-2, COM ENCAIXE PONTA E BOLSA, COM JUNTA ELASTICA, DIAMETRO NOMINAL DE 600 MM</t>
  </si>
  <si>
    <t>371,97</t>
  </si>
  <si>
    <t>TUBO DE CONCRETO ARMADO PARA ESGOTO SANITARIO, CLASSE EA-2, COM ENCAIXE PONTA E BOLSA, COM JUNTA ELASTICA, DIAMETRO NOMINAL DE 700 MM</t>
  </si>
  <si>
    <t>485,86</t>
  </si>
  <si>
    <t>TUBO DE CONCRETO ARMADO PARA ESGOTO SANITARIO, CLASSE EA-2, COM ENCAIXE PONTA E BOLSA, COM JUNTA ELASTICA, DIAMETRO NOMINAL DE 800 MM</t>
  </si>
  <si>
    <t>496,59</t>
  </si>
  <si>
    <t>TUBO DE CONCRETO ARMADO PARA ESGOTO SANITARIO, CLASSE EA-2, COM ENCAIXE PONTA E BOLSA, COM JUNTA ELASTICA, DIAMETRO NOMINAL DE 900 MM</t>
  </si>
  <si>
    <t>752,96</t>
  </si>
  <si>
    <t>TUBO DE CONCRETO ARMADO PARA ESGOTO SANITARIO, CLASSE EA-3, COM ENCAIXE PONTA E BOLSA, COM JUNTA ELASTICA, DIAMETRO NOMINAL DE 1000 MM</t>
  </si>
  <si>
    <t>975,00</t>
  </si>
  <si>
    <t>TUBO DE CONCRETO ARMADO PARA ESGOTO SANITARIO, CLASSE EA-3, COM ENCAIXE PONTA E BOLSA, COM JUNTA ELASTICA, DIAMETRO NOMINAL DE 400 MM</t>
  </si>
  <si>
    <t>193,36</t>
  </si>
  <si>
    <t>TUBO DE CONCRETO ARMADO PARA ESGOTO SANITARIO, CLASSE EA-3, COM ENCAIXE PONTA E BOLSA, COM JUNTA ELASTICA, DIAMETRO NOMINAL DE 500 MM</t>
  </si>
  <si>
    <t>403,10</t>
  </si>
  <si>
    <t>TUBO DE CONCRETO ARMADO PARA ESGOTO SANITARIO, CLASSE EA-3, COM ENCAIXE PONTA E BOLSA, COM JUNTA ELASTICA, DIAMETRO NOMINAL DE 600 MM</t>
  </si>
  <si>
    <t>426,86</t>
  </si>
  <si>
    <t>TUBO DE CONCRETO ARMADO PARA ESGOTO SANITARIO, CLASSE EA-3, COM ENCAIXE PONTA E BOLSA, COM JUNTA ELASTICA, DIAMETRO NOMINAL DE 700 MM</t>
  </si>
  <si>
    <t>557,14</t>
  </si>
  <si>
    <t>TUBO DE CONCRETO ARMADO PARA ESGOTO SANITARIO, CLASSE EA-3, COM ENCAIXE PONTA E BOLSA, COM JUNTA ELASTICA, DIAMETRO NOMINAL DE 800 MM</t>
  </si>
  <si>
    <t>610,39</t>
  </si>
  <si>
    <t>TUBO DE CONCRETO ARMADO PARA ESGOTO SANITARIO, CLASSE EA-3, COM ENCAIXE PONTA E BOLSA, COM JUNTA ELASTICA, DIAMETRO NOMINAL DE 900 MM</t>
  </si>
  <si>
    <t>864,39</t>
  </si>
  <si>
    <t>TUBO DE CONCRETO SIMPLES PARA AGUAS PLUVIAIS, CLASSE PS1, COM ENCAIXE MACHO E FEMEA, DIAMETRO NOMINAL DE 200 MM</t>
  </si>
  <si>
    <t>25,83</t>
  </si>
  <si>
    <t>TUBO DE CONCRETO SIMPLES PARA AGUAS PLUVIAIS, CLASSE PS1, COM ENCAIXE MACHO E FEMEA, DIAMETRO NOMINAL DE 300 MM</t>
  </si>
  <si>
    <t>36,16</t>
  </si>
  <si>
    <t>TUBO DE CONCRETO SIMPLES PARA AGUAS PLUVIAIS, CLASSE PS1, COM ENCAIXE MACHO E FEMEA, DIAMETRO NOMINAL DE 400 MM</t>
  </si>
  <si>
    <t>50,49</t>
  </si>
  <si>
    <t>TUBO DE CONCRETO SIMPLES PARA AGUAS PLUVIAIS, CLASSE PS1, COM ENCAIXE MACHO E FEMEA, DIAMETRO NOMINAL DE 500 MM</t>
  </si>
  <si>
    <t>73,39</t>
  </si>
  <si>
    <t>TUBO DE CONCRETO SIMPLES PARA AGUAS PLUVIAIS, CLASSE PS1, COM ENCAIXE MACHO E FEMEA, DIAMETRO NOMINAL DE 600 MM</t>
  </si>
  <si>
    <t>84,52</t>
  </si>
  <si>
    <t>TUBO DE CONCRETO SIMPLES PARA AGUAS PLUVIAIS, CLASSE PS1, COM ENCAIXE PONTA E BOLSA, DIAMETRO NOMINAL DE 200 MM</t>
  </si>
  <si>
    <t>31,70</t>
  </si>
  <si>
    <t>TUBO DE CONCRETO SIMPLES PARA AGUAS PLUVIAIS, CLASSE PS1, COM ENCAIXE PONTA E BOLSA, DIAMETRO NOMINAL DE 300 MM</t>
  </si>
  <si>
    <t>43,45</t>
  </si>
  <si>
    <t>TUBO DE CONCRETO SIMPLES PARA AGUAS PLUVIAIS, CLASSE PS1, COM ENCAIXE PONTA E BOLSA, DIAMETRO NOMINAL DE 400 MM</t>
  </si>
  <si>
    <t>TUBO DE CONCRETO SIMPLES PARA AGUAS PLUVIAIS, CLASSE PS1, COM ENCAIXE PONTA E BOLSA, DIAMETRO NOMINAL DE 500 MM</t>
  </si>
  <si>
    <t>76,41</t>
  </si>
  <si>
    <t>TUBO DE CONCRETO SIMPLES PARA AGUAS PLUVIAIS, CLASSE PS1, COM ENCAIXE PONTA E BOLSA, DIAMETRO NOMINAL DE 600 MM</t>
  </si>
  <si>
    <t>TUBO DE CONCRETO SIMPLES PARA AGUAS PLUVIAIS, CLASSE PS2, COM ENCAIXE PONTA E BOLSA, DIAMETRO NOMINAL DE 200 MM</t>
  </si>
  <si>
    <t>32,41</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</si>
  <si>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</si>
  <si>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</si>
  <si>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</si>
  <si>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79,94</t>
  </si>
  <si>
    <t>TUBO DE CONCRETO SIMPLES PARA AGUAS PLUVIAIS, CLASSE PS2, COM ENCAIXE PONTA E BOLSA, DIAMETRO NOMINAL DE 600 MM</t>
  </si>
  <si>
    <t>94,41</t>
  </si>
  <si>
    <t>TUBO DE CONCRETO SIMPLES PARA ESGOTO SANITARIO, CLASSE ES, COM ENCAIXE PONTA E BOLSA, COM JUNTA ELASTICA, DIAMETRO NOMINAL DE 400 MM</t>
  </si>
  <si>
    <t>82,20</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</si>
  <si>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</si>
  <si>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</si>
  <si>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135,04</t>
  </si>
  <si>
    <t>TUBO DE CONCRETO SIMPLES POROSO PARA DRENAGEM (DRENO POROSO), COM ENCAIXE MACHO E FEMEA, DIAMETRO NOMINAL DE 200 MM</t>
  </si>
  <si>
    <t>27,00</t>
  </si>
  <si>
    <t>TUBO DE CONCRETO SIMPLES POROSO PARA DRENAGEM (DRENO POROSO), COM ENCAIXE MACHO E FEMEA, DIAMETRO NOMINAL DE 300 MM</t>
  </si>
  <si>
    <t>35,22</t>
  </si>
  <si>
    <t>TUBO DE DESCARGA, TIPO BENGALA, PARA LIGACAO CAIXA DE DESCARGA - EMBUTIR, PVC, 40 MM X 150 CM</t>
  </si>
  <si>
    <t>21,41</t>
  </si>
  <si>
    <t>TUBO DE DESCIDA EXTERNO DE PVC PARA CAIXA DE DESCARGA EXTERNA ALTA - 40 MM X 1,60 M</t>
  </si>
  <si>
    <t>16,50</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</si>
  <si>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</si>
  <si>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</si>
  <si>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</si>
  <si>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</si>
  <si>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</si>
  <si>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</si>
  <si>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</si>
  <si>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</si>
  <si>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</si>
  <si>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</si>
  <si>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</si>
  <si>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2,61</t>
  </si>
  <si>
    <t>TUBO DE POLIETILENO DE ALTA DENSIDADE (PEAD), PE-80, DE = 20 MM X 2,3 MM DE PAREDE, PARA LIGACAO DE AGUA PREDIAL (NBR 15561)</t>
  </si>
  <si>
    <t>TUBO DE POLIETILENO DE ALTA DENSIDADE (PEAD), PE-80, DE = 32 MM X 3,0 MM DE PAREDE, PARA LIGACAO DE AGUA PREDIAL (NBR 15561)</t>
  </si>
  <si>
    <t>11,27</t>
  </si>
  <si>
    <t>TUBO DE POLIETILENO DE ALTA DENSIDADE, PEAD, PE-80, DE = 1000 MM X 38,5 MM PAREDE, ( SDR 26 - PN 05 ) PARA REDE DE AGUA OU ESGOTO ( NBR 15561)</t>
  </si>
  <si>
    <t>5.611,02</t>
  </si>
  <si>
    <t>TUBO DE POLIETILENO DE ALTA DENSIDADE, PEAD, PE-80, DE = 110 MM X 10,0 MM PAREDE, ( SDR 11 - PN 12,5 ) PARA REDE DE AGUA OU ESGOTO ( NBR 15561)</t>
  </si>
  <si>
    <t>137,52</t>
  </si>
  <si>
    <t>TUBO DE POLIETILENO DE ALTA DENSIDADE, PEAD, PE-80, DE = 1200 MM X 37,2 MM PAREDE ( SDR 32,25 - PN 04 ) PARA REDE DE AGUA OU ESGOTO ( NBR 15561)</t>
  </si>
  <si>
    <t>4.130,89</t>
  </si>
  <si>
    <t>TUBO DE POLIETILENO DE ALTA DENSIDADE, PEAD, PE-80, DE = 1400 MM X 42,9 MM PAREDE, (SDR 32,25 - PN 04 ) PARA REDE DE AGUA OU ESGOTO ( NBR 15561)</t>
  </si>
  <si>
    <t>2.008,27</t>
  </si>
  <si>
    <t>TUBO DE POLIETILENO DE ALTA DENSIDADE, PEAD, PE-80, DE = 160 MM X 14,6 MM PAREDE, (SDR 11 - PN 12,5 ) PARA REDE DE AGUA OU ESGOTO ( NBR 15561)</t>
  </si>
  <si>
    <t>295,18</t>
  </si>
  <si>
    <t>TUBO DE POLIETILENO DE ALTA DENSIDADE, PEAD, PE-80, DE = 1600 MM X 49,0 MM PAREDE, ( SDR 32,25 - PN 04 ) PARA REDE DE AGUA OU ESGOTO ( NBR 15561)</t>
  </si>
  <si>
    <t>1.318,31</t>
  </si>
  <si>
    <t>TUBO DE POLIETILENO DE ALTA DENSIDADE, PEAD, PE-80, DE = 900 MM X 34,7 MM PAREDE, ( SDR 26 - PN 05 ) PARA REDE DE AGUA OU ESGOTO ( NBR 15561)</t>
  </si>
  <si>
    <t>5.089,16</t>
  </si>
  <si>
    <t>TUBO DE POLIETILENO DE ALTA DENSIDADE, PEAD, PE-80, DE= 200 MM X 18,2 MM PAREDE, ( SDR 11 - PN 12,5 ) PARA REDE DE AGUA OU ESGOTO ( NBR 15561)</t>
  </si>
  <si>
    <t>460,15</t>
  </si>
  <si>
    <t>TUBO DE POLIETILENO DE ALTA DENSIDADE, PEAD, PE-80, DE= 315 MM X 28,7 MM PAREDE, ( SDR 11 - PN 12,5 ) PARA REDE DE AGUA OU ESGOTO ( NBR 15561)</t>
  </si>
  <si>
    <t>1.127,50</t>
  </si>
  <si>
    <t>TUBO DE POLIETILENO DE ALTA DENSIDADE, PEAD, PE-80, DE= 400 MM X 36,4 MM PAREDE, ( SDR 11 - PN 12,5 ) PARA REDE DE AGUA OU ESGOTO ( NBR 15561)</t>
  </si>
  <si>
    <t>1.816,00</t>
  </si>
  <si>
    <t>TUBO DE POLIETILENO DE ALTA DENSIDADE, PEAD, PE-80, DE= 50 MM X 4,6 MM PAREDE, (SDR 11 - PN 12,5) PARA REDE DE AGUA OU ESGOTO ( NBR 15561)</t>
  </si>
  <si>
    <t>29,29</t>
  </si>
  <si>
    <t>TUBO DE POLIETILENO DE ALTA DENSIDADE, PEAD, PE-80, DE= 500 MM X 45,5 MM PAREDE, ( SDR 11 - PN 12,5 ) PARA REDE DE AGUA OU ESGOTO ( NBR 15561)</t>
  </si>
  <si>
    <t>3.188,22</t>
  </si>
  <si>
    <t>TUBO DE POLIETILENO DE ALTA DENSIDADE, PEAD, PE-80, DE= 630 MM X 57,3 MM PAREDE (SDR 11 - PN 12,5 ) PARA REDE DE AGUA OU ESGOTO ( NBR 15561)</t>
  </si>
  <si>
    <t>4.741,78</t>
  </si>
  <si>
    <t>TUBO DE POLIETILENO DE ALTA DENSIDADE, PEAD, PE-80, DE= 730 MM X 34,1 MM PAREDE, ( SDR 21 - PN 06 ) PARA REDE DE AGUA OU ESGOTO ( NBR 15561)</t>
  </si>
  <si>
    <t>2.377,88</t>
  </si>
  <si>
    <t>TUBO DE POLIETILENO DE ALTA DENSIDADE, PEAD, PE-80, DE= 75 MM X 6,9 MM PAREDE, ( SRD 11 - PN 12,5 ) PARA REDE DE AGUA OU ESGOTO ( NBR 15561)</t>
  </si>
  <si>
    <t>65,52</t>
  </si>
  <si>
    <t>TUBO DE POLIETILENO DE ALTA DENSIDADE, PEAD, PE-80, DE= 800 MM X 30,8 MM PAREDE, ( SDR 26 - PN 05 ) PARA REDE DE AGUA OU ESGOTO ( NBR 15561)</t>
  </si>
  <si>
    <t>3.102,34</t>
  </si>
  <si>
    <t>TUBO DE PVC, PBL, TIPO LEVE, DN = 125 MM,  PARA VENTILACAO</t>
  </si>
  <si>
    <t>28,93</t>
  </si>
  <si>
    <t>TUBO DE PVC, PBL, TIPO LEVE, DN = 250 MM,  PARA VENTILACAO</t>
  </si>
  <si>
    <t>101,36</t>
  </si>
  <si>
    <t>TUBO DE PVC, PBL, TIPO LEVE, DN = 300 MM,  PARA VENTILACAO</t>
  </si>
  <si>
    <t>132,03</t>
  </si>
  <si>
    <t>TUBO DE PVC, PBL, TIPO LEVE, DN = 400 MM,  PARA VENTILACAO</t>
  </si>
  <si>
    <t>315,14</t>
  </si>
  <si>
    <t>TUBO DE REVESTIMENTO, EM ACO, CORPO SCHEDULE 40, PONTEIRA SCHEDULE 80, ROSQUEAVEL E SEGMENTADO PARA PERFURACAO, DIAMETRO 10'' (310 MM)</t>
  </si>
  <si>
    <t>3.094,01</t>
  </si>
  <si>
    <t>TUBO DE REVESTIMENTO, EM ACO, CORPO SCHEDULE 40, PONTEIRA SCHEDULE 80, ROSQUEAVEL E SEGMENTADO PARA PERFURACAO, DIAMETRO 12" (320 MM)</t>
  </si>
  <si>
    <t>3.794,49</t>
  </si>
  <si>
    <t>TUBO DE REVESTIMENTO, EM ACO, CORPO SCHEDULE 40, PONTEIRA SCHEDULE 80, ROSQUEAVEL E SEGMENTADO PARA PERFURACAO, DIAMETRO 14'' (400 MM)</t>
  </si>
  <si>
    <t>4.398,13</t>
  </si>
  <si>
    <t>TUBO DE REVESTIMENTO, EM ACO, CORPO SCHEDULE 40, PONTEIRA SCHEDULE 80, ROSQUEAVEL E SEGMENTADO PARA PERFURACAO, DIAMETRO 16'' (450 MM)</t>
  </si>
  <si>
    <t>5.809,31</t>
  </si>
  <si>
    <t>TUBO DE REVESTIMENTO, EM ACO, CORPO SCHEDULE 40, PONTEIRA SCHEDULE 80, ROSQUEAVEL E SEGMENTADO PARA PERFURACAO, DIAMETRO 4'' (450 MM)</t>
  </si>
  <si>
    <t>1.029,68</t>
  </si>
  <si>
    <t>TUBO DE REVESTIMENTO, EM ACO, CORPO SCHEDULE 40, PONTEIRA SCHEDULE 80, ROSQUEAVEL E SEGMENTADO PARA PERFURACAO, DIAMETRO 6'' (200 MM)</t>
  </si>
  <si>
    <t>1.434,07</t>
  </si>
  <si>
    <t>TUBO DE REVESTIMENTO, EM ACO, CORPO SCHEDULE 40, PONTEIRA SCHEDULE 80, ROSQUEAVEL E SEGMENTADO PARA PERFURACAO, DIAMETRO 8'' (200 MM)</t>
  </si>
  <si>
    <t>2.042,04</t>
  </si>
  <si>
    <t>TUBO DRENO, CORRUGADO, ESPIRALADO, FLEXIVEL, PERFURADO, EM POLIETILENO DE ALTA DENSIDADE (PEAD), DN *160* MM, (6") PARA DRENAGEM - EM BARRA (NORMA DNIT 093/2006 - EM)</t>
  </si>
  <si>
    <t>21,33</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</si>
  <si>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</si>
  <si>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</si>
  <si>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</si>
  <si>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6,44</t>
  </si>
  <si>
    <t>TUBO MONOCAMADA PEX, DN 16 MM</t>
  </si>
  <si>
    <t>TUBO MONOCAMADA PEX, DN 20 MM</t>
  </si>
  <si>
    <t>TUBO MONOCAMADA PEX, DN 25 MM</t>
  </si>
  <si>
    <t>11,82</t>
  </si>
  <si>
    <t>TUBO MONOCAMADA PEX, DN 32 MM</t>
  </si>
  <si>
    <t>18,99</t>
  </si>
  <si>
    <t>TUBO MULTICAMADA PEX, DN *26* MM, PARA INSTALACOES A GAS (AMARELO)</t>
  </si>
  <si>
    <t>26,60</t>
  </si>
  <si>
    <t>TUBO MULTICAMADA PEX, DN 16 MM, PARA INSTALACOES A GAS (AMARELO)</t>
  </si>
  <si>
    <t>TUBO MULTICAMADA PEX, DN 20 MM, PARA INSTALACOES A GAS (AMARELO)</t>
  </si>
  <si>
    <t>TUBO MULTICAMADA PEX, DN 32 MM, PARA INSTALACOES A GAS (AMARELO)</t>
  </si>
  <si>
    <t>37,10</t>
  </si>
  <si>
    <t>TUBO PPR PN 20, DN 20 MM, PARA AGUA QUENTE PREDIAL</t>
  </si>
  <si>
    <t>TUBO PPR PN 20, DN 25 MM, PARA AGUA QUENTE PREDIAL</t>
  </si>
  <si>
    <t>12,97</t>
  </si>
  <si>
    <t>TUBO PPR, CLASSE PN 12, DN 110 MM</t>
  </si>
  <si>
    <t>197,35</t>
  </si>
  <si>
    <t>TUBO PPR, CLASSE PN 12, DN 32 MM</t>
  </si>
  <si>
    <t>16,26</t>
  </si>
  <si>
    <t>TUBO PPR, CLASSE PN 12, DN 40 MM</t>
  </si>
  <si>
    <t>24,76</t>
  </si>
  <si>
    <t>TUBO PPR, CLASSE PN 12, DN 50 MM</t>
  </si>
  <si>
    <t>32,75</t>
  </si>
  <si>
    <t>TUBO PPR, CLASSE PN 12, DN 63 MM</t>
  </si>
  <si>
    <t>47,77</t>
  </si>
  <si>
    <t>TUBO PPR, CLASSE PN 12, DN 75 MM</t>
  </si>
  <si>
    <t>79,60</t>
  </si>
  <si>
    <t>TUBO PPR, CLASSE PN 12, DN 90 MM</t>
  </si>
  <si>
    <t>111,64</t>
  </si>
  <si>
    <t>TUBO PPR, CLASSE PN 25, DN 110 MM, PARA AGUA QUENTE E FRIA PREDIAL</t>
  </si>
  <si>
    <t>224,67</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</si>
  <si>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</si>
  <si>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</si>
  <si>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</si>
  <si>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</si>
  <si>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30,02</t>
  </si>
  <si>
    <t>TUBO PPR, CLASSE PN 25, DN 50 MM, PARA AGUA QUENTE E FRIA PREDIAL</t>
  </si>
  <si>
    <t>43,69</t>
  </si>
  <si>
    <t>TUBO PPR, CLASSE PN 25, DN 63 MM, PARA AGUA QUENTE E FRIA PREDIAL</t>
  </si>
  <si>
    <t>57,92</t>
  </si>
  <si>
    <t>TUBO PPR, CLASSE PN 25, DN 75 MM, PARA AGUA QUENTE E FRIA PREDIAL</t>
  </si>
  <si>
    <t>111,71</t>
  </si>
  <si>
    <t>TUBO PPR, CLASSE PN 25, DN 90 MM, PARA AGUA QUENTE E FRIA PREDIAL</t>
  </si>
  <si>
    <t>165,38</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</si>
  <si>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</si>
  <si>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</si>
  <si>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</si>
  <si>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</si>
  <si>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70,69</t>
  </si>
  <si>
    <t>TUBO PVC CORRUGADO, PAREDE DUPLA, JE, DN 200 MM, REDE COLETORA ESGOTO</t>
  </si>
  <si>
    <t>115,68</t>
  </si>
  <si>
    <t>TUBO PVC CORRUGADO, PAREDE DUPLA, JE, DN 250 MM, REDE COLETORA ESGOTO</t>
  </si>
  <si>
    <t>191,36</t>
  </si>
  <si>
    <t>TUBO PVC CORRUGADO, PAREDE DUPLA, JE, DN 300 MM, REDE COLETORA ESGOTO</t>
  </si>
  <si>
    <t>266,66</t>
  </si>
  <si>
    <t>TUBO PVC CORRUGADO, PAREDE DUPLA, JE, DN 350 MM, REDE COLETORA ESGOTO</t>
  </si>
  <si>
    <t>376,27</t>
  </si>
  <si>
    <t>TUBO PVC CORRUGADO, PAREDE DUPLA, JE, DN 400 MM, REDE COLETORA ESGOTO</t>
  </si>
  <si>
    <t>436,29</t>
  </si>
  <si>
    <t>TUBO PVC DE REVESTIMENTO GEOMECANICO NERVURADO REFORCADO, DN = 150 MM, COMPRIMENTO = 2 M</t>
  </si>
  <si>
    <t>187,50</t>
  </si>
  <si>
    <t>TUBO PVC DE REVESTIMENTO GEOMECANICO NERVURADO REFORCADO, DN = 200 MM, COMPRIMENTO = 2 M</t>
  </si>
  <si>
    <t>333,43</t>
  </si>
  <si>
    <t>TUBO PVC DE REVESTIMENTO GEOMECANICO NERVURADO STANDARD, DN = 154 MM, COMPRIMENTO = 2 M</t>
  </si>
  <si>
    <t>146,09</t>
  </si>
  <si>
    <t>TUBO PVC DE REVESTIMENTO GEOMECANICO NERVURADO STANDARD, DN = 206 MM, COMPRIMENTO = 2 M</t>
  </si>
  <si>
    <t>253,33</t>
  </si>
  <si>
    <t>TUBO PVC DE REVESTIMENTO GEOMECANICO NERVURADO STANDARD, DN = 250 MM, COMPRIMENTO = 2 M</t>
  </si>
  <si>
    <t>423,72</t>
  </si>
  <si>
    <t>TUBO PVC DEFOFO, JEI, 1 MPA, DN 100 MM, PARA REDE DE AGUA (NBR 7665)</t>
  </si>
  <si>
    <t>59,00</t>
  </si>
  <si>
    <t>TUBO PVC DEFOFO, JEI, 1 MPA, DN 150 MM, PARA REDE DE  AGUA (NBR 7665)</t>
  </si>
  <si>
    <t>158,79</t>
  </si>
  <si>
    <t>TUBO PVC DEFOFO, JEI, 1 MPA, DN 200 MM, PARA REDE DE AGUA (NBR 7665)</t>
  </si>
  <si>
    <t>269,10</t>
  </si>
  <si>
    <t>TUBO PVC DEFOFO, JEI, 1 MPA, DN 250 MM, PARA REDE DE AGUA (NBR 7665)</t>
  </si>
  <si>
    <t>409,67</t>
  </si>
  <si>
    <t>TUBO PVC DEFOFO, JEI, 1 MPA, DN 300 MM, PARA REDE DE AGUA (NBR 7665)</t>
  </si>
  <si>
    <t>581,73</t>
  </si>
  <si>
    <t>TUBO PVC PBA JEI, CLASSE 12, DN 100 MM, PARA REDE DE AGUA (NBR 5647)</t>
  </si>
  <si>
    <t>70,72</t>
  </si>
  <si>
    <t>TUBO PVC PBA JEI, CLASSE 12, DN 50 MM, PARA REDE DE AGUA (NBR 5647)</t>
  </si>
  <si>
    <t>20,95</t>
  </si>
  <si>
    <t>TUBO PVC PBA JEI, CLASSE 12, DN 75 MM, PARA REDE DE AGUA (NBR 5647)</t>
  </si>
  <si>
    <t>43,51</t>
  </si>
  <si>
    <t>TUBO PVC PBA JEI, CLASSE 15, DN 100 MM, PARA REDE DE AGUA (NBR 5647)</t>
  </si>
  <si>
    <t>TUBO PVC PBA JEI, CLASSE 15, DN 50 MM, PARA REDE DE AGUA (NBR 5647)</t>
  </si>
  <si>
    <t>25,85</t>
  </si>
  <si>
    <t>TUBO PVC PBA JEI, CLASSE 15, DN 75 MM, PARA REDE DE AGUA (NBR 5647)</t>
  </si>
  <si>
    <t>50,77</t>
  </si>
  <si>
    <t>TUBO PVC PBA JEI, CLASSE 20, DN 100 MM, PARA REDE DE AGUA (NBR 5647)</t>
  </si>
  <si>
    <t>106,07</t>
  </si>
  <si>
    <t>TUBO PVC PBA JEI, CLASSE 20, DN 50 MM, PARA REDE DE AGUA (NBR 5647)</t>
  </si>
  <si>
    <t>31,78</t>
  </si>
  <si>
    <t>TUBO PVC PBA JEI, CLASSE 20, DN 75 MM, PARA REDE DE AGUA (NBR 5647)</t>
  </si>
  <si>
    <t>64,07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</si>
  <si>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</si>
  <si>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</si>
  <si>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</si>
  <si>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</si>
  <si>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12,00</t>
  </si>
  <si>
    <t>TUBO PVC, FLEXIVEL, CORRUGADO, PERFURADO, DN 65 MM, PARA DRENAGEM, SISTEMA IRRIGACAO</t>
  </si>
  <si>
    <t>TUBO PVC, RIGIDO, CORRUGADO, PERFURADO, DN 150 MM, PARA DRENAGEM, SISTEMA IRRIGACAO</t>
  </si>
  <si>
    <t>33,39</t>
  </si>
  <si>
    <t>TUBO PVC, ROSCAVEL,  2 1/2", AGUA FRIA PREDIAL</t>
  </si>
  <si>
    <t>100,20</t>
  </si>
  <si>
    <t>TUBO PVC, ROSCAVEL,  2", PARA AGUA FRIA PREDIAL</t>
  </si>
  <si>
    <t>64,33</t>
  </si>
  <si>
    <t>TUBO PVC, ROSCAVEL, 1 1/2",  AGUA FRIA PREDIAL</t>
  </si>
  <si>
    <t>45,39</t>
  </si>
  <si>
    <t>TUBO PVC, ROSCAVEL, 1 1/4", AGUA FRIA PREDIAL</t>
  </si>
  <si>
    <t>TUBO PVC, ROSCAVEL, 1/2", AGUA FRIA PREDIAL</t>
  </si>
  <si>
    <t>TUBO PVC, ROSCAVEL, 1", AGUA FRIA PREDIAL</t>
  </si>
  <si>
    <t>26,94</t>
  </si>
  <si>
    <t>TUBO PVC, ROSCAVEL, 3", AGUA FRIA PREDIAL</t>
  </si>
  <si>
    <t>129,58</t>
  </si>
  <si>
    <t>TUBO PVC, ROSCAVEL, 4",  AGUA FRIA PREDIAL</t>
  </si>
  <si>
    <t>156,44</t>
  </si>
  <si>
    <t>TUBO PVC, ROSCAVEL, 5",  AGUA FRIA PREDIAL</t>
  </si>
  <si>
    <t>224,99</t>
  </si>
  <si>
    <t>TUBO PVC, ROSCAVEL, 6",  AGUA FRIA PREDIAL</t>
  </si>
  <si>
    <t>235,87</t>
  </si>
  <si>
    <t>TUBO PVC, SERIE R, DN 100 MM, PARA ESGOTO OU AGUAS PLUVIAIS PREDIAIS (NBR 5688)</t>
  </si>
  <si>
    <t>46,57</t>
  </si>
  <si>
    <t>TUBO PVC, SERIE R, DN 150 MM, PARA ESGOTO OU AGUAS PLUVIAIS PREDIAIS (NBR 5688)</t>
  </si>
  <si>
    <t>94,65</t>
  </si>
  <si>
    <t>TUBO PVC, SERIE R, DN 40 MM, PARA ESGOTO OU AGUAS PLUVIAIS PREDIAIS (NBR 5688)</t>
  </si>
  <si>
    <t>TUBO PVC, SERIE R, DN 50 MM, PARA ESGOTO OU AGUAS PLUVIAIS PREDIAIS (NBR 5688)</t>
  </si>
  <si>
    <t>TUBO PVC, SERIE R, DN 75 MM, PARA ESGOTO OU AGUAS PLUVIAIS PREDIAIS (NBR 5688)</t>
  </si>
  <si>
    <t>26,58</t>
  </si>
  <si>
    <t>TUBO PVC, SOLDAVEL, DN 100 MM, AGUA FRIA (NBR-5648)</t>
  </si>
  <si>
    <t>109,26</t>
  </si>
  <si>
    <t>TUBO PVC, SOLDAVEL, DN 20 MM, AGUA FRIA (NBR-5648)</t>
  </si>
  <si>
    <t>4,01</t>
  </si>
  <si>
    <t>TUBO PVC, SOLDAVEL, DN 25 MM, AGUA FRIA (NBR-5648)</t>
  </si>
  <si>
    <t>5,15</t>
  </si>
  <si>
    <t>TUBO PVC, SOLDAVEL, DN 32 MM, AGUA FRIA (NBR-5648)</t>
  </si>
  <si>
    <t>11,56</t>
  </si>
  <si>
    <t>TUBO PVC, SOLDAVEL, DN 40 MM, AGUA FRIA (NBR-5648)</t>
  </si>
  <si>
    <t>16,84</t>
  </si>
  <si>
    <t>TUBO PVC, SOLDAVEL, DN 50 MM, PARA AGUA FRIA (NBR-5648)</t>
  </si>
  <si>
    <t>19,29</t>
  </si>
  <si>
    <t>TUBO PVC, SOLDAVEL, DN 60 MM, AGUA FRIA (NBR-5648)</t>
  </si>
  <si>
    <t>TUBO PVC, SOLDAVEL, DN 75 MM, AGUA FRIA (NBR-5648)</t>
  </si>
  <si>
    <t>54,51</t>
  </si>
  <si>
    <t>TUBO PVC, SOLDAVEL, DN 85 MM, AGUA FRIA (NBR-5648)</t>
  </si>
  <si>
    <t>68,10</t>
  </si>
  <si>
    <t>TUBO 26" EM CHAPA PRETA, E= 3/16", 147 KG/6 M</t>
  </si>
  <si>
    <t>2.920,15</t>
  </si>
  <si>
    <t>TUBO 30" EM CHAPA PRETA, E= 1/4", 175 KG/6 M</t>
  </si>
  <si>
    <t>3.722,50</t>
  </si>
  <si>
    <t>TUBO 30" EM CHAPA PRETA, E= 3/8", 177 KG/6 M</t>
  </si>
  <si>
    <t>3.765,04</t>
  </si>
  <si>
    <t>UNIAO COM ASSENTO CONICO DE BRONZE, DIAMETRO 1/2"</t>
  </si>
  <si>
    <t>50,56</t>
  </si>
  <si>
    <t>UNIAO COM ASSENTO CONICO DE BRONZE, DIAMETRO 1"</t>
  </si>
  <si>
    <t>69,47</t>
  </si>
  <si>
    <t>UNIAO COM ASSENTO CONICO DE BRONZE, DIAMETRO 2 1/2"</t>
  </si>
  <si>
    <t>288,33</t>
  </si>
  <si>
    <t>UNIAO COM ASSENTO CONICO DE BRONZE, DIAMETRO 2'</t>
  </si>
  <si>
    <t>185,07</t>
  </si>
  <si>
    <t>UNIAO COM ASSENTO CONICO DE BRONZE, DIAMETRO 3/4"</t>
  </si>
  <si>
    <t>61,99</t>
  </si>
  <si>
    <t>UNIAO COM ASSENTO CONICO DE BRONZE, DIAMETRO 3"</t>
  </si>
  <si>
    <t>466,24</t>
  </si>
  <si>
    <t>UNIAO COM ASSENTO CONICO DE BRONZE, DIAMETRO 4"</t>
  </si>
  <si>
    <t>793,47</t>
  </si>
  <si>
    <t>UNIAO COM ASSENTO CONICO DE FERRO LONGO (MACHO-FEMEA), DIAMETRO 1 1/2"</t>
  </si>
  <si>
    <t>163,19</t>
  </si>
  <si>
    <t>UNIAO COM ASSENTO CONICO DE FERRO LONGO (MACHO-FEMEA), DIAMETRO 1/2"</t>
  </si>
  <si>
    <t>53,18</t>
  </si>
  <si>
    <t>UNIAO COM ASSENTO CONICO DE FERRO LONGO (MACHO-FEMEA), DIAMETRO 1"</t>
  </si>
  <si>
    <t>103,89</t>
  </si>
  <si>
    <t>UNIAO COM ASSENTO CONICO DE FERRO LONGO (MACHO-FEMEA), DIAMETRO 2 1/2"</t>
  </si>
  <si>
    <t>321,51</t>
  </si>
  <si>
    <t>UNIAO COM ASSENTO CONICO DE FERRO LONGO (MACHO-FEMEA), DIAMETRO 2"</t>
  </si>
  <si>
    <t>259,66</t>
  </si>
  <si>
    <t>UNIAO COM ASSENTO CONICO DE FERRO LONGO (MACHO-FEMEA), DIAMETRO 3/4"</t>
  </si>
  <si>
    <t>83,34</t>
  </si>
  <si>
    <t>UNIAO COM ASSENTO CONICO DE FERRO LONGO (MACHO-FEMEA), DIAMETRO 3'</t>
  </si>
  <si>
    <t>469,91</t>
  </si>
  <si>
    <t>UNIAO COM ASSENTO CONICO DE FERRO LONGO (MACHO-FEMEA), DIAMETRO 4"</t>
  </si>
  <si>
    <t>593,59</t>
  </si>
  <si>
    <t>UNIAO COM FLANGE PPR, DN 40 MM, PARA AGUA QUENTE PREDIAL</t>
  </si>
  <si>
    <t>170,07</t>
  </si>
  <si>
    <t>UNIAO DE FERRO GALVANIZADO, COM ASSENTO CONICO DE BRONZE, DE 1 1/2"</t>
  </si>
  <si>
    <t>106,96</t>
  </si>
  <si>
    <t>UNIAO DE FERRO GALVANIZADO, COM ASSENTO CONICO DE BRONZE, DE 1 1/4"</t>
  </si>
  <si>
    <t>103,39</t>
  </si>
  <si>
    <t>UNIAO DE FERRO GALVANIZADO, COM ROSCA BSP, COM ASSENTO PLANO, DE 1 1/2"</t>
  </si>
  <si>
    <t>77,12</t>
  </si>
  <si>
    <t>UNIAO DE FERRO GALVANIZADO, COM ROSCA BSP, COM ASSENTO PLANO, DE 1 1/4"</t>
  </si>
  <si>
    <t>61,96</t>
  </si>
  <si>
    <t>UNIAO DE FERRO GALVANIZADO, COM ROSCA BSP, COM ASSENTO PLANO, DE 1/2"</t>
  </si>
  <si>
    <t>27,04</t>
  </si>
  <si>
    <t>UNIAO DE FERRO GALVANIZADO, COM ROSCA BSP, COM ASSENTO PLANO, DE 1"</t>
  </si>
  <si>
    <t>37,03</t>
  </si>
  <si>
    <t>UNIAO DE FERRO GALVANIZADO, COM ROSCA BSP, COM ASSENTO PLANO, DE 2 1/2"</t>
  </si>
  <si>
    <t>187,62</t>
  </si>
  <si>
    <t>UNIAO DE FERRO GALVANIZADO, COM ROSCA BSP, COM ASSENTO PLANO, DE 2"</t>
  </si>
  <si>
    <t>113,40</t>
  </si>
  <si>
    <t>UNIAO DE FERRO GALVANIZADO, COM ROSCA BSP, COM ASSENTO PLANO, DE 3/4"</t>
  </si>
  <si>
    <t>35,80</t>
  </si>
  <si>
    <t>UNIAO DE FERRO GALVANIZADO, COM ROSCA BSP, COM ASSENTO PLANO, DE 3"</t>
  </si>
  <si>
    <t>UNIAO DE FERRO GALVANIZADO, COM ROSCA BSP, COM ASSENTO PLANO, DE 4"</t>
  </si>
  <si>
    <t>408,04</t>
  </si>
  <si>
    <t>UNIAO DE REDUCAO METALICA, PARA CONEXAO COM ANEL DESLIZANTE EM TUBO PEX, DN 20 X 16 MM</t>
  </si>
  <si>
    <t>11,13</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</si>
  <si>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</si>
  <si>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</si>
  <si>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</si>
  <si>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30,63</t>
  </si>
  <si>
    <t>UNIAO DUPLA PPR DN 20 MM, PARA AGUA QUENTE PREDIAL</t>
  </si>
  <si>
    <t>40,32</t>
  </si>
  <si>
    <t>UNIAO DUPLA PPR DN 25 MM, PARA AGUA QUENTE PREDIAL</t>
  </si>
  <si>
    <t>48,90</t>
  </si>
  <si>
    <t>UNIAO EM POLIPROPILENO (PP), PARA TUBO EM PEAD, 20 MM - LIGACAO PREDIAL DE AGUA</t>
  </si>
  <si>
    <t>UNIAO EM POLIPROPILENO (PP), PARA TUBO EM PEAD, 32 MM - LIGACAO PREDIAL DE AGUA</t>
  </si>
  <si>
    <t>14,10</t>
  </si>
  <si>
    <t>UNIAO METALICA, PARA CONEXAO COM ANEL DESLIZANTE EM TUBO PEX, DN 16 MM</t>
  </si>
  <si>
    <t>UNIAO METALICA, PARA CONEXAO COM ANEL DESLIZANTE EM TUBO PEX, DN 20 MM</t>
  </si>
  <si>
    <t>UNIAO METALICA, PARA CONEXAO COM ANEL DESLIZANTE EM TUBO PEX, DN 25 MM</t>
  </si>
  <si>
    <t>21,66</t>
  </si>
  <si>
    <t>UNIAO METALICA, PARA CONEXAO COM ANEL DESLIZANTE EM TUBO PEX, DN 32 MM</t>
  </si>
  <si>
    <t>36,85</t>
  </si>
  <si>
    <t>UNIAO PVC, ROSCAVEL 1/2",  AGUA FRIA PREDIAL</t>
  </si>
  <si>
    <t>UNIAO PVC, ROSCAVEL 2",  AGUA FRIA PREDIAL</t>
  </si>
  <si>
    <t>118,84</t>
  </si>
  <si>
    <t>UNIAO PVC, ROSCAVEL, 1 1/2",  AGUA FRIA PREDIAL</t>
  </si>
  <si>
    <t>UNIAO PVC, ROSCAVEL, 1 1/4",  AGUA FRIA PREDIAL</t>
  </si>
  <si>
    <t>47,53</t>
  </si>
  <si>
    <t>UNIAO PVC, ROSCAVEL, 1",  AGUA FRIA PREDIAL</t>
  </si>
  <si>
    <t>28,84</t>
  </si>
  <si>
    <t>UNIAO PVC, ROSCAVEL, 2 1/2",  AGUA FRIA PREDIAL</t>
  </si>
  <si>
    <t>244,37</t>
  </si>
  <si>
    <t>UNIAO PVC, ROSCAVEL, 3/4",  AGUA FRIA PREDIAL</t>
  </si>
  <si>
    <t>15,74</t>
  </si>
  <si>
    <t>UNIAO PVC, ROSCAVEL, 3",  AGUA FRIA PREDIAL</t>
  </si>
  <si>
    <t>309,45</t>
  </si>
  <si>
    <t>UNIAO PVC, SOLDAVEL, 110 MM,  PARA AGUA FRIA PREDIAL</t>
  </si>
  <si>
    <t>617,00</t>
  </si>
  <si>
    <t>UNIAO PVC, SOLDAVEL, 20 MM,  PARA AGUA FRIA PREDIAL</t>
  </si>
  <si>
    <t>10,31</t>
  </si>
  <si>
    <t>UNIAO PVC, SOLDAVEL, 25 MM,  PARA AGUA FRIA PREDIAL</t>
  </si>
  <si>
    <t>12,35</t>
  </si>
  <si>
    <t>UNIAO PVC, SOLDAVEL, 32 MM,  PARA AGUA FRIA PREDIAL</t>
  </si>
  <si>
    <t>20,26</t>
  </si>
  <si>
    <t>UNIAO PVC, SOLDAVEL, 40 MM,  PARA AGUA FRIA PREDIAL</t>
  </si>
  <si>
    <t>39,48</t>
  </si>
  <si>
    <t>UNIAO PVC, SOLDAVEL, 50 MM,  PARA AGUA FRIA PREDIAL</t>
  </si>
  <si>
    <t>42,75</t>
  </si>
  <si>
    <t>UNIAO PVC, SOLDAVEL, 60 MM,  PARA AGUA FRIA PREDIAL</t>
  </si>
  <si>
    <t>107,60</t>
  </si>
  <si>
    <t>UNIAO PVC, SOLDAVEL, 75 MM,  PARA AGUA FRIA PREDIAL</t>
  </si>
  <si>
    <t>217,13</t>
  </si>
  <si>
    <t>UNIAO PVC, SOLDAVEL, 85 MM,  PARA AGUA FRIA PREDIAL</t>
  </si>
  <si>
    <t>333,86</t>
  </si>
  <si>
    <t>UNIAO TIPO STORZ, COM EMPATACAO INTERNA TIPO ANEL DE EXPANSAO, ENGATE RAPIDO 1 1/2", PARA MANGUEIRA DE COMBATE A INCENDIO PREDIAL</t>
  </si>
  <si>
    <t>142,33</t>
  </si>
  <si>
    <t>UNIAO TIPO STORZ, COM EMPATACAO INTERNA TIPO ANEL DE EXPANSAO, ENGATE RAPIDO 2 1/2", PARA MANGUEIRA DE COMBATE A INCENDIO PREDIAL</t>
  </si>
  <si>
    <t>203,63</t>
  </si>
  <si>
    <t>UNIAO, CPVC, SOLDAVEL, 15 MM, PARA AGUA QUENTE PREDIAL</t>
  </si>
  <si>
    <t>UNIAO, CPVC, SOLDAVEL, 22 MM, PARA AGUA QUENTE PREDIAL</t>
  </si>
  <si>
    <t>11,89</t>
  </si>
  <si>
    <t>UNIAO, CPVC, SOLDAVEL, 28 MM, PARA AGUA QUENTE PREDIAL</t>
  </si>
  <si>
    <t>UNIAO, CPVC, SOLDAVEL, 35 MM, PARA AGUA QUENTE PREDIAL</t>
  </si>
  <si>
    <t>28,74</t>
  </si>
  <si>
    <t>UNIAO, CPVC, SOLDAVEL, 42 MM, PARA AGUA QUENTE PREDIAL</t>
  </si>
  <si>
    <t>42,65</t>
  </si>
  <si>
    <t>UNIAO, CPVC, SOLDAVEL, 54 MM, PARA AGUA QUENTE PREDIAL</t>
  </si>
  <si>
    <t>102,50</t>
  </si>
  <si>
    <t>UNIAO, CPVC, SOLDAVEL, 73 MM, PARA AGUA QUENTE PREDIAL</t>
  </si>
  <si>
    <t>148,77</t>
  </si>
  <si>
    <t>UNIAO, CPVC, SOLDAVEL, 89 MM, PARA AGUA QUENTE PREDIAL</t>
  </si>
  <si>
    <t>219,35</t>
  </si>
  <si>
    <t>USINA DE ASFALTO A FRIO, CAPACIDADE DE 30 A 40 T/H, ELETRICA, POTENCIA DE 30 CV</t>
  </si>
  <si>
    <t>137.144,85</t>
  </si>
  <si>
    <t>USINA DE ASFALTO A FRIO, CAPACIDADE DE 40 A 60 T/H, ELETRICA, POTENCIA DE 30 CV</t>
  </si>
  <si>
    <t>170.812,09</t>
  </si>
  <si>
    <t>USINA DE ASFALTO A QUENTE, FIXA, TIPO CONTRA FLUXO, CAPACIDADE DE 100 A 140 T/H, POTENCIA DE 280 KW, COM MISTURADOR EXTERNO ROTATIVO</t>
  </si>
  <si>
    <t>3.322.635,89</t>
  </si>
  <si>
    <t>USINA DE ASFALTO, GRAVIMETRICA, CAPACIDADE DE 150 T/H, POTENCIA DE 400  KW</t>
  </si>
  <si>
    <t>8.748.383,05</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</si>
  <si>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</si>
  <si>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</si>
  <si>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</si>
  <si>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</si>
  <si>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</si>
  <si>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</si>
  <si>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</si>
  <si>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</si>
  <si>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</si>
  <si>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671.072,31</t>
  </si>
  <si>
    <t>USINA DE MISTURAS ASFALTICAS A QUENTE, MOVEL, TIPO CONTRA FLUXO, CAPACIDADE DE 40 A 80 T/H</t>
  </si>
  <si>
    <t>2.705.000,00</t>
  </si>
  <si>
    <t>USINA MISTURADORA DE SOLOS,  DOSADORES TRIPLOS, CALHA VIBRATORIA CAPACIDADE DE 200 A 500 T/H, POTENCIA DE 75 KW</t>
  </si>
  <si>
    <t>1.395.366,94</t>
  </si>
  <si>
    <t>VALVULA DE DESCARGA EM METAL CROMADO PARA MICTORIO COM ACIONAMENTO POR PRESSAO E FECHAMENTO AUTOMATICO</t>
  </si>
  <si>
    <t>266,76</t>
  </si>
  <si>
    <t>VALVULA DE DESCARGA METALICA, BASE 1 1/2 " E ACABAMENTO METALICO CROMADO</t>
  </si>
  <si>
    <t>309,90</t>
  </si>
  <si>
    <t>VALVULA DE DESCARGA METALICA, BASE 1 1/4 " E ACABAMENTO METALICO CROMADO</t>
  </si>
  <si>
    <t>251,05</t>
  </si>
  <si>
    <t>VALVULA DE ESCOAMENTO PARA TANQUE, EM METAL CROMADO, 1.1/2 ", SEM LADRAO, COM TAMPAO PLASTICO</t>
  </si>
  <si>
    <t>51,87</t>
  </si>
  <si>
    <t>VALVULA DE ESFERA BRUTA EM BRONZE, BITOLA 1 " (REF 1552-B)</t>
  </si>
  <si>
    <t>VALVULA DE ESFERA BRUTA EM BRONZE, BITOLA 1 1/2 " (REF 1552-B)</t>
  </si>
  <si>
    <t>124,64</t>
  </si>
  <si>
    <t>VALVULA DE ESFERA BRUTA EM BRONZE, BITOLA 1 1/4 " (REF 1552-B)</t>
  </si>
  <si>
    <t>103,44</t>
  </si>
  <si>
    <t>VALVULA DE ESFERA BRUTA EM BRONZE, BITOLA 1/2 " (REF 1552-B)</t>
  </si>
  <si>
    <t>44,53</t>
  </si>
  <si>
    <t>VALVULA DE ESFERA BRUTA EM BRONZE, BITOLA 2 " (REF 1552-B)</t>
  </si>
  <si>
    <t>192,20</t>
  </si>
  <si>
    <t>VALVULA DE ESFERA BRUTA EM BRONZE, BITOLA 3/4 " (REF 1552-B)</t>
  </si>
  <si>
    <t>51,40</t>
  </si>
  <si>
    <t>VALVULA DE RETENCAO DE BRONZE, PE COM CRIVOS, EXTREMIDADE COM ROSCA, DE 1 1/2", PARA FUNDO DE POCO</t>
  </si>
  <si>
    <t>104,95</t>
  </si>
  <si>
    <t>VALVULA DE RETENCAO DE BRONZE, PE COM CRIVOS, EXTREMIDADE COM ROSCA, DE 1 1/4", PARA FUNDO DE POCO</t>
  </si>
  <si>
    <t>98,35</t>
  </si>
  <si>
    <t>VALVULA DE RETENCAO DE BRONZE, PE COM CRIVOS, EXTREMIDADE COM ROSCA, DE 1", PARA FUNDO DE POCO</t>
  </si>
  <si>
    <t>61,95</t>
  </si>
  <si>
    <t>VALVULA DE RETENCAO DE BRONZE, PE COM CRIVOS, EXTREMIDADE COM ROSCA, DE 2 1/2", PARA FUNDO DE POCO</t>
  </si>
  <si>
    <t>284,10</t>
  </si>
  <si>
    <t>VALVULA DE RETENCAO DE BRONZE, PE COM CRIVOS, EXTREMIDADE COM ROSCA, DE 2", PARA FUNDO DE POCO</t>
  </si>
  <si>
    <t>158,98</t>
  </si>
  <si>
    <t>VALVULA DE RETENCAO DE BRONZE, PE COM CRIVOS, EXTREMIDADE COM ROSCA, DE 3/4", PARA FUNDO DE POCO</t>
  </si>
  <si>
    <t>VALVULA DE RETENCAO DE BRONZE, PE COM CRIVOS, EXTREMIDADE COM ROSCA, DE 3", PARA FUNDO DE POCO</t>
  </si>
  <si>
    <t>389,47</t>
  </si>
  <si>
    <t>VALVULA DE RETENCAO DE BRONZE, PE COM CRIVOS, EXTREMIDADE COM ROSCA, DE 4", PARA FUNDO DE POCO</t>
  </si>
  <si>
    <t>685,44</t>
  </si>
  <si>
    <t>VALVULA DE RETENCAO HORIZONTAL, DE BRONZE (PN-25), 1 1/2", 400 PSI, TAMPA DE PORCA DE UNIAO, EXTREMIDADES COM ROSCA</t>
  </si>
  <si>
    <t>203,64</t>
  </si>
  <si>
    <t>VALVULA DE RETENCAO HORIZONTAL, DE BRONZE (PN-25), 1 1/4", 400 PSI, TAMPA DE PORCA DE UNIAO, EXTREMIDADES COM ROSCA</t>
  </si>
  <si>
    <t>182,21</t>
  </si>
  <si>
    <t>VALVULA DE RETENCAO HORIZONTAL, DE BRONZE (PN-25), 1/2", 400 PSI, TAMPA DE PORCA DE UNIAO, EXTREMIDADES COM ROSCA</t>
  </si>
  <si>
    <t>VALVULA DE RETENCAO HORIZONTAL, DE BRONZE (PN-25), 1", 400 PSI, TAMPA DE PORCA DE UNIAO, EXTREMIDADES COM ROSCA</t>
  </si>
  <si>
    <t>121,72</t>
  </si>
  <si>
    <t>VALVULA DE RETENCAO HORIZONTAL, DE BRONZE (PN-25), 2 1/2", 400 PSI, TAMPA DE PORCA DE UNIAO, EXTREMIDADES COM ROSCA</t>
  </si>
  <si>
    <t>407,98</t>
  </si>
  <si>
    <t>VALVULA DE RETENCAO HORIZONTAL, DE BRONZE (PN-25), 2", 400 PSI, TAMPA DE PORCA DE UNIAO, EXTREMIDADES COM ROSCA</t>
  </si>
  <si>
    <t>285,30</t>
  </si>
  <si>
    <t>VALVULA DE RETENCAO HORIZONTAL, DE BRONZE (PN-25), 3/4", 400 PSI, TAMPA DE PORCA DE UNIAO, EXTREMIDADES COM ROSCA</t>
  </si>
  <si>
    <t>89,55</t>
  </si>
  <si>
    <t>VALVULA DE RETENCAO HORIZONTAL, DE BRONZE (PN-25), 3", 400 PSI, TAMPA DE PORCA DE UNIAO, EXTREMIDADES COM ROSCA</t>
  </si>
  <si>
    <t>563,51</t>
  </si>
  <si>
    <t>VALVULA DE RETENCAO HORIZONTAL, DE BRONZE (PN-25), 4", 400 PSI, TAMPA DE PORCA DE UNIAO, EXTREMIDADES COM ROSCA</t>
  </si>
  <si>
    <t>874,01</t>
  </si>
  <si>
    <t>VALVULA DE RETENCAO VERTICAL, DE BRONZE (PN-16), 1 1/2", 200 PSI, EXTREMIDADES COM ROSCA</t>
  </si>
  <si>
    <t>108,41</t>
  </si>
  <si>
    <t>VALVULA DE RETENCAO VERTICAL, DE BRONZE (PN-16), 1 1/4", 200 PSI, EXTREMIDADES COM ROSCA</t>
  </si>
  <si>
    <t>94,10</t>
  </si>
  <si>
    <t>VALVULA DE RETENCAO VERTICAL, DE BRONZE (PN-16), 1/2", 200 PSI, EXTREMIDADES COM ROSCA</t>
  </si>
  <si>
    <t>53,80</t>
  </si>
  <si>
    <t>VALVULA DE RETENCAO VERTICAL, DE BRONZE (PN-16), 1", 200 PSI, EXTREMIDADES COM ROSCA</t>
  </si>
  <si>
    <t>62,72</t>
  </si>
  <si>
    <t>VALVULA DE RETENCAO VERTICAL, DE BRONZE (PN-16), 2 1/2", 200 PSI, EXTREMIDADES COM ROSCA</t>
  </si>
  <si>
    <t>253,12</t>
  </si>
  <si>
    <t>VALVULA DE RETENCAO VERTICAL, DE BRONZE (PN-16), 2", 200 PSI, EXTREMIDADES COM ROSCA</t>
  </si>
  <si>
    <t>157,96</t>
  </si>
  <si>
    <t>VALVULA DE RETENCAO VERTICAL, DE BRONZE (PN-16), 3/4", 200 PSI, EXTREMIDADES COM ROSCA</t>
  </si>
  <si>
    <t>57,41</t>
  </si>
  <si>
    <t>VALVULA DE RETENCAO VERTICAL, DE BRONZE (PN-16), 3", 200 PSI, EXTREMIDADES COM ROSCA</t>
  </si>
  <si>
    <t>345,65</t>
  </si>
  <si>
    <t>VALVULA DE RETENCAO VERTICAL, DE BRONZE (PN-16), 4", 200 PSI, EXTREMIDADES COM ROSCA</t>
  </si>
  <si>
    <t>599,89</t>
  </si>
  <si>
    <t>VALVULA EM METAL CROMADO PARA LAVATORIO, 1 " SEM LADRAO</t>
  </si>
  <si>
    <t>41,22</t>
  </si>
  <si>
    <t>VALVULA EM METAL CROMADO PARA PIA AMERICANA 3.1/2 X 1.1/2 "</t>
  </si>
  <si>
    <t>56,31</t>
  </si>
  <si>
    <t>VALVULA EM PLASTICO BRANCO COM SAIDA LISA PARA TANQUE 1.1/4 " X 1.1/2 "</t>
  </si>
  <si>
    <t>VALVULA EM PLASTICO BRANCO PARA LAVATORIO 1 ", SEM UNHO, COM LADRAO</t>
  </si>
  <si>
    <t>VALVULA EM PLASTICO BRANCO PARA TANQUE OU LAVATORIO 1 ", SEM UNHO E SEM LADRAO</t>
  </si>
  <si>
    <t>3,89</t>
  </si>
  <si>
    <t>VALVULA EM PLASTICO BRANCO PARA TANQUE 1.1/4 " X 1.1/2 ", SEM UNHO E SEM LADRAO</t>
  </si>
  <si>
    <t>VALVULA EM PLASTICO CROMADO PARA LAVATORIO 1 ", SEM UNHO, COM LADRAO</t>
  </si>
  <si>
    <t>VALVULA EM PLASTICO CROMADO TIPO AMERICANA PARA PIA DE COZINHA 3.1/2 " X 1.1/2 ", SEM ADAPTADOR</t>
  </si>
  <si>
    <t>19,22</t>
  </si>
  <si>
    <t>VARA FINA PARA CREMONA, EM FERRO ZINCADO BRANCO, COM DIAMETRO DE APROX 10 MM E COMPRIMENTO DE 1,20 M</t>
  </si>
  <si>
    <t>17,40</t>
  </si>
  <si>
    <t>VARA FINA PARA CREMONA, EM FERRO ZINCADO BRANCO, COM DIAMETRO DE APROX 10 MM E COMPRIMENTO DE 1,50 M</t>
  </si>
  <si>
    <t>20,11</t>
  </si>
  <si>
    <t>VARIADOR DE LUMINOSIDADE ROTATIVO (DIMMER) 127 V, 300 W (APENAS MODULO)</t>
  </si>
  <si>
    <t>47,39</t>
  </si>
  <si>
    <t>VARIADOR DE LUMINOSIDADE ROTATIVO (DIMMER) 127V, 300W, CONJUNTO MONTADO PARA EMBUTIR 4" X 2" (PLACA + SUPORTE + MODULO)</t>
  </si>
  <si>
    <t>60,95</t>
  </si>
  <si>
    <t>VARIADOR DE LUMINOSIDADE ROTATIVO (DIMMER) 220 V, 600 W (APENAS MODULO)</t>
  </si>
  <si>
    <t>75,74</t>
  </si>
  <si>
    <t>VARIADOR DE LUMINOSIDADE ROTATIVO (DIMMER) 220V, 600W, CONJUNTO MONTADO PARA EMBUTIR 4" X 2" (PLACA + SUPORTE + MODULO)</t>
  </si>
  <si>
    <t>79,64</t>
  </si>
  <si>
    <t>VARIADOR DE VELOCIDADE PARA VENTILADOR 127 V, 150 W (APENAS MODULO)</t>
  </si>
  <si>
    <t>29,13</t>
  </si>
  <si>
    <t>VARIADOR DE VELOCIDADE PARA VENTILADOR 127V, 150W + 2 INTERRUPTORES PARALELOS, PARA REVERSAO E LAMPADA, CONJUNTO MONTADO PARA EMBUTIR 4" X 2" (PLACA + SUPORTE + MODULOS)</t>
  </si>
  <si>
    <t>VARIADOR DE VELOCIDADE PARA VENTILADOR 220 V, 250 W (APENAS MODULO)</t>
  </si>
  <si>
    <t>32,58</t>
  </si>
  <si>
    <t>VARIADOR DE VELOCIDADE PARA VENTILADOR 220V, 250W + 2 INTERRUPTORES PARALELOS, PARA REVERSAO E LAMPADA, CONJUNTO MONTADO PARA EMBUTIR 4" X 2" (PLACA + SUPORTE + MODULOS)</t>
  </si>
  <si>
    <t>52,48</t>
  </si>
  <si>
    <t>VASSOURA MECANICA REBOCAVEL COM ESCOVA CILINDRICA LARGURA UTIL DE VARRIMENTO = 2,44M</t>
  </si>
  <si>
    <t>85.854,59</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</si>
  <si>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</si>
  <si>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</si>
  <si>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</si>
  <si>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</si>
  <si>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33,60</t>
  </si>
  <si>
    <t>VERNIZ MARITIMO PREMIUM PARA MADEIRA, COM FILTRO SOLAR, BRILHANTE, USO INTERNO E EXTERNO</t>
  </si>
  <si>
    <t>29,88</t>
  </si>
  <si>
    <t>VERNIZ TIPO COPAL PARA MADEIRA, BRILHANTE, USO INTERNO</t>
  </si>
  <si>
    <t>28,91</t>
  </si>
  <si>
    <t>VEU DE VIDRO/VEU DE SUPERFICIE 30 A 35 G/M2</t>
  </si>
  <si>
    <t>VEU POLIESTER</t>
  </si>
  <si>
    <t>7,15</t>
  </si>
  <si>
    <t>VIBRADOR DE IMERSAO, COM PONTEIRA DE *35* MM, MANGOTE DE 5 M, SEM MOTOR</t>
  </si>
  <si>
    <t>1.614,44</t>
  </si>
  <si>
    <t>VIBRADOR DE IMERSAO, COM PONTEIRA DE *45* MM, MANGOTE DE 5 M, SEM MOTOR.</t>
  </si>
  <si>
    <t>1.754,83</t>
  </si>
  <si>
    <t>VIBRADOR DE IMERSAO, COM PONTEIRA DE *60* MM, MANGOTE DE 5 M, SEM MOTOR.</t>
  </si>
  <si>
    <t>1.968,50</t>
  </si>
  <si>
    <t>VIBRADOR DE IMERSAO, DIAMETRO DA PONTEIRA DE *35* MM, COM MOTOR 4 TEMPOS A GASOLINA DE 5,5 HP (5,5 CV)</t>
  </si>
  <si>
    <t>4.235,00</t>
  </si>
  <si>
    <t>VIBRADOR DE IMERSAO, DIAMETRO DA PONTEIRA DE *45* MM, COM MOTOR ELETRICO TRIFASICO DE 2 HP (2 CV)</t>
  </si>
  <si>
    <t>3.799,16</t>
  </si>
  <si>
    <t>VIBRADOR DE IMERSAO, DIAMETRO DA PONTEIRA DE *45* MM, COM MOTOR 4 TEMPOS A GASOLINA DE 5,5 HP (5,5 CV)</t>
  </si>
  <si>
    <t>4.627,84</t>
  </si>
  <si>
    <t>VIBROACABADORA DE ASFALTO SOBRE ESTEIRAS, LARG. PAVIM. MAX. 8,00 M, POT. 100 KW/ 134 HP, CAP.  600 T/ H</t>
  </si>
  <si>
    <t>4.363.796,57</t>
  </si>
  <si>
    <t>VIBROACABADORA DE ASFALTO SOBRE ESTEIRAS, LARG. PAVIM. 2,13 M A 4,55 M, POT. 74 KW/ 100 HP, CAP. 400  T/ H</t>
  </si>
  <si>
    <t>1.837.107,71</t>
  </si>
  <si>
    <t>VIBROACABADORA DE ASFALTO SOBRE ESTEIRAS, LARG. PAVIM. 2,60 M A 5,75 M, POT. 110 HP, CAP. 450 T/ H</t>
  </si>
  <si>
    <t>1.850.420,21</t>
  </si>
  <si>
    <t>VIBROACABADORA DE ASFALTO SOBRE ESTEIRAS, LARG. PAVIMENT. 1,90 A 5,3 M, POT. 78 KW/105 HP, CAP. 450 T/H</t>
  </si>
  <si>
    <t>2.241.804,00</t>
  </si>
  <si>
    <t>VIBROACABADORA DE ASFALTO SOBRE RODAS, LARGURA DE PAVIMENTACAO DE 1,70 A 4,20 M, POTENCIA 78 KW/105 HP, CAPACIDADE 300 T/H</t>
  </si>
  <si>
    <t>1.986.206,28</t>
  </si>
  <si>
    <t>VIDRACEIRO (HORISTA)</t>
  </si>
  <si>
    <t>VIDRACEIRO (MENSALISTA)</t>
  </si>
  <si>
    <t>2.853,95</t>
  </si>
  <si>
    <t>VIDRO COMUM LAMINADO LISO INCOLOR DUPLO, ESPESSURA TOTAL 8 MM (CADA CAMADA DE 4 MM) - COLOCADO</t>
  </si>
  <si>
    <t>1.021,13</t>
  </si>
  <si>
    <t>VIDRO COMUM LAMINADO, LISO, INCOLOR, DUPLO, ESPESSURA TOTAL 6 MM (CADA CAMADA E= 3 MM) - COLOCADO</t>
  </si>
  <si>
    <t>888,88</t>
  </si>
  <si>
    <t>VIDRO COMUM LAMINADO, LISO, INCOLOR, TRIPLO, ESPESSURA TOTAL 12 MM (CADA CAMADA E=  4 MM) - COLOCADO</t>
  </si>
  <si>
    <t>2.311,11</t>
  </si>
  <si>
    <t>VIDRO COMUM LAMINADO, LISO, INCOLOR, TRIPLO, ESPESSURA TOTAL 15 MM (CADA CAMADA E = 5 MM) - COLOCADO</t>
  </si>
  <si>
    <t>2.702,22</t>
  </si>
  <si>
    <t>VIDRO CRISTAL COLORIDO, 10 MM, PINTADO NA COR BRANCA</t>
  </si>
  <si>
    <t>796,44</t>
  </si>
  <si>
    <t>VIDRO CRISTAL COLORIDO, 4 MM, PINTADO NA COR BRANCA</t>
  </si>
  <si>
    <t>248,88</t>
  </si>
  <si>
    <t>VIDRO CRISTAL COLORIDO, 6 MM, PINTADO NA COR BRANCA</t>
  </si>
  <si>
    <t>353,72</t>
  </si>
  <si>
    <t>VIDRO CRISTAL COLORIDO, 8 MM, PINTADO NA COR BRANCA</t>
  </si>
  <si>
    <t>574,22</t>
  </si>
  <si>
    <t>VIDRO LISO FUME E = 4MM - SEM COLOCACAO</t>
  </si>
  <si>
    <t>284,44</t>
  </si>
  <si>
    <t>VIDRO LISO FUME E = 6MM - SEM COLOCACAO</t>
  </si>
  <si>
    <t>426,66</t>
  </si>
  <si>
    <t>VIDRO LISO FUME, E = 5 MM - SEM COLOCACAO</t>
  </si>
  <si>
    <t>307,04</t>
  </si>
  <si>
    <t>VIDRO LISO INCOLOR 10 MM - SEM COLOCACAO</t>
  </si>
  <si>
    <t>533,33</t>
  </si>
  <si>
    <t>VIDRO LISO INCOLOR 2 A 3 MM - SEM COLOCACAO</t>
  </si>
  <si>
    <t>160,00</t>
  </si>
  <si>
    <t>VIDRO LISO INCOLOR 4MM - SEM COLOCACAO</t>
  </si>
  <si>
    <t>VIDRO LISO INCOLOR 5MM - SEM COLOCACAO</t>
  </si>
  <si>
    <t>VIDRO LISO INCOLOR 6 MM - SEM COLOCACAO</t>
  </si>
  <si>
    <t>302,22</t>
  </si>
  <si>
    <t>VIDRO LISO INCOLOR 8MM  -  SEM COLOCACAO</t>
  </si>
  <si>
    <t>440,88</t>
  </si>
  <si>
    <t>VIDRO MARTELADO OU CANELADO, 4 MM - SEM COLOCACAO</t>
  </si>
  <si>
    <t>177,77</t>
  </si>
  <si>
    <t>VIDRO PLANO ARAMADO E = 6 MM - SEM COLOCACAO</t>
  </si>
  <si>
    <t>VIDRO PLANO ARMADO E = 7MM - SEM COLOCACAO</t>
  </si>
  <si>
    <t>551,11</t>
  </si>
  <si>
    <t>VIDRO TEMPERADO INCOLOR E = 10 MM, SEM COLOCACAO</t>
  </si>
  <si>
    <t>381,28</t>
  </si>
  <si>
    <t>VIDRO TEMPERADO INCOLOR E = 6 MM, SEM COLOCACAO</t>
  </si>
  <si>
    <t>224,98</t>
  </si>
  <si>
    <t>VIDRO TEMPERADO INCOLOR E = 8 MM, SEM COLOCACAO</t>
  </si>
  <si>
    <t>293,70</t>
  </si>
  <si>
    <t>VIDRO TEMPERADO INCOLOR PARA PORTA DE ABRIR, E = 10 MM (SEM FERRAGENS E SEM COLOCACAO)</t>
  </si>
  <si>
    <t>412,40</t>
  </si>
  <si>
    <t>VIDRO TEMPERADO VERDE E = 10 MM, SEM COLOCACAO</t>
  </si>
  <si>
    <t>480,54</t>
  </si>
  <si>
    <t>VIDRO TEMPERADO VERDE E = 6 MM, SEM COLOCACAO</t>
  </si>
  <si>
    <t>271,49</t>
  </si>
  <si>
    <t>VIDRO TEMPERADO VERDE E = 8 MM, SEM COLOCACAO</t>
  </si>
  <si>
    <t>366,78</t>
  </si>
  <si>
    <t>VIGA *7,5 X 10* CM EM PINUS, MISTA OU EQUIVALENTE DA REGIAO - BRUTA</t>
  </si>
  <si>
    <t>14,44</t>
  </si>
  <si>
    <t>VIGA *7,5 X 15 CM EM PINUS, MISTA OU EQUIVALENTE DA REGIAO - BRUTA</t>
  </si>
  <si>
    <t>VIGA APARELHADA  *6 X 12* CM, EM MACARANDUBA, ANGELIM OU EQUIVALENTE DA REGIAO</t>
  </si>
  <si>
    <t>28,27</t>
  </si>
  <si>
    <t>VIGA APARELHADA *6 X 16* CM, EM MACARANDUBA, ANGELIM OU EQUIVALENTE DA REGIAO</t>
  </si>
  <si>
    <t>37,44</t>
  </si>
  <si>
    <t>VIGA DE ESCORAMAENTO H20, DE MADEIRA, PESO DE 5,00 A 5,20 KG/M, COM EXTREMIDADES PLASTICAS</t>
  </si>
  <si>
    <t>112,16</t>
  </si>
  <si>
    <t>VIGA NAO APARELHADA  *6 X 12* CM, EM MACARANDUBA, ANGELIM OU EQUIVALENTE DA REGIAO - BRUTA</t>
  </si>
  <si>
    <t>30,94</t>
  </si>
  <si>
    <t>VIGA NAO APARELHADA *6 X 16* CM, EM MACARANDUBA, ANGELIM OU EQUIVALENTE DA REGIAO -  BRUTA</t>
  </si>
  <si>
    <t>38,65</t>
  </si>
  <si>
    <t>VIGA NAO APARELHADA *6 X 20* CM, EM MACARANDUBA, ANGELIM OU EQUIVALENTE DA REGIAO - BRUTA</t>
  </si>
  <si>
    <t>55,88</t>
  </si>
  <si>
    <t>VIGA NAO APARELHADA *8 X 16* CM EM MACARANDUBA, ANGELIM OU EQUIVALENTE DA REGIAO -  BRUTA</t>
  </si>
  <si>
    <t>59,81</t>
  </si>
  <si>
    <t>VIGIA DIURNO</t>
  </si>
  <si>
    <t>VIGIA DIURNO (MENSALISTA)</t>
  </si>
  <si>
    <t>VIGIA NOTURNO, HORA EFETIVAMENTE TRABALHADA DE 22 H AS 5 H (COM ADICIONAL NOTURNO)</t>
  </si>
  <si>
    <t>22,54</t>
  </si>
  <si>
    <t>TOTAL DE INSUMOS : 5197</t>
  </si>
  <si>
    <t>PMSP</t>
  </si>
  <si>
    <t>Preço</t>
  </si>
  <si>
    <t>Lâmpada de vapor de sódio de 100W</t>
  </si>
  <si>
    <t>Cotações</t>
  </si>
  <si>
    <t>SINAPI</t>
  </si>
  <si>
    <t>CPU-002</t>
  </si>
  <si>
    <t>Lâmpada de vapor metálico de 100W</t>
  </si>
  <si>
    <t>CPU-003</t>
  </si>
  <si>
    <t>CPU-004</t>
  </si>
  <si>
    <t>Lâmpada mista de 30W</t>
  </si>
  <si>
    <t>CPU-005</t>
  </si>
  <si>
    <t>CPU-006</t>
  </si>
  <si>
    <t xml:space="preserve">Descrição </t>
  </si>
  <si>
    <t>CPU-007</t>
  </si>
  <si>
    <t>Reator para lâmpada de vapor de sódio de 100W</t>
  </si>
  <si>
    <t>CPU-008</t>
  </si>
  <si>
    <t>Reator para lâmpada de vapor metálico de 100W</t>
  </si>
  <si>
    <t>CPU-009</t>
  </si>
  <si>
    <t>CPU-010</t>
  </si>
  <si>
    <t>CPU-011</t>
  </si>
  <si>
    <t>CPU-012</t>
  </si>
  <si>
    <t>CPU-013</t>
  </si>
  <si>
    <t>CPU-014</t>
  </si>
  <si>
    <t>CPU-015</t>
  </si>
  <si>
    <t>CPU-016</t>
  </si>
  <si>
    <t>CPU-017</t>
  </si>
  <si>
    <t>CPU-018</t>
  </si>
  <si>
    <t>CPU-019</t>
  </si>
  <si>
    <t>CPU-020</t>
  </si>
  <si>
    <t>CPU-021</t>
  </si>
  <si>
    <t>CPU-022</t>
  </si>
  <si>
    <t>CPU-023</t>
  </si>
  <si>
    <t>CPU-024</t>
  </si>
  <si>
    <t>CPU-025</t>
  </si>
  <si>
    <t>CPU-026</t>
  </si>
  <si>
    <t>CPU-027</t>
  </si>
  <si>
    <t>CPU-028</t>
  </si>
  <si>
    <t>CPU-029</t>
  </si>
  <si>
    <t>CPU-030</t>
  </si>
  <si>
    <t>CPU-031</t>
  </si>
  <si>
    <t>CPU-032</t>
  </si>
  <si>
    <t>CPU-033</t>
  </si>
  <si>
    <t>CPU-034</t>
  </si>
  <si>
    <t>CPU-035</t>
  </si>
  <si>
    <t>CPU-036</t>
  </si>
  <si>
    <t>CPU-037</t>
  </si>
  <si>
    <t>CPU-038</t>
  </si>
  <si>
    <t>CPU-039</t>
  </si>
  <si>
    <t>CPU-040</t>
  </si>
  <si>
    <t>CPU-041</t>
  </si>
  <si>
    <t>CPU-042</t>
  </si>
  <si>
    <t>CPU-043</t>
  </si>
  <si>
    <t>CPU-044</t>
  </si>
  <si>
    <t>CPU-045</t>
  </si>
  <si>
    <t>CPU-046</t>
  </si>
  <si>
    <t>CPU-047</t>
  </si>
  <si>
    <t>CPU-048</t>
  </si>
  <si>
    <t>CPU-049</t>
  </si>
  <si>
    <t>CPU-050</t>
  </si>
  <si>
    <t>CPU-051</t>
  </si>
  <si>
    <t>CPU-052</t>
  </si>
  <si>
    <t>CPU-053</t>
  </si>
  <si>
    <t>CPU-054</t>
  </si>
  <si>
    <t>CPU-055</t>
  </si>
  <si>
    <t>CPU-056</t>
  </si>
  <si>
    <t>CPU-057</t>
  </si>
  <si>
    <t>CPU-058</t>
  </si>
  <si>
    <t>CPU-059</t>
  </si>
  <si>
    <t>CPU-060</t>
  </si>
  <si>
    <t>CPU-061</t>
  </si>
  <si>
    <t>CPU-062</t>
  </si>
  <si>
    <t>CPU-063</t>
  </si>
  <si>
    <t>CPU-064</t>
  </si>
  <si>
    <t>CPU-065</t>
  </si>
  <si>
    <t>CPU-066</t>
  </si>
  <si>
    <t>CPU-067</t>
  </si>
  <si>
    <t>CPU-068</t>
  </si>
  <si>
    <t>Valor médio de lâmpadas de vapor de mercúrio para Jaguariúna</t>
  </si>
  <si>
    <t>Valor médio de lâmpadas de vapor de metálico para Jaguariúna</t>
  </si>
  <si>
    <t>Valor médio de reatores para lâmpada de vapor de sódio para Artur Nogueira</t>
  </si>
  <si>
    <t>Valor médio de reatores para lâmpada de vapor de metálico para Artur Nogueira</t>
  </si>
  <si>
    <t>Valor médio de reatores para lâmpada de vapor de mercúrio para Artur Nogueira</t>
  </si>
  <si>
    <t>Valor médio de reatores para Artur Nogueira</t>
  </si>
  <si>
    <t>Valor médio de reatores para lâmpada de vapor de sódio para Conchal</t>
  </si>
  <si>
    <t>Valor médio de reatores para lâmpada de vapor de metálico para Conchal</t>
  </si>
  <si>
    <t>Valor médio de reatores para lâmpada de vapor de mercúrio para Conchal</t>
  </si>
  <si>
    <t>Valor médio de reatores para Conchal</t>
  </si>
  <si>
    <t>Valor médio de reatores para lâmpada de vapor de sódio para Cosmópolis</t>
  </si>
  <si>
    <t>Valor médio de reatores para lâmpada de vapor de metálico para Cosmópolis</t>
  </si>
  <si>
    <t>Valor médio de reatores para lâmpada de vapor de mercúrio para Cosmópolis</t>
  </si>
  <si>
    <t>Valor médio de reatores para Cosmópolis</t>
  </si>
  <si>
    <t>Valor médio de reatores para lâmpada de vapor de sódio para Cordeirópolis</t>
  </si>
  <si>
    <t>Valor médio de reatores para lâmpada de vapor de metálico para Cordeirópolis</t>
  </si>
  <si>
    <t>Valor médio de reatores para lâmpada de vapor de mercúrio para Cordeirópolis</t>
  </si>
  <si>
    <t>Valor médio de reatores para Cordeirópolis</t>
  </si>
  <si>
    <t>Valor médio de reatores para lâmpada de vapor de sódio para Engenheiro Coelho</t>
  </si>
  <si>
    <t>Valor médio de reatores para lâmpada de vapor de metálico para Engenheiro Coelho</t>
  </si>
  <si>
    <t>Valor médio de reatores para lâmpada de vapor de mercúrio para Engenheiro Coelho</t>
  </si>
  <si>
    <t>Valor médio de reatores para Engenheiro Coelho</t>
  </si>
  <si>
    <t>Valor médio de reatores para lâmpada de vapor de sódio para Holambra</t>
  </si>
  <si>
    <t>Valor médio de reatores para lâmpada de vapor de metálico para Holambra</t>
  </si>
  <si>
    <t>Valor médio de reatores para lâmpada de vapor de mercúrio para Holambra</t>
  </si>
  <si>
    <t>Valor médio de reatores para Holambra</t>
  </si>
  <si>
    <t>Valor médio de reatores para lâmpada de vapor de sódio para Jaguariúna</t>
  </si>
  <si>
    <t>Valor médio de reatores para lâmpada de vapor de metálico para Jaguariúna</t>
  </si>
  <si>
    <t>Valor médio de reatores para lâmpada de vapor de mercúrio para Jaguariúna</t>
  </si>
  <si>
    <t>Valor médio de lâmpadas para Artur Nogueira</t>
  </si>
  <si>
    <t>Valor médio de lâmpadas para Conchal</t>
  </si>
  <si>
    <t>Valor médio de lâmpadas para Cosmópolis</t>
  </si>
  <si>
    <t>Valor médio de lâmpadas para Cordeirópolis</t>
  </si>
  <si>
    <t>Valor médio de lâmpadas para Engenheiro Coelho</t>
  </si>
  <si>
    <t>Valor médio de lâmpadas para Holambra</t>
  </si>
  <si>
    <t>Valor médio de lâmpadas para Jaguariúna</t>
  </si>
  <si>
    <t>Valor médio de lâmpadas mista para Artur Nogueira</t>
  </si>
  <si>
    <t>Valor médio de lâmpadas mista para Conchal</t>
  </si>
  <si>
    <t>Valor médio de lâmpadas mista para Cosmópolis</t>
  </si>
  <si>
    <t>Valor médio de lâmpadas mista para Cordeirópolis</t>
  </si>
  <si>
    <t>Valor médio de lâmpadas mista para Engenheiro Coelho</t>
  </si>
  <si>
    <t>Valor médio de lâmpadas mista para Holambra</t>
  </si>
  <si>
    <t>Valor médio de lâmpadas mista para Jaguariúna</t>
  </si>
  <si>
    <t>Valor médio de lâmpadas fluorescente compacta para Artur Nogueira</t>
  </si>
  <si>
    <t>Valor médio de lâmpadas fluorescente compacta para Conchal</t>
  </si>
  <si>
    <t>Valor médio de lâmpadas fluorescente compacta para Cosmópolis</t>
  </si>
  <si>
    <t>Valor médio de lâmpadas fluorescente compacta para Cordeirópolis</t>
  </si>
  <si>
    <t>Valor médio de lâmpadas fluorescente compacta para Engenheiro Coelho</t>
  </si>
  <si>
    <t>Valor médio de lâmpadas fluorescente compacta para Holambra</t>
  </si>
  <si>
    <t>Valor médio de lâmpadas fluorescente compacta para Jaguariúna</t>
  </si>
  <si>
    <t>Valor médio de reatores para Jaguariúna</t>
  </si>
  <si>
    <t>CPU-069</t>
  </si>
  <si>
    <t>CPU-070</t>
  </si>
  <si>
    <t>CPU-071</t>
  </si>
  <si>
    <t>CPU-072</t>
  </si>
  <si>
    <t>CPU-073</t>
  </si>
  <si>
    <t>CPU-074</t>
  </si>
  <si>
    <t>CPU-075</t>
  </si>
  <si>
    <t>CPU-076</t>
  </si>
  <si>
    <t>CPU-077</t>
  </si>
  <si>
    <t>CPU-078</t>
  </si>
  <si>
    <t>CPU-079</t>
  </si>
  <si>
    <t>CPU-080</t>
  </si>
  <si>
    <t>CPU-081</t>
  </si>
  <si>
    <t>CPU-082</t>
  </si>
  <si>
    <t>CPU-083</t>
  </si>
  <si>
    <t>CPU-084</t>
  </si>
  <si>
    <t>CPU-085</t>
  </si>
  <si>
    <t>CPU-086</t>
  </si>
  <si>
    <t>CPU-087</t>
  </si>
  <si>
    <t>CPU-088</t>
  </si>
  <si>
    <t>Valor médio de lâmpadas de vapor de metálico para Santo Antônio de Posse</t>
  </si>
  <si>
    <t>Valor médio de lâmpadas de vapor de mercúrio para Santo Antônio de Posse</t>
  </si>
  <si>
    <t>Valor médio de lâmpadas mista para Santo Antônio de Posse</t>
  </si>
  <si>
    <t>Valor médio de lâmpadas fluorescente compacta para Santo Antônio de Posse</t>
  </si>
  <si>
    <t>Valor médio de lâmpadas para Santo Antônio de Posse</t>
  </si>
  <si>
    <t>Valor médio de reatores para lâmpada de vapor de sódio para Santo Antônio de Posse</t>
  </si>
  <si>
    <t>Valor médio de reatores para lâmpada de vapor de metálico para Santo Antônio de Posse</t>
  </si>
  <si>
    <t>Valor médio de reatores para lâmpada de vapor de mercúrio para Santo Antônio de Posse</t>
  </si>
  <si>
    <t>Valor médio de reatores para Santo Antônio de Posse</t>
  </si>
  <si>
    <t>Valor médio de lâmpadas de vapor de sódio para Artur Nogueira</t>
  </si>
  <si>
    <t>Valor médio de lâmpadas de vapor de metálico para Artur Nogueira</t>
  </si>
  <si>
    <t>Valor médio de lâmpadas de vapor de mercúrio para Artur Nogueira</t>
  </si>
  <si>
    <t>Valor médio de lâmpadas de vapor de sódio para Conchal</t>
  </si>
  <si>
    <t>Valor médio de lâmpadas de vapor de metálico para Conchal</t>
  </si>
  <si>
    <t>Valor médio de lâmpadas de vapor de mercúrio para Conchal</t>
  </si>
  <si>
    <t>Valor médio de lâmpadas de vapor de sódio para Cosmópolis</t>
  </si>
  <si>
    <t>Valor médio de lâmpadas de vapor de metálico para Cosmópolis</t>
  </si>
  <si>
    <t>Valor médio de lâmpadas de vapor de mercúrio para Cosmópolis</t>
  </si>
  <si>
    <t>Valor médio de lâmpadas de vapor de sódio para Cordeirópolis</t>
  </si>
  <si>
    <t>Valor médio de lâmpadas de vapor de metálico para Cordeirópolis</t>
  </si>
  <si>
    <t>Valor médio de lâmpadas de vapor de mercúrio para Cordeirópolis</t>
  </si>
  <si>
    <t>Valor médio de lâmpadas de vapor de sódio para Engenheiro Coelho</t>
  </si>
  <si>
    <t>Valor médio de lâmpadas de vapor de metálico para Engenheiro Coelho</t>
  </si>
  <si>
    <t>Valor médio de lâmpadas de vapor de mercúrio para Engenheiro Coelho</t>
  </si>
  <si>
    <t>Valor médio de lâmpadas de vapor de sódio para Holambra</t>
  </si>
  <si>
    <t>Valor médio de lâmpadas de vapor de metálico para Holambra</t>
  </si>
  <si>
    <t>Valor médio de lâmpadas de vapor de mercúrio para Holambra</t>
  </si>
  <si>
    <t>Valor médio de lâmpadas de vapor de sódio para Jaguariúna</t>
  </si>
  <si>
    <t>Valor médio de lâmpadas de vapor de sódio para Santo Antônio de Posse</t>
  </si>
  <si>
    <t>Cotação</t>
  </si>
  <si>
    <t>CODIGO  DA COMPOSICAO</t>
  </si>
  <si>
    <t>DESCRICAO DA COMPOSICAO</t>
  </si>
  <si>
    <t>ORIGEM DE PREÇO</t>
  </si>
  <si>
    <t>CUSTO TOTAL</t>
  </si>
  <si>
    <t>VINCULO</t>
  </si>
  <si>
    <t>ASSENTAMENTO DE TUBO DE FERRO FUNDIDO PARA REDE DE ÁGUA, DN 80 MM, JUNTA ELÁSTICA, INSTALADO EM LOCAL COM NÍVEL ALTO DE INTERFERÊNCIAS (NÃO INCLUI FORNECIMENTO). AF_11/2017</t>
  </si>
  <si>
    <t>COEFICIENTE DE REPRESENTATIVIDADE</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</si>
  <si>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</si>
  <si>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</si>
  <si>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</si>
  <si>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</si>
  <si>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</si>
  <si>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</si>
  <si>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</si>
  <si>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</si>
  <si>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</si>
  <si>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</si>
  <si>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</si>
  <si>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</si>
  <si>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</si>
  <si>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</si>
  <si>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</si>
  <si>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</si>
  <si>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</si>
  <si>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</si>
  <si>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</si>
  <si>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</si>
  <si>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</si>
  <si>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</si>
  <si>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</si>
  <si>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</si>
  <si>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</si>
  <si>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</si>
  <si>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</si>
  <si>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</si>
  <si>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</si>
  <si>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</si>
  <si>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</si>
  <si>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</si>
  <si>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</si>
  <si>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</si>
  <si>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</si>
  <si>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</si>
  <si>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</si>
  <si>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</si>
  <si>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</si>
  <si>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</si>
  <si>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</si>
  <si>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</si>
  <si>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</si>
  <si>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</si>
  <si>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</si>
  <si>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</si>
  <si>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</si>
  <si>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</si>
  <si>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</si>
  <si>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</si>
  <si>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</si>
  <si>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</si>
  <si>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</si>
  <si>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</si>
  <si>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</si>
  <si>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</si>
  <si>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</si>
  <si>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</si>
  <si>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</si>
  <si>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</si>
  <si>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</si>
  <si>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</si>
  <si>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</si>
  <si>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</si>
  <si>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</si>
  <si>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</si>
  <si>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</si>
  <si>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</si>
  <si>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</si>
  <si>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</si>
  <si>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</si>
  <si>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</si>
  <si>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</si>
  <si>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</si>
  <si>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</si>
  <si>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</si>
  <si>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</si>
  <si>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</si>
  <si>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</si>
  <si>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</si>
  <si>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</si>
  <si>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</si>
  <si>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</si>
  <si>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</si>
  <si>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</si>
  <si>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</si>
  <si>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</si>
  <si>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</si>
  <si>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</si>
  <si>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</si>
  <si>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</si>
  <si>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</si>
  <si>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</si>
  <si>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</si>
  <si>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</si>
  <si>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</si>
  <si>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</si>
  <si>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</si>
  <si>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</si>
  <si>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</si>
  <si>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</si>
  <si>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</si>
  <si>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</si>
  <si>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</si>
  <si>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</si>
  <si>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</si>
  <si>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</si>
  <si>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</si>
  <si>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</si>
  <si>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</si>
  <si>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</si>
  <si>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</si>
  <si>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</si>
  <si>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</si>
  <si>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</si>
  <si>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</si>
  <si>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</si>
  <si>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</si>
  <si>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</si>
  <si>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</si>
  <si>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</si>
  <si>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</si>
  <si>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</si>
  <si>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</si>
  <si>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</si>
  <si>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</si>
  <si>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</si>
  <si>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</si>
  <si>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</si>
  <si>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</si>
  <si>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</si>
  <si>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</si>
  <si>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</si>
  <si>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</si>
  <si>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</si>
  <si>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</si>
  <si>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</si>
  <si>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</si>
  <si>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</si>
  <si>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</si>
  <si>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</si>
  <si>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</si>
  <si>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</si>
  <si>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</si>
  <si>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</si>
  <si>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</si>
  <si>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</si>
  <si>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</si>
  <si>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</si>
  <si>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</si>
  <si>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</si>
  <si>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</si>
  <si>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</si>
  <si>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</si>
  <si>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</si>
  <si>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</si>
  <si>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</si>
  <si>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</si>
  <si>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</si>
  <si>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</si>
  <si>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</si>
  <si>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</si>
  <si>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</si>
  <si>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</si>
  <si>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</si>
  <si>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</si>
  <si>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</si>
  <si>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</si>
  <si>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</si>
  <si>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</si>
  <si>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</si>
  <si>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</si>
  <si>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</si>
  <si>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</si>
  <si>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</si>
  <si>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</si>
  <si>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</si>
  <si>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</si>
  <si>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</si>
  <si>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</si>
  <si>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</si>
  <si>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</si>
  <si>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</si>
  <si>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</si>
  <si>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</si>
  <si>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</si>
  <si>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</si>
  <si>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</si>
  <si>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</si>
  <si>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</si>
  <si>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</si>
  <si>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</si>
  <si>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</si>
  <si>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</si>
  <si>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</si>
  <si>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</si>
  <si>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</si>
  <si>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</si>
  <si>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</si>
  <si>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</si>
  <si>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</si>
  <si>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</si>
  <si>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</si>
  <si>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</si>
  <si>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</si>
  <si>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</si>
  <si>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</si>
  <si>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</si>
  <si>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</si>
  <si>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</si>
  <si>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</si>
  <si>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</si>
  <si>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</si>
  <si>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</si>
  <si>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</si>
  <si>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</si>
  <si>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</si>
  <si>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</si>
  <si>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</si>
  <si>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</si>
  <si>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</si>
  <si>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</si>
  <si>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</si>
  <si>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</si>
  <si>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</si>
  <si>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</si>
  <si>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</si>
  <si>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</si>
  <si>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</si>
  <si>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</si>
  <si>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</si>
  <si>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</si>
  <si>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</si>
  <si>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</si>
  <si>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</si>
  <si>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</si>
  <si>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</si>
  <si>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</si>
  <si>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</si>
  <si>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</si>
  <si>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</si>
  <si>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</si>
  <si>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</si>
  <si>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</si>
  <si>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</si>
  <si>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</si>
  <si>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</si>
  <si>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</si>
  <si>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</si>
  <si>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</si>
  <si>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</si>
  <si>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</si>
  <si>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</si>
  <si>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</si>
  <si>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</si>
  <si>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</si>
  <si>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</si>
  <si>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</si>
  <si>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</si>
  <si>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</si>
  <si>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</si>
  <si>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</si>
  <si>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</si>
  <si>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</si>
  <si>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</si>
  <si>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</si>
  <si>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</si>
  <si>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</si>
  <si>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</si>
  <si>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</si>
  <si>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</si>
  <si>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</si>
  <si>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</si>
  <si>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</si>
  <si>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</si>
  <si>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</si>
  <si>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</si>
  <si>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</si>
  <si>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</si>
  <si>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</si>
  <si>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</si>
  <si>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</si>
  <si>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</si>
  <si>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</si>
  <si>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</si>
  <si>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</si>
  <si>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</si>
  <si>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</si>
  <si>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</si>
  <si>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</si>
  <si>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</si>
  <si>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</si>
  <si>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</si>
  <si>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</si>
  <si>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</si>
  <si>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</si>
  <si>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</si>
  <si>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</si>
  <si>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</si>
  <si>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</si>
  <si>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</si>
  <si>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</si>
  <si>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</si>
  <si>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</si>
  <si>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</si>
  <si>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</si>
  <si>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</si>
  <si>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</si>
  <si>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</si>
  <si>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</si>
  <si>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</si>
  <si>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</si>
  <si>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</si>
  <si>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</si>
  <si>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</si>
  <si>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</si>
  <si>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</si>
  <si>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</si>
  <si>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</si>
  <si>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</si>
  <si>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</si>
  <si>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</si>
  <si>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</si>
  <si>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</si>
  <si>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</si>
  <si>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</si>
  <si>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</si>
  <si>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</si>
  <si>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</si>
  <si>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</si>
  <si>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</si>
  <si>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</si>
  <si>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</si>
  <si>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</si>
  <si>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</si>
  <si>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</si>
  <si>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</si>
  <si>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</si>
  <si>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</si>
  <si>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</si>
  <si>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</si>
  <si>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</si>
  <si>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</si>
  <si>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</si>
  <si>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</si>
  <si>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</si>
  <si>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</si>
  <si>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</si>
  <si>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</si>
  <si>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</si>
  <si>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</si>
  <si>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</si>
  <si>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</si>
  <si>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</si>
  <si>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</si>
  <si>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</si>
  <si>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</si>
  <si>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</si>
  <si>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</si>
  <si>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</si>
  <si>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</si>
  <si>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</si>
  <si>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</si>
  <si>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</si>
  <si>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</si>
  <si>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</si>
  <si>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</si>
  <si>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CHP</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</si>
  <si>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</si>
  <si>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</si>
  <si>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</si>
  <si>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</si>
  <si>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</si>
  <si>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</si>
  <si>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</si>
  <si>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</si>
  <si>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</si>
  <si>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</si>
  <si>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</si>
  <si>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</si>
  <si>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</si>
  <si>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</si>
  <si>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</si>
  <si>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</si>
  <si>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</si>
  <si>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</si>
  <si>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</si>
  <si>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</si>
  <si>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</si>
  <si>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</si>
  <si>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</si>
  <si>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</si>
  <si>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</si>
  <si>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</si>
  <si>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</si>
  <si>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</si>
  <si>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</si>
  <si>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</si>
  <si>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</si>
  <si>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</si>
  <si>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</si>
  <si>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</si>
  <si>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</si>
  <si>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</si>
  <si>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</si>
  <si>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</si>
  <si>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</si>
  <si>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</si>
  <si>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</si>
  <si>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</si>
  <si>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</si>
  <si>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</si>
  <si>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</si>
  <si>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</si>
  <si>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</si>
  <si>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</si>
  <si>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</si>
  <si>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</si>
  <si>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</si>
  <si>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</si>
  <si>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</si>
  <si>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</si>
  <si>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</si>
  <si>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</si>
  <si>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</si>
  <si>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</si>
  <si>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</si>
  <si>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</si>
  <si>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</si>
  <si>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</si>
  <si>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</si>
  <si>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</si>
  <si>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</si>
  <si>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</si>
  <si>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</si>
  <si>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</si>
  <si>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</si>
  <si>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</si>
  <si>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</si>
  <si>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</si>
  <si>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</si>
  <si>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</si>
  <si>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</si>
  <si>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</si>
  <si>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</si>
  <si>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</si>
  <si>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</si>
  <si>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</si>
  <si>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</si>
  <si>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</si>
  <si>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</si>
  <si>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</si>
  <si>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</si>
  <si>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</si>
  <si>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</si>
  <si>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</si>
  <si>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</si>
  <si>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</si>
  <si>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</si>
  <si>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</si>
  <si>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</si>
  <si>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</si>
  <si>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</si>
  <si>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</si>
  <si>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</si>
  <si>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</si>
  <si>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</si>
  <si>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</si>
  <si>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</si>
  <si>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</si>
  <si>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</si>
  <si>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</si>
  <si>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</si>
  <si>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</si>
  <si>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</si>
  <si>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</si>
  <si>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</si>
  <si>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</si>
  <si>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</si>
  <si>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</si>
  <si>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</si>
  <si>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</si>
  <si>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</si>
  <si>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</si>
  <si>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</si>
  <si>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</si>
  <si>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</si>
  <si>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</si>
  <si>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</si>
  <si>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</si>
  <si>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</si>
  <si>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</si>
  <si>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</si>
  <si>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</si>
  <si>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</si>
  <si>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</si>
  <si>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</si>
  <si>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</si>
  <si>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</si>
  <si>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</si>
  <si>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</si>
  <si>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</si>
  <si>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</si>
  <si>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</si>
  <si>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</si>
  <si>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</si>
  <si>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</si>
  <si>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</si>
  <si>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</si>
  <si>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</si>
  <si>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</si>
  <si>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</si>
  <si>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</si>
  <si>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</si>
  <si>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</si>
  <si>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</si>
  <si>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</si>
  <si>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</si>
  <si>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</si>
  <si>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</si>
  <si>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</si>
  <si>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</si>
  <si>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</si>
  <si>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</si>
  <si>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</si>
  <si>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</si>
  <si>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</si>
  <si>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</si>
  <si>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</si>
  <si>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</si>
  <si>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</si>
  <si>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</si>
  <si>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</si>
  <si>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</si>
  <si>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</si>
  <si>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</si>
  <si>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</si>
  <si>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</si>
  <si>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</si>
  <si>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</si>
  <si>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</si>
  <si>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</si>
  <si>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</si>
  <si>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</si>
  <si>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</si>
  <si>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</si>
  <si>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</si>
  <si>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</si>
  <si>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</si>
  <si>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</si>
  <si>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</si>
  <si>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</si>
  <si>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</si>
  <si>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</si>
  <si>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</si>
  <si>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</si>
  <si>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</si>
  <si>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</si>
  <si>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</si>
  <si>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</si>
  <si>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</si>
  <si>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</si>
  <si>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</si>
  <si>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</si>
  <si>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</si>
  <si>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</si>
  <si>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</si>
  <si>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</si>
  <si>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</si>
  <si>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</si>
  <si>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</si>
  <si>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</si>
  <si>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</si>
  <si>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</si>
  <si>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</si>
  <si>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</si>
  <si>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</si>
  <si>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</si>
  <si>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</si>
  <si>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</si>
  <si>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</si>
  <si>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</si>
  <si>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</si>
  <si>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</si>
  <si>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</si>
  <si>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</si>
  <si>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</si>
  <si>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</si>
  <si>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</si>
  <si>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</si>
  <si>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</si>
  <si>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</si>
  <si>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</si>
  <si>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</si>
  <si>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</si>
  <si>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</si>
  <si>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</si>
  <si>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</si>
  <si>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</si>
  <si>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</si>
  <si>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</si>
  <si>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</si>
  <si>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</si>
  <si>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</si>
  <si>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</si>
  <si>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</si>
  <si>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</si>
  <si>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</si>
  <si>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</si>
  <si>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</si>
  <si>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</si>
  <si>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</si>
  <si>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</si>
  <si>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</si>
  <si>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</si>
  <si>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</si>
  <si>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</si>
  <si>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</si>
  <si>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</si>
  <si>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</si>
  <si>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</si>
  <si>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</si>
  <si>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</si>
  <si>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</si>
  <si>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</si>
  <si>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</si>
  <si>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</si>
  <si>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</si>
  <si>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</si>
  <si>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</si>
  <si>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</si>
  <si>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</si>
  <si>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</si>
  <si>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</si>
  <si>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</si>
  <si>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</si>
  <si>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</si>
  <si>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</si>
  <si>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</si>
  <si>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</si>
  <si>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</si>
  <si>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</si>
  <si>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</si>
  <si>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</si>
  <si>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</si>
  <si>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</si>
  <si>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</si>
  <si>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</si>
  <si>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</si>
  <si>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</si>
  <si>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</si>
  <si>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</si>
  <si>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</si>
  <si>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</si>
  <si>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</si>
  <si>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</si>
  <si>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</si>
  <si>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</si>
  <si>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</si>
  <si>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</si>
  <si>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</si>
  <si>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</si>
  <si>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</si>
  <si>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</si>
  <si>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</si>
  <si>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</si>
  <si>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</si>
  <si>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</si>
  <si>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</si>
  <si>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</si>
  <si>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</si>
  <si>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</si>
  <si>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</si>
  <si>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</si>
  <si>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</si>
  <si>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</si>
  <si>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</si>
  <si>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</si>
  <si>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</si>
  <si>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</si>
  <si>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</si>
  <si>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</si>
  <si>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</si>
  <si>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</si>
  <si>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</si>
  <si>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</si>
  <si>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</si>
  <si>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</si>
  <si>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</si>
  <si>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</si>
  <si>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</si>
  <si>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</si>
  <si>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</si>
  <si>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</si>
  <si>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</si>
  <si>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</si>
  <si>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</si>
  <si>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</si>
  <si>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</si>
  <si>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</si>
  <si>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</si>
  <si>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</si>
  <si>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</si>
  <si>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</si>
  <si>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</si>
  <si>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</si>
  <si>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</si>
  <si>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</si>
  <si>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</si>
  <si>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</si>
  <si>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</si>
  <si>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</si>
  <si>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</si>
  <si>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</si>
  <si>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</si>
  <si>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</si>
  <si>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</si>
  <si>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</si>
  <si>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</si>
  <si>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</si>
  <si>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</si>
  <si>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</si>
  <si>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</si>
  <si>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</si>
  <si>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</si>
  <si>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</si>
  <si>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</si>
  <si>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</si>
  <si>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</si>
  <si>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</si>
  <si>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</si>
  <si>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</si>
  <si>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</si>
  <si>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</si>
  <si>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</si>
  <si>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</si>
  <si>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</si>
  <si>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</si>
  <si>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</si>
  <si>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</si>
  <si>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</si>
  <si>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</si>
  <si>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</si>
  <si>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</si>
  <si>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</si>
  <si>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</si>
  <si>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</si>
  <si>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</si>
  <si>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</si>
  <si>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</si>
  <si>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</si>
  <si>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</si>
  <si>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</si>
  <si>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</si>
  <si>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</si>
  <si>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</si>
  <si>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</si>
  <si>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</si>
  <si>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</si>
  <si>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</si>
  <si>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</si>
  <si>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</si>
  <si>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</si>
  <si>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</si>
  <si>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</si>
  <si>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</si>
  <si>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</si>
  <si>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</si>
  <si>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</si>
  <si>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</si>
  <si>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</si>
  <si>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</si>
  <si>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</si>
  <si>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</si>
  <si>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</si>
  <si>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</si>
  <si>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</si>
  <si>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</si>
  <si>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</si>
  <si>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</si>
  <si>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</si>
  <si>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</si>
  <si>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</si>
  <si>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</si>
  <si>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</si>
  <si>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</si>
  <si>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</si>
  <si>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</si>
  <si>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</si>
  <si>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</si>
  <si>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</si>
  <si>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</si>
  <si>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</si>
  <si>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</si>
  <si>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</si>
  <si>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</si>
  <si>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</si>
  <si>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</si>
  <si>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</si>
  <si>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</si>
  <si>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</si>
  <si>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</si>
  <si>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</si>
  <si>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</si>
  <si>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</si>
  <si>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</si>
  <si>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</si>
  <si>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</si>
  <si>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</si>
  <si>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</si>
  <si>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</si>
  <si>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</si>
  <si>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</si>
  <si>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</si>
  <si>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</si>
  <si>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</si>
  <si>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</si>
  <si>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</si>
  <si>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</si>
  <si>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</si>
  <si>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</si>
  <si>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</si>
  <si>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</si>
  <si>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</si>
  <si>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</si>
  <si>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</si>
  <si>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</si>
  <si>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</si>
  <si>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</si>
  <si>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</si>
  <si>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</si>
  <si>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</si>
  <si>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</si>
  <si>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</si>
  <si>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</si>
  <si>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</si>
  <si>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</si>
  <si>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</si>
  <si>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</si>
  <si>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</si>
  <si>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</si>
  <si>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</si>
  <si>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</si>
  <si>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</si>
  <si>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</si>
  <si>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</si>
  <si>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</si>
  <si>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</si>
  <si>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</si>
  <si>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</si>
  <si>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</si>
  <si>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</si>
  <si>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</si>
  <si>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</si>
  <si>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</si>
  <si>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</si>
  <si>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</si>
  <si>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</si>
  <si>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</si>
  <si>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</si>
  <si>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</si>
  <si>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</si>
  <si>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</si>
  <si>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</si>
  <si>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</si>
  <si>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</si>
  <si>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</si>
  <si>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</si>
  <si>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</si>
  <si>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</si>
  <si>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</si>
  <si>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</si>
  <si>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</si>
  <si>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</si>
  <si>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</si>
  <si>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</si>
  <si>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</si>
  <si>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</si>
  <si>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</si>
  <si>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</si>
  <si>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</si>
  <si>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</si>
  <si>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</si>
  <si>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</si>
  <si>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</si>
  <si>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</si>
  <si>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</si>
  <si>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</si>
  <si>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</si>
  <si>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</si>
  <si>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</si>
  <si>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</si>
  <si>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</si>
  <si>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</si>
  <si>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</si>
  <si>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</si>
  <si>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</si>
  <si>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</si>
  <si>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</si>
  <si>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</si>
  <si>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</si>
  <si>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</si>
  <si>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</si>
  <si>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</si>
  <si>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</si>
  <si>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</si>
  <si>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</si>
  <si>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</si>
  <si>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</si>
  <si>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</si>
  <si>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</si>
  <si>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</si>
  <si>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</si>
  <si>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</si>
  <si>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</si>
  <si>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</si>
  <si>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</si>
  <si>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</si>
  <si>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</si>
  <si>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</si>
  <si>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</si>
  <si>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</si>
  <si>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</si>
  <si>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</si>
  <si>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</si>
  <si>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</si>
  <si>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</si>
  <si>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</si>
  <si>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</si>
  <si>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</si>
  <si>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</si>
  <si>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</si>
  <si>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</si>
  <si>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</si>
  <si>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</si>
  <si>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</si>
  <si>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</si>
  <si>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</si>
  <si>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</si>
  <si>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</si>
  <si>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</si>
  <si>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</si>
  <si>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</si>
  <si>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</si>
  <si>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</si>
  <si>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</si>
  <si>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</si>
  <si>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</si>
  <si>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</si>
  <si>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</si>
  <si>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</si>
  <si>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</si>
  <si>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</si>
  <si>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</si>
  <si>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</si>
  <si>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</si>
  <si>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</si>
  <si>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</si>
  <si>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</si>
  <si>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</si>
  <si>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</si>
  <si>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</si>
  <si>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</si>
  <si>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</si>
  <si>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</si>
  <si>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</si>
  <si>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</si>
  <si>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</si>
  <si>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</si>
  <si>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</si>
  <si>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</si>
  <si>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</si>
  <si>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</si>
  <si>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</si>
  <si>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</si>
  <si>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</si>
  <si>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</si>
  <si>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</si>
  <si>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</si>
  <si>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</si>
  <si>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</si>
  <si>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</si>
  <si>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</si>
  <si>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</si>
  <si>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</si>
  <si>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</si>
  <si>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</si>
  <si>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</si>
  <si>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</si>
  <si>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</si>
  <si>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</si>
  <si>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</si>
  <si>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</si>
  <si>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</si>
  <si>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</si>
  <si>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</si>
  <si>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</si>
  <si>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</si>
  <si>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</si>
  <si>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</si>
  <si>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</si>
  <si>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</si>
  <si>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</si>
  <si>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</si>
  <si>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</si>
  <si>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</si>
  <si>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</si>
  <si>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</si>
  <si>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</si>
  <si>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</si>
  <si>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</si>
  <si>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</si>
  <si>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</si>
  <si>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</si>
  <si>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</si>
  <si>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</si>
  <si>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</si>
  <si>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</si>
  <si>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</si>
  <si>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</si>
  <si>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</si>
  <si>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</si>
  <si>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</si>
  <si>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</si>
  <si>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</si>
  <si>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</si>
  <si>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</si>
  <si>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</si>
  <si>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</si>
  <si>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</si>
  <si>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</si>
  <si>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</si>
  <si>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</si>
  <si>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</si>
  <si>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</si>
  <si>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</si>
  <si>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</si>
  <si>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</si>
  <si>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</si>
  <si>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</si>
  <si>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</si>
  <si>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</si>
  <si>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</si>
  <si>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</si>
  <si>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</si>
  <si>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</si>
  <si>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</si>
  <si>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</si>
  <si>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</si>
  <si>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</si>
  <si>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</si>
  <si>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</si>
  <si>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</si>
  <si>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</si>
  <si>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</si>
  <si>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</si>
  <si>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</si>
  <si>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</si>
  <si>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</si>
  <si>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</si>
  <si>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</si>
  <si>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</si>
  <si>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</si>
  <si>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</si>
  <si>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</si>
  <si>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</si>
  <si>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</si>
  <si>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</si>
  <si>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</si>
  <si>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</si>
  <si>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</si>
  <si>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</si>
  <si>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</si>
  <si>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</si>
  <si>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</si>
  <si>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</si>
  <si>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</si>
  <si>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</si>
  <si>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</si>
  <si>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</si>
  <si>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</si>
  <si>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</si>
  <si>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</si>
  <si>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</si>
  <si>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</si>
  <si>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</si>
  <si>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</si>
  <si>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</si>
  <si>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</si>
  <si>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</si>
  <si>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</si>
  <si>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</si>
  <si>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</si>
  <si>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</si>
  <si>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</si>
  <si>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</si>
  <si>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</si>
  <si>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</si>
  <si>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</si>
  <si>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</si>
  <si>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</si>
  <si>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</si>
  <si>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</si>
  <si>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</si>
  <si>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</si>
  <si>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</si>
  <si>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</si>
  <si>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</si>
  <si>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</si>
  <si>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</si>
  <si>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</si>
  <si>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</si>
  <si>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</si>
  <si>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</si>
  <si>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</si>
  <si>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</si>
  <si>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</si>
  <si>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</si>
  <si>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</si>
  <si>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</si>
  <si>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</si>
  <si>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</si>
  <si>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</si>
  <si>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</si>
  <si>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</si>
  <si>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</si>
  <si>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</si>
  <si>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</si>
  <si>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</si>
  <si>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</si>
  <si>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</si>
  <si>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</si>
  <si>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</si>
  <si>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</si>
  <si>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</si>
  <si>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</si>
  <si>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</si>
  <si>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</si>
  <si>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</si>
  <si>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</si>
  <si>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</si>
  <si>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</si>
  <si>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</si>
  <si>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</si>
  <si>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</si>
  <si>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</si>
  <si>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</si>
  <si>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</si>
  <si>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</si>
  <si>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</si>
  <si>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</si>
  <si>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</si>
  <si>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</si>
  <si>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</si>
  <si>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</si>
  <si>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</si>
  <si>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</si>
  <si>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</si>
  <si>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</si>
  <si>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</si>
  <si>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</si>
  <si>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</si>
  <si>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</si>
  <si>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</si>
  <si>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</si>
  <si>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</si>
  <si>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</si>
  <si>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</si>
  <si>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</si>
  <si>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</si>
  <si>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</si>
  <si>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</si>
  <si>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</si>
  <si>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</si>
  <si>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</si>
  <si>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</si>
  <si>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</si>
  <si>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</si>
  <si>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</si>
  <si>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</si>
  <si>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</si>
  <si>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</si>
  <si>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</si>
  <si>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</si>
  <si>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</si>
  <si>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</si>
  <si>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</si>
  <si>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</si>
  <si>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</si>
  <si>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</si>
  <si>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</si>
  <si>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</si>
  <si>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</si>
  <si>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</si>
  <si>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</si>
  <si>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</si>
  <si>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</si>
  <si>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</si>
  <si>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</si>
  <si>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</si>
  <si>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</si>
  <si>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</si>
  <si>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</si>
  <si>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</si>
  <si>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</si>
  <si>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</si>
  <si>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</si>
  <si>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</si>
  <si>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</si>
  <si>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</si>
  <si>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</si>
  <si>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</si>
  <si>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</si>
  <si>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</si>
  <si>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</si>
  <si>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</si>
  <si>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</si>
  <si>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</si>
  <si>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</si>
  <si>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</si>
  <si>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</si>
  <si>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</si>
  <si>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</si>
  <si>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</si>
  <si>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</si>
  <si>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</si>
  <si>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</si>
  <si>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</si>
  <si>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</si>
  <si>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</si>
  <si>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</si>
  <si>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</si>
  <si>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</si>
  <si>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</si>
  <si>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</si>
  <si>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</si>
  <si>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</si>
  <si>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</si>
  <si>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</si>
  <si>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</si>
  <si>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</si>
  <si>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</si>
  <si>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</si>
  <si>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</si>
  <si>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</si>
  <si>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</si>
  <si>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</si>
  <si>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</si>
  <si>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</si>
  <si>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</si>
  <si>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</si>
  <si>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</si>
  <si>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</si>
  <si>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</si>
  <si>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</si>
  <si>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</si>
  <si>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</si>
  <si>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</si>
  <si>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</si>
  <si>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</si>
  <si>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</si>
  <si>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</si>
  <si>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</si>
  <si>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</si>
  <si>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</si>
  <si>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</si>
  <si>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</si>
  <si>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</si>
  <si>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</si>
  <si>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</si>
  <si>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</si>
  <si>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</si>
  <si>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</si>
  <si>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</si>
  <si>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</si>
  <si>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</si>
  <si>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</si>
  <si>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</si>
  <si>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</si>
  <si>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</si>
  <si>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</si>
  <si>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</si>
  <si>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</si>
  <si>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</si>
  <si>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</si>
  <si>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</si>
  <si>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</si>
  <si>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</si>
  <si>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</si>
  <si>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</si>
  <si>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</si>
  <si>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</si>
  <si>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</si>
  <si>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</si>
  <si>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</si>
  <si>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</si>
  <si>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</si>
  <si>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</si>
  <si>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</si>
  <si>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</si>
  <si>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</si>
  <si>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</si>
  <si>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</si>
  <si>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</si>
  <si>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</si>
  <si>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</si>
  <si>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</si>
  <si>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</si>
  <si>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</si>
  <si>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</si>
  <si>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</si>
  <si>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</si>
  <si>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</si>
  <si>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</si>
  <si>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</si>
  <si>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</si>
  <si>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</si>
  <si>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</si>
  <si>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</si>
  <si>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</si>
  <si>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</si>
  <si>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</si>
  <si>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</si>
  <si>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</si>
  <si>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</si>
  <si>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</si>
  <si>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</si>
  <si>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</si>
  <si>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</si>
  <si>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</si>
  <si>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</si>
  <si>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</si>
  <si>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</si>
  <si>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</si>
  <si>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</si>
  <si>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</si>
  <si>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</si>
  <si>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</si>
  <si>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</si>
  <si>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</si>
  <si>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</si>
  <si>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</si>
  <si>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</si>
  <si>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</si>
  <si>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</si>
  <si>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</si>
  <si>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</si>
  <si>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</si>
  <si>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</si>
  <si>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</si>
  <si>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</si>
  <si>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</si>
  <si>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</si>
  <si>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</si>
  <si>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</si>
  <si>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</si>
  <si>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</si>
  <si>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</si>
  <si>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</si>
  <si>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</si>
  <si>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</si>
  <si>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</si>
  <si>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</si>
  <si>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</si>
  <si>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</si>
  <si>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</si>
  <si>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</si>
  <si>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</si>
  <si>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</si>
  <si>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</si>
  <si>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</si>
  <si>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</si>
  <si>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</si>
  <si>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</si>
  <si>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</si>
  <si>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</si>
  <si>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</si>
  <si>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</si>
  <si>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</si>
  <si>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</si>
  <si>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</si>
  <si>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</si>
  <si>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</si>
  <si>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</si>
  <si>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</si>
  <si>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</si>
  <si>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</si>
  <si>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</si>
  <si>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</si>
  <si>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</si>
  <si>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</si>
  <si>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</si>
  <si>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</si>
  <si>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</si>
  <si>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</si>
  <si>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</si>
  <si>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</si>
  <si>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</si>
  <si>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</si>
  <si>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</si>
  <si>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</si>
  <si>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</si>
  <si>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</si>
  <si>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</si>
  <si>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</si>
  <si>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</si>
  <si>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</si>
  <si>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</si>
  <si>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</si>
  <si>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</si>
  <si>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</si>
  <si>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</si>
  <si>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</si>
  <si>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</si>
  <si>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</si>
  <si>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</si>
  <si>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</si>
  <si>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</si>
  <si>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</si>
  <si>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</si>
  <si>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</si>
  <si>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</si>
  <si>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</si>
  <si>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</si>
  <si>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</si>
  <si>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</si>
  <si>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</si>
  <si>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</si>
  <si>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</si>
  <si>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</si>
  <si>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</si>
  <si>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</si>
  <si>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</si>
  <si>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</si>
  <si>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</si>
  <si>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</si>
  <si>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</si>
  <si>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</si>
  <si>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</si>
  <si>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</si>
  <si>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</si>
  <si>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</si>
  <si>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</si>
  <si>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</si>
  <si>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</si>
  <si>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</si>
  <si>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</si>
  <si>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</si>
  <si>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</si>
  <si>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</si>
  <si>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</si>
  <si>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</si>
  <si>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</si>
  <si>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</si>
  <si>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</si>
  <si>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</si>
  <si>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</si>
  <si>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</si>
  <si>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</si>
  <si>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</si>
  <si>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</si>
  <si>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</si>
  <si>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</si>
  <si>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</si>
  <si>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</si>
  <si>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</si>
  <si>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</si>
  <si>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</si>
  <si>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</si>
  <si>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</si>
  <si>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</si>
  <si>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</si>
  <si>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</si>
  <si>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</si>
  <si>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</si>
  <si>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</si>
  <si>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</si>
  <si>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</si>
  <si>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</si>
  <si>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</si>
  <si>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</si>
  <si>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</si>
  <si>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</si>
  <si>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</si>
  <si>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</si>
  <si>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</si>
  <si>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</si>
  <si>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</si>
  <si>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</si>
  <si>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</si>
  <si>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</si>
  <si>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</si>
  <si>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</si>
  <si>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</si>
  <si>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</si>
  <si>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</si>
  <si>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</si>
  <si>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</si>
  <si>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</si>
  <si>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</si>
  <si>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</si>
  <si>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</si>
  <si>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</si>
  <si>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</si>
  <si>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</si>
  <si>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</si>
  <si>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</si>
  <si>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</si>
  <si>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</si>
  <si>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</si>
  <si>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</si>
  <si>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</si>
  <si>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</si>
  <si>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</si>
  <si>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</si>
  <si>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</si>
  <si>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</si>
  <si>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</si>
  <si>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</si>
  <si>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</si>
  <si>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</si>
  <si>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</si>
  <si>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</si>
  <si>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</si>
  <si>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</si>
  <si>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</si>
  <si>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</si>
  <si>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</si>
  <si>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</si>
  <si>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</si>
  <si>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</si>
  <si>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</si>
  <si>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</si>
  <si>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</si>
  <si>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</si>
  <si>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</si>
  <si>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</si>
  <si>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</si>
  <si>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</si>
  <si>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</si>
  <si>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</si>
  <si>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</si>
  <si>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</si>
  <si>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</si>
  <si>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</si>
  <si>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</si>
  <si>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</si>
  <si>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</si>
  <si>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</si>
  <si>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</si>
  <si>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</si>
  <si>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</si>
  <si>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</si>
  <si>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</si>
  <si>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</si>
  <si>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</si>
  <si>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</si>
  <si>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</si>
  <si>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</si>
  <si>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</si>
  <si>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</si>
  <si>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</si>
  <si>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</si>
  <si>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</si>
  <si>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</si>
  <si>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</si>
  <si>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</si>
  <si>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</si>
  <si>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</si>
  <si>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</si>
  <si>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</si>
  <si>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</si>
  <si>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</si>
  <si>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</si>
  <si>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</si>
  <si>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</si>
  <si>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</si>
  <si>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</si>
  <si>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</si>
  <si>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</si>
  <si>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</si>
  <si>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</si>
  <si>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</si>
  <si>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</si>
  <si>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</si>
  <si>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</si>
  <si>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</si>
  <si>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</si>
  <si>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</si>
  <si>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</si>
  <si>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</si>
  <si>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</si>
  <si>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</si>
  <si>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</si>
  <si>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</si>
  <si>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</si>
  <si>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</si>
  <si>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</si>
  <si>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</si>
  <si>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</si>
  <si>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</si>
  <si>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</si>
  <si>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</si>
  <si>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</si>
  <si>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</si>
  <si>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</si>
  <si>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</si>
  <si>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</si>
  <si>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</si>
  <si>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</si>
  <si>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</si>
  <si>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</si>
  <si>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</si>
  <si>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</si>
  <si>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</si>
  <si>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</si>
  <si>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</si>
  <si>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</si>
  <si>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</si>
  <si>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</si>
  <si>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</si>
  <si>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</si>
  <si>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</si>
  <si>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</si>
  <si>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</si>
  <si>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</si>
  <si>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</si>
  <si>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</si>
  <si>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</si>
  <si>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</si>
  <si>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</si>
  <si>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</si>
  <si>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</si>
  <si>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</si>
  <si>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</si>
  <si>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</si>
  <si>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</si>
  <si>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</si>
  <si>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</si>
  <si>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</si>
  <si>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</si>
  <si>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</si>
  <si>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</si>
  <si>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</si>
  <si>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</si>
  <si>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</si>
  <si>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</si>
  <si>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</si>
  <si>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</si>
  <si>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</si>
  <si>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</si>
  <si>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</si>
  <si>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</si>
  <si>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</si>
  <si>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</si>
  <si>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</si>
  <si>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</si>
  <si>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</si>
  <si>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</si>
  <si>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</si>
  <si>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</si>
  <si>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</si>
  <si>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</si>
  <si>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</si>
  <si>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</si>
  <si>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</si>
  <si>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</si>
  <si>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</si>
  <si>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</si>
  <si>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</si>
  <si>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</si>
  <si>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</si>
  <si>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</si>
  <si>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</si>
  <si>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</si>
  <si>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</si>
  <si>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</si>
  <si>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</si>
  <si>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</si>
  <si>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</si>
  <si>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</si>
  <si>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</si>
  <si>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</si>
  <si>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</si>
  <si>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</si>
  <si>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</si>
  <si>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</si>
  <si>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</si>
  <si>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</si>
  <si>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</si>
  <si>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</si>
  <si>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</si>
  <si>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</si>
  <si>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</si>
  <si>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</si>
  <si>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</si>
  <si>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</si>
  <si>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</si>
  <si>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</si>
  <si>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</si>
  <si>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</si>
  <si>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</si>
  <si>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</si>
  <si>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</si>
  <si>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</si>
  <si>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</si>
  <si>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</si>
  <si>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</si>
  <si>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</si>
  <si>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</si>
  <si>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</si>
  <si>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</si>
  <si>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</si>
  <si>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</si>
  <si>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</si>
  <si>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</si>
  <si>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</si>
  <si>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</si>
  <si>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</si>
  <si>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</si>
  <si>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</si>
  <si>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</si>
  <si>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</si>
  <si>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</si>
  <si>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</si>
  <si>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</si>
  <si>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</si>
  <si>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</si>
  <si>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</si>
  <si>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</si>
  <si>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</si>
  <si>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</si>
  <si>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</si>
  <si>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</si>
  <si>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</si>
  <si>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</si>
  <si>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</si>
  <si>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</si>
  <si>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</si>
  <si>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</si>
  <si>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</si>
  <si>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</si>
  <si>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</si>
  <si>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</si>
  <si>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</si>
  <si>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</si>
  <si>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</si>
  <si>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</si>
  <si>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</si>
  <si>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</si>
  <si>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</si>
  <si>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</si>
  <si>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</si>
  <si>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</si>
  <si>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</si>
  <si>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</si>
  <si>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</si>
  <si>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</si>
  <si>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</si>
  <si>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</si>
  <si>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</si>
  <si>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</si>
  <si>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</si>
  <si>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</si>
  <si>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</si>
  <si>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</si>
  <si>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</si>
  <si>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</si>
  <si>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</si>
  <si>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</si>
  <si>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</si>
  <si>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BASE PARA POÇO DE VISITA CIRCULAR PARA DRENAGEM, EM CONCRETO PRÉ-MOLDADO, DIÂMETRO INTERNO = 1,2 M, PROFUNDIDADE = 1,45 M, EXCLUINDO TAMPÃO. AF_05/2021</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</si>
  <si>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</si>
  <si>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</si>
  <si>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</si>
  <si>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</si>
  <si>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</si>
  <si>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</si>
  <si>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</si>
  <si>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</si>
  <si>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</si>
  <si>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</si>
  <si>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</si>
  <si>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</si>
  <si>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</si>
  <si>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</si>
  <si>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</si>
  <si>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</si>
  <si>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</si>
  <si>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</si>
  <si>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</si>
  <si>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</si>
  <si>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</si>
  <si>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</si>
  <si>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</si>
  <si>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</si>
  <si>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</si>
  <si>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</si>
  <si>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</si>
  <si>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</si>
  <si>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</si>
  <si>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</si>
  <si>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</si>
  <si>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</si>
  <si>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</si>
  <si>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</si>
  <si>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</si>
  <si>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</si>
  <si>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</si>
  <si>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</si>
  <si>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</si>
  <si>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</si>
  <si>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</si>
  <si>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</si>
  <si>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</si>
  <si>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</si>
  <si>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</si>
  <si>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</si>
  <si>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</si>
  <si>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</si>
  <si>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</si>
  <si>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</si>
  <si>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</si>
  <si>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</si>
  <si>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</si>
  <si>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</si>
  <si>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</si>
  <si>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</si>
  <si>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</si>
  <si>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</si>
  <si>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</si>
  <si>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</si>
  <si>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</si>
  <si>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</si>
  <si>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</si>
  <si>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</si>
  <si>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</si>
  <si>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</si>
  <si>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</si>
  <si>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</si>
  <si>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</si>
  <si>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</si>
  <si>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</si>
  <si>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</si>
  <si>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</si>
  <si>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</si>
  <si>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</si>
  <si>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</si>
  <si>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</si>
  <si>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</si>
  <si>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</si>
  <si>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</si>
  <si>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</si>
  <si>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</si>
  <si>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</si>
  <si>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</si>
  <si>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</si>
  <si>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</si>
  <si>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</si>
  <si>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</si>
  <si>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</si>
  <si>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</si>
  <si>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</si>
  <si>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</si>
  <si>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</si>
  <si>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</si>
  <si>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</si>
  <si>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</si>
  <si>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</si>
  <si>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</si>
  <si>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</si>
  <si>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</si>
  <si>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</si>
  <si>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</si>
  <si>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</si>
  <si>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</si>
  <si>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</si>
  <si>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</si>
  <si>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</si>
  <si>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</si>
  <si>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</si>
  <si>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</si>
  <si>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</si>
  <si>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</si>
  <si>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</si>
  <si>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</si>
  <si>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</si>
  <si>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</si>
  <si>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</si>
  <si>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</si>
  <si>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</si>
  <si>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</si>
  <si>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</si>
  <si>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</si>
  <si>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</si>
  <si>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</si>
  <si>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</si>
  <si>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</si>
  <si>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</si>
  <si>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</si>
  <si>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</si>
  <si>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</si>
  <si>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</si>
  <si>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</si>
  <si>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</si>
  <si>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</si>
  <si>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</si>
  <si>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</si>
  <si>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</si>
  <si>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</si>
  <si>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</si>
  <si>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</si>
  <si>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</si>
  <si>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</si>
  <si>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</si>
  <si>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</si>
  <si>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</si>
  <si>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</si>
  <si>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</si>
  <si>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</si>
  <si>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</si>
  <si>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</si>
  <si>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</si>
  <si>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</si>
  <si>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</si>
  <si>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</si>
  <si>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</si>
  <si>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</si>
  <si>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</si>
  <si>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</si>
  <si>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</si>
  <si>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</si>
  <si>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</si>
  <si>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</si>
  <si>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</si>
  <si>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</si>
  <si>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</si>
  <si>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</si>
  <si>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</si>
  <si>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</si>
  <si>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</si>
  <si>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</si>
  <si>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</si>
  <si>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</si>
  <si>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</si>
  <si>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</si>
  <si>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</si>
  <si>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</si>
  <si>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</si>
  <si>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</si>
  <si>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</si>
  <si>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</si>
  <si>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</si>
  <si>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</si>
  <si>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</si>
  <si>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</si>
  <si>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</si>
  <si>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</si>
  <si>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</si>
  <si>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</si>
  <si>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</si>
  <si>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</si>
  <si>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</si>
  <si>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</si>
  <si>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</si>
  <si>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</si>
  <si>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</si>
  <si>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</si>
  <si>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</si>
  <si>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</si>
  <si>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</si>
  <si>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</si>
  <si>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</si>
  <si>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</si>
  <si>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</si>
  <si>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</si>
  <si>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</si>
  <si>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</si>
  <si>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</si>
  <si>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</si>
  <si>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</si>
  <si>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</si>
  <si>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</si>
  <si>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</si>
  <si>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</si>
  <si>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</si>
  <si>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</si>
  <si>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</si>
  <si>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</si>
  <si>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</si>
  <si>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</si>
  <si>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</si>
  <si>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</si>
  <si>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</si>
  <si>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</si>
  <si>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</si>
  <si>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</si>
  <si>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</si>
  <si>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</si>
  <si>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</si>
  <si>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</si>
  <si>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</si>
  <si>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</si>
  <si>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</si>
  <si>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</si>
  <si>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</si>
  <si>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</si>
  <si>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</si>
  <si>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</si>
  <si>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</si>
  <si>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</si>
  <si>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</si>
  <si>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</si>
  <si>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</si>
  <si>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</si>
  <si>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</si>
  <si>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</si>
  <si>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</si>
  <si>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</si>
  <si>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</si>
  <si>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</si>
  <si>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</si>
  <si>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</si>
  <si>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</si>
  <si>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</si>
  <si>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</si>
  <si>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</si>
  <si>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</si>
  <si>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</si>
  <si>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</si>
  <si>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</si>
  <si>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</si>
  <si>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</si>
  <si>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</si>
  <si>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</si>
  <si>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</si>
  <si>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</si>
  <si>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</si>
  <si>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</si>
  <si>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</si>
  <si>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</si>
  <si>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</si>
  <si>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</si>
  <si>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</si>
  <si>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</si>
  <si>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</si>
  <si>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</si>
  <si>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</si>
  <si>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</si>
  <si>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</si>
  <si>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</si>
  <si>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</si>
  <si>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</si>
  <si>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</si>
  <si>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</si>
  <si>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</si>
  <si>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</si>
  <si>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</si>
  <si>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</si>
  <si>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</si>
  <si>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</si>
  <si>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</si>
  <si>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</si>
  <si>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</si>
  <si>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</si>
  <si>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</si>
  <si>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</si>
  <si>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</si>
  <si>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</si>
  <si>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</si>
  <si>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</si>
  <si>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</si>
  <si>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</si>
  <si>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</si>
  <si>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</si>
  <si>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</si>
  <si>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</si>
  <si>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</si>
  <si>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</si>
  <si>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</si>
  <si>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</si>
  <si>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</si>
  <si>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</si>
  <si>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</si>
  <si>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</si>
  <si>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</si>
  <si>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</si>
  <si>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</si>
  <si>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</si>
  <si>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</si>
  <si>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</si>
  <si>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</si>
  <si>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</si>
  <si>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</si>
  <si>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</si>
  <si>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</si>
  <si>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</si>
  <si>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</si>
  <si>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</si>
  <si>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</si>
  <si>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</si>
  <si>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</si>
  <si>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</si>
  <si>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</si>
  <si>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</si>
  <si>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</si>
  <si>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</si>
  <si>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</si>
  <si>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</si>
  <si>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</si>
  <si>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</si>
  <si>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</si>
  <si>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</si>
  <si>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</si>
  <si>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</si>
  <si>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</si>
  <si>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</si>
  <si>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</si>
  <si>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</si>
  <si>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</si>
  <si>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</si>
  <si>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</si>
  <si>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</si>
  <si>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</si>
  <si>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</si>
  <si>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</si>
  <si>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</si>
  <si>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</si>
  <si>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</si>
  <si>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</si>
  <si>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</si>
  <si>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</si>
  <si>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</si>
  <si>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</si>
  <si>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</si>
  <si>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</si>
  <si>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</si>
  <si>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</si>
  <si>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</si>
  <si>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</si>
  <si>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</si>
  <si>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</si>
  <si>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</si>
  <si>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</si>
  <si>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</si>
  <si>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</si>
  <si>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</si>
  <si>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</si>
  <si>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</si>
  <si>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</si>
  <si>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</si>
  <si>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</si>
  <si>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</si>
  <si>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</si>
  <si>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</si>
  <si>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</si>
  <si>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</si>
  <si>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</si>
  <si>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</si>
  <si>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</si>
  <si>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</si>
  <si>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</si>
  <si>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</si>
  <si>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</si>
  <si>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</si>
  <si>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</si>
  <si>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</si>
  <si>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</si>
  <si>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</si>
  <si>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</si>
  <si>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</si>
  <si>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</si>
  <si>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</si>
  <si>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</si>
  <si>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</si>
  <si>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</si>
  <si>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</si>
  <si>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</si>
  <si>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</si>
  <si>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</si>
  <si>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</si>
  <si>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</si>
  <si>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</si>
  <si>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</si>
  <si>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</si>
  <si>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</si>
  <si>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</si>
  <si>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</si>
  <si>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</si>
  <si>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</si>
  <si>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</si>
  <si>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</si>
  <si>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</si>
  <si>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</si>
  <si>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</si>
  <si>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</si>
  <si>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</si>
  <si>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</si>
  <si>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</si>
  <si>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</si>
  <si>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</si>
  <si>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</si>
  <si>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</si>
  <si>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</si>
  <si>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</si>
  <si>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</si>
  <si>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</si>
  <si>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</si>
  <si>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</si>
  <si>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</si>
  <si>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</si>
  <si>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</si>
  <si>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</si>
  <si>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</si>
  <si>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</si>
  <si>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</si>
  <si>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</si>
  <si>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</si>
  <si>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</si>
  <si>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</si>
  <si>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</si>
  <si>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</si>
  <si>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</si>
  <si>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</si>
  <si>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</si>
  <si>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</si>
  <si>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</si>
  <si>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</si>
  <si>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</si>
  <si>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</si>
  <si>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</si>
  <si>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</si>
  <si>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</si>
  <si>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</si>
  <si>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</si>
  <si>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</si>
  <si>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</si>
  <si>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</si>
  <si>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</si>
  <si>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</si>
  <si>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</si>
  <si>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</si>
  <si>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</si>
  <si>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</si>
  <si>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</si>
  <si>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</si>
  <si>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</si>
  <si>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</si>
  <si>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</si>
  <si>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</si>
  <si>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</si>
  <si>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</si>
  <si>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</si>
  <si>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</si>
  <si>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</si>
  <si>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</si>
  <si>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</si>
  <si>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</si>
  <si>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</si>
  <si>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</si>
  <si>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</si>
  <si>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</si>
  <si>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</si>
  <si>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</si>
  <si>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</si>
  <si>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</si>
  <si>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</si>
  <si>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</si>
  <si>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</si>
  <si>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</si>
  <si>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</si>
  <si>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</si>
  <si>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</si>
  <si>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</si>
  <si>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</si>
  <si>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</si>
  <si>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</si>
  <si>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</si>
  <si>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</si>
  <si>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</si>
  <si>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</si>
  <si>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</si>
  <si>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</si>
  <si>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</si>
  <si>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</si>
  <si>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</si>
  <si>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</si>
  <si>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</si>
  <si>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</si>
  <si>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</si>
  <si>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</si>
  <si>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</si>
  <si>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</si>
  <si>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</si>
  <si>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</si>
  <si>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</si>
  <si>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</si>
  <si>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</si>
  <si>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</si>
  <si>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</si>
  <si>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</si>
  <si>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</si>
  <si>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</si>
  <si>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</si>
  <si>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</si>
  <si>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</si>
  <si>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</si>
  <si>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</si>
  <si>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</si>
  <si>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</si>
  <si>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</si>
  <si>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</si>
  <si>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</si>
  <si>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</si>
  <si>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</si>
  <si>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</si>
  <si>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</si>
  <si>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</si>
  <si>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</si>
  <si>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</si>
  <si>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</si>
  <si>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</si>
  <si>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</si>
  <si>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</si>
  <si>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</si>
  <si>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</si>
  <si>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</si>
  <si>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</si>
  <si>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</si>
  <si>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</si>
  <si>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</si>
  <si>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</si>
  <si>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</si>
  <si>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</si>
  <si>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</si>
  <si>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</si>
  <si>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</si>
  <si>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</si>
  <si>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</si>
  <si>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</si>
  <si>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</si>
  <si>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</si>
  <si>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</si>
  <si>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</si>
  <si>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</si>
  <si>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</si>
  <si>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</si>
  <si>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</si>
  <si>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</si>
  <si>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</si>
  <si>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</si>
  <si>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</si>
  <si>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</si>
  <si>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</si>
  <si>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</si>
  <si>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</si>
  <si>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</si>
  <si>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</si>
  <si>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</si>
  <si>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</si>
  <si>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</si>
  <si>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</si>
  <si>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</si>
  <si>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</si>
  <si>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</si>
  <si>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</si>
  <si>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</si>
  <si>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</si>
  <si>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</si>
  <si>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</si>
  <si>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</si>
  <si>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</si>
  <si>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</si>
  <si>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</si>
  <si>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</si>
  <si>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</si>
  <si>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</si>
  <si>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</si>
  <si>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</si>
  <si>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</si>
  <si>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</si>
  <si>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</si>
  <si>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</si>
  <si>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</si>
  <si>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</si>
  <si>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</si>
  <si>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</si>
  <si>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</si>
  <si>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</si>
  <si>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</si>
  <si>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</si>
  <si>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</si>
  <si>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</si>
  <si>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</si>
  <si>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</si>
  <si>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</si>
  <si>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</si>
  <si>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</si>
  <si>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</si>
  <si>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</si>
  <si>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</si>
  <si>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</si>
  <si>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</si>
  <si>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</si>
  <si>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</si>
  <si>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</si>
  <si>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</si>
  <si>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</si>
  <si>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</si>
  <si>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</si>
  <si>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</si>
  <si>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</si>
  <si>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</si>
  <si>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</si>
  <si>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</si>
  <si>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</si>
  <si>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</si>
  <si>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</si>
  <si>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</si>
  <si>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</si>
  <si>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</si>
  <si>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</si>
  <si>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</si>
  <si>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</si>
  <si>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</si>
  <si>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</si>
  <si>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</si>
  <si>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</si>
  <si>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</si>
  <si>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</si>
  <si>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</si>
  <si>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</si>
  <si>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</si>
  <si>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</si>
  <si>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</si>
  <si>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</si>
  <si>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</si>
  <si>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</si>
  <si>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</si>
  <si>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</si>
  <si>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</si>
  <si>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</si>
  <si>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</si>
  <si>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</si>
  <si>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</si>
  <si>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</si>
  <si>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</si>
  <si>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</si>
  <si>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</si>
  <si>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</si>
  <si>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</si>
  <si>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</si>
  <si>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</si>
  <si>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</si>
  <si>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</si>
  <si>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</si>
  <si>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</si>
  <si>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</si>
  <si>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</si>
  <si>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</si>
  <si>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</si>
  <si>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</si>
  <si>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</si>
  <si>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</si>
  <si>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</si>
  <si>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</si>
  <si>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</si>
  <si>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</si>
  <si>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</si>
  <si>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</si>
  <si>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</si>
  <si>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</si>
  <si>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</si>
  <si>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</si>
  <si>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</si>
  <si>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</si>
  <si>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</si>
  <si>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</si>
  <si>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</si>
  <si>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</si>
  <si>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AF_09/2021</t>
  </si>
  <si>
    <t>CORTE E DOBRA DE AÇO CA-50, DIÂMETRO DE 6,3 MM, UTILIZADO EM ESTRIBO CONTÍNUO HELICOIDAL. AF_09/2021</t>
  </si>
  <si>
    <t>CORTE E DOBRA DE AÇO CA-50, DIÂMERO DE 32 MM, UTILIZADO EM ESTRUTURAS DIVERSAS, EXCETO LAJE. AF_10/2016</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</si>
  <si>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</si>
  <si>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</si>
  <si>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</si>
  <si>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</si>
  <si>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</si>
  <si>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</si>
  <si>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</si>
  <si>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</si>
  <si>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</si>
  <si>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</si>
  <si>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</si>
  <si>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</si>
  <si>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</si>
  <si>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</si>
  <si>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</si>
  <si>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</si>
  <si>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</si>
  <si>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</si>
  <si>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</si>
  <si>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</si>
  <si>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</si>
  <si>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</si>
  <si>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</si>
  <si>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</si>
  <si>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</si>
  <si>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</si>
  <si>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</si>
  <si>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</si>
  <si>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</si>
  <si>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</si>
  <si>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</si>
  <si>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</si>
  <si>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</si>
  <si>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</si>
  <si>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</si>
  <si>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</si>
  <si>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</si>
  <si>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</si>
  <si>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</si>
  <si>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</si>
  <si>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</si>
  <si>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</si>
  <si>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</si>
  <si>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</si>
  <si>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</si>
  <si>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</si>
  <si>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</si>
  <si>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</si>
  <si>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</si>
  <si>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</si>
  <si>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</si>
  <si>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</si>
  <si>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</si>
  <si>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</si>
  <si>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</si>
  <si>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</si>
  <si>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</si>
  <si>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</si>
  <si>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</si>
  <si>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</si>
  <si>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</si>
  <si>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</si>
  <si>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</si>
  <si>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</si>
  <si>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</si>
  <si>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</si>
  <si>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</si>
  <si>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</si>
  <si>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</si>
  <si>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</si>
  <si>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</si>
  <si>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</si>
  <si>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</si>
  <si>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</si>
  <si>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</si>
  <si>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</si>
  <si>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</si>
  <si>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</si>
  <si>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</si>
  <si>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</si>
  <si>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</si>
  <si>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</si>
  <si>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</si>
  <si>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</si>
  <si>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</si>
  <si>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</si>
  <si>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</si>
  <si>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</si>
  <si>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</si>
  <si>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</si>
  <si>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</si>
  <si>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</si>
  <si>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</si>
  <si>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</si>
  <si>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</si>
  <si>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</si>
  <si>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</si>
  <si>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</si>
  <si>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</si>
  <si>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</si>
  <si>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</si>
  <si>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</si>
  <si>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</si>
  <si>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</si>
  <si>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</si>
  <si>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</si>
  <si>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</si>
  <si>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</si>
  <si>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</si>
  <si>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</si>
  <si>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</si>
  <si>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</si>
  <si>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</si>
  <si>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</si>
  <si>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</si>
  <si>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</si>
  <si>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</si>
  <si>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</si>
  <si>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</si>
  <si>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</si>
  <si>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</si>
  <si>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</si>
  <si>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</si>
  <si>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</si>
  <si>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</si>
  <si>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</si>
  <si>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</si>
  <si>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</si>
  <si>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</si>
  <si>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</si>
  <si>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</si>
  <si>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</si>
  <si>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</si>
  <si>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</si>
  <si>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</si>
  <si>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</si>
  <si>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</si>
  <si>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</si>
  <si>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</si>
  <si>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</si>
  <si>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</si>
  <si>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</si>
  <si>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</si>
  <si>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</si>
  <si>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</si>
  <si>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</si>
  <si>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</si>
  <si>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</si>
  <si>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</si>
  <si>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</si>
  <si>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</si>
  <si>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</si>
  <si>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</si>
  <si>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</si>
  <si>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</si>
  <si>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</si>
  <si>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</si>
  <si>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</si>
  <si>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</si>
  <si>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</si>
  <si>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</si>
  <si>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</si>
  <si>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</si>
  <si>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</si>
  <si>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</si>
  <si>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</si>
  <si>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</si>
  <si>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</si>
  <si>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</si>
  <si>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</si>
  <si>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</si>
  <si>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</si>
  <si>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</si>
  <si>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</si>
  <si>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</si>
  <si>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</si>
  <si>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</si>
  <si>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</si>
  <si>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</si>
  <si>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</si>
  <si>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</si>
  <si>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</si>
  <si>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</si>
  <si>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</si>
  <si>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</si>
  <si>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</si>
  <si>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</si>
  <si>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</si>
  <si>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</si>
  <si>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</si>
  <si>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</si>
  <si>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</si>
  <si>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</si>
  <si>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</si>
  <si>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</si>
  <si>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</si>
  <si>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</si>
  <si>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</si>
  <si>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</si>
  <si>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</si>
  <si>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</si>
  <si>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</si>
  <si>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</si>
  <si>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</si>
  <si>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</si>
  <si>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</si>
  <si>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</si>
  <si>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</si>
  <si>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</si>
  <si>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</si>
  <si>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</si>
  <si>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</si>
  <si>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</si>
  <si>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</si>
  <si>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</si>
  <si>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</si>
  <si>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</si>
  <si>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</si>
  <si>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</si>
  <si>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</si>
  <si>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</si>
  <si>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</si>
  <si>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</si>
  <si>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</si>
  <si>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</si>
  <si>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</si>
  <si>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</si>
  <si>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</si>
  <si>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</si>
  <si>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</si>
  <si>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</si>
  <si>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</si>
  <si>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</si>
  <si>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</si>
  <si>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</si>
  <si>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</si>
  <si>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</si>
  <si>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</si>
  <si>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</si>
  <si>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</si>
  <si>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</si>
  <si>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</si>
  <si>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</si>
  <si>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</si>
  <si>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</si>
  <si>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</si>
  <si>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</si>
  <si>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</si>
  <si>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</si>
  <si>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</si>
  <si>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</si>
  <si>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</si>
  <si>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</si>
  <si>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</si>
  <si>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</si>
  <si>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</si>
  <si>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</si>
  <si>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</si>
  <si>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</si>
  <si>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</si>
  <si>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</si>
  <si>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</si>
  <si>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</si>
  <si>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</si>
  <si>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</si>
  <si>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</si>
  <si>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</si>
  <si>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</si>
  <si>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</si>
  <si>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</si>
  <si>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</si>
  <si>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</si>
  <si>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</si>
  <si>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</si>
  <si>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</si>
  <si>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</si>
  <si>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</si>
  <si>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</si>
  <si>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</si>
  <si>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</si>
  <si>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</si>
  <si>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</si>
  <si>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</si>
  <si>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</si>
  <si>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</si>
  <si>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</si>
  <si>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</si>
  <si>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</si>
  <si>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</si>
  <si>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</si>
  <si>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</si>
  <si>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</si>
  <si>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</si>
  <si>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</si>
  <si>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</si>
  <si>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</si>
  <si>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</si>
  <si>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</si>
  <si>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</si>
  <si>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</si>
  <si>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</si>
  <si>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</si>
  <si>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</si>
  <si>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</si>
  <si>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</si>
  <si>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</si>
  <si>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</si>
  <si>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</si>
  <si>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</si>
  <si>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</si>
  <si>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</si>
  <si>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</si>
  <si>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</si>
  <si>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</si>
  <si>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</si>
  <si>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</si>
  <si>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</si>
  <si>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</si>
  <si>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</si>
  <si>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</si>
  <si>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</si>
  <si>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</si>
  <si>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</si>
  <si>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</si>
  <si>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</si>
  <si>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</si>
  <si>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</si>
  <si>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</si>
  <si>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</si>
  <si>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</si>
  <si>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</si>
  <si>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</si>
  <si>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</si>
  <si>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</si>
  <si>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</si>
  <si>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</si>
  <si>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</si>
  <si>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</si>
  <si>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</si>
  <si>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</si>
  <si>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</si>
  <si>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</si>
  <si>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</si>
  <si>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</si>
  <si>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</si>
  <si>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</si>
  <si>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</si>
  <si>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</si>
  <si>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</si>
  <si>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</si>
  <si>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</si>
  <si>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</si>
  <si>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</si>
  <si>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</si>
  <si>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</si>
  <si>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</si>
  <si>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</si>
  <si>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</si>
  <si>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</si>
  <si>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</si>
  <si>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</si>
  <si>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</si>
  <si>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</si>
  <si>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</si>
  <si>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</si>
  <si>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</si>
  <si>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</si>
  <si>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</si>
  <si>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</si>
  <si>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</si>
  <si>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</si>
  <si>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</si>
  <si>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</si>
  <si>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</si>
  <si>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</si>
  <si>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</si>
  <si>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</si>
  <si>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</si>
  <si>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</si>
  <si>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</si>
  <si>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</si>
  <si>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</si>
  <si>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</si>
  <si>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</si>
  <si>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</si>
  <si>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</si>
  <si>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</si>
  <si>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</si>
  <si>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</si>
  <si>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</si>
  <si>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</si>
  <si>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</si>
  <si>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</si>
  <si>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</si>
  <si>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</si>
  <si>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</si>
  <si>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</si>
  <si>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</si>
  <si>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</si>
  <si>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</si>
  <si>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</si>
  <si>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</si>
  <si>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</si>
  <si>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</si>
  <si>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</si>
  <si>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</si>
  <si>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</si>
  <si>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</si>
  <si>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</si>
  <si>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</si>
  <si>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</si>
  <si>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</si>
  <si>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</si>
  <si>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</si>
  <si>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</si>
  <si>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</si>
  <si>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</si>
  <si>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</si>
  <si>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</si>
  <si>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</si>
  <si>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</si>
  <si>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</si>
  <si>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</si>
  <si>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</si>
  <si>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</si>
  <si>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</si>
  <si>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</si>
  <si>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</si>
  <si>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</si>
  <si>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</si>
  <si>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</si>
  <si>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</si>
  <si>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</si>
  <si>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</si>
  <si>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</si>
  <si>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</si>
  <si>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</si>
  <si>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</si>
  <si>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</si>
  <si>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</si>
  <si>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</si>
  <si>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</si>
  <si>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</si>
  <si>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</si>
  <si>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</si>
  <si>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</si>
  <si>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</si>
  <si>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</si>
  <si>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</si>
  <si>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</si>
  <si>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</si>
  <si>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</si>
  <si>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</si>
  <si>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</si>
  <si>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</si>
  <si>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</si>
  <si>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</si>
  <si>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</si>
  <si>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</si>
  <si>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</si>
  <si>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</si>
  <si>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</si>
  <si>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</si>
  <si>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</si>
  <si>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</si>
  <si>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</si>
  <si>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</si>
  <si>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</si>
  <si>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</si>
  <si>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</si>
  <si>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</si>
  <si>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</si>
  <si>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</si>
  <si>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</si>
  <si>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</si>
  <si>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</si>
  <si>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</si>
  <si>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</si>
  <si>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</si>
  <si>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</si>
  <si>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</si>
  <si>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</si>
  <si>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</si>
  <si>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</si>
  <si>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</si>
  <si>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</si>
  <si>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</si>
  <si>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</si>
  <si>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</si>
  <si>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</si>
  <si>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</si>
  <si>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</si>
  <si>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</si>
  <si>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</si>
  <si>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</si>
  <si>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</si>
  <si>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</si>
  <si>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</si>
  <si>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</si>
  <si>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</si>
  <si>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</si>
  <si>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</si>
  <si>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</si>
  <si>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</si>
  <si>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</si>
  <si>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</si>
  <si>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</si>
  <si>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</si>
  <si>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</si>
  <si>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</si>
  <si>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</si>
  <si>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</si>
  <si>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</si>
  <si>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</si>
  <si>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</si>
  <si>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</si>
  <si>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</si>
  <si>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</si>
  <si>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</si>
  <si>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</si>
  <si>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</si>
  <si>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</si>
  <si>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</si>
  <si>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</si>
  <si>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</si>
  <si>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</si>
  <si>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</si>
  <si>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</si>
  <si>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</si>
  <si>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</si>
  <si>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</si>
  <si>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</si>
  <si>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</si>
  <si>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</si>
  <si>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</si>
  <si>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</si>
  <si>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</si>
  <si>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</si>
  <si>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</si>
  <si>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</si>
  <si>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</si>
  <si>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</si>
  <si>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</si>
  <si>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</si>
  <si>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</si>
  <si>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</si>
  <si>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</si>
  <si>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</si>
  <si>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</si>
  <si>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</si>
  <si>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</si>
  <si>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</si>
  <si>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</si>
  <si>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</si>
  <si>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</si>
  <si>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</si>
  <si>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</si>
  <si>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</si>
  <si>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</si>
  <si>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</si>
  <si>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</si>
  <si>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</si>
  <si>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</si>
  <si>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</si>
  <si>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</si>
  <si>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</si>
  <si>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</si>
  <si>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</si>
  <si>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</si>
  <si>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</si>
  <si>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</si>
  <si>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</si>
  <si>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</si>
  <si>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</si>
  <si>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</si>
  <si>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</si>
  <si>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</si>
  <si>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</si>
  <si>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</si>
  <si>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</si>
  <si>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</si>
  <si>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</si>
  <si>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</si>
  <si>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</si>
  <si>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</si>
  <si>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</si>
  <si>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</si>
  <si>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</si>
  <si>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</si>
  <si>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</si>
  <si>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</si>
  <si>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</si>
  <si>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</si>
  <si>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</si>
  <si>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</si>
  <si>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</si>
  <si>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</si>
  <si>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</si>
  <si>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</si>
  <si>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</si>
  <si>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</si>
  <si>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</si>
  <si>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</si>
  <si>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</si>
  <si>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</si>
  <si>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</si>
  <si>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</si>
  <si>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</si>
  <si>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</si>
  <si>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</si>
  <si>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</si>
  <si>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</si>
  <si>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</si>
  <si>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</si>
  <si>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</si>
  <si>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</si>
  <si>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</si>
  <si>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</si>
  <si>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</si>
  <si>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</si>
  <si>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</si>
  <si>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</si>
  <si>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</si>
  <si>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</si>
  <si>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</si>
  <si>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</si>
  <si>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</si>
  <si>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</si>
  <si>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</si>
  <si>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</si>
  <si>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</si>
  <si>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</si>
  <si>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</si>
  <si>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</si>
  <si>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</si>
  <si>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</si>
  <si>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</si>
  <si>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</si>
  <si>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</si>
  <si>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</si>
  <si>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</si>
  <si>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</si>
  <si>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</si>
  <si>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</si>
  <si>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</si>
  <si>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</si>
  <si>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</si>
  <si>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</si>
  <si>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</si>
  <si>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</si>
  <si>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</si>
  <si>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</si>
  <si>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</si>
  <si>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</si>
  <si>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</si>
  <si>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</si>
  <si>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</si>
  <si>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</si>
  <si>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</si>
  <si>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</si>
  <si>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</si>
  <si>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</si>
  <si>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</si>
  <si>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</si>
  <si>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</si>
  <si>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</si>
  <si>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</si>
  <si>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</si>
  <si>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</si>
  <si>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</si>
  <si>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</si>
  <si>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</si>
  <si>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</si>
  <si>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</si>
  <si>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</si>
  <si>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</si>
  <si>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</si>
  <si>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</si>
  <si>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</si>
  <si>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</si>
  <si>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</si>
  <si>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</si>
  <si>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</si>
  <si>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</si>
  <si>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</si>
  <si>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</si>
  <si>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</si>
  <si>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</si>
  <si>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</si>
  <si>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</si>
  <si>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</si>
  <si>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</si>
  <si>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</si>
  <si>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</si>
  <si>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</si>
  <si>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</si>
  <si>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</si>
  <si>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</si>
  <si>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</si>
  <si>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</si>
  <si>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</si>
  <si>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</si>
  <si>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</si>
  <si>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</si>
  <si>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</si>
  <si>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</si>
  <si>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</si>
  <si>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</si>
  <si>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</si>
  <si>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</si>
  <si>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</si>
  <si>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</si>
  <si>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</si>
  <si>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</si>
  <si>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</si>
  <si>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</si>
  <si>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</si>
  <si>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</si>
  <si>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</si>
  <si>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</si>
  <si>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</si>
  <si>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</si>
  <si>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</si>
  <si>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</si>
  <si>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</si>
  <si>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</si>
  <si>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</si>
  <si>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</si>
  <si>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</si>
  <si>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</si>
  <si>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</si>
  <si>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</si>
  <si>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</si>
  <si>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</si>
  <si>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</si>
  <si>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</si>
  <si>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</si>
  <si>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</si>
  <si>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</si>
  <si>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</si>
  <si>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</si>
  <si>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</si>
  <si>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</si>
  <si>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</si>
  <si>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</si>
  <si>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</si>
  <si>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</si>
  <si>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</si>
  <si>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</si>
  <si>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</si>
  <si>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</si>
  <si>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</si>
  <si>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</si>
  <si>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</si>
  <si>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</si>
  <si>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</si>
  <si>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</si>
  <si>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</si>
  <si>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</si>
  <si>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</si>
  <si>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</si>
  <si>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</si>
  <si>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</si>
  <si>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</si>
  <si>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</si>
  <si>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</si>
  <si>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</si>
  <si>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</si>
  <si>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</si>
  <si>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</si>
  <si>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</si>
  <si>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</si>
  <si>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</si>
  <si>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</si>
  <si>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</si>
  <si>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</si>
  <si>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</si>
  <si>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</si>
  <si>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</si>
  <si>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</si>
  <si>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</si>
  <si>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</si>
  <si>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</si>
  <si>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</si>
  <si>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</si>
  <si>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</si>
  <si>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</si>
  <si>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</si>
  <si>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</si>
  <si>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</si>
  <si>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</si>
  <si>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</si>
  <si>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</si>
  <si>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</si>
  <si>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</si>
  <si>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</si>
  <si>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</si>
  <si>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</si>
  <si>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</si>
  <si>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</si>
  <si>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</si>
  <si>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</si>
  <si>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</si>
  <si>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</si>
  <si>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</si>
  <si>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</si>
  <si>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</si>
  <si>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</si>
  <si>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</si>
  <si>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</si>
  <si>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</si>
  <si>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</si>
  <si>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</si>
  <si>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</si>
  <si>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</si>
  <si>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</si>
  <si>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</si>
  <si>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</si>
  <si>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</si>
  <si>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</si>
  <si>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</si>
  <si>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</si>
  <si>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</si>
  <si>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</si>
  <si>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</si>
  <si>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</si>
  <si>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</si>
  <si>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</si>
  <si>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</si>
  <si>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</si>
  <si>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</si>
  <si>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</si>
  <si>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</si>
  <si>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</si>
  <si>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</si>
  <si>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</si>
  <si>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</si>
  <si>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</si>
  <si>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</si>
  <si>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</si>
  <si>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</si>
  <si>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</si>
  <si>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</si>
  <si>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</si>
  <si>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</si>
  <si>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</si>
  <si>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</si>
  <si>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</si>
  <si>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</si>
  <si>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</si>
  <si>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</si>
  <si>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</si>
  <si>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</si>
  <si>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</si>
  <si>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</si>
  <si>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</si>
  <si>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</si>
  <si>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</si>
  <si>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</si>
  <si>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</si>
  <si>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</si>
  <si>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</si>
  <si>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</si>
  <si>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</si>
  <si>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</si>
  <si>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</si>
  <si>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</si>
  <si>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</si>
  <si>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</si>
  <si>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</si>
  <si>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</si>
  <si>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</si>
  <si>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</si>
  <si>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</si>
  <si>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</si>
  <si>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</si>
  <si>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</si>
  <si>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</si>
  <si>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</si>
  <si>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</si>
  <si>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</si>
  <si>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</si>
  <si>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</si>
  <si>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</si>
  <si>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</si>
  <si>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</si>
  <si>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</si>
  <si>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</si>
  <si>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</si>
  <si>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</si>
  <si>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</si>
  <si>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</si>
  <si>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</si>
  <si>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</si>
  <si>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</si>
  <si>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</si>
  <si>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</si>
  <si>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</si>
  <si>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</si>
  <si>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</si>
  <si>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</si>
  <si>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</si>
  <si>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</si>
  <si>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</si>
  <si>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</si>
  <si>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</si>
  <si>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</si>
  <si>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</si>
  <si>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</si>
  <si>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</si>
  <si>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</si>
  <si>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</si>
  <si>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</si>
  <si>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</si>
  <si>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</si>
  <si>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</si>
  <si>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</si>
  <si>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</si>
  <si>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</si>
  <si>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</si>
  <si>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</si>
  <si>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</si>
  <si>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</si>
  <si>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</si>
  <si>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</si>
  <si>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</si>
  <si>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</si>
  <si>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</si>
  <si>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</si>
  <si>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</si>
  <si>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</si>
  <si>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</si>
  <si>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</si>
  <si>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</si>
  <si>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</si>
  <si>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</si>
  <si>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</si>
  <si>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</si>
  <si>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</si>
  <si>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</si>
  <si>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</si>
  <si>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</si>
  <si>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</si>
  <si>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</si>
  <si>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</si>
  <si>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</si>
  <si>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</si>
  <si>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</si>
  <si>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</si>
  <si>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</si>
  <si>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</si>
  <si>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</si>
  <si>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</si>
  <si>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</si>
  <si>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</si>
  <si>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</si>
  <si>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</si>
  <si>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</si>
  <si>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</si>
  <si>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</si>
  <si>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</si>
  <si>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</si>
  <si>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</si>
  <si>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</si>
  <si>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</si>
  <si>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</si>
  <si>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</si>
  <si>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</si>
  <si>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</si>
  <si>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</si>
  <si>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</si>
  <si>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</si>
  <si>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</si>
  <si>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</si>
  <si>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</si>
  <si>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</si>
  <si>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</si>
  <si>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</si>
  <si>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</si>
  <si>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</si>
  <si>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</si>
  <si>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</si>
  <si>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</si>
  <si>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</si>
  <si>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</si>
  <si>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</si>
  <si>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</si>
  <si>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</si>
  <si>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</si>
  <si>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</si>
  <si>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</si>
  <si>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</si>
  <si>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</si>
  <si>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</si>
  <si>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</si>
  <si>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</si>
  <si>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</si>
  <si>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</si>
  <si>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</si>
  <si>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</si>
  <si>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</si>
  <si>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</si>
  <si>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</si>
  <si>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</si>
  <si>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</si>
  <si>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</si>
  <si>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</si>
  <si>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</si>
  <si>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</si>
  <si>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</si>
  <si>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</si>
  <si>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</si>
  <si>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</si>
  <si>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</si>
  <si>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</si>
  <si>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</si>
  <si>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</si>
  <si>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</si>
  <si>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</si>
  <si>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</si>
  <si>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</si>
  <si>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</si>
  <si>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</si>
  <si>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</si>
  <si>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</si>
  <si>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</si>
  <si>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</si>
  <si>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</si>
  <si>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</si>
  <si>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</si>
  <si>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</si>
  <si>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</si>
  <si>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</si>
  <si>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</si>
  <si>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</si>
  <si>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</si>
  <si>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</si>
  <si>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</si>
  <si>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</si>
  <si>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</si>
  <si>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</si>
  <si>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</si>
  <si>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</si>
  <si>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</si>
  <si>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</si>
  <si>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</si>
  <si>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</si>
  <si>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</si>
  <si>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</si>
  <si>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</si>
  <si>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</si>
  <si>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</si>
  <si>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</si>
  <si>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</si>
  <si>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</si>
  <si>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</si>
  <si>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</si>
  <si>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</si>
  <si>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</si>
  <si>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</si>
  <si>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</si>
  <si>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</si>
  <si>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</si>
  <si>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</si>
  <si>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</si>
  <si>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</si>
  <si>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</si>
  <si>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</si>
  <si>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</si>
  <si>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</si>
  <si>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</si>
  <si>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</si>
  <si>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</si>
  <si>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</si>
  <si>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</si>
  <si>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</si>
  <si>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</si>
  <si>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</si>
  <si>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</si>
  <si>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</si>
  <si>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</si>
  <si>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</si>
  <si>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</si>
  <si>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</si>
  <si>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</si>
  <si>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</si>
  <si>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</si>
  <si>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</si>
  <si>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</si>
  <si>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</si>
  <si>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</si>
  <si>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</si>
  <si>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</si>
  <si>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</si>
  <si>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</si>
  <si>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</si>
  <si>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</si>
  <si>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</si>
  <si>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</si>
  <si>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</si>
  <si>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</si>
  <si>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</si>
  <si>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</si>
  <si>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</si>
  <si>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</si>
  <si>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</si>
  <si>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</si>
  <si>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</si>
  <si>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</si>
  <si>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</si>
  <si>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</si>
  <si>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</si>
  <si>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</si>
  <si>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</si>
  <si>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</si>
  <si>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</si>
  <si>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</si>
  <si>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</si>
  <si>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</si>
  <si>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</si>
  <si>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</si>
  <si>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</si>
  <si>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</si>
  <si>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</si>
  <si>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</si>
  <si>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</si>
  <si>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</si>
  <si>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</si>
  <si>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</si>
  <si>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</si>
  <si>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</si>
  <si>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</si>
  <si>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</si>
  <si>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</si>
  <si>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</si>
  <si>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</si>
  <si>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</si>
  <si>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</si>
  <si>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</si>
  <si>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</si>
  <si>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</si>
  <si>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</si>
  <si>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</si>
  <si>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</si>
  <si>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</si>
  <si>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</si>
  <si>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</si>
  <si>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</si>
  <si>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</si>
  <si>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</si>
  <si>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</si>
  <si>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</si>
  <si>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</si>
  <si>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</si>
  <si>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</si>
  <si>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</si>
  <si>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</si>
  <si>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</si>
  <si>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</si>
  <si>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</si>
  <si>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</si>
  <si>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</si>
  <si>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</si>
  <si>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</si>
  <si>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</si>
  <si>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</si>
  <si>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</si>
  <si>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</si>
  <si>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</si>
  <si>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</si>
  <si>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</si>
  <si>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</si>
  <si>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</si>
  <si>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</si>
  <si>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</si>
  <si>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</si>
  <si>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</si>
  <si>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</si>
  <si>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</si>
  <si>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</si>
  <si>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</si>
  <si>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</si>
  <si>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</si>
  <si>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</si>
  <si>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</si>
  <si>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</si>
  <si>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</si>
  <si>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</si>
  <si>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</si>
  <si>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</si>
  <si>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</si>
  <si>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</si>
  <si>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</si>
  <si>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</si>
  <si>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</si>
  <si>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</si>
  <si>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</si>
  <si>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</si>
  <si>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</si>
  <si>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</si>
  <si>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</si>
  <si>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</si>
  <si>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</si>
  <si>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</si>
  <si>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</si>
  <si>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</si>
  <si>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</si>
  <si>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</si>
  <si>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</si>
  <si>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</si>
  <si>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</si>
  <si>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</si>
  <si>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</si>
  <si>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</si>
  <si>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</si>
  <si>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</si>
  <si>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</si>
  <si>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</si>
  <si>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</si>
  <si>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</si>
  <si>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</si>
  <si>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</si>
  <si>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</si>
  <si>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</si>
  <si>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</si>
  <si>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</si>
  <si>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</si>
  <si>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</si>
  <si>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</si>
  <si>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</si>
  <si>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</si>
  <si>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</si>
  <si>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</si>
  <si>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</si>
  <si>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</si>
  <si>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</si>
  <si>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</si>
  <si>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</si>
  <si>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</si>
  <si>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</si>
  <si>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</si>
  <si>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</si>
  <si>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</si>
  <si>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</si>
  <si>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</si>
  <si>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</si>
  <si>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</si>
  <si>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</si>
  <si>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</si>
  <si>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</si>
  <si>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</si>
  <si>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</si>
  <si>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</si>
  <si>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</si>
  <si>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</si>
  <si>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</si>
  <si>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</si>
  <si>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</si>
  <si>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</si>
  <si>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</si>
  <si>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</si>
  <si>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</si>
  <si>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</si>
  <si>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</si>
  <si>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</si>
  <si>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</si>
  <si>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</si>
  <si>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</si>
  <si>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</si>
  <si>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</si>
  <si>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</si>
  <si>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</si>
  <si>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</si>
  <si>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</si>
  <si>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</si>
  <si>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</si>
  <si>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</si>
  <si>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</si>
  <si>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</si>
  <si>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</si>
  <si>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</si>
  <si>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</si>
  <si>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</si>
  <si>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</si>
  <si>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</si>
  <si>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</si>
  <si>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</si>
  <si>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</si>
  <si>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</si>
  <si>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</si>
  <si>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</si>
  <si>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</si>
  <si>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</si>
  <si>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</si>
  <si>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</si>
  <si>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</si>
  <si>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</si>
  <si>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</si>
  <si>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</si>
  <si>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</si>
  <si>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</si>
  <si>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</si>
  <si>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</si>
  <si>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</si>
  <si>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</si>
  <si>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</si>
  <si>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</si>
  <si>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</si>
  <si>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</si>
  <si>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</si>
  <si>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</si>
  <si>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</si>
  <si>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</si>
  <si>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</si>
  <si>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</si>
  <si>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</si>
  <si>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</si>
  <si>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CURVAR 45 GRAUS, PVC, SERIE R, ÁGUA PLUVIAL, DN 100 MM, JUNTA ELÁSTICA, FORNECIDO E INSTALADO EM RAMAL DE ENCAMINHAMENTO.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</si>
  <si>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</si>
  <si>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</si>
  <si>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</si>
  <si>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</si>
  <si>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</si>
  <si>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</si>
  <si>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</si>
  <si>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</si>
  <si>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</si>
  <si>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</si>
  <si>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</si>
  <si>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</si>
  <si>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</si>
  <si>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</si>
  <si>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</si>
  <si>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</si>
  <si>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</si>
  <si>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</si>
  <si>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</si>
  <si>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</si>
  <si>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</si>
  <si>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</si>
  <si>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</si>
  <si>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</si>
  <si>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</si>
  <si>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</si>
  <si>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</si>
  <si>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</si>
  <si>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</si>
  <si>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</si>
  <si>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</si>
  <si>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</si>
  <si>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</si>
  <si>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</si>
  <si>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</si>
  <si>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</si>
  <si>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</si>
  <si>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</si>
  <si>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</si>
  <si>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</si>
  <si>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</si>
  <si>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</si>
  <si>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</si>
  <si>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CURVAR 45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</si>
  <si>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</si>
  <si>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</si>
  <si>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</si>
  <si>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</si>
  <si>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</si>
  <si>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</si>
  <si>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</si>
  <si>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</si>
  <si>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</si>
  <si>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</si>
  <si>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</si>
  <si>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</si>
  <si>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</si>
  <si>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</si>
  <si>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</si>
  <si>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</si>
  <si>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</si>
  <si>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</si>
  <si>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</si>
  <si>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</si>
  <si>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</si>
  <si>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</si>
  <si>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</si>
  <si>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</si>
  <si>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</si>
  <si>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</si>
  <si>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</si>
  <si>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</si>
  <si>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</si>
  <si>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</si>
  <si>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</si>
  <si>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</si>
  <si>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</si>
  <si>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</si>
  <si>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</si>
  <si>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</si>
  <si>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</si>
  <si>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</si>
  <si>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</si>
  <si>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</si>
  <si>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</si>
  <si>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</si>
  <si>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</si>
  <si>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</si>
  <si>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</si>
  <si>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</si>
  <si>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</si>
  <si>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</si>
  <si>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</si>
  <si>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</si>
  <si>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</si>
  <si>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</si>
  <si>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</si>
  <si>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</si>
  <si>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</si>
  <si>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</si>
  <si>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</si>
  <si>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</si>
  <si>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</si>
  <si>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</si>
  <si>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</si>
  <si>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</si>
  <si>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</si>
  <si>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</si>
  <si>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</si>
  <si>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</si>
  <si>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</si>
  <si>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</si>
  <si>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</si>
  <si>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</si>
  <si>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</si>
  <si>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</si>
  <si>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</si>
  <si>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</si>
  <si>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</si>
  <si>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</si>
  <si>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</si>
  <si>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</si>
  <si>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</si>
  <si>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</si>
  <si>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</si>
  <si>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</si>
  <si>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TÊ DE INSPEÇÃO, PVC, SERIE R, ÁGUA PLUVIAL, DN 150 X 100 MM, JUNTA ELÁSTICA, FORNECIDO E INSTALADO EM CONDUTORES VERTICAIS DE ÁGUAS PLUVIAIS.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</si>
  <si>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</si>
  <si>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</si>
  <si>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</si>
  <si>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</si>
  <si>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</si>
  <si>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</si>
  <si>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</si>
  <si>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</si>
  <si>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</si>
  <si>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</si>
  <si>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</si>
  <si>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</si>
  <si>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</si>
  <si>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</si>
  <si>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</si>
  <si>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</si>
  <si>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</si>
  <si>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</si>
  <si>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</si>
  <si>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</si>
  <si>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</si>
  <si>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</si>
  <si>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</si>
  <si>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</si>
  <si>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</si>
  <si>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</si>
  <si>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</si>
  <si>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</si>
  <si>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</si>
  <si>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</si>
  <si>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</si>
  <si>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</si>
  <si>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</si>
  <si>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</si>
  <si>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</si>
  <si>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</si>
  <si>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</si>
  <si>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</si>
  <si>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</si>
  <si>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</si>
  <si>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</si>
  <si>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</si>
  <si>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</si>
  <si>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</si>
  <si>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</si>
  <si>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</si>
  <si>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</si>
  <si>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</si>
  <si>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</si>
  <si>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</si>
  <si>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</si>
  <si>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</si>
  <si>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</si>
  <si>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</si>
  <si>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</si>
  <si>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</si>
  <si>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</si>
  <si>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</si>
  <si>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</si>
  <si>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</si>
  <si>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</si>
  <si>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</si>
  <si>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</si>
  <si>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</si>
  <si>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</si>
  <si>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</si>
  <si>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</si>
  <si>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</si>
  <si>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</si>
  <si>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</si>
  <si>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</si>
  <si>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</si>
  <si>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</si>
  <si>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</si>
  <si>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</si>
  <si>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</si>
  <si>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</si>
  <si>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</si>
  <si>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</si>
  <si>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</si>
  <si>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</si>
  <si>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</si>
  <si>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</si>
  <si>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</si>
  <si>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</si>
  <si>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</si>
  <si>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</si>
  <si>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</si>
  <si>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</si>
  <si>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</si>
  <si>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</si>
  <si>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</si>
  <si>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</si>
  <si>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</si>
  <si>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</si>
  <si>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</si>
  <si>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</si>
  <si>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</si>
  <si>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</si>
  <si>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</si>
  <si>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</si>
  <si>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</si>
  <si>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</si>
  <si>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</si>
  <si>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</si>
  <si>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</si>
  <si>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</si>
  <si>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</si>
  <si>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</si>
  <si>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</si>
  <si>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</si>
  <si>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</si>
  <si>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</si>
  <si>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</si>
  <si>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</si>
  <si>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</si>
  <si>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</si>
  <si>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</si>
  <si>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</si>
  <si>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</si>
  <si>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</si>
  <si>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</si>
  <si>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</si>
  <si>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</si>
  <si>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</si>
  <si>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</si>
  <si>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</si>
  <si>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</si>
  <si>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</si>
  <si>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</si>
  <si>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</si>
  <si>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</si>
  <si>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</si>
  <si>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</si>
  <si>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</si>
  <si>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</si>
  <si>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</si>
  <si>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</si>
  <si>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</si>
  <si>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</si>
  <si>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</si>
  <si>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</si>
  <si>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</si>
  <si>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</si>
  <si>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</si>
  <si>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</si>
  <si>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</si>
  <si>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</si>
  <si>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</si>
  <si>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</si>
  <si>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</si>
  <si>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</si>
  <si>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</si>
  <si>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</si>
  <si>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</si>
  <si>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</si>
  <si>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</si>
  <si>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</si>
  <si>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</si>
  <si>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</si>
  <si>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</si>
  <si>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</si>
  <si>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</si>
  <si>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</si>
  <si>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</si>
  <si>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</si>
  <si>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</si>
  <si>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</si>
  <si>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</si>
  <si>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</si>
  <si>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</si>
  <si>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</si>
  <si>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</si>
  <si>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</si>
  <si>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</si>
  <si>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</si>
  <si>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</si>
  <si>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</si>
  <si>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</si>
  <si>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</si>
  <si>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</si>
  <si>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</si>
  <si>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</si>
  <si>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</si>
  <si>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</si>
  <si>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 FORNECIMENTO E INSTALAÇÃO. AF_12/2015</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</si>
  <si>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</si>
  <si>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</si>
  <si>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</si>
  <si>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</si>
  <si>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</si>
  <si>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</si>
  <si>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</si>
  <si>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</si>
  <si>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</si>
  <si>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</si>
  <si>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</si>
  <si>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</si>
  <si>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</si>
  <si>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</si>
  <si>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</si>
  <si>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</si>
  <si>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</si>
  <si>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</si>
  <si>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</si>
  <si>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</si>
  <si>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</si>
  <si>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</si>
  <si>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</si>
  <si>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</si>
  <si>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</si>
  <si>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</si>
  <si>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</si>
  <si>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</si>
  <si>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</si>
  <si>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</si>
  <si>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</si>
  <si>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</si>
  <si>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</si>
  <si>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</si>
  <si>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</si>
  <si>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</si>
  <si>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</si>
  <si>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</si>
  <si>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</si>
  <si>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</si>
  <si>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</si>
  <si>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</si>
  <si>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</si>
  <si>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</si>
  <si>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</si>
  <si>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</si>
  <si>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</si>
  <si>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</si>
  <si>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</si>
  <si>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</si>
  <si>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</si>
  <si>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</si>
  <si>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</si>
  <si>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</si>
  <si>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</si>
  <si>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</si>
  <si>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</si>
  <si>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</si>
  <si>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</si>
  <si>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</si>
  <si>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</si>
  <si>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</si>
  <si>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</si>
  <si>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</si>
  <si>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</si>
  <si>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</si>
  <si>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</si>
  <si>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</si>
  <si>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</si>
  <si>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</si>
  <si>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</si>
  <si>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</si>
  <si>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</si>
  <si>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</si>
  <si>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</si>
  <si>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</si>
  <si>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</si>
  <si>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</si>
  <si>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</si>
  <si>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</si>
  <si>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</si>
  <si>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</si>
  <si>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</si>
  <si>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</si>
  <si>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</si>
  <si>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</si>
  <si>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</si>
  <si>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</si>
  <si>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</si>
  <si>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</si>
  <si>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</si>
  <si>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</si>
  <si>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</si>
  <si>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</si>
  <si>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</si>
  <si>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</si>
  <si>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</si>
  <si>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</si>
  <si>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</si>
  <si>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</si>
  <si>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</si>
  <si>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</si>
  <si>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</si>
  <si>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</si>
  <si>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</si>
  <si>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</si>
  <si>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</si>
  <si>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</si>
  <si>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</si>
  <si>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</si>
  <si>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</si>
  <si>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</si>
  <si>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</si>
  <si>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</si>
  <si>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</si>
  <si>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</si>
  <si>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</si>
  <si>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</si>
  <si>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</si>
  <si>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</si>
  <si>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</si>
  <si>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</si>
  <si>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</si>
  <si>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</si>
  <si>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</si>
  <si>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</si>
  <si>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</si>
  <si>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</si>
  <si>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</si>
  <si>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</si>
  <si>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</si>
  <si>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</si>
  <si>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</si>
  <si>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</si>
  <si>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</si>
  <si>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</si>
  <si>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</si>
  <si>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</si>
  <si>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</si>
  <si>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</si>
  <si>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</si>
  <si>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</si>
  <si>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</si>
  <si>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</si>
  <si>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</si>
  <si>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</si>
  <si>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</si>
  <si>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</si>
  <si>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</si>
  <si>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</si>
  <si>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</si>
  <si>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</si>
  <si>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</si>
  <si>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</si>
  <si>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</si>
  <si>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</si>
  <si>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</si>
  <si>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</si>
  <si>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</si>
  <si>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</si>
  <si>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</si>
  <si>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</si>
  <si>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</si>
  <si>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</si>
  <si>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</si>
  <si>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</si>
  <si>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</si>
  <si>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</si>
  <si>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</si>
  <si>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</si>
  <si>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</si>
  <si>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</si>
  <si>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</si>
  <si>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</si>
  <si>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</si>
  <si>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</si>
  <si>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</si>
  <si>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</si>
  <si>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</si>
  <si>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</si>
  <si>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</si>
  <si>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</si>
  <si>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</si>
  <si>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</si>
  <si>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</si>
  <si>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</si>
  <si>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</si>
  <si>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</si>
  <si>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</si>
  <si>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</si>
  <si>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</si>
  <si>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</si>
  <si>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</si>
  <si>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</si>
  <si>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</si>
  <si>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</si>
  <si>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</si>
  <si>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</si>
  <si>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</si>
  <si>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</si>
  <si>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</si>
  <si>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</si>
  <si>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</si>
  <si>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</si>
  <si>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</si>
  <si>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</si>
  <si>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</si>
  <si>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</si>
  <si>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</si>
  <si>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</si>
  <si>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</si>
  <si>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</si>
  <si>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</si>
  <si>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</si>
  <si>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</si>
  <si>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</si>
  <si>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</si>
  <si>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</si>
  <si>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</si>
  <si>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</si>
  <si>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</si>
  <si>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</si>
  <si>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</si>
  <si>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</si>
  <si>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</si>
  <si>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</si>
  <si>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</si>
  <si>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</si>
  <si>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</si>
  <si>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</si>
  <si>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</si>
  <si>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</si>
  <si>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</si>
  <si>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</si>
  <si>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</si>
  <si>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</si>
  <si>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</si>
  <si>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</si>
  <si>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</si>
  <si>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</si>
  <si>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</si>
  <si>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</si>
  <si>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</si>
  <si>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</si>
  <si>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</si>
  <si>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</si>
  <si>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</si>
  <si>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</si>
  <si>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</si>
  <si>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</si>
  <si>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</si>
  <si>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</si>
  <si>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</si>
  <si>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</si>
  <si>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</si>
  <si>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</si>
  <si>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</si>
  <si>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</si>
  <si>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</si>
  <si>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</si>
  <si>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</si>
  <si>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</si>
  <si>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</si>
  <si>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</si>
  <si>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</si>
  <si>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</si>
  <si>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</si>
  <si>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</si>
  <si>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</si>
  <si>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</si>
  <si>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</si>
  <si>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</si>
  <si>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</si>
  <si>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</si>
  <si>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</si>
  <si>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</si>
  <si>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</si>
  <si>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</si>
  <si>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</si>
  <si>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</si>
  <si>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</si>
  <si>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</si>
  <si>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</si>
  <si>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</si>
  <si>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</si>
  <si>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</si>
  <si>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</si>
  <si>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</si>
  <si>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</si>
  <si>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</si>
  <si>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</si>
  <si>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</si>
  <si>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</si>
  <si>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</si>
  <si>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</si>
  <si>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</si>
  <si>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</si>
  <si>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</si>
  <si>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</si>
  <si>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</si>
  <si>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</si>
  <si>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</si>
  <si>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</si>
  <si>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</si>
  <si>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</si>
  <si>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</si>
  <si>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</si>
  <si>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</si>
  <si>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</si>
  <si>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</si>
  <si>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</si>
  <si>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</si>
  <si>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</si>
  <si>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</si>
  <si>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</si>
  <si>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</si>
  <si>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</si>
  <si>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</si>
  <si>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</si>
  <si>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</si>
  <si>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</si>
  <si>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</si>
  <si>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</si>
  <si>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</si>
  <si>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</si>
  <si>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</si>
  <si>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</si>
  <si>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</si>
  <si>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</si>
  <si>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</si>
  <si>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</si>
  <si>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</si>
  <si>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</si>
  <si>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</si>
  <si>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</si>
  <si>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</si>
  <si>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</si>
  <si>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</si>
  <si>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</si>
  <si>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</si>
  <si>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</si>
  <si>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</si>
  <si>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</si>
  <si>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</si>
  <si>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</si>
  <si>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</si>
  <si>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</si>
  <si>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</si>
  <si>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</si>
  <si>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</si>
  <si>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</si>
  <si>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</si>
  <si>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</si>
  <si>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</si>
  <si>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</si>
  <si>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</si>
  <si>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</si>
  <si>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</si>
  <si>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</si>
  <si>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</si>
  <si>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</si>
  <si>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</si>
  <si>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</si>
  <si>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</si>
  <si>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</si>
  <si>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</si>
  <si>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</si>
  <si>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</si>
  <si>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</si>
  <si>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</si>
  <si>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</si>
  <si>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</si>
  <si>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</si>
  <si>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</si>
  <si>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</si>
  <si>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</si>
  <si>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</si>
  <si>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</si>
  <si>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</si>
  <si>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</si>
  <si>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</si>
  <si>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</si>
  <si>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</si>
  <si>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</si>
  <si>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</si>
  <si>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</si>
  <si>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</si>
  <si>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</si>
  <si>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</si>
  <si>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</si>
  <si>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</si>
  <si>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</si>
  <si>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</si>
  <si>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</si>
  <si>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</si>
  <si>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</si>
  <si>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</si>
  <si>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</si>
  <si>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</si>
  <si>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</si>
  <si>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</si>
  <si>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</si>
  <si>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</si>
  <si>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</si>
  <si>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</si>
  <si>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</si>
  <si>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</si>
  <si>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</si>
  <si>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</si>
  <si>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</si>
  <si>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</si>
  <si>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</si>
  <si>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</si>
  <si>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</si>
  <si>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</si>
  <si>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</si>
  <si>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</si>
  <si>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</si>
  <si>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</si>
  <si>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</si>
  <si>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</si>
  <si>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</si>
  <si>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</si>
  <si>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</si>
  <si>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</si>
  <si>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</si>
  <si>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</si>
  <si>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</si>
  <si>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</si>
  <si>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</si>
  <si>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</si>
  <si>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</si>
  <si>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</si>
  <si>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</si>
  <si>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</si>
  <si>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</si>
  <si>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</si>
  <si>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</si>
  <si>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</si>
  <si>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</si>
  <si>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</si>
  <si>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</si>
  <si>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</si>
  <si>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</si>
  <si>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</si>
  <si>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</si>
  <si>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</si>
  <si>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</si>
  <si>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</si>
  <si>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</si>
  <si>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</si>
  <si>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</si>
  <si>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</si>
  <si>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</si>
  <si>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</si>
  <si>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</si>
  <si>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</si>
  <si>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</si>
  <si>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</si>
  <si>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</si>
  <si>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</si>
  <si>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</si>
  <si>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</si>
  <si>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</si>
  <si>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</si>
  <si>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</si>
  <si>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</si>
  <si>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</si>
  <si>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</si>
  <si>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</si>
  <si>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</si>
  <si>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</si>
  <si>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</si>
  <si>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</si>
  <si>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</si>
  <si>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</si>
  <si>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</si>
  <si>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</si>
  <si>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</si>
  <si>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</si>
  <si>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</si>
  <si>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</si>
  <si>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</si>
  <si>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</si>
  <si>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</si>
  <si>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</si>
  <si>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</si>
  <si>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</si>
  <si>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</si>
  <si>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</si>
  <si>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</si>
  <si>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</si>
  <si>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</si>
  <si>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</si>
  <si>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</si>
  <si>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</si>
  <si>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</si>
  <si>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</si>
  <si>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</si>
  <si>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</si>
  <si>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</si>
  <si>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</si>
  <si>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</si>
  <si>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</si>
  <si>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</si>
  <si>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</si>
  <si>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</si>
  <si>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</si>
  <si>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</si>
  <si>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</si>
  <si>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</si>
  <si>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</si>
  <si>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</si>
  <si>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</si>
  <si>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</si>
  <si>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</si>
  <si>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</si>
  <si>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</si>
  <si>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</si>
  <si>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</si>
  <si>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</si>
  <si>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</si>
  <si>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</si>
  <si>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</si>
  <si>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</si>
  <si>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</si>
  <si>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</si>
  <si>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</si>
  <si>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</si>
  <si>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</si>
  <si>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</si>
  <si>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</si>
  <si>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</si>
  <si>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</si>
  <si>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</si>
  <si>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</si>
  <si>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</si>
  <si>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</si>
  <si>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</si>
  <si>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</si>
  <si>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</si>
  <si>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</si>
  <si>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</si>
  <si>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</si>
  <si>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</si>
  <si>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</si>
  <si>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</si>
  <si>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</si>
  <si>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</si>
  <si>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</si>
  <si>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</si>
  <si>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</si>
  <si>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</si>
  <si>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</si>
  <si>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</si>
  <si>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</si>
  <si>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</si>
  <si>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</si>
  <si>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</si>
  <si>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</si>
  <si>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</si>
  <si>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</si>
  <si>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</si>
  <si>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</si>
  <si>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</si>
  <si>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</si>
  <si>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</si>
  <si>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</si>
  <si>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</si>
  <si>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</si>
  <si>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</si>
  <si>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</si>
  <si>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</si>
  <si>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</si>
  <si>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</si>
  <si>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</si>
  <si>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</si>
  <si>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</si>
  <si>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</si>
  <si>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</si>
  <si>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</si>
  <si>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</si>
  <si>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</si>
  <si>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</si>
  <si>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</si>
  <si>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</si>
  <si>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</si>
  <si>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</si>
  <si>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</si>
  <si>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</si>
  <si>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</si>
  <si>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</si>
  <si>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</si>
  <si>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</si>
  <si>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</si>
  <si>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</si>
  <si>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</si>
  <si>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</si>
  <si>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</si>
  <si>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</si>
  <si>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</si>
  <si>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</si>
  <si>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</si>
  <si>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</si>
  <si>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</si>
  <si>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</si>
  <si>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</si>
  <si>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</si>
  <si>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</si>
  <si>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</si>
  <si>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</si>
  <si>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</si>
  <si>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</si>
  <si>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</si>
  <si>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</si>
  <si>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</si>
  <si>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</si>
  <si>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</si>
  <si>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</si>
  <si>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</si>
  <si>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</si>
  <si>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</si>
  <si>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</si>
  <si>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</si>
  <si>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</si>
  <si>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</si>
  <si>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</si>
  <si>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</si>
  <si>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</si>
  <si>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</si>
  <si>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</si>
  <si>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</si>
  <si>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</si>
  <si>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</si>
  <si>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</si>
  <si>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</si>
  <si>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</si>
  <si>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</si>
  <si>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</si>
  <si>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</si>
  <si>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</si>
  <si>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</si>
  <si>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</si>
  <si>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</si>
  <si>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</si>
  <si>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</si>
  <si>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</si>
  <si>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</si>
  <si>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</si>
  <si>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</si>
  <si>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</si>
  <si>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</si>
  <si>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</si>
  <si>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</si>
  <si>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</si>
  <si>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</si>
  <si>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</si>
  <si>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</si>
  <si>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</si>
  <si>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</si>
  <si>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</si>
  <si>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</si>
  <si>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</si>
  <si>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</si>
  <si>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</si>
  <si>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</si>
  <si>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</si>
  <si>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</si>
  <si>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</si>
  <si>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</si>
  <si>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</si>
  <si>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</si>
  <si>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</si>
  <si>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</si>
  <si>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</si>
  <si>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</si>
  <si>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</si>
  <si>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</si>
  <si>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</si>
  <si>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</si>
  <si>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</si>
  <si>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</si>
  <si>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</si>
  <si>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</si>
  <si>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</si>
  <si>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</si>
  <si>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</si>
  <si>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</si>
  <si>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</si>
  <si>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</si>
  <si>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</si>
  <si>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</si>
  <si>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</si>
  <si>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</si>
  <si>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</si>
  <si>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</si>
  <si>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</si>
  <si>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</si>
  <si>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</si>
  <si>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</si>
  <si>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</si>
  <si>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</si>
  <si>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</si>
  <si>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</si>
  <si>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</si>
  <si>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</si>
  <si>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</si>
  <si>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</si>
  <si>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</si>
  <si>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</si>
  <si>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</si>
  <si>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</si>
  <si>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</si>
  <si>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</si>
  <si>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</si>
  <si>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</si>
  <si>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</si>
  <si>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</si>
  <si>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</si>
  <si>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</si>
  <si>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</si>
  <si>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</si>
  <si>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</si>
  <si>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</si>
  <si>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</si>
  <si>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</si>
  <si>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</si>
  <si>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</si>
  <si>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</si>
  <si>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</si>
  <si>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</si>
  <si>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</si>
  <si>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</si>
  <si>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</si>
  <si>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</si>
  <si>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</si>
  <si>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</si>
  <si>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</si>
  <si>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</si>
  <si>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</si>
  <si>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</si>
  <si>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</si>
  <si>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</si>
  <si>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</si>
  <si>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</si>
  <si>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</si>
  <si>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</si>
  <si>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</si>
  <si>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</si>
  <si>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</si>
  <si>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</si>
  <si>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</si>
  <si>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</si>
  <si>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</si>
  <si>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</si>
  <si>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</si>
  <si>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</si>
  <si>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</si>
  <si>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</si>
  <si>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</si>
  <si>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</si>
  <si>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</si>
  <si>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</si>
  <si>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</si>
  <si>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</si>
  <si>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</si>
  <si>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</si>
  <si>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</si>
  <si>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</si>
  <si>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</si>
  <si>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</si>
  <si>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</si>
  <si>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</si>
  <si>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</si>
  <si>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</si>
  <si>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</si>
  <si>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</si>
  <si>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</si>
  <si>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</si>
  <si>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</si>
  <si>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</si>
  <si>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</si>
  <si>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</si>
  <si>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</si>
  <si>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</si>
  <si>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</si>
  <si>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</si>
  <si>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</si>
  <si>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</si>
  <si>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</si>
  <si>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</si>
  <si>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</si>
  <si>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</si>
  <si>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</si>
  <si>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</si>
  <si>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</si>
  <si>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</si>
  <si>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</si>
  <si>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</si>
  <si>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</si>
  <si>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</si>
  <si>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</si>
  <si>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</si>
  <si>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</si>
  <si>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</si>
  <si>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</si>
  <si>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</si>
  <si>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</si>
  <si>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</si>
  <si>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</si>
  <si>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</si>
  <si>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</si>
  <si>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</si>
  <si>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</si>
  <si>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</si>
  <si>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</si>
  <si>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</si>
  <si>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</si>
  <si>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</si>
  <si>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</si>
  <si>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</si>
  <si>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</si>
  <si>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</si>
  <si>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</si>
  <si>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</si>
  <si>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</si>
  <si>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</si>
  <si>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</si>
  <si>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</si>
  <si>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</si>
  <si>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</si>
  <si>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</si>
  <si>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</si>
  <si>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</si>
  <si>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</si>
  <si>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</si>
  <si>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</si>
  <si>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</si>
  <si>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</si>
  <si>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</si>
  <si>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</si>
  <si>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</si>
  <si>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</si>
  <si>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</si>
  <si>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</si>
  <si>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</si>
  <si>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</si>
  <si>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</si>
  <si>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</si>
  <si>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</si>
  <si>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</si>
  <si>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</si>
  <si>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</si>
  <si>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</si>
  <si>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</si>
  <si>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</si>
  <si>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</si>
  <si>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</si>
  <si>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</si>
  <si>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</si>
  <si>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</si>
  <si>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</si>
  <si>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</si>
  <si>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</si>
  <si>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</si>
  <si>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</si>
  <si>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</si>
  <si>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</si>
  <si>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</si>
  <si>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</si>
  <si>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</si>
  <si>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</si>
  <si>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</si>
  <si>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</si>
  <si>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</si>
  <si>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</si>
  <si>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</si>
  <si>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</si>
  <si>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</si>
  <si>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</si>
  <si>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</si>
  <si>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</si>
  <si>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</si>
  <si>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</si>
  <si>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</si>
  <si>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</si>
  <si>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</si>
  <si>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</si>
  <si>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</si>
  <si>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</si>
  <si>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</si>
  <si>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</si>
  <si>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</si>
  <si>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</si>
  <si>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</si>
  <si>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</si>
  <si>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</si>
  <si>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</si>
  <si>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</si>
  <si>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</si>
  <si>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</si>
  <si>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</si>
  <si>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</si>
  <si>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</si>
  <si>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</si>
  <si>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</si>
  <si>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</si>
  <si>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</si>
  <si>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</si>
  <si>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</si>
  <si>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</si>
  <si>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</si>
  <si>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</si>
  <si>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</si>
  <si>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</si>
  <si>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</si>
  <si>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</si>
  <si>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</si>
  <si>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</si>
  <si>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</si>
  <si>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</si>
  <si>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</si>
  <si>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</si>
  <si>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</si>
  <si>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</si>
  <si>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</si>
  <si>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</si>
  <si>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</si>
  <si>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</si>
  <si>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</si>
  <si>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</si>
  <si>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</si>
  <si>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</si>
  <si>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</si>
  <si>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</si>
  <si>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</si>
  <si>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</si>
  <si>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</si>
  <si>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</si>
  <si>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</si>
  <si>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</si>
  <si>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</si>
  <si>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</si>
  <si>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</si>
  <si>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</si>
  <si>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</si>
  <si>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</si>
  <si>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</si>
  <si>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</si>
  <si>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</si>
  <si>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</si>
  <si>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</si>
  <si>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</si>
  <si>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</si>
  <si>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</si>
  <si>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</si>
  <si>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</si>
  <si>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</si>
  <si>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</si>
  <si>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</si>
  <si>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</si>
  <si>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</si>
  <si>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</si>
  <si>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</si>
  <si>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</si>
  <si>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</si>
  <si>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</si>
  <si>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</si>
  <si>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</si>
  <si>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</si>
  <si>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</si>
  <si>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</si>
  <si>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</si>
  <si>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</si>
  <si>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</si>
  <si>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</si>
  <si>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</si>
  <si>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</si>
  <si>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</si>
  <si>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</si>
  <si>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</si>
  <si>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</si>
  <si>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</si>
  <si>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</si>
  <si>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</si>
  <si>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</si>
  <si>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</si>
  <si>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</si>
  <si>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</si>
  <si>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</si>
  <si>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</si>
  <si>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</si>
  <si>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</si>
  <si>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</si>
  <si>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</si>
  <si>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</si>
  <si>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</si>
  <si>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</si>
  <si>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</si>
  <si>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</si>
  <si>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</si>
  <si>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</si>
  <si>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</si>
  <si>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</si>
  <si>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</si>
  <si>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</si>
  <si>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</si>
  <si>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</si>
  <si>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</si>
  <si>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</si>
  <si>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</si>
  <si>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</si>
  <si>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</si>
  <si>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</si>
  <si>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</si>
  <si>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</si>
  <si>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</si>
  <si>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</si>
  <si>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</si>
  <si>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</si>
  <si>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</si>
  <si>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</si>
  <si>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</si>
  <si>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</si>
  <si>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</si>
  <si>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</si>
  <si>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</si>
  <si>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</si>
  <si>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</si>
  <si>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</si>
  <si>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</si>
  <si>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</si>
  <si>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</si>
  <si>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</si>
  <si>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</si>
  <si>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</si>
  <si>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</si>
  <si>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</si>
  <si>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</si>
  <si>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</si>
  <si>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</si>
  <si>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</si>
  <si>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</si>
  <si>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</si>
  <si>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</si>
  <si>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</si>
  <si>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</si>
  <si>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</si>
  <si>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</si>
  <si>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</si>
  <si>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</si>
  <si>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</si>
  <si>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</si>
  <si>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</si>
  <si>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</si>
  <si>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</si>
  <si>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</si>
  <si>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</si>
  <si>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</si>
  <si>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</si>
  <si>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</si>
  <si>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</si>
  <si>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</si>
  <si>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</si>
  <si>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</si>
  <si>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</si>
  <si>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</si>
  <si>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</si>
  <si>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</si>
  <si>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</si>
  <si>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</si>
  <si>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</si>
  <si>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</si>
  <si>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</si>
  <si>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</si>
  <si>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</si>
  <si>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</si>
  <si>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</si>
  <si>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</si>
  <si>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</si>
  <si>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</si>
  <si>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</si>
  <si>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</si>
  <si>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</si>
  <si>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</si>
  <si>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</si>
  <si>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</si>
  <si>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</si>
  <si>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</si>
  <si>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</si>
  <si>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</si>
  <si>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</si>
  <si>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</si>
  <si>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</si>
  <si>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</si>
  <si>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</si>
  <si>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</si>
  <si>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</si>
  <si>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</si>
  <si>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</si>
  <si>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</si>
  <si>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</si>
  <si>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</si>
  <si>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</si>
  <si>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</si>
  <si>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</si>
  <si>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</si>
  <si>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</si>
  <si>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</si>
  <si>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</si>
  <si>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</si>
  <si>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</si>
  <si>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</si>
  <si>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</si>
  <si>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</si>
  <si>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</si>
  <si>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</si>
  <si>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</si>
  <si>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</si>
  <si>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</si>
  <si>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</si>
  <si>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</si>
  <si>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</si>
  <si>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</si>
  <si>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</si>
  <si>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</si>
  <si>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</si>
  <si>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</si>
  <si>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</si>
  <si>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</si>
  <si>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</si>
  <si>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</si>
  <si>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</si>
  <si>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</si>
  <si>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</si>
  <si>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</si>
  <si>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</si>
  <si>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</si>
  <si>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</si>
  <si>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</si>
  <si>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</si>
  <si>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</si>
  <si>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</si>
  <si>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</si>
  <si>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</si>
  <si>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</si>
  <si>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</si>
  <si>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</si>
  <si>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</si>
  <si>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</si>
  <si>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</si>
  <si>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</si>
  <si>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</si>
  <si>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</si>
  <si>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</si>
  <si>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</si>
  <si>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</si>
  <si>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</si>
  <si>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</si>
  <si>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</si>
  <si>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</si>
  <si>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</si>
  <si>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</si>
  <si>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</si>
  <si>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</si>
  <si>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</si>
  <si>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</si>
  <si>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</si>
  <si>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</si>
  <si>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</si>
  <si>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</si>
  <si>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</si>
  <si>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</si>
  <si>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</si>
  <si>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</si>
  <si>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</si>
  <si>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</si>
  <si>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</si>
  <si>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</si>
  <si>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</si>
  <si>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</si>
  <si>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</si>
  <si>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</si>
  <si>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</si>
  <si>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</si>
  <si>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</si>
  <si>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</si>
  <si>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</si>
  <si>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</si>
  <si>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</si>
  <si>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</si>
  <si>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</si>
  <si>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</si>
  <si>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</si>
  <si>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</si>
  <si>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</si>
  <si>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</si>
  <si>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</si>
  <si>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</si>
  <si>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</si>
  <si>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</si>
  <si>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</si>
  <si>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</si>
  <si>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</si>
  <si>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</si>
  <si>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</si>
  <si>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</si>
  <si>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</si>
  <si>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</si>
  <si>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</si>
  <si>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</si>
  <si>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</si>
  <si>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</si>
  <si>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</si>
  <si>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</si>
  <si>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</si>
  <si>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</si>
  <si>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</si>
  <si>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</si>
  <si>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</si>
  <si>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</si>
  <si>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</si>
  <si>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</si>
  <si>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</si>
  <si>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</si>
  <si>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</si>
  <si>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</si>
  <si>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</si>
  <si>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</si>
  <si>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</si>
  <si>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</si>
  <si>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</si>
  <si>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</si>
  <si>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</si>
  <si>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</si>
  <si>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</si>
  <si>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</si>
  <si>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</si>
  <si>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</si>
  <si>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</si>
  <si>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</si>
  <si>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</si>
  <si>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</si>
  <si>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</si>
  <si>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</si>
  <si>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</si>
  <si>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</si>
  <si>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</si>
  <si>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</si>
  <si>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</si>
  <si>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</si>
  <si>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</si>
  <si>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</si>
  <si>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</si>
  <si>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</si>
  <si>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</si>
  <si>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</si>
  <si>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</si>
  <si>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</si>
  <si>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</si>
  <si>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</si>
  <si>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</si>
  <si>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</si>
  <si>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</si>
  <si>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</si>
  <si>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</si>
  <si>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</si>
  <si>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</si>
  <si>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</si>
  <si>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</si>
  <si>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</si>
  <si>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</si>
  <si>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</si>
  <si>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</si>
  <si>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</si>
  <si>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</si>
  <si>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</si>
  <si>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</si>
  <si>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</si>
  <si>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</si>
  <si>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</si>
  <si>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</si>
  <si>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</si>
  <si>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</si>
  <si>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</si>
  <si>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</si>
  <si>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</si>
  <si>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</si>
  <si>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</si>
  <si>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</si>
  <si>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</si>
  <si>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</si>
  <si>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</si>
  <si>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</si>
  <si>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</si>
  <si>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</si>
  <si>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</si>
  <si>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</si>
  <si>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</si>
  <si>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</si>
  <si>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</si>
  <si>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</si>
  <si>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</si>
  <si>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</si>
  <si>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</si>
  <si>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</si>
  <si>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</si>
  <si>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</si>
  <si>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</si>
  <si>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</si>
  <si>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</si>
  <si>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</si>
  <si>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</si>
  <si>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</si>
  <si>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</si>
  <si>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</si>
  <si>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</si>
  <si>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</si>
  <si>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</si>
  <si>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</si>
  <si>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</si>
  <si>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</si>
  <si>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</si>
  <si>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</si>
  <si>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</si>
  <si>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</si>
  <si>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</si>
  <si>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</si>
  <si>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</si>
  <si>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</si>
  <si>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</si>
  <si>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</si>
  <si>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</si>
  <si>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</si>
  <si>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</si>
  <si>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</si>
  <si>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</si>
  <si>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</si>
  <si>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</si>
  <si>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</si>
  <si>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</si>
  <si>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</si>
  <si>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</si>
  <si>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</si>
  <si>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</si>
  <si>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</si>
  <si>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</si>
  <si>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</si>
  <si>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</si>
  <si>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</si>
  <si>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</si>
  <si>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</si>
  <si>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</si>
  <si>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</si>
  <si>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</si>
  <si>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</si>
  <si>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</si>
  <si>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</si>
  <si>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</si>
  <si>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</si>
  <si>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</si>
  <si>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</si>
  <si>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</si>
  <si>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</si>
  <si>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</si>
  <si>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</si>
  <si>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</si>
  <si>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</si>
  <si>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</si>
  <si>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</si>
  <si>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</si>
  <si>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</si>
  <si>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</si>
  <si>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</si>
  <si>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</si>
  <si>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</si>
  <si>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</si>
  <si>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</si>
  <si>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</si>
  <si>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</si>
  <si>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</si>
  <si>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</si>
  <si>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</si>
  <si>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</si>
  <si>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</si>
  <si>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</si>
  <si>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</si>
  <si>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</si>
  <si>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</si>
  <si>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</si>
  <si>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</si>
  <si>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</si>
  <si>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</si>
  <si>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</si>
  <si>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</si>
  <si>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</si>
  <si>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</si>
  <si>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</si>
  <si>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</si>
  <si>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</si>
  <si>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</si>
  <si>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</si>
  <si>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</si>
  <si>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</si>
  <si>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</si>
  <si>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</si>
  <si>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</si>
  <si>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</si>
  <si>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</si>
  <si>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</si>
  <si>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</si>
  <si>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</si>
  <si>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</si>
  <si>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</si>
  <si>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</si>
  <si>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</si>
  <si>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</si>
  <si>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</si>
  <si>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</si>
  <si>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</si>
  <si>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</si>
  <si>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</si>
  <si>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</si>
  <si>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</si>
  <si>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</si>
  <si>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</si>
  <si>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</si>
  <si>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</si>
  <si>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</si>
  <si>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</si>
  <si>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</si>
  <si>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</si>
  <si>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</si>
  <si>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</si>
  <si>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</si>
  <si>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</si>
  <si>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</si>
  <si>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</si>
  <si>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</si>
  <si>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</si>
  <si>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</si>
  <si>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</si>
  <si>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</si>
  <si>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</si>
  <si>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</si>
  <si>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</si>
  <si>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</si>
  <si>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</si>
  <si>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</si>
  <si>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</si>
  <si>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</si>
  <si>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</si>
  <si>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</si>
  <si>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</si>
  <si>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</si>
  <si>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</si>
  <si>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</si>
  <si>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</si>
  <si>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</si>
  <si>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</si>
  <si>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</si>
  <si>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</si>
  <si>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</si>
  <si>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</si>
  <si>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</si>
  <si>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</si>
  <si>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</si>
  <si>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</si>
  <si>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</si>
  <si>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</si>
  <si>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</si>
  <si>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</si>
  <si>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</si>
  <si>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</si>
  <si>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</si>
  <si>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</si>
  <si>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</si>
  <si>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</si>
  <si>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</si>
  <si>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</si>
  <si>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</si>
  <si>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</si>
  <si>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</si>
  <si>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</si>
  <si>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</si>
  <si>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</si>
  <si>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</si>
  <si>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</si>
  <si>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</si>
  <si>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</si>
  <si>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</si>
  <si>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</si>
  <si>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</si>
  <si>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</si>
  <si>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</si>
  <si>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</si>
  <si>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</si>
  <si>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</si>
  <si>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</si>
  <si>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</si>
  <si>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</si>
  <si>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</si>
  <si>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</si>
  <si>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</si>
  <si>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</si>
  <si>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</si>
  <si>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</si>
  <si>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</si>
  <si>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</si>
  <si>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</si>
  <si>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</si>
  <si>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</si>
  <si>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</si>
  <si>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</si>
  <si>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</si>
  <si>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</si>
  <si>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</si>
  <si>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</si>
  <si>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</si>
  <si>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</si>
  <si>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</si>
  <si>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</si>
  <si>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</si>
  <si>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</si>
  <si>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</si>
  <si>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</si>
  <si>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</si>
  <si>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</si>
  <si>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</si>
  <si>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</si>
  <si>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</si>
  <si>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</si>
  <si>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</si>
  <si>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</si>
  <si>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</si>
  <si>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</si>
  <si>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</si>
  <si>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</si>
  <si>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</si>
  <si>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</si>
  <si>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</si>
  <si>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</si>
  <si>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</si>
  <si>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</si>
  <si>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</si>
  <si>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</si>
  <si>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</si>
  <si>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</si>
  <si>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</si>
  <si>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</si>
  <si>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</si>
  <si>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</si>
  <si>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</si>
  <si>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</si>
  <si>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</si>
  <si>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</si>
  <si>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</si>
  <si>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</si>
  <si>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</si>
  <si>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</si>
  <si>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</si>
  <si>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</si>
  <si>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</si>
  <si>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</si>
  <si>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</si>
  <si>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</si>
  <si>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</si>
  <si>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</si>
  <si>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</si>
  <si>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</si>
  <si>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</si>
  <si>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</si>
  <si>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</si>
  <si>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</si>
  <si>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</si>
  <si>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</si>
  <si>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</si>
  <si>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</si>
  <si>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</si>
  <si>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</si>
  <si>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</si>
  <si>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</si>
  <si>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</si>
  <si>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</si>
  <si>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</si>
  <si>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</si>
  <si>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</si>
  <si>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</si>
  <si>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</si>
  <si>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</si>
  <si>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</si>
  <si>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</si>
  <si>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</si>
  <si>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</si>
  <si>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</si>
  <si>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</si>
  <si>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</si>
  <si>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</si>
  <si>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</si>
  <si>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</si>
  <si>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</si>
  <si>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</si>
  <si>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</si>
  <si>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</si>
  <si>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</si>
  <si>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</si>
  <si>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</si>
  <si>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</si>
  <si>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</si>
  <si>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</si>
  <si>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</si>
  <si>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</si>
  <si>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</si>
  <si>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</si>
  <si>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</si>
  <si>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</si>
  <si>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</si>
  <si>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</si>
  <si>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</si>
  <si>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</si>
  <si>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</si>
  <si>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</si>
  <si>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</si>
  <si>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</si>
  <si>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</si>
  <si>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</si>
  <si>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</si>
  <si>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</si>
  <si>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</si>
  <si>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</si>
  <si>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</si>
  <si>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</si>
  <si>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</si>
  <si>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</si>
  <si>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</si>
  <si>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</si>
  <si>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</si>
  <si>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</si>
  <si>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</si>
  <si>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</si>
  <si>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</si>
  <si>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</si>
  <si>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</si>
  <si>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</si>
  <si>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</si>
  <si>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</si>
  <si>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</si>
  <si>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</si>
  <si>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</si>
  <si>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</si>
  <si>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</si>
  <si>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</si>
  <si>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</si>
  <si>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</si>
  <si>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</si>
  <si>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</si>
  <si>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</si>
  <si>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</si>
  <si>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</si>
  <si>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</si>
  <si>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</si>
  <si>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</si>
  <si>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</si>
  <si>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</si>
  <si>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</si>
  <si>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</si>
  <si>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</si>
  <si>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</si>
  <si>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</si>
  <si>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</si>
  <si>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</si>
  <si>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</si>
  <si>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</si>
  <si>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</si>
  <si>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</si>
  <si>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</si>
  <si>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</si>
  <si>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</si>
  <si>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</si>
  <si>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</si>
  <si>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</si>
  <si>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</si>
  <si>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</si>
  <si>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</si>
  <si>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</si>
  <si>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</si>
  <si>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</si>
  <si>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</si>
  <si>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</si>
  <si>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</si>
  <si>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</si>
  <si>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</si>
  <si>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</si>
  <si>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</si>
  <si>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</si>
  <si>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</si>
  <si>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</si>
  <si>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</si>
  <si>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</si>
  <si>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</si>
  <si>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</si>
  <si>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</si>
  <si>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</si>
  <si>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</si>
  <si>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</si>
  <si>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</si>
  <si>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</si>
  <si>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</si>
  <si>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</si>
  <si>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</si>
  <si>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</si>
  <si>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</si>
  <si>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</si>
  <si>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</si>
  <si>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</si>
  <si>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</si>
  <si>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</si>
  <si>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</si>
  <si>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</si>
  <si>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</si>
  <si>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</si>
  <si>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</si>
  <si>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</si>
  <si>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</si>
  <si>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</si>
  <si>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</si>
  <si>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</si>
  <si>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</si>
  <si>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</si>
  <si>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</si>
  <si>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</si>
  <si>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</si>
  <si>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</si>
  <si>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</si>
  <si>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</si>
  <si>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</si>
  <si>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</si>
  <si>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</si>
  <si>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</si>
  <si>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</si>
  <si>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</si>
  <si>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</si>
  <si>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</si>
  <si>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</si>
  <si>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</si>
  <si>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</si>
  <si>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</si>
  <si>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</si>
  <si>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</si>
  <si>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</si>
  <si>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</si>
  <si>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</si>
  <si>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</si>
  <si>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</si>
  <si>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</si>
  <si>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</si>
  <si>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</si>
  <si>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</si>
  <si>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</si>
  <si>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</si>
  <si>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</si>
  <si>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</si>
  <si>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</si>
  <si>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</si>
  <si>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</si>
  <si>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</si>
  <si>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</si>
  <si>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</si>
  <si>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</si>
  <si>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</si>
  <si>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</si>
  <si>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</si>
  <si>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</si>
  <si>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</si>
  <si>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</si>
  <si>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</si>
  <si>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</si>
  <si>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</si>
  <si>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</si>
  <si>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</si>
  <si>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</si>
  <si>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</si>
  <si>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</si>
  <si>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</si>
  <si>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</si>
  <si>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</si>
  <si>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</si>
  <si>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</si>
  <si>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</si>
  <si>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</si>
  <si>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</si>
  <si>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</si>
  <si>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</si>
  <si>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</si>
  <si>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</si>
  <si>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</si>
  <si>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</si>
  <si>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</si>
  <si>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</si>
  <si>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</si>
  <si>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</si>
  <si>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</si>
  <si>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</si>
  <si>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</si>
  <si>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</si>
  <si>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</si>
  <si>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</si>
  <si>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</si>
  <si>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</si>
  <si>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</si>
  <si>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</si>
  <si>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</si>
  <si>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</si>
  <si>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</si>
  <si>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</si>
  <si>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</si>
  <si>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</si>
  <si>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</si>
  <si>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</si>
  <si>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</si>
  <si>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</si>
  <si>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</si>
  <si>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</si>
  <si>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</si>
  <si>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</si>
  <si>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</si>
  <si>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</si>
  <si>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</si>
  <si>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</si>
  <si>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</si>
  <si>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</si>
  <si>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</si>
  <si>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</si>
  <si>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</si>
  <si>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</si>
  <si>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</si>
  <si>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</si>
  <si>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</si>
  <si>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</si>
  <si>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</si>
  <si>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</si>
  <si>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</si>
  <si>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</si>
  <si>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</si>
  <si>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</si>
  <si>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</si>
  <si>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</si>
  <si>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</si>
  <si>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</si>
  <si>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</si>
  <si>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</si>
  <si>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</si>
  <si>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</si>
  <si>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</si>
  <si>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</si>
  <si>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</si>
  <si>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</si>
  <si>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</si>
  <si>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</si>
  <si>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</si>
  <si>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</si>
  <si>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</si>
  <si>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</si>
  <si>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</si>
  <si>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</si>
  <si>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</si>
  <si>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</si>
  <si>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</si>
  <si>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</si>
  <si>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</si>
  <si>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</si>
  <si>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</si>
  <si>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</si>
  <si>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</si>
  <si>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</si>
  <si>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</si>
  <si>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</si>
  <si>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</si>
  <si>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</si>
  <si>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</si>
  <si>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</si>
  <si>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</si>
  <si>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</si>
  <si>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</si>
  <si>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</si>
  <si>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</si>
  <si>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</si>
  <si>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</si>
  <si>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</si>
  <si>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</si>
  <si>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</si>
  <si>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</si>
  <si>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</si>
  <si>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</si>
  <si>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</si>
  <si>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</si>
  <si>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</si>
  <si>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</si>
  <si>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</si>
  <si>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</si>
  <si>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</si>
  <si>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</si>
  <si>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</si>
  <si>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</si>
  <si>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</si>
  <si>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</si>
  <si>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</si>
  <si>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</si>
  <si>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</si>
  <si>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</si>
  <si>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</si>
  <si>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</si>
  <si>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</si>
  <si>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</si>
  <si>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</si>
  <si>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</si>
  <si>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</si>
  <si>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</si>
  <si>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</si>
  <si>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</si>
  <si>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</si>
  <si>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</si>
  <si>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</si>
  <si>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</si>
  <si>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</si>
  <si>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</si>
  <si>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</si>
  <si>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</si>
  <si>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</si>
  <si>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</si>
  <si>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</si>
  <si>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</si>
  <si>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</si>
  <si>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</si>
  <si>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</si>
  <si>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</si>
  <si>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</si>
  <si>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</si>
  <si>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</si>
  <si>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</si>
  <si>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</si>
  <si>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</si>
  <si>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</si>
  <si>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</si>
  <si>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</si>
  <si>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</si>
  <si>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</si>
  <si>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</si>
  <si>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</si>
  <si>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</si>
  <si>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</si>
  <si>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</si>
  <si>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</si>
  <si>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</si>
  <si>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</si>
  <si>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</si>
  <si>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</si>
  <si>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</si>
  <si>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</si>
  <si>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</si>
  <si>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</si>
  <si>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</si>
  <si>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</si>
  <si>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</si>
  <si>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</si>
  <si>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</si>
  <si>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</si>
  <si>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</si>
  <si>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</si>
  <si>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</si>
  <si>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</si>
  <si>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</si>
  <si>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</si>
  <si>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</si>
  <si>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</si>
  <si>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</si>
  <si>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</si>
  <si>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</si>
  <si>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</si>
  <si>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</si>
  <si>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</si>
  <si>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</si>
  <si>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</si>
  <si>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</si>
  <si>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</si>
  <si>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</si>
  <si>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</si>
  <si>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</si>
  <si>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</si>
  <si>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</si>
  <si>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</si>
  <si>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</si>
  <si>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</si>
  <si>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</si>
  <si>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</si>
  <si>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</si>
  <si>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</si>
  <si>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</si>
  <si>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</si>
  <si>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</si>
  <si>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</si>
  <si>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</si>
  <si>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</si>
  <si>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</si>
  <si>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</si>
  <si>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</si>
  <si>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</si>
  <si>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</si>
  <si>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</si>
  <si>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</si>
  <si>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</si>
  <si>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</si>
  <si>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</si>
  <si>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</si>
  <si>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</si>
  <si>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</si>
  <si>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</si>
  <si>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</si>
  <si>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</si>
  <si>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</si>
  <si>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</si>
  <si>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</si>
  <si>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</si>
  <si>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</si>
  <si>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</si>
  <si>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</si>
  <si>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</si>
  <si>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</si>
  <si>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</si>
  <si>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</si>
  <si>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</si>
  <si>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</si>
  <si>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</si>
  <si>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</si>
  <si>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</si>
  <si>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</si>
  <si>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</si>
  <si>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</si>
  <si>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</si>
  <si>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</si>
  <si>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</si>
  <si>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</si>
  <si>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</si>
  <si>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</si>
  <si>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</si>
  <si>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</si>
  <si>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</si>
  <si>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</si>
  <si>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</si>
  <si>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</si>
  <si>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</si>
  <si>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</si>
  <si>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</si>
  <si>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</si>
  <si>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</si>
  <si>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</si>
  <si>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</si>
  <si>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</si>
  <si>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</si>
  <si>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</si>
  <si>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</si>
  <si>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</si>
  <si>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</si>
  <si>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</si>
  <si>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</si>
  <si>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</si>
  <si>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</si>
  <si>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</si>
  <si>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</si>
  <si>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</si>
  <si>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</si>
  <si>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</si>
  <si>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</si>
  <si>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</si>
  <si>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</si>
  <si>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</si>
  <si>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</si>
  <si>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</si>
  <si>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</si>
  <si>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</si>
  <si>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</si>
  <si>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</si>
  <si>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</si>
  <si>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</si>
  <si>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</si>
  <si>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</si>
  <si>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</si>
  <si>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</si>
  <si>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</si>
  <si>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</si>
  <si>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</si>
  <si>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</si>
  <si>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</si>
  <si>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</si>
  <si>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</si>
  <si>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</si>
  <si>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</si>
  <si>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</si>
  <si>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</si>
  <si>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</si>
  <si>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</si>
  <si>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</si>
  <si>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</si>
  <si>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</si>
  <si>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</si>
  <si>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</si>
  <si>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</si>
  <si>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</si>
  <si>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</si>
  <si>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</si>
  <si>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</si>
  <si>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</si>
  <si>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</si>
  <si>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</si>
  <si>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</si>
  <si>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</si>
  <si>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</si>
  <si>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</si>
  <si>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</si>
  <si>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</si>
  <si>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</si>
  <si>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</si>
  <si>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</si>
  <si>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</si>
  <si>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</si>
  <si>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</si>
  <si>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</si>
  <si>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</si>
  <si>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</si>
  <si>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</si>
  <si>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</si>
  <si>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</si>
  <si>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</si>
  <si>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</si>
  <si>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</si>
  <si>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</si>
  <si>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</si>
  <si>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</si>
  <si>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</si>
  <si>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</si>
  <si>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</si>
  <si>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</si>
  <si>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</si>
  <si>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</si>
  <si>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</si>
  <si>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</si>
  <si>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</si>
  <si>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</si>
  <si>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</si>
  <si>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</si>
  <si>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</si>
  <si>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</si>
  <si>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</si>
  <si>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</si>
  <si>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</si>
  <si>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</si>
  <si>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</si>
  <si>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</si>
  <si>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</si>
  <si>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</si>
  <si>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</si>
  <si>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</si>
  <si>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</si>
  <si>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</si>
  <si>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</si>
  <si>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</si>
  <si>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</si>
  <si>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</si>
  <si>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</si>
  <si>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</si>
  <si>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</si>
  <si>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</si>
  <si>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</si>
  <si>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</si>
  <si>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</si>
  <si>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</si>
  <si>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</si>
  <si>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</si>
  <si>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</si>
  <si>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</si>
  <si>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</si>
  <si>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</si>
  <si>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</si>
  <si>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</si>
  <si>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</si>
  <si>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</si>
  <si>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</si>
  <si>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</si>
  <si>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</si>
  <si>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</si>
  <si>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</si>
  <si>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</si>
  <si>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</si>
  <si>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</si>
  <si>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</si>
  <si>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</si>
  <si>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</si>
  <si>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</si>
  <si>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</si>
  <si>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</si>
  <si>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</si>
  <si>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</si>
  <si>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</si>
  <si>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</si>
  <si>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</si>
  <si>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</si>
  <si>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</si>
  <si>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</si>
  <si>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</si>
  <si>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</si>
  <si>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</si>
  <si>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</si>
  <si>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</si>
  <si>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</si>
  <si>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</si>
  <si>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</si>
  <si>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</si>
  <si>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</si>
  <si>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</si>
  <si>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</si>
  <si>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</si>
  <si>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</si>
  <si>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</si>
  <si>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</si>
  <si>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</si>
  <si>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</si>
  <si>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</si>
  <si>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</si>
  <si>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</si>
  <si>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</si>
  <si>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</si>
  <si>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</si>
  <si>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</si>
  <si>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</si>
  <si>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</si>
  <si>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</si>
  <si>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</si>
  <si>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</si>
  <si>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</si>
  <si>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</si>
  <si>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</si>
  <si>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</si>
  <si>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</si>
  <si>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</si>
  <si>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</si>
  <si>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</si>
  <si>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</si>
  <si>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</si>
  <si>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</si>
  <si>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</si>
  <si>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</si>
  <si>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</si>
  <si>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</si>
  <si>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</si>
  <si>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</si>
  <si>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</si>
  <si>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</si>
  <si>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</si>
  <si>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</si>
  <si>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</si>
  <si>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</si>
  <si>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</si>
  <si>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</si>
  <si>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</si>
  <si>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</si>
  <si>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</si>
  <si>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</si>
  <si>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</si>
  <si>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</si>
  <si>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</si>
  <si>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</si>
  <si>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</si>
  <si>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</si>
  <si>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</si>
  <si>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</si>
  <si>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</si>
  <si>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</si>
  <si>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</si>
  <si>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</si>
  <si>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</si>
  <si>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</si>
  <si>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</si>
  <si>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</si>
  <si>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</si>
  <si>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</si>
  <si>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</si>
  <si>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</si>
  <si>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</si>
  <si>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</si>
  <si>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</si>
  <si>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</si>
  <si>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</si>
  <si>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</si>
  <si>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</si>
  <si>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</si>
  <si>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</si>
  <si>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</si>
  <si>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</si>
  <si>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</si>
  <si>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</si>
  <si>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</si>
  <si>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</si>
  <si>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</si>
  <si>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</si>
  <si>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</si>
  <si>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</si>
  <si>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</si>
  <si>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</si>
  <si>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</si>
  <si>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</si>
  <si>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</si>
  <si>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</si>
  <si>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</si>
  <si>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</si>
  <si>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</si>
  <si>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</si>
  <si>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</si>
  <si>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</si>
  <si>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</si>
  <si>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</si>
  <si>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</si>
  <si>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</si>
  <si>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</si>
  <si>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</si>
  <si>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</si>
  <si>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</si>
  <si>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</si>
  <si>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</si>
  <si>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</si>
  <si>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</si>
  <si>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</si>
  <si>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</si>
  <si>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</si>
  <si>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</si>
  <si>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</si>
  <si>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</si>
  <si>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</si>
  <si>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</si>
  <si>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</si>
  <si>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</si>
  <si>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</si>
  <si>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</si>
  <si>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</si>
  <si>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</si>
  <si>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</si>
  <si>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</si>
  <si>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</si>
  <si>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</si>
  <si>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</si>
  <si>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</si>
  <si>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</si>
  <si>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</si>
  <si>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</si>
  <si>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</si>
  <si>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</si>
  <si>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</si>
  <si>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</si>
  <si>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</si>
  <si>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</si>
  <si>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</si>
  <si>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</si>
  <si>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</si>
  <si>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</si>
  <si>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</si>
  <si>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</si>
  <si>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</si>
  <si>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</si>
  <si>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</si>
  <si>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</si>
  <si>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</si>
  <si>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</si>
  <si>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</si>
  <si>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</si>
  <si>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</si>
  <si>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</si>
  <si>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</si>
  <si>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</si>
  <si>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</si>
  <si>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</si>
  <si>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</si>
  <si>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</si>
  <si>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</si>
  <si>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</si>
  <si>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</si>
  <si>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</si>
  <si>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</si>
  <si>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</si>
  <si>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</si>
  <si>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</si>
  <si>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</si>
  <si>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</si>
  <si>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</si>
  <si>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</si>
  <si>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</si>
  <si>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</si>
  <si>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</si>
  <si>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</si>
  <si>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</si>
  <si>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</si>
  <si>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</si>
  <si>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</si>
  <si>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</si>
  <si>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</si>
  <si>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</si>
  <si>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</si>
  <si>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</si>
  <si>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</si>
  <si>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</si>
  <si>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</si>
  <si>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</si>
  <si>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</si>
  <si>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</si>
  <si>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</si>
  <si>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</si>
  <si>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</si>
  <si>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</si>
  <si>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</si>
  <si>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</si>
  <si>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</si>
  <si>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</si>
  <si>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</si>
  <si>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</si>
  <si>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</si>
  <si>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</si>
  <si>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</si>
  <si>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</si>
  <si>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</si>
  <si>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</si>
  <si>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</si>
  <si>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</si>
  <si>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</si>
  <si>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</si>
  <si>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</si>
  <si>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</si>
  <si>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</si>
  <si>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</si>
  <si>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</si>
  <si>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</si>
  <si>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</si>
  <si>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</si>
  <si>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</si>
  <si>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</si>
  <si>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</si>
  <si>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</si>
  <si>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</si>
  <si>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</si>
  <si>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</si>
  <si>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</si>
  <si>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</si>
  <si>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</si>
  <si>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</si>
  <si>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</si>
  <si>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</si>
  <si>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</si>
  <si>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</si>
  <si>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</si>
  <si>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</si>
  <si>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</si>
  <si>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</si>
  <si>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</si>
  <si>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</si>
  <si>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</si>
  <si>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</si>
  <si>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</si>
  <si>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</si>
  <si>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</si>
  <si>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</si>
  <si>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</si>
  <si>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</si>
  <si>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</si>
  <si>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</si>
  <si>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</si>
  <si>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</si>
  <si>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</si>
  <si>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</si>
  <si>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</si>
  <si>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</si>
  <si>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</si>
  <si>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</si>
  <si>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</si>
  <si>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</si>
  <si>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</si>
  <si>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</si>
  <si>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</si>
  <si>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</si>
  <si>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</si>
  <si>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</si>
  <si>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</si>
  <si>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</si>
  <si>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</si>
  <si>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</si>
  <si>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</si>
  <si>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</si>
  <si>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</si>
  <si>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</si>
  <si>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</si>
  <si>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</si>
  <si>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</si>
  <si>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</si>
  <si>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</si>
  <si>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</si>
  <si>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</si>
  <si>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</si>
  <si>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</si>
  <si>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</si>
  <si>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</si>
  <si>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</si>
  <si>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</si>
  <si>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</si>
  <si>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</si>
  <si>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</si>
  <si>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</si>
  <si>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</si>
  <si>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</si>
  <si>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</si>
  <si>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</si>
  <si>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</si>
  <si>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</si>
  <si>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</si>
  <si>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</si>
  <si>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</si>
  <si>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</si>
  <si>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</si>
  <si>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</si>
  <si>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</si>
  <si>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</si>
  <si>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</si>
  <si>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</si>
  <si>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</si>
  <si>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</si>
  <si>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</si>
  <si>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</si>
  <si>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</si>
  <si>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</si>
  <si>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</si>
  <si>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</si>
  <si>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</si>
  <si>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</si>
  <si>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</si>
  <si>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</si>
  <si>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</si>
  <si>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</si>
  <si>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</si>
  <si>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</si>
  <si>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</si>
  <si>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</si>
  <si>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</si>
  <si>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</si>
  <si>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</si>
  <si>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</si>
  <si>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</si>
  <si>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</si>
  <si>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</si>
  <si>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</si>
  <si>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</si>
  <si>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</si>
  <si>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</si>
  <si>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</si>
  <si>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</si>
  <si>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</si>
  <si>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</si>
  <si>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</si>
  <si>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</si>
  <si>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</si>
  <si>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</si>
  <si>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</si>
  <si>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</si>
  <si>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</si>
  <si>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</si>
  <si>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</si>
  <si>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</si>
  <si>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</si>
  <si>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</si>
  <si>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</si>
  <si>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</si>
  <si>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</si>
  <si>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</si>
  <si>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</si>
  <si>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</si>
  <si>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</si>
  <si>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</si>
  <si>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</si>
  <si>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</si>
  <si>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</si>
  <si>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</si>
  <si>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</si>
  <si>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</si>
  <si>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</si>
  <si>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</si>
  <si>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</si>
  <si>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</si>
  <si>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</si>
  <si>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</si>
  <si>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</si>
  <si>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</si>
  <si>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</si>
  <si>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</si>
  <si>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</si>
  <si>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</si>
  <si>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</si>
  <si>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</si>
  <si>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</si>
  <si>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</si>
  <si>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</si>
  <si>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</si>
  <si>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</si>
  <si>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</si>
  <si>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</si>
  <si>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</si>
  <si>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</si>
  <si>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</si>
  <si>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</si>
  <si>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</si>
  <si>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</si>
  <si>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</si>
  <si>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</si>
  <si>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</si>
  <si>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</si>
  <si>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</si>
  <si>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</si>
  <si>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</si>
  <si>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</si>
  <si>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</si>
  <si>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</si>
  <si>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</si>
  <si>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</si>
  <si>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</si>
  <si>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</si>
  <si>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</si>
  <si>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</si>
  <si>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</si>
  <si>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</si>
  <si>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</si>
  <si>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</si>
  <si>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</si>
  <si>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</si>
  <si>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</si>
  <si>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</si>
  <si>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</si>
  <si>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</si>
  <si>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</si>
  <si>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</si>
  <si>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</si>
  <si>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</si>
  <si>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</si>
  <si>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</si>
  <si>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</si>
  <si>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</si>
  <si>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</si>
  <si>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</si>
  <si>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</si>
  <si>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</si>
  <si>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</si>
  <si>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</si>
  <si>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</si>
  <si>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</si>
  <si>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</si>
  <si>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</si>
  <si>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</si>
  <si>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</si>
  <si>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</si>
  <si>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</si>
  <si>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</si>
  <si>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</si>
  <si>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</si>
  <si>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</si>
  <si>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</si>
  <si>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</si>
  <si>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</si>
  <si>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</si>
  <si>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</si>
  <si>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</si>
  <si>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</si>
  <si>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</si>
  <si>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</si>
  <si>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</si>
  <si>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</si>
  <si>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</si>
  <si>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</si>
  <si>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</si>
  <si>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</si>
  <si>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</si>
  <si>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</si>
  <si>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</si>
  <si>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</si>
  <si>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</si>
  <si>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</si>
  <si>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</si>
  <si>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</si>
  <si>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</si>
  <si>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</si>
  <si>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</si>
  <si>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</si>
  <si>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</si>
  <si>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</si>
  <si>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</si>
  <si>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</si>
  <si>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</si>
  <si>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</si>
  <si>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</si>
  <si>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</si>
  <si>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</si>
  <si>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</si>
  <si>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</si>
  <si>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</si>
  <si>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</si>
  <si>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</si>
  <si>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</si>
  <si>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</si>
  <si>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</si>
  <si>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</si>
  <si>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</si>
  <si>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</si>
  <si>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</si>
  <si>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</si>
  <si>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</si>
  <si>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</si>
  <si>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</si>
  <si>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</si>
  <si>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</si>
  <si>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</si>
  <si>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</si>
  <si>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</si>
  <si>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</si>
  <si>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</si>
  <si>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</si>
  <si>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</si>
  <si>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</si>
  <si>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</si>
  <si>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</si>
  <si>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</si>
  <si>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</si>
  <si>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</si>
  <si>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</si>
  <si>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</si>
  <si>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</si>
  <si>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</si>
  <si>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</si>
  <si>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</si>
  <si>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</si>
  <si>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</si>
  <si>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</si>
  <si>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</si>
  <si>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</si>
  <si>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</si>
  <si>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</si>
  <si>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</si>
  <si>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</si>
  <si>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</si>
  <si>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</si>
  <si>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</si>
  <si>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</si>
  <si>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</si>
  <si>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</si>
  <si>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</si>
  <si>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</si>
  <si>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</si>
  <si>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</si>
  <si>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</si>
  <si>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</si>
  <si>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</si>
  <si>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</si>
  <si>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</si>
  <si>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</si>
  <si>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</si>
  <si>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</si>
  <si>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</si>
  <si>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</si>
  <si>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</si>
  <si>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</si>
  <si>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</si>
  <si>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</si>
  <si>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</si>
  <si>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</si>
  <si>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</si>
  <si>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</si>
  <si>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</si>
  <si>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</si>
  <si>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</si>
  <si>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</si>
  <si>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</si>
  <si>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</si>
  <si>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</si>
  <si>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</si>
  <si>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</si>
  <si>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</si>
  <si>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</si>
  <si>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</si>
  <si>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</si>
  <si>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</si>
  <si>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</si>
  <si>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</si>
  <si>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</si>
  <si>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</si>
  <si>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</si>
  <si>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</si>
  <si>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</si>
  <si>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</si>
  <si>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</si>
  <si>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</si>
  <si>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</si>
  <si>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</si>
  <si>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</si>
  <si>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</si>
  <si>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</si>
  <si>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</si>
  <si>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</si>
  <si>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</si>
  <si>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</si>
  <si>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</si>
  <si>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</si>
  <si>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</si>
  <si>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</si>
  <si>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</si>
  <si>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</si>
  <si>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</si>
  <si>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</si>
  <si>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</si>
  <si>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</si>
  <si>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</si>
  <si>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</si>
  <si>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</si>
  <si>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</si>
  <si>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</si>
  <si>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</si>
  <si>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</si>
  <si>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</si>
  <si>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</si>
  <si>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</si>
  <si>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</si>
  <si>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</si>
  <si>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</si>
  <si>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</si>
  <si>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</si>
  <si>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</si>
  <si>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</si>
  <si>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</si>
  <si>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</si>
  <si>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</si>
  <si>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</si>
  <si>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</si>
  <si>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</si>
  <si>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</si>
  <si>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</si>
  <si>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</si>
  <si>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</si>
  <si>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</si>
  <si>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</si>
  <si>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</si>
  <si>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</si>
  <si>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</si>
  <si>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</si>
  <si>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</si>
  <si>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</si>
  <si>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</si>
  <si>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</si>
  <si>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</si>
  <si>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</si>
  <si>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</si>
  <si>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</si>
  <si>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</si>
  <si>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</si>
  <si>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</si>
  <si>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</si>
  <si>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</si>
  <si>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</si>
  <si>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</si>
  <si>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</si>
  <si>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</si>
  <si>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</si>
  <si>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</si>
  <si>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</si>
  <si>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</si>
  <si>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</si>
  <si>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</si>
  <si>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</si>
  <si>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</si>
  <si>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</si>
  <si>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</si>
  <si>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</si>
  <si>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</si>
  <si>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</si>
  <si>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</si>
  <si>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</si>
  <si>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</si>
  <si>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</si>
  <si>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</si>
  <si>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</si>
  <si>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</si>
  <si>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</si>
  <si>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</si>
  <si>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</si>
  <si>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</si>
  <si>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</si>
  <si>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</si>
  <si>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</si>
  <si>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</si>
  <si>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</si>
  <si>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</si>
  <si>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</si>
  <si>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</si>
  <si>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</si>
  <si>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</si>
  <si>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</si>
  <si>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</si>
  <si>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</si>
  <si>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</si>
  <si>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</si>
  <si>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</si>
  <si>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</si>
  <si>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</si>
  <si>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</si>
  <si>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</si>
  <si>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</si>
  <si>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</si>
  <si>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</si>
  <si>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</si>
  <si>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</si>
  <si>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</si>
  <si>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</si>
  <si>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</si>
  <si>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</si>
  <si>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</si>
  <si>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</si>
  <si>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</si>
  <si>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</si>
  <si>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</si>
  <si>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</si>
  <si>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</si>
  <si>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</si>
  <si>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</si>
  <si>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</si>
  <si>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</si>
  <si>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</si>
  <si>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</si>
  <si>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</si>
  <si>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</si>
  <si>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</si>
  <si>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</si>
  <si>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</si>
  <si>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</si>
  <si>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</si>
  <si>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</si>
  <si>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</si>
  <si>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</si>
  <si>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</si>
  <si>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</si>
  <si>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</si>
  <si>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</si>
  <si>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</si>
  <si>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</si>
  <si>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</si>
  <si>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</si>
  <si>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</si>
  <si>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</si>
  <si>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</si>
  <si>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</si>
  <si>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</si>
  <si>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</si>
  <si>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</si>
  <si>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</si>
  <si>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</si>
  <si>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</si>
  <si>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</si>
  <si>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</si>
  <si>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</si>
  <si>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</si>
  <si>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</si>
  <si>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</si>
  <si>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</si>
  <si>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</si>
  <si>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</si>
  <si>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</si>
  <si>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</si>
  <si>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</si>
  <si>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</si>
  <si>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</si>
  <si>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</si>
  <si>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</si>
  <si>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</si>
  <si>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</si>
  <si>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</si>
  <si>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</si>
  <si>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</si>
  <si>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</si>
  <si>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</si>
  <si>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</si>
  <si>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</si>
  <si>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</si>
  <si>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</si>
  <si>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</si>
  <si>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</si>
  <si>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</si>
  <si>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</si>
  <si>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</si>
  <si>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</si>
  <si>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</si>
  <si>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</si>
  <si>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</si>
  <si>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</si>
  <si>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</si>
  <si>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</si>
  <si>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</si>
  <si>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</si>
  <si>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</si>
  <si>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</si>
  <si>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</si>
  <si>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</si>
  <si>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</si>
  <si>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</si>
  <si>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</si>
  <si>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</si>
  <si>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</si>
  <si>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</si>
  <si>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</si>
  <si>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</si>
  <si>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</si>
  <si>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</si>
  <si>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</si>
  <si>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</si>
  <si>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</si>
  <si>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</si>
  <si>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</si>
  <si>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</si>
  <si>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</si>
  <si>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</si>
  <si>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</si>
  <si>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</si>
  <si>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</si>
  <si>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</si>
  <si>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</si>
  <si>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</si>
  <si>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</si>
  <si>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</si>
  <si>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</si>
  <si>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</si>
  <si>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</si>
  <si>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</si>
  <si>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</si>
  <si>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</si>
  <si>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</si>
  <si>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</si>
  <si>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</si>
  <si>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</si>
  <si>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</si>
  <si>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</si>
  <si>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</si>
  <si>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</si>
  <si>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</si>
  <si>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</si>
  <si>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</si>
  <si>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</si>
  <si>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</si>
  <si>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</si>
  <si>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</si>
  <si>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</si>
  <si>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</si>
  <si>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</si>
  <si>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</si>
  <si>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</si>
  <si>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</si>
  <si>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</si>
  <si>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</si>
  <si>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</si>
  <si>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</si>
  <si>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</si>
  <si>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</si>
  <si>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</si>
  <si>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</si>
  <si>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</si>
  <si>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</si>
  <si>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</si>
  <si>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</si>
  <si>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</si>
  <si>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</si>
  <si>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</si>
  <si>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</si>
  <si>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</si>
  <si>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</si>
  <si>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</si>
  <si>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</si>
  <si>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</si>
  <si>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</si>
  <si>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</si>
  <si>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</si>
  <si>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</si>
  <si>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</si>
  <si>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</si>
  <si>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</si>
  <si>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</si>
  <si>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</si>
  <si>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</si>
  <si>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</si>
  <si>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</si>
  <si>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</si>
  <si>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</si>
  <si>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</si>
  <si>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</si>
  <si>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</si>
  <si>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</si>
  <si>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</si>
  <si>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</si>
  <si>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</si>
  <si>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</si>
  <si>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</si>
  <si>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</si>
  <si>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</si>
  <si>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</si>
  <si>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</si>
  <si>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</si>
  <si>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</si>
  <si>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</si>
  <si>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</si>
  <si>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</si>
  <si>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</si>
  <si>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</si>
  <si>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</si>
  <si>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</si>
  <si>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</si>
  <si>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</si>
  <si>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</si>
  <si>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</si>
  <si>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</si>
  <si>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</si>
  <si>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</si>
  <si>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</si>
  <si>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</si>
  <si>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</si>
  <si>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</si>
  <si>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</si>
  <si>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</si>
  <si>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</si>
  <si>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</si>
  <si>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</si>
  <si>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</si>
  <si>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</si>
  <si>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</si>
  <si>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</si>
  <si>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</si>
  <si>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</si>
  <si>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</si>
  <si>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</si>
  <si>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</si>
  <si>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</si>
  <si>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</si>
  <si>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</si>
  <si>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</si>
  <si>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</si>
  <si>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</si>
  <si>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</si>
  <si>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</si>
  <si>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</si>
  <si>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</si>
  <si>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</si>
  <si>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SINAPI-COMP</t>
  </si>
  <si>
    <t>Pedágio para Conchal</t>
  </si>
  <si>
    <t>Rota</t>
  </si>
  <si>
    <t>Pedágio para Cordeirópolis</t>
  </si>
  <si>
    <t>Pedágio para Engenheiro Coelho</t>
  </si>
  <si>
    <t>Complemento de deslocamento para Conchal</t>
  </si>
  <si>
    <t>Complemento de deslocamento para Cordeirópolis</t>
  </si>
  <si>
    <t>Complemento de deslocamento para Cosmópolis</t>
  </si>
  <si>
    <t>Complemento de deslocamento para Engenheiro Coelho</t>
  </si>
  <si>
    <t>Complemento de deslocamento para Holambra</t>
  </si>
  <si>
    <t>Complemento de deslocamento para Jaguariúna</t>
  </si>
  <si>
    <t>Complemento de deslocamento para Santo Antônio de Posse</t>
  </si>
  <si>
    <t>Restabelecimento do funcionamento normal do sistema de iluminação pública, com fornecimento de materiais e mão de obra necessário, abrangendo a todas tecnologias de luz do sistema existente, exceto substituição ou manutenção em luminária LED. - Artur Nogueira</t>
  </si>
  <si>
    <t>Braço médio em tubo de aço galvanizado a fogo, 48mm.</t>
  </si>
  <si>
    <t>Diagnóstico de defeito em sistema de iluminação pública, com luminária LED. - Artur Nogueira</t>
  </si>
  <si>
    <t>CPU-089</t>
  </si>
  <si>
    <t>CPU-090</t>
  </si>
  <si>
    <t>CPU-091</t>
  </si>
  <si>
    <t>Alinhamento, ajuste de ângulo ou verificação da fixação de luminária ou braço de iluminação pública, excluso qualquer tipo de material. - Artur Nogueira</t>
  </si>
  <si>
    <t>Retirada e instalação de luminária LED, excluso fornecimento de materiais e equipamentos (luminária, braço, cabo, relé e etc.).</t>
  </si>
  <si>
    <t>CPU-092</t>
  </si>
  <si>
    <t>Restabelecimento do funcionamento normal do sistema de iluminação pública, com fornecimento de materiais e mão de obra necessário, abrangendo a todas tecnologias de luz do sistema existente, exceto substituição ou manutenção em luminária LED. - Conchal</t>
  </si>
  <si>
    <t>Diagnóstico de defeito em sistema de iluminação pública, com luminária LED. - Conchal</t>
  </si>
  <si>
    <t>Alinhamento, ajuste de ângulo ou verificação da fixação de luminária ou braço de iluminação pública, excluso qualquer tipo de material. - Conchal</t>
  </si>
  <si>
    <t>CPU-093</t>
  </si>
  <si>
    <t>CPU-094</t>
  </si>
  <si>
    <t>CPU-095</t>
  </si>
  <si>
    <t>CPU-096</t>
  </si>
  <si>
    <t>CPU-097</t>
  </si>
  <si>
    <t>CPU-098</t>
  </si>
  <si>
    <t>Restabelecimento do funcionamento normal do sistema de iluminação pública, com fornecimento de materiais e mão de obra necessário, abrangendo a todas tecnologias de luz do sistema existente, exceto substituição ou manutenção em luminária LED. - Cordeirópolis</t>
  </si>
  <si>
    <t>Diagnóstico de defeito em sistema de iluminação pública, com luminária LED. - Cordeirópolis</t>
  </si>
  <si>
    <t>Alinhamento, ajuste de ângulo ou verificação da fixação de luminária ou braço de iluminação pública, excluso qualquer tipo de material. - Cordeirópolis</t>
  </si>
  <si>
    <t>CPU-099</t>
  </si>
  <si>
    <t>CPU-100</t>
  </si>
  <si>
    <t>CPU-101</t>
  </si>
  <si>
    <t>CPU-102</t>
  </si>
  <si>
    <t>Retirada e instalação de luminária LED, excluso fornecimento de materiais e equipamentos (luminária, braço, cabo, relé e etc.). - Artur Nogueira</t>
  </si>
  <si>
    <t>Retirada e instalação de luminária LED, excluso fornecimento de materiais e equipamentos (luminária, braço, cabo, relé e etc.). - Conchal</t>
  </si>
  <si>
    <t>Retirada e instalação de luminária LED, excluso fornecimento de materiais e equipamentos (luminária, braço, cabo, relé e etc.). - Cordeirópolis</t>
  </si>
  <si>
    <t>Restabelecimento do funcionamento normal do sistema de iluminação pública, com fornecimento de materiais e mão de obra necessário, abrangendo a todas tecnologias de luz do sistema existente, exceto substituição ou manutenção em luminária LED. - Cosmópolis</t>
  </si>
  <si>
    <t>Diagnóstico de defeito em sistema de iluminação pública, com luminária LED. - Cosmópolis</t>
  </si>
  <si>
    <t>Alinhamento, ajuste de ângulo ou verificação da fixação de luminária ou braço de iluminação pública, excluso qualquer tipo de material. - Cosmópolis</t>
  </si>
  <si>
    <t>Retirada e instalação de luminária LED, excluso fornecimento de materiais e equipamentos (luminária, braço, cabo, relé e etc.). - Cosmópolis</t>
  </si>
  <si>
    <t>CPU-103</t>
  </si>
  <si>
    <t>Restabelecimento do funcionamento normal do sistema de iluminação pública, com fornecimento de materiais e mão de obra necessário, abrangendo a todas tecnologias de luz do sistema existente, exceto substituição ou manutenção em luminária LED. - Engenheiro Coelho</t>
  </si>
  <si>
    <t>Diagnóstico de defeito em sistema de iluminação pública, com luminária LED. - Engenheiro Coelho</t>
  </si>
  <si>
    <t>Alinhamento, ajuste de ângulo ou verificação da fixação de luminária ou braço de iluminação pública, excluso qualquer tipo de material. - Engenheiro Coelho</t>
  </si>
  <si>
    <t>Retirada e instalação de luminária LED, excluso fornecimento de materiais e equipamentos (luminária, braço, cabo, relé e etc.). - Engenheiro Coelho</t>
  </si>
  <si>
    <t>CPU-104</t>
  </si>
  <si>
    <t>CPU-105</t>
  </si>
  <si>
    <t>CPU-106</t>
  </si>
  <si>
    <t>CPU-107</t>
  </si>
  <si>
    <t>Restabelecimento do funcionamento normal do sistema de iluminação pública, com fornecimento de materiais e mão de obra necessário, abrangendo a todas tecnologias de luz do sistema existente, exceto substituição ou manutenção em luminária LED. - Holambra</t>
  </si>
  <si>
    <t>Diagnóstico de defeito em sistema de iluminação pública, com luminária LED. - Holambra</t>
  </si>
  <si>
    <t>Alinhamento, ajuste de ângulo ou verificação da fixação de luminária ou braço de iluminação pública, excluso qualquer tipo de material. - Holambra</t>
  </si>
  <si>
    <t>Retirada e instalação de luminária LED, excluso fornecimento de materiais e equipamentos (luminária, braço, cabo, relé e etc.). - Holambra</t>
  </si>
  <si>
    <t>CPU-108</t>
  </si>
  <si>
    <t>CPU-109</t>
  </si>
  <si>
    <t>CPU-110</t>
  </si>
  <si>
    <t>CPU-111</t>
  </si>
  <si>
    <t>CPU-112</t>
  </si>
  <si>
    <t>Restabelecimento do funcionamento normal do sistema de iluminação pública, com fornecimento de materiais e mão de obra necessário, abrangendo a todas tecnologias de luz do sistema existente, exceto substituição ou manutenção em luminária LED. - Jaguariúna</t>
  </si>
  <si>
    <t>Diagnóstico de defeito em sistema de iluminação pública, com luminária LED. - Jaguariúna</t>
  </si>
  <si>
    <t>Alinhamento, ajuste de ângulo ou verificação da fixação de luminária ou braço de iluminação pública, excluso qualquer tipo de material. - Jaguariúna</t>
  </si>
  <si>
    <t>Retirada e instalação de luminária LED, excluso fornecimento de materiais e equipamentos (luminária, braço, cabo, relé e etc.). - Jaguariúna</t>
  </si>
  <si>
    <t>CPU-113</t>
  </si>
  <si>
    <t>CPU-114</t>
  </si>
  <si>
    <t>CPU-115</t>
  </si>
  <si>
    <t>Restabelecimento do funcionamento normal do sistema de iluminação pública, com fornecimento de materiais e mão de obra necessário, abrangendo a todas tecnologias de luz do sistema existente, exceto substituição ou manutenção em luminária LED. - Santo Antônio de Posse</t>
  </si>
  <si>
    <t>Diagnóstico de defeito em sistema de iluminação pública, com luminária LED. - Santo Antônio de Posse</t>
  </si>
  <si>
    <t>Alinhamento, ajuste de ângulo ou verificação da fixação de luminária ou braço de iluminação pública, excluso qualquer tipo de material. - Santo Antônio de Posse</t>
  </si>
  <si>
    <t>Retirada e instalação de luminária LED, excluso fornecimento de materiais e equipamentos (luminária, braço, cabo, relé e etc.). - Santo Antônio de Posse</t>
  </si>
  <si>
    <t>CPU-116</t>
  </si>
  <si>
    <t>CPU-117</t>
  </si>
  <si>
    <t>CPU-118</t>
  </si>
  <si>
    <t>CPU-119</t>
  </si>
  <si>
    <t>Instalações Elétricas</t>
  </si>
  <si>
    <t>2.3.1</t>
  </si>
  <si>
    <t>2.3.2</t>
  </si>
  <si>
    <t>2.3.3</t>
  </si>
  <si>
    <t>2.3.4</t>
  </si>
  <si>
    <t>2.3.5</t>
  </si>
  <si>
    <t>2.3.6</t>
  </si>
  <si>
    <t>2.3.7</t>
  </si>
  <si>
    <t>2.3</t>
  </si>
  <si>
    <t>2.2</t>
  </si>
  <si>
    <t>2.3.8</t>
  </si>
  <si>
    <t>2.4</t>
  </si>
  <si>
    <t>m</t>
  </si>
  <si>
    <t>m²</t>
  </si>
  <si>
    <t>Construção de alvenaria para acomodação de caixa padrão de entrada de energia, ou quadro comando, dimensão de 1,50x0,5x0,6m, com pingadeira de concreto, rebocado e pintado.</t>
  </si>
  <si>
    <t>Fornecimento e montagem eletromecânica de entrada de energia elétrica em baixa tensão, trifásico, com proteção de 63A, inclusive caixa, disjuntor, cabos, aterramento, eletrodutos e conexões.</t>
  </si>
  <si>
    <t>Fornecimento e montagem eletromecânica de quadro de comando para iluminação pública, com capacidade para operação de até 4 circuitos, inclusive caixa, disjuntores, fusíveis, relés, contatoras, bornes, cabeamento interno, barramentos e barreiras protetoras.</t>
  </si>
  <si>
    <t>2.4.1</t>
  </si>
  <si>
    <t>2.4.2</t>
  </si>
  <si>
    <t>2.4.3</t>
  </si>
  <si>
    <t>2.4.5</t>
  </si>
  <si>
    <t>2.4.4</t>
  </si>
  <si>
    <t>2.4.6</t>
  </si>
  <si>
    <t>Construção de base de concreto para engastamento de poste, inclusive chumbadores, escação e reaterro.</t>
  </si>
  <si>
    <t>CPU-120</t>
  </si>
  <si>
    <t>Fornecimento e instalação de poste reto de aço tubular, acabamento galvanizado à fogo, tamanho total de até 4 metros, diâmetro de Ø60,32mm.</t>
  </si>
  <si>
    <t>CPU-121</t>
  </si>
  <si>
    <t>CPU-122</t>
  </si>
  <si>
    <t>CPU-123</t>
  </si>
  <si>
    <t>CPU-124</t>
  </si>
  <si>
    <t>CPU-125</t>
  </si>
  <si>
    <t>CPU-126</t>
  </si>
  <si>
    <t>Fornecimento e instalação de poste seção circular de concreto armado, extensão 11 metros, 300daN.</t>
  </si>
  <si>
    <t>CPU-127</t>
  </si>
  <si>
    <t>CPU-128</t>
  </si>
  <si>
    <t>CPU-129</t>
  </si>
  <si>
    <t>CPU-130</t>
  </si>
  <si>
    <t>CPU-131</t>
  </si>
  <si>
    <t>CPU-132</t>
  </si>
  <si>
    <t>CPU-133</t>
  </si>
  <si>
    <t>CPU-134</t>
  </si>
  <si>
    <t>CPU-135</t>
  </si>
  <si>
    <t>CPU-136</t>
  </si>
  <si>
    <t>POSTE DE AÇO GALVANIZADO - RETO - ENGASTADO - H=12,00M LIVRES</t>
  </si>
  <si>
    <t>POSTE DE AÇO GALVANIZADO - RETO - ENGASTADO - H=15,00M LIVRES</t>
  </si>
  <si>
    <t>Braço curto em tubo de aço galvanizado a fogo, 48mm.</t>
  </si>
  <si>
    <t>Braço longo em tubo de aço galvanizado a fogo, 48mm.</t>
  </si>
  <si>
    <t>Suporte simples para 1 luminária em tubo de aço galvanizado a fogo, 48mm, para topo de poste de 60,3mm.</t>
  </si>
  <si>
    <t>Suporte simples para 2 luminárias em tubo de aço galvanizado a fogo, 48mm, para topo de poste de 60,3mm.</t>
  </si>
  <si>
    <t>Cruzeta de aço galvanizado para fixação de projetores, 90x115x2400mm.</t>
  </si>
  <si>
    <r>
      <t xml:space="preserve">Fornecimento e instalação de luminária LED, potência nominal de até 50W, eficiência luminosa mínima de 130 lm/W, temperatura de cor 4.000k, grau de proteção IP-66, com certificação da portaria nº 20 do INMETRO, inclusive relé fotoeletrônico </t>
    </r>
    <r>
      <rPr>
        <i/>
        <sz val="10"/>
        <color theme="0"/>
        <rFont val="Century Gothic"/>
        <family val="2"/>
      </rPr>
      <t>"fail-off"</t>
    </r>
    <r>
      <rPr>
        <sz val="10"/>
        <color theme="0"/>
        <rFont val="Century Gothic"/>
        <family val="2"/>
      </rPr>
      <t>.</t>
    </r>
  </si>
  <si>
    <t>Fornecimento e instalação de luminária LED, potência nominal de 51  até 67W, eficiência luminosa mínima de 130 lm/W, temperatura de cor 4.000k, grau de proteção IP-66, com certificação da portaria nº 20 do INMETRO, inclusive relé fotoeletrônico "fail-off".</t>
  </si>
  <si>
    <t>Fornecimento e instalação de luminária LED, potência nominal de 68 até 97W, grau de proteção IP-66, eficiência luminosa mínima de 130 lm/W, temperatura de cor 4.000k, com certificação da portaria nº 20 do INMETRO, inclusive relé fotoeletrônico "fail-off".</t>
  </si>
  <si>
    <t>CPU-137</t>
  </si>
  <si>
    <t>Fornecimento e instalação de luminária LED, potência nominal de 138 até 180W, grau de proteção IP-66, eficiência luminosa mínima de 130 lm/W, temperatura de cor 4.000k, com certificação da portaria nº 20 do INMETRO, inclusive relé fotoeletrônico "fail-off".</t>
  </si>
  <si>
    <r>
      <t xml:space="preserve">Fornecimento e instalação de luminária LED, potência nominal de 138 até 150W, grau de proteção IP-66, eficiência luminosa mínima de 130 lm/W, temperatura de cor 4.000k, com certificação da portaria nº 20 do INMETRO, inclusive relé fotoeletrônico </t>
    </r>
    <r>
      <rPr>
        <i/>
        <sz val="10"/>
        <color theme="1"/>
        <rFont val="Century Gothic"/>
        <family val="2"/>
      </rPr>
      <t>"fail-off".</t>
    </r>
  </si>
  <si>
    <t>CPU-138</t>
  </si>
  <si>
    <t>Fornecimento e instalação de luminária LED, potência nominal de 98 até 137W, grau de proteção IP-66, eficiência luminosa mínima de 130 lm/W, temperatura de cor 4.000k, com certificação da portaria nº 20 do INMETRO, inclusive relé fotoeletrônico "fail-off".</t>
  </si>
  <si>
    <t>CPU-139</t>
  </si>
  <si>
    <t>Fornecimento e instalação de projetor LED, potência nominal de 50W, grau de proteção IP-66, IK-09, eficiência luminosa mínima de 130 lm/W, temperatura de cor 5.000k.</t>
  </si>
  <si>
    <t>Fornecimento e instalação de projetor LED, potência nominal de 100W, grau de proteção IP-66, IK-09, eficiência luminosa mínima de 130 lm/W, temperatura de cor 5.000k.</t>
  </si>
  <si>
    <t>Fornecimento e instalação de projetor LED, potência nominal de 150W, grau de proteção IP-66, IK-09, eficiência luminosa mínima de 130 lm/W, temperatura de cor 5.000k.</t>
  </si>
  <si>
    <t>Projetor LED, potência nominal de 50W, grau de proteção IP-66, IK-09, eficiência luminosa mínima de 130 lm/W, temperatura de cor 5.000k.</t>
  </si>
  <si>
    <t>Projetor LED, potência nominal de 100W, grau de proteção IP-66, IK-09, eficiência luminosa mínima de 130 lm/W, temperatura de cor 5.000k.</t>
  </si>
  <si>
    <t>Projetor LED, potência nominal de 150W, grau de proteção IP-66, IK-09, eficiência luminosa mínima de 130 lm/W, temperatura de cor 5.000k.</t>
  </si>
  <si>
    <t>CPU-140</t>
  </si>
  <si>
    <t>CPU-141</t>
  </si>
  <si>
    <t>CPU-142</t>
  </si>
  <si>
    <t>CPU-143</t>
  </si>
  <si>
    <t>CPU-144</t>
  </si>
  <si>
    <t>CPU-145</t>
  </si>
  <si>
    <t>CPU-146</t>
  </si>
  <si>
    <t>CPU-147</t>
  </si>
  <si>
    <t>CPU-148</t>
  </si>
  <si>
    <t>Lançamento de duto corrugado espiralado, PEAD, de diâmetro nominal de  Ø100mm, enterrado, inclusive escavação e reaterro em profundidade até 60cm.</t>
  </si>
  <si>
    <t>Envelopamento com concreto, de duto enterrado, vala de 20cm de largura, e cobertura do duto mínima de 5cm.</t>
  </si>
  <si>
    <t>Recomposição de piso de concreto, desempenado, espessura total de 15cm.</t>
  </si>
  <si>
    <t>PMSP-EDIF</t>
  </si>
  <si>
    <t>09-12-51</t>
  </si>
  <si>
    <t>CPU-NOVA</t>
  </si>
  <si>
    <t>1.1</t>
  </si>
  <si>
    <t>1.2</t>
  </si>
  <si>
    <t>2.1</t>
  </si>
  <si>
    <t>m³</t>
  </si>
  <si>
    <t>Lançamento de cabo de cobre, isolação 0,6/1kV, seção nominal de 16mm², inclusive fornecimento.</t>
  </si>
  <si>
    <t>Lançamento de cabo de cobre, isolação 0,6/1kV, seção nominal de 25mm², inclusive fornecimento.</t>
  </si>
  <si>
    <t>Lançamento de cabo de cobre, isolação 0,6/1kV, seção nominal de 35mm², inclusive fornecimento.</t>
  </si>
  <si>
    <t>Lançamento de cabo de cobre, isolação 0,6/1kV, seção nominal de 50mm², inclusive fornecimento.</t>
  </si>
  <si>
    <t>PLANILHA DE PREÇOS PARA SERVIÇOS DE ILUMINAÇÃO PÚBLICA - ARTUR NOGUEIRA</t>
  </si>
  <si>
    <t>Componentes de BDI</t>
  </si>
  <si>
    <t>AC</t>
  </si>
  <si>
    <t>Taxa de Administração Central</t>
  </si>
  <si>
    <t>S + G</t>
  </si>
  <si>
    <t>Taxa de Seguros e Garantias</t>
  </si>
  <si>
    <t>R</t>
  </si>
  <si>
    <t>Taxa de Riscos</t>
  </si>
  <si>
    <t>DF</t>
  </si>
  <si>
    <t>Taxa de Despesas Financeiras</t>
  </si>
  <si>
    <t>Taxa de Lucro</t>
  </si>
  <si>
    <t>Taxa de incidência dos Tributos</t>
  </si>
  <si>
    <t>BDI</t>
  </si>
  <si>
    <t>PIS</t>
  </si>
  <si>
    <t>COFINS</t>
  </si>
  <si>
    <t>ISS</t>
  </si>
  <si>
    <t>(%)</t>
  </si>
  <si>
    <t>PLANILHA DE PREÇOS PARA SERVIÇOS DE ILUMINAÇÃO PÚBLICA - CONCHAL</t>
  </si>
  <si>
    <t>PLANILHA DE PREÇOS PARA SERVIÇOS DE ILUMINAÇÃO PÚBLICA - CORDEIRÓPOLIS</t>
  </si>
  <si>
    <t>PLANILHA DE PREÇOS PARA SERVIÇOS DE ILUMINAÇÃO PÚBLICA - ENGENHEIRO COELHO</t>
  </si>
  <si>
    <t>PLANILHA DE PREÇOS PARA SERVIÇOS DE ILUMINAÇÃO PÚBLICA - COSMÓPOLIS</t>
  </si>
  <si>
    <t>PLANILHA DE PREÇOS PARA SERVIÇOS DE ILUMINAÇÃO PÚBLICA - HOLAMBRA</t>
  </si>
  <si>
    <t>PLANILHA DE PREÇOS PARA SERVIÇOS DE ILUMINAÇÃO PÚBLICA - JAGUARIÚNA</t>
  </si>
  <si>
    <t>PLANILHA DE PREÇOS PARA SERVIÇOS DE ILUMINAÇÃO PÚBLICA - SANTO ANTÔNIO DE POSSE</t>
  </si>
  <si>
    <t>Descarte de lâmpada</t>
  </si>
  <si>
    <r>
      <t>Fornecimento e instalação de luminária decorativa LED, para topo de poste de 60,3mm, potência nominal de 20 até 70W, grau de proteção IP-66 e resistências a impacto IK09, eficiência luminosa mínima de 100 lm/W, temperatura de cor 3.000k</t>
    </r>
    <r>
      <rPr>
        <i/>
        <sz val="10"/>
        <color theme="1"/>
        <rFont val="Century Gothic"/>
        <family val="2"/>
      </rPr>
      <t>.</t>
    </r>
  </si>
  <si>
    <t>2.2.8</t>
  </si>
  <si>
    <t>2.2.9</t>
  </si>
  <si>
    <t>2.2.10</t>
  </si>
  <si>
    <t>dia</t>
  </si>
  <si>
    <t>Fornecimento e instalação de luminária decorativa LED, estilo colonial, para topo de poste de 60,3mm, potência nominal de 20 até 70W, grau de proteção IP-66 e resistências a impacto IK08, eficiência luminosa mínima de 100 lm/W, temperatura de cor 3.000k.</t>
  </si>
  <si>
    <t>2.2.11</t>
  </si>
  <si>
    <t>2.2.12</t>
  </si>
  <si>
    <t>2.2.13</t>
  </si>
  <si>
    <t>Disponibilização de torre autônoma de iluminação de 2,8 a 3,6kW, com luminárias a LED, mastro de 7 a 10m, com regulagem de altura manual ou eletrônica, autonomia mínima de 150h, combustão à diesel, com controle de ruído para atenuação a 86dB máximos.</t>
  </si>
  <si>
    <t>Disponibilização de torre autônoma de iluminação de 3,7 a 5,5kW, com luminárias a LED, mastro de 10 a 15m, com regulagem de altura manual ou eletrônica, autonomia mínima de 150h, combustão à diesel, com controle de ruído para atenuação a 86dB máximos.</t>
  </si>
  <si>
    <t>Bastão tipo SNOWFALL, com 120 Leds ( 60 de cada Lado), cumprimento 1,00m, 110v/220v,  inclusive execução de cortes e emendas, ligação elétrica, e o fornecimento de acessórios de fixação e conexão, para fixação em altura até 5,00 m.</t>
  </si>
  <si>
    <t>Cascata luminosa em LED, branco / frio  inclusive execução de cortes e emendas, ligação elétrica, e o fornecimento de acessórios de fixação e conexão</t>
  </si>
  <si>
    <t>Desmontagem e retirada de ornamento luminoso no solo, com altura até h=9m, inclusive ligação elétrica, e acessórios de fixação e conexão</t>
  </si>
  <si>
    <t>Fita em Led, branco / frio, cordão ou cascata luminosa, inclusive execução de cortes e emendas, ligação elétrica, e o fornecimento de acessórios de fixação e conexão</t>
  </si>
  <si>
    <t>Instalação de ornamento luminoso em poste de iluminação pública com caminhão equipado com cesto-aéreo, inclusive a instalação de relé fotoeletrônico, a ligação do conjunto à rede elétrica e o fornecimento de acessórios de fixação e conexão</t>
  </si>
  <si>
    <t>Mangueira de Led, blindada, a prova d'água, branco / frio, inclusive execução de cortes e emendas, ligação elétrica, e o fornecimento de acessórios de fixação e conexão, colocadas em locais até 3,00 de altura (postes, árvores, etc)</t>
  </si>
  <si>
    <t>Rabicho tipo macho e femea</t>
  </si>
  <si>
    <t>Refletor de LED tipo espeto, para fixação em solo mole, de 5w a 8w</t>
  </si>
  <si>
    <t>Retirada de mangueira, cordão ou cascata luminosa</t>
  </si>
  <si>
    <t>1.2.1</t>
  </si>
  <si>
    <t>1.2.2</t>
  </si>
  <si>
    <t>1.2.3</t>
  </si>
  <si>
    <t>1.2.4</t>
  </si>
  <si>
    <t>1.2.5</t>
  </si>
  <si>
    <t>1.1.1</t>
  </si>
  <si>
    <t>1.1.2</t>
  </si>
  <si>
    <t>1.1.3</t>
  </si>
  <si>
    <t>1.1.4</t>
  </si>
  <si>
    <t>1.1.5</t>
  </si>
  <si>
    <t>1.1.6</t>
  </si>
  <si>
    <t>Restabelecimento do funcionamento normal do sistema de iluminação pública, em altura de até 18 metros, com utilização de andaime metálico, com fornecimento de materiais e mão de obra necessário, abrangendo a todas as tecnologias de luz do sistema existente, exceto substituição ou manutenção em luminária LED.</t>
  </si>
  <si>
    <t>Restabelecimento do funcionamento normal do sistema de iluminação pública, em altura até 13 metros, com fornecimento de materiais e mão de obra necessário, abrangendo a todas tecnologias de luz do sistema existente, exceto substituição ou manutenção em luminária LED.</t>
  </si>
  <si>
    <t>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t>
  </si>
  <si>
    <t>Disponibilização de equipe, com equipamento (caminhão com cesto aéreo) para eventualidades, que requeiram prontidão.</t>
  </si>
  <si>
    <t>Disponibilização de sistema de emergência de grupo gerador de energia elétrica à diesel, potência 25 kVA, trifásico, tensão 127/220V, carenado e silenciado, inclusive cabeamento para conexão à carga e abastecimento para funcionamento.</t>
  </si>
  <si>
    <t>Disponibilização de equipe, com equipamento (caminhão com auto guincho até 25t) para eventualidades, que requeiram prontidão.</t>
  </si>
  <si>
    <t>2.1.14</t>
  </si>
  <si>
    <t>Fornecimento e instalação de suporte simples tubular para 2 luminárias em topo de poste de aço galvanizado com diâmetro Ø60,3mm.</t>
  </si>
  <si>
    <t>Fornecimento e instalação de suporte simples tubular para 1 luminária em topo de poste de aço galvanizado com diâmetro Ø88,9mm.</t>
  </si>
  <si>
    <r>
      <t xml:space="preserve">Fornecimento e instalação de poste reto de aço tubular, acabamento galvanizado à fogo, tamanho total de até 4 metros, diâmetro de até </t>
    </r>
    <r>
      <rPr>
        <sz val="10"/>
        <color theme="1"/>
        <rFont val="Segoe UI Light"/>
        <family val="2"/>
      </rPr>
      <t>Ø</t>
    </r>
    <r>
      <rPr>
        <sz val="10"/>
        <color theme="1"/>
        <rFont val="Century Gothic"/>
        <family val="2"/>
      </rPr>
      <t>88,9mm.</t>
    </r>
  </si>
  <si>
    <t>Fornecimento e instalação de poste reto de aço tubular, acabamento galvanizado à fogo, tamanho total de 6 a 8 metros, telecônico, diâmetro de topo de Ø76,2 a Ø88,9mm.</t>
  </si>
  <si>
    <t>Fornecimento e instalação de poste reto de aço tubular, acabamento galvanizado à fogo, tamanho total de 8 a 10 metros, telecônico, diâmetro de topo de Ø76,2 a Ø88,9mm.</t>
  </si>
  <si>
    <t>Fornecimento e instalação de poste reto de aço tubular, acabamento galvanizado à fogo, tamanho total de 10 a 12 metros, telecônico, diâmetro de topo de Ø76,2 a Ø101,6mm.</t>
  </si>
  <si>
    <t>Fornecimento e instalação de poste reto de aço tubular, acabamento galvanizado à fogo, tamanho total de 15 metros, telecônico, diâmetro de topo de Ø101,6mm.</t>
  </si>
  <si>
    <t>Fornecimento e instalação de poste reto de aço tubular, acabamento galvanizado à fogo, tamanho total de 5 a 6 metros, telecônico, diâmetro de topo de até Ø88,9mm.</t>
  </si>
  <si>
    <t>Fornecimento e instalação de cruzeta de aço galvanizado para fixação de projetores, 90x115x2000mm, inclusive abraçadeiras, parafusos, mão francesa, porcas e arruelas.</t>
  </si>
  <si>
    <r>
      <t xml:space="preserve">Fornecimento e instalação de luminária LED, potência nominal de 51 até 67W, eficiência luminosa mínima de 130 lm/W, temperatura de cor 4.000k, grau de proteção IP-66, com certificação da portaria nº 20 do INMETRO, inclusive relé fotoeletrônico </t>
    </r>
    <r>
      <rPr>
        <i/>
        <sz val="10"/>
        <color theme="1"/>
        <rFont val="Century Gothic"/>
        <family val="2"/>
      </rPr>
      <t>"fail-off".</t>
    </r>
  </si>
  <si>
    <t>Lançamento de duto corrugado espiralado, PEAD, de diâmetro nominal de Ø50mm, enterrado, inclusive escavação e reaterro em profundidade até 60cm.</t>
  </si>
  <si>
    <t>Construção de base de concreto para engastamento de poste, inclusive chumbadores, escavação e reaterro.</t>
  </si>
  <si>
    <t>2.5</t>
  </si>
  <si>
    <t>2.5.1</t>
  </si>
  <si>
    <t>2.5.2</t>
  </si>
  <si>
    <t>2.5.3</t>
  </si>
  <si>
    <t>2.5.4</t>
  </si>
  <si>
    <t>2.5.5</t>
  </si>
  <si>
    <t>2.5.6</t>
  </si>
  <si>
    <t>2.5.7</t>
  </si>
  <si>
    <t>2.5.8</t>
  </si>
  <si>
    <t>2.5.9</t>
  </si>
  <si>
    <t>2.5.10</t>
  </si>
  <si>
    <t>2.5.11</t>
  </si>
  <si>
    <t>2.5.12</t>
  </si>
  <si>
    <t>Refletor SMD, Potência 100W , Tipo de LED SMD - Última geração LED, Cor da Luz RGB, Luminosidade 7.000 Lúmens , Ângulo de iluminação 180º, Fator Potência &gt; 0.80 - Super SMD, Índice de Reprodução de Cor &gt; 0.80%, Vida útil 30.000 horas, Tensão Bivolt Automático (110V - 220V), Material Alumínio, Cor do produto Preto/Black, Índice de Proteção IP66 - Máximo Nível de Proteção.</t>
  </si>
  <si>
    <t>Refletor SMD, Potência 200W , Tipo de LED SMD - Última geração LED, Cor da Luz RGB, Luminosidade 7.000 Lúmens , Ângulo de iluminação 180º, Fator Potência &gt; 0.80 - Super SMD, Índice de Reprodução de Cor &gt; 0.80%, Vida útil 30.000 horas, Tensão Bivolt Automático (110V - 220V), Material Alumínio, Cor do produto Preto/Black, Índice de Proteção IP66 - Máximo Nível de Proteção.</t>
  </si>
  <si>
    <t>Refletor SMD, Potência 50W , Tipo de LED SMD - Última geração LED, Cor da Luz RGB, Luminosidade 7.000 Lúmens , Ângulo de iluminação 180º, Fator Potência &gt; 0.80 - Super SMD, Índice de Reprodução de Cor &gt; 0.80%, Vida útil 30.000 horas, Tensão Bivolt Automático (110V - 220V), Material Alumínio, Cor do produto Preto/Black, Índice de Proteção IP66 - Máximo Nível de Proteção.</t>
  </si>
  <si>
    <t>CPU-149</t>
  </si>
  <si>
    <t>CPU-150</t>
  </si>
  <si>
    <t>CPU-151</t>
  </si>
  <si>
    <t>CPU-152</t>
  </si>
  <si>
    <t>CPU-153</t>
  </si>
  <si>
    <t>CPU-154</t>
  </si>
  <si>
    <t>CPU-155</t>
  </si>
  <si>
    <t>CPU-160</t>
  </si>
  <si>
    <t>CPU-156</t>
  </si>
  <si>
    <t>CPU-157</t>
  </si>
  <si>
    <t>CPU-158</t>
  </si>
  <si>
    <t>CPU-159</t>
  </si>
  <si>
    <t>CPU-161</t>
  </si>
  <si>
    <t>CPU-162</t>
  </si>
  <si>
    <t>CPU-163</t>
  </si>
  <si>
    <t>CPU-164</t>
  </si>
  <si>
    <t>CPU-165</t>
  </si>
  <si>
    <t>CPU-166</t>
  </si>
  <si>
    <t>CPU-167</t>
  </si>
  <si>
    <t>CPU-168</t>
  </si>
  <si>
    <t>CPU-169</t>
  </si>
  <si>
    <t>CPU-170</t>
  </si>
  <si>
    <t>CPU-171</t>
  </si>
  <si>
    <t>CPU-172</t>
  </si>
  <si>
    <t>Restabelecimento do funcionamento normal do sistema de iluminação pública, com fornecimento de materiais e mão de obra necessário, abrangendo a Restabelecimento do funcionamento normal do sistema de iluminação pública, em altura de até 18 metros, com utilização de andaime metálico, com fornecimento de materiais e mão de obra necessário, abrangendo a todas as tecnologias de luz do sistema existente, exceto substituição ou manutenção em luminária LED. - Artur Nogueira</t>
  </si>
  <si>
    <t>Restabelecimento do funcionamento normal do sistema de iluminação pública, com fornecimento de materiais e mão de obra necessário, abrangendo a Restabelecimento do funcionamento normal do sistema de iluminação pública, em altura de até 18 metros, com utilização de andaime metálico, com fornecimento de materiais e mão de obra necessário, abrangendo a todas as tecnologias de luz do sistema existente, exceto substituição ou manutenção em luminária LED. - Conchal</t>
  </si>
  <si>
    <t>Restabelecimento do funcionamento normal do sistema de iluminação pública, com fornecimento de materiais e mão de obra necessário, abrangendo a Restabelecimento do funcionamento normal do sistema de iluminação pública, em altura de até 18 metros, com utilização de andaime metálico, com fornecimento de materiais e mão de obra necessário, abrangendo a todas as tecnologias de luz do sistema existente, exceto substituição ou manutenção em luminária LED. - Cordeirópolis</t>
  </si>
  <si>
    <t>Restabelecimento do funcionamento normal do sistema de iluminação pública, com fornecimento de materiais e mão de obra necessário, abrangendo a Restabelecimento do funcionamento normal do sistema de iluminação pública, em altura de até 18 metros, com utilização de andaime metálico, com fornecimento de materiais e mão de obra necessário, abrangendo a todas as tecnologias de luz do sistema existente, exceto substituição ou manutenção em luminária LED. - Cosmópolis</t>
  </si>
  <si>
    <t>Restabelecimento do funcionamento normal do sistema de iluminação pública, com fornecimento de materiais e mão de obra necessário, abrangendo a Restabelecimento do funcionamento normal do sistema de iluminação pública, em altura de até 18 metros, com utilização de andaime metálico, com fornecimento de materiais e mão de obra necessário, abrangendo a todas as tecnologias de luz do sistema existente, exceto substituição ou manutenção em luminária LED. - Engenheiro Coelho</t>
  </si>
  <si>
    <t>Restabelecimento do funcionamento normal do sistema de iluminação pública, com fornecimento de materiais e mão de obra necessário, abrangendo a Restabelecimento do funcionamento normal do sistema de iluminação pública, em altura de até 18 metros, com utilização de andaime metálico, com fornecimento de materiais e mão de obra necessário, abrangendo a todas as tecnologias de luz do sistema existente, exceto substituição ou manutenção em luminária LED. - Holambra</t>
  </si>
  <si>
    <t>Restabelecimento do funcionamento normal do sistema de iluminação pública, com fornecimento de materiais e mão de obra necessário, abrangendo a Restabelecimento do funcionamento normal do sistema de iluminação pública, em altura de até 18 metros, com utilização de andaime metálico, com fornecimento de materiais e mão de obra necessário, abrangendo a todas as tecnologias de luz do sistema existente, exceto substituição ou manutenção em luminária LED. - Jaguariúna</t>
  </si>
  <si>
    <t>Restabelecimento do funcionamento normal do sistema de iluminação pública, com fornecimento de materiais e mão de obra necessário, abrangendo a Restabelecimento do funcionamento normal do sistema de iluminação pública, em altura de até 18 metros, com utilização de andaime metálico, com fornecimento de materiais e mão de obra necessário, abrangendo a todas as tecnologias de luz do sistema existente, exceto substituição ou manutenção em luminária LED. - Santo Antônio de Posse</t>
  </si>
  <si>
    <t>Plataforma Elevatória de 20 metros à diesel</t>
  </si>
  <si>
    <t>Diária</t>
  </si>
  <si>
    <t>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 - Artur Nogueira</t>
  </si>
  <si>
    <t>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 - Conchal</t>
  </si>
  <si>
    <t>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 - Cordeirópolis</t>
  </si>
  <si>
    <t>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 - Cosmópolis</t>
  </si>
  <si>
    <t>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 - Engenheiro Coelho</t>
  </si>
  <si>
    <t>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 - Holambra</t>
  </si>
  <si>
    <t>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 - Jaguariúna</t>
  </si>
  <si>
    <t>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 - Santo Antônio de Posse</t>
  </si>
  <si>
    <t>CPU-173</t>
  </si>
  <si>
    <t>CPU-174</t>
  </si>
  <si>
    <t>Fornecimento e instalação de luminária decorativa LED, para topo de poste de 60,3mm, potência nominal de 20 até 70W, grau de proteção IP-66 e resistências a impacto IK09, eficiência luminosa mínima de 100 lm/W, temperatura de cor 3.000k.</t>
  </si>
  <si>
    <t>Luminária Topo de Poste, Ref. Merak da Tecnowatt, ou similar.</t>
  </si>
  <si>
    <t>Luminária Topo de Poste estilo colonial, Ref. Paris da Tecnowatt, ou similar.</t>
  </si>
  <si>
    <t>Fornecimento e instalação de Globo decorativo esférico de Ø500mm, base em alumínio fundido, difusor em acrílico leitoso e refletor em semi-esfera repuxado em capa de alumínio anodizado, para topo de poste de 60,3mm, com soquete E27.</t>
  </si>
  <si>
    <t>Fornecimento e instalação de Globo decorativo esférico de Ø500mm, base em alumínio fundido com alojamento para reator, globo em polietileno de alta densidade, para topo de poste de 60,3mm.</t>
  </si>
  <si>
    <r>
      <t>Fornecimento e instalação de Globo decorativo esférico de Ø500mm, base em alumínio fundido, difusor em acrílico transaparente e refletor em semi-esfera repuxado em capa de alumínio anodizado, para topo de poste de 60,3mm, com soquete E27</t>
    </r>
    <r>
      <rPr>
        <i/>
        <sz val="10"/>
        <color theme="1"/>
        <rFont val="Century Gothic"/>
        <family val="2"/>
      </rPr>
      <t>.</t>
    </r>
  </si>
  <si>
    <t>Globo decorativo esférico de Ø500mm, base em alumínio fundido com alojamento para reator, globo em polietileno de alta densidade, ref. GL-304 da Aladin ou similar</t>
  </si>
  <si>
    <t>Globo decorativo esférico de Ø500mm, base em alumínio fundido, difusor em acrílico leitoso e refletor em semi-esfera repuxado em capa de alumínio anodizado, ref. GL-305 da Aladin ou similar</t>
  </si>
  <si>
    <r>
      <t xml:space="preserve">Globo decorativo esférico de </t>
    </r>
    <r>
      <rPr>
        <sz val="10"/>
        <color theme="1"/>
        <rFont val="Segoe UI Light"/>
        <family val="2"/>
      </rPr>
      <t>Ø</t>
    </r>
    <r>
      <rPr>
        <sz val="10"/>
        <color theme="1"/>
        <rFont val="Century Gothic"/>
        <family val="2"/>
      </rPr>
      <t>500mm, base em alumínio fundido, difusor em acrílico transaparente e refletor em semi-esfera repuxado em capa de alumínio anodizado, ref. GL-306 da Aladin ou similar</t>
    </r>
  </si>
  <si>
    <t>Fornecimento e instalação de Globo decorativo esférico de Ø500mm, base em alumínio fundido, difusor em acrílico transaparente e refletor em semi-esfera repuxado em capa de alumínio anodizado, para topo de poste de 60,3mm, com soquete E27.</t>
  </si>
  <si>
    <t>CPU-175</t>
  </si>
  <si>
    <t>CPU-176</t>
  </si>
  <si>
    <t>CPU-177</t>
  </si>
  <si>
    <t>CPU-178</t>
  </si>
  <si>
    <t>CPU-179</t>
  </si>
  <si>
    <t>CPU-180</t>
  </si>
  <si>
    <t>CPU-181</t>
  </si>
  <si>
    <t>CPU-182</t>
  </si>
  <si>
    <t>CPU-183</t>
  </si>
  <si>
    <t>CPU-184</t>
  </si>
  <si>
    <t>CPU-185</t>
  </si>
  <si>
    <t>CPU-186</t>
  </si>
  <si>
    <t>CPU-187</t>
  </si>
  <si>
    <t>CPU-188</t>
  </si>
  <si>
    <t>Iluminações especiais</t>
  </si>
  <si>
    <t>Manutenção</t>
  </si>
  <si>
    <t>Corretiva</t>
  </si>
  <si>
    <t>Instalações provisórias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</si>
</sst>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00"/>
    <numFmt numFmtId="165" formatCode="#,##0.0000"/>
  </numFmts>
  <fonts count="23" x14ac:knownFonts="1">
    <font>
      <sz val="11"/>
      <color theme="1"/>
      <name val="Calibri"/>
      <family val="2"/>
      <scheme val="minor"/>
    </font>
    <font>
      <sz val="10"/>
      <color theme="1"/>
      <name val="Century Gothic"/>
      <family val="2"/>
    </font>
    <font>
      <sz val="10"/>
      <color theme="1"/>
      <name val="Century Gothic"/>
      <family val="2"/>
    </font>
    <font>
      <sz val="10"/>
      <color theme="1"/>
      <name val="Century Gothic"/>
      <family val="2"/>
    </font>
    <font>
      <sz val="10"/>
      <color theme="1"/>
      <name val="Century Gothic"/>
      <family val="2"/>
    </font>
    <font>
      <sz val="10"/>
      <color theme="0"/>
      <name val="Century Gothic"/>
      <family val="2"/>
    </font>
    <font>
      <sz val="10"/>
      <color theme="1"/>
      <name val="Century Gothic"/>
      <family val="2"/>
    </font>
    <font>
      <sz val="10"/>
      <color theme="1"/>
      <name val="Segoe UI Light"/>
      <family val="2"/>
    </font>
    <font>
      <sz val="8"/>
      <name val="Calibri"/>
      <family val="2"/>
      <scheme val="minor"/>
    </font>
    <font>
      <i/>
      <sz val="10"/>
      <color theme="1"/>
      <name val="Century Gothic"/>
      <family val="2"/>
    </font>
    <font>
      <sz val="10"/>
      <name val="Arial"/>
      <family val="2"/>
    </font>
    <font>
      <b/>
      <sz val="10"/>
      <color indexed="8"/>
      <name val="Arial"/>
      <family val="2"/>
    </font>
    <font>
      <b/>
      <sz val="10"/>
      <name val="Arial"/>
      <family val="2"/>
    </font>
    <font>
      <b/>
      <sz val="8"/>
      <name val="Times New Roman"/>
      <family val="1"/>
    </font>
    <font>
      <b/>
      <sz val="10"/>
      <name val="Times New Roman"/>
      <family val="1"/>
    </font>
    <font>
      <sz val="10"/>
      <color indexed="8"/>
      <name val="Times New Roman"/>
      <family val="1"/>
    </font>
    <font>
      <sz val="10"/>
      <color indexed="8"/>
      <name val="Arial"/>
      <family val="2"/>
    </font>
    <font>
      <sz val="8"/>
      <color indexed="8"/>
      <name val="Times New Roman"/>
      <family val="1"/>
    </font>
    <font>
      <b/>
      <sz val="10"/>
      <color theme="0"/>
      <name val="Century Gothic"/>
      <family val="2"/>
    </font>
    <font>
      <sz val="10"/>
      <name val="Courier New"/>
      <family val="3"/>
    </font>
    <font>
      <i/>
      <sz val="10"/>
      <color theme="0"/>
      <name val="Century Gothic"/>
      <family val="2"/>
    </font>
    <font>
      <sz val="11"/>
      <color theme="1"/>
      <name val="Calibri"/>
      <family val="2"/>
      <scheme val="minor"/>
    </font>
    <font>
      <sz val="10"/>
      <color theme="1"/>
      <name val="Century Gothic"/>
    </font>
  </fonts>
  <fills count="9">
    <fill>
      <patternFill patternType="none"/>
    </fill>
    <fill>
      <patternFill patternType="gray125"/>
    </fill>
    <fill>
      <patternFill patternType="solid">
        <fgColor theme="3"/>
        <bgColor indexed="64"/>
      </patternFill>
    </fill>
    <fill>
      <patternFill patternType="solid">
        <fgColor theme="3" tint="-0.499984740745262"/>
        <bgColor indexed="64"/>
      </patternFill>
    </fill>
    <fill>
      <patternFill patternType="solid">
        <fgColor theme="4" tint="-0.249977111117893"/>
        <bgColor indexed="64"/>
      </patternFill>
    </fill>
    <fill>
      <patternFill patternType="solid">
        <fgColor indexed="2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499984740745262"/>
        <bgColor indexed="64"/>
      </patternFill>
    </fill>
  </fills>
  <borders count="3">
    <border>
      <left/>
      <right/>
      <top/>
      <bottom/>
      <diagonal/>
    </border>
    <border>
      <left/>
      <right/>
      <top style="thin">
        <color indexed="64"/>
      </top>
      <bottom style="thin">
        <color indexed="64"/>
      </bottom>
      <diagonal/>
    </border>
    <border>
      <left style="thin">
        <color theme="0"/>
      </left>
      <right style="thin">
        <color theme="0"/>
      </right>
      <top style="thin">
        <color theme="0"/>
      </top>
      <bottom style="thin">
        <color theme="0"/>
      </bottom>
      <diagonal/>
    </border>
  </borders>
  <cellStyleXfs count="7">
    <xf numFmtId="0" fontId="0" fillId="0" borderId="0"/>
    <xf numFmtId="0" fontId="10" fillId="0" borderId="0"/>
    <xf numFmtId="0" fontId="10" fillId="0" borderId="0"/>
    <xf numFmtId="0" fontId="16" fillId="0" borderId="0"/>
    <xf numFmtId="43" fontId="21" fillId="0" borderId="0" applyFont="0" applyFill="0" applyBorder="0" applyAlignment="0" applyProtection="0"/>
    <xf numFmtId="9" fontId="21" fillId="0" borderId="0" applyFont="0" applyFill="0" applyBorder="0" applyAlignment="0" applyProtection="0"/>
    <xf numFmtId="0" fontId="21" fillId="0" borderId="0"/>
  </cellStyleXfs>
  <cellXfs count="118">
    <xf numFmtId="0" fontId="0" fillId="0" borderId="0" xfId="0"/>
    <xf numFmtId="0" fontId="6" fillId="0" borderId="0" xfId="0" applyFont="1" applyAlignment="1">
      <alignment vertical="center"/>
    </xf>
    <xf numFmtId="0" fontId="6" fillId="0" borderId="0" xfId="0" applyFont="1" applyAlignment="1">
      <alignment vertical="center" wrapText="1"/>
    </xf>
    <xf numFmtId="0" fontId="6" fillId="0" borderId="0" xfId="0" applyFont="1" applyAlignment="1">
      <alignment horizontal="center" vertical="center"/>
    </xf>
    <xf numFmtId="0" fontId="0" fillId="0" borderId="0" xfId="0" applyAlignment="1">
      <alignment wrapText="1"/>
    </xf>
    <xf numFmtId="0" fontId="0" fillId="0" borderId="0" xfId="0" applyAlignment="1">
      <alignment vertical="center"/>
    </xf>
    <xf numFmtId="164" fontId="11" fillId="5" borderId="1" xfId="1" applyNumberFormat="1" applyFont="1" applyFill="1" applyBorder="1" applyAlignment="1">
      <alignment horizontal="center" vertical="center"/>
    </xf>
    <xf numFmtId="0" fontId="12" fillId="5" borderId="1" xfId="1" applyFont="1" applyFill="1" applyBorder="1" applyAlignment="1">
      <alignment horizontal="center" vertical="center"/>
    </xf>
    <xf numFmtId="4" fontId="12" fillId="5" borderId="1" xfId="1" applyNumberFormat="1" applyFont="1" applyFill="1" applyBorder="1" applyAlignment="1">
      <alignment horizontal="center" vertical="center"/>
    </xf>
    <xf numFmtId="4" fontId="12" fillId="5" borderId="1" xfId="1" applyNumberFormat="1" applyFont="1" applyFill="1" applyBorder="1" applyAlignment="1">
      <alignment horizontal="center" vertical="center" wrapText="1"/>
    </xf>
    <xf numFmtId="0" fontId="6" fillId="0" borderId="0" xfId="0" applyFont="1"/>
    <xf numFmtId="0" fontId="18" fillId="3" borderId="2" xfId="0" applyFont="1" applyFill="1" applyBorder="1" applyAlignment="1">
      <alignment horizontal="center" vertical="center" wrapText="1"/>
    </xf>
    <xf numFmtId="17" fontId="6" fillId="6" borderId="2" xfId="0" applyNumberFormat="1" applyFont="1" applyFill="1" applyBorder="1" applyAlignment="1">
      <alignment horizontal="center" vertical="center" wrapText="1"/>
    </xf>
    <xf numFmtId="0" fontId="6" fillId="6" borderId="2" xfId="0" applyFont="1" applyFill="1" applyBorder="1" applyAlignment="1">
      <alignment vertical="center" wrapText="1"/>
    </xf>
    <xf numFmtId="4" fontId="6" fillId="6" borderId="2" xfId="0" applyNumberFormat="1" applyFont="1" applyFill="1" applyBorder="1" applyAlignment="1">
      <alignment horizontal="center" vertical="center" wrapText="1"/>
    </xf>
    <xf numFmtId="17" fontId="6" fillId="7" borderId="2" xfId="0" applyNumberFormat="1" applyFont="1" applyFill="1" applyBorder="1" applyAlignment="1">
      <alignment horizontal="center" vertical="center" wrapText="1"/>
    </xf>
    <xf numFmtId="0" fontId="6" fillId="7" borderId="2" xfId="0" applyFont="1" applyFill="1" applyBorder="1" applyAlignment="1">
      <alignment vertical="center" wrapText="1"/>
    </xf>
    <xf numFmtId="4" fontId="6" fillId="7" borderId="2" xfId="0" applyNumberFormat="1" applyFont="1" applyFill="1" applyBorder="1" applyAlignment="1">
      <alignment horizontal="center" vertical="center" wrapText="1"/>
    </xf>
    <xf numFmtId="164" fontId="11" fillId="0" borderId="1" xfId="2" applyNumberFormat="1" applyFont="1" applyBorder="1" applyAlignment="1">
      <alignment horizontal="center" vertical="center"/>
    </xf>
    <xf numFmtId="0" fontId="13" fillId="0" borderId="1" xfId="2" applyFont="1" applyBorder="1" applyAlignment="1">
      <alignment vertical="center" wrapText="1"/>
    </xf>
    <xf numFmtId="0" fontId="14" fillId="0" borderId="1" xfId="2" applyFont="1" applyBorder="1" applyAlignment="1">
      <alignment vertical="center"/>
    </xf>
    <xf numFmtId="4" fontId="15" fillId="0" borderId="1" xfId="2" applyNumberFormat="1" applyFont="1" applyBorder="1" applyAlignment="1">
      <alignment horizontal="right" vertical="center"/>
    </xf>
    <xf numFmtId="164" fontId="16" fillId="0" borderId="1" xfId="3" applyNumberFormat="1" applyBorder="1" applyAlignment="1">
      <alignment horizontal="center" vertical="center" wrapText="1"/>
    </xf>
    <xf numFmtId="0" fontId="17" fillId="0" borderId="1" xfId="3" applyFont="1" applyBorder="1" applyAlignment="1">
      <alignment vertical="center" wrapText="1"/>
    </xf>
    <xf numFmtId="0" fontId="17" fillId="0" borderId="1" xfId="3" applyFont="1" applyBorder="1" applyAlignment="1">
      <alignment horizontal="center" vertical="center" wrapText="1"/>
    </xf>
    <xf numFmtId="4" fontId="15" fillId="0" borderId="1" xfId="3" applyNumberFormat="1" applyFont="1" applyBorder="1" applyAlignment="1">
      <alignment horizontal="right" vertical="center" wrapText="1"/>
    </xf>
    <xf numFmtId="164" fontId="16" fillId="0" borderId="0" xfId="3" applyNumberFormat="1" applyAlignment="1">
      <alignment horizontal="center" vertical="center" wrapText="1"/>
    </xf>
    <xf numFmtId="0" fontId="17" fillId="0" borderId="0" xfId="3" applyFont="1" applyAlignment="1">
      <alignment horizontal="center" vertical="center" wrapText="1"/>
    </xf>
    <xf numFmtId="4" fontId="15" fillId="0" borderId="0" xfId="3" applyNumberFormat="1" applyFont="1" applyAlignment="1">
      <alignment horizontal="right" vertical="center" wrapText="1"/>
    </xf>
    <xf numFmtId="0" fontId="17" fillId="0" borderId="0" xfId="3" applyFont="1" applyAlignment="1">
      <alignment vertical="center" wrapText="1"/>
    </xf>
    <xf numFmtId="4" fontId="6" fillId="0" borderId="0" xfId="0" applyNumberFormat="1" applyFont="1" applyAlignment="1">
      <alignment vertical="center"/>
    </xf>
    <xf numFmtId="0" fontId="5" fillId="3" borderId="2" xfId="0" applyFont="1" applyFill="1" applyBorder="1" applyAlignment="1">
      <alignment vertical="center"/>
    </xf>
    <xf numFmtId="0" fontId="6" fillId="0" borderId="2" xfId="0" applyFont="1" applyBorder="1" applyAlignment="1">
      <alignment vertical="center"/>
    </xf>
    <xf numFmtId="4" fontId="6" fillId="6" borderId="2" xfId="0" applyNumberFormat="1" applyFont="1" applyFill="1" applyBorder="1" applyAlignment="1">
      <alignment vertical="center"/>
    </xf>
    <xf numFmtId="4" fontId="6" fillId="7" borderId="2" xfId="0" applyNumberFormat="1" applyFont="1" applyFill="1" applyBorder="1" applyAlignment="1">
      <alignment vertical="center"/>
    </xf>
    <xf numFmtId="0" fontId="5" fillId="3" borderId="2" xfId="0" applyFont="1" applyFill="1" applyBorder="1" applyAlignment="1">
      <alignment vertical="center" wrapText="1"/>
    </xf>
    <xf numFmtId="0" fontId="5" fillId="2" borderId="2" xfId="0" applyFont="1" applyFill="1" applyBorder="1" applyAlignment="1">
      <alignment vertical="center"/>
    </xf>
    <xf numFmtId="0" fontId="10" fillId="0" borderId="0" xfId="2"/>
    <xf numFmtId="0" fontId="10" fillId="0" borderId="0" xfId="2" applyAlignment="1">
      <alignment horizontal="right"/>
    </xf>
    <xf numFmtId="49" fontId="10" fillId="0" borderId="0" xfId="2" applyNumberFormat="1" applyAlignment="1">
      <alignment horizontal="center"/>
    </xf>
    <xf numFmtId="49" fontId="10" fillId="0" borderId="0" xfId="2" applyNumberFormat="1" applyAlignment="1">
      <alignment horizontal="left"/>
    </xf>
    <xf numFmtId="0" fontId="10" fillId="0" borderId="0" xfId="2" applyAlignment="1">
      <alignment horizontal="left"/>
    </xf>
    <xf numFmtId="1" fontId="6" fillId="0" borderId="0" xfId="0" applyNumberFormat="1" applyFont="1" applyAlignment="1">
      <alignment horizontal="center" vertical="center"/>
    </xf>
    <xf numFmtId="4" fontId="6" fillId="0" borderId="0" xfId="0" applyNumberFormat="1" applyFont="1" applyAlignment="1">
      <alignment horizontal="right" vertical="center"/>
    </xf>
    <xf numFmtId="0" fontId="5" fillId="2" borderId="2" xfId="0" applyFont="1" applyFill="1" applyBorder="1" applyAlignment="1">
      <alignment horizontal="left" vertical="center" wrapText="1"/>
    </xf>
    <xf numFmtId="4" fontId="5" fillId="2" borderId="2" xfId="0" applyNumberFormat="1" applyFont="1" applyFill="1" applyBorder="1" applyAlignment="1">
      <alignment horizontal="center" vertical="center" wrapText="1"/>
    </xf>
    <xf numFmtId="0" fontId="5" fillId="4" borderId="2" xfId="0" applyFont="1" applyFill="1" applyBorder="1" applyAlignment="1">
      <alignment vertical="center"/>
    </xf>
    <xf numFmtId="0" fontId="6" fillId="6" borderId="2" xfId="0" applyFont="1" applyFill="1" applyBorder="1" applyAlignment="1">
      <alignment horizontal="center" vertical="center" wrapText="1"/>
    </xf>
    <xf numFmtId="1" fontId="6" fillId="6" borderId="2" xfId="0" applyNumberFormat="1" applyFont="1" applyFill="1" applyBorder="1" applyAlignment="1">
      <alignment horizontal="center" vertical="center"/>
    </xf>
    <xf numFmtId="0" fontId="6" fillId="6" borderId="2" xfId="0" applyFont="1" applyFill="1" applyBorder="1" applyAlignment="1">
      <alignment horizontal="center" vertical="center"/>
    </xf>
    <xf numFmtId="4" fontId="6" fillId="6" borderId="2" xfId="0" applyNumberFormat="1" applyFont="1" applyFill="1" applyBorder="1" applyAlignment="1">
      <alignment horizontal="center" vertical="center"/>
    </xf>
    <xf numFmtId="165" fontId="6" fillId="6" borderId="2" xfId="0" applyNumberFormat="1" applyFont="1" applyFill="1" applyBorder="1" applyAlignment="1">
      <alignment horizontal="center" vertical="center"/>
    </xf>
    <xf numFmtId="0" fontId="6" fillId="7" borderId="2" xfId="0" applyFont="1" applyFill="1" applyBorder="1" applyAlignment="1">
      <alignment horizontal="center" vertical="center" wrapText="1"/>
    </xf>
    <xf numFmtId="1" fontId="6" fillId="7" borderId="2" xfId="0" applyNumberFormat="1" applyFont="1" applyFill="1" applyBorder="1" applyAlignment="1">
      <alignment horizontal="center" vertical="center"/>
    </xf>
    <xf numFmtId="0" fontId="6" fillId="7" borderId="2" xfId="0" applyFont="1" applyFill="1" applyBorder="1" applyAlignment="1">
      <alignment horizontal="center" vertical="center"/>
    </xf>
    <xf numFmtId="4" fontId="6" fillId="7" borderId="2" xfId="0" applyNumberFormat="1" applyFont="1" applyFill="1" applyBorder="1" applyAlignment="1">
      <alignment horizontal="center" vertical="center"/>
    </xf>
    <xf numFmtId="165" fontId="6" fillId="7" borderId="2" xfId="0" applyNumberFormat="1" applyFont="1" applyFill="1" applyBorder="1" applyAlignment="1">
      <alignment horizontal="center" vertical="center"/>
    </xf>
    <xf numFmtId="0" fontId="6" fillId="6" borderId="2" xfId="0" quotePrefix="1" applyFont="1" applyFill="1" applyBorder="1" applyAlignment="1">
      <alignment vertical="center" wrapText="1"/>
    </xf>
    <xf numFmtId="1" fontId="5" fillId="3" borderId="2" xfId="0" applyNumberFormat="1" applyFont="1" applyFill="1" applyBorder="1" applyAlignment="1">
      <alignment horizontal="center" vertical="center"/>
    </xf>
    <xf numFmtId="4" fontId="5" fillId="3" borderId="2" xfId="0" applyNumberFormat="1" applyFont="1" applyFill="1" applyBorder="1" applyAlignment="1">
      <alignment horizontal="center" vertical="center"/>
    </xf>
    <xf numFmtId="0" fontId="6" fillId="6" borderId="2" xfId="0" applyFont="1" applyFill="1" applyBorder="1" applyAlignment="1">
      <alignment vertical="center"/>
    </xf>
    <xf numFmtId="0" fontId="6" fillId="7" borderId="2" xfId="0" applyFont="1" applyFill="1" applyBorder="1" applyAlignment="1">
      <alignment vertical="center"/>
    </xf>
    <xf numFmtId="0" fontId="19" fillId="0" borderId="0" xfId="0" applyFont="1" applyAlignment="1">
      <alignment horizontal="left"/>
    </xf>
    <xf numFmtId="0" fontId="19" fillId="0" borderId="0" xfId="0" applyFont="1" applyAlignment="1">
      <alignment horizontal="left" wrapText="1"/>
    </xf>
    <xf numFmtId="0" fontId="19" fillId="0" borderId="0" xfId="0" applyFont="1" applyAlignment="1">
      <alignment horizontal="right"/>
    </xf>
    <xf numFmtId="4" fontId="19" fillId="0" borderId="0" xfId="0" applyNumberFormat="1" applyFont="1" applyAlignment="1">
      <alignment horizontal="right"/>
    </xf>
    <xf numFmtId="4" fontId="6" fillId="6" borderId="2" xfId="0" applyNumberFormat="1" applyFont="1" applyFill="1" applyBorder="1" applyAlignment="1">
      <alignment horizontal="right" vertical="center"/>
    </xf>
    <xf numFmtId="4" fontId="6" fillId="7" borderId="2" xfId="0" applyNumberFormat="1" applyFont="1" applyFill="1" applyBorder="1" applyAlignment="1">
      <alignment horizontal="right" vertical="center"/>
    </xf>
    <xf numFmtId="0" fontId="5" fillId="2" borderId="2" xfId="0" applyFont="1" applyFill="1" applyBorder="1" applyAlignment="1">
      <alignment horizontal="center" vertical="center"/>
    </xf>
    <xf numFmtId="0" fontId="5" fillId="4" borderId="2" xfId="0" applyFont="1" applyFill="1" applyBorder="1" applyAlignment="1">
      <alignment horizontal="center" vertical="center"/>
    </xf>
    <xf numFmtId="0" fontId="6" fillId="6" borderId="2" xfId="0" applyFont="1" applyFill="1" applyBorder="1" applyAlignment="1">
      <alignment horizontal="justify" vertical="center" wrapText="1"/>
    </xf>
    <xf numFmtId="0" fontId="6" fillId="7" borderId="2" xfId="0" applyFont="1" applyFill="1" applyBorder="1" applyAlignment="1">
      <alignment horizontal="justify" vertical="center" wrapText="1"/>
    </xf>
    <xf numFmtId="0" fontId="5" fillId="3" borderId="2" xfId="0" applyFont="1" applyFill="1" applyBorder="1" applyAlignment="1">
      <alignment horizontal="center" vertical="center"/>
    </xf>
    <xf numFmtId="0" fontId="5" fillId="3" borderId="2" xfId="0" applyFont="1" applyFill="1" applyBorder="1" applyAlignment="1">
      <alignment horizontal="center" vertical="center" wrapText="1"/>
    </xf>
    <xf numFmtId="14" fontId="6" fillId="7" borderId="2" xfId="0" quotePrefix="1" applyNumberFormat="1" applyFont="1" applyFill="1" applyBorder="1" applyAlignment="1">
      <alignment horizontal="center" vertical="center"/>
    </xf>
    <xf numFmtId="4" fontId="5" fillId="2" borderId="2" xfId="0" applyNumberFormat="1" applyFont="1" applyFill="1" applyBorder="1" applyAlignment="1">
      <alignment horizontal="center" vertical="center"/>
    </xf>
    <xf numFmtId="4" fontId="5" fillId="4" borderId="2" xfId="0" applyNumberFormat="1" applyFont="1" applyFill="1" applyBorder="1" applyAlignment="1">
      <alignment horizontal="center" vertical="center"/>
    </xf>
    <xf numFmtId="4" fontId="6" fillId="0" borderId="0" xfId="0" applyNumberFormat="1" applyFont="1" applyAlignment="1">
      <alignment horizontal="center" vertical="center"/>
    </xf>
    <xf numFmtId="9" fontId="6" fillId="0" borderId="0" xfId="5" applyFont="1"/>
    <xf numFmtId="43" fontId="6" fillId="0" borderId="0" xfId="4" applyFont="1"/>
    <xf numFmtId="0" fontId="22" fillId="6" borderId="2" xfId="0" applyFont="1" applyFill="1" applyBorder="1" applyAlignment="1">
      <alignment vertical="center"/>
    </xf>
    <xf numFmtId="0" fontId="22" fillId="6" borderId="2" xfId="0" applyFont="1" applyFill="1" applyBorder="1" applyAlignment="1">
      <alignment horizontal="center" vertical="center"/>
    </xf>
    <xf numFmtId="0" fontId="22" fillId="6" borderId="2" xfId="0" applyFont="1" applyFill="1" applyBorder="1" applyAlignment="1">
      <alignment vertical="center" wrapText="1"/>
    </xf>
    <xf numFmtId="4" fontId="22" fillId="6" borderId="2" xfId="0" applyNumberFormat="1" applyFont="1" applyFill="1" applyBorder="1" applyAlignment="1">
      <alignment vertical="center"/>
    </xf>
    <xf numFmtId="9" fontId="5" fillId="3" borderId="2" xfId="5" applyFont="1" applyFill="1" applyBorder="1" applyAlignment="1">
      <alignment horizontal="center" vertical="center"/>
    </xf>
    <xf numFmtId="10" fontId="6" fillId="6" borderId="2" xfId="5" applyNumberFormat="1" applyFont="1" applyFill="1" applyBorder="1" applyAlignment="1">
      <alignment vertical="center"/>
    </xf>
    <xf numFmtId="10" fontId="6" fillId="7" borderId="2" xfId="5" applyNumberFormat="1" applyFont="1" applyFill="1" applyBorder="1" applyAlignment="1">
      <alignment vertical="center"/>
    </xf>
    <xf numFmtId="10" fontId="6" fillId="0" borderId="0" xfId="5" applyNumberFormat="1" applyFont="1" applyAlignment="1">
      <alignment vertical="center"/>
    </xf>
    <xf numFmtId="9" fontId="6" fillId="0" borderId="0" xfId="5" applyFont="1" applyAlignment="1">
      <alignment vertical="center"/>
    </xf>
    <xf numFmtId="10" fontId="5" fillId="2" borderId="2" xfId="5" applyNumberFormat="1" applyFont="1" applyFill="1" applyBorder="1" applyAlignment="1">
      <alignment vertical="center"/>
    </xf>
    <xf numFmtId="0" fontId="4" fillId="7" borderId="2" xfId="0" applyFont="1" applyFill="1" applyBorder="1" applyAlignment="1">
      <alignment horizontal="center" vertical="center"/>
    </xf>
    <xf numFmtId="0" fontId="4" fillId="6" borderId="2" xfId="0" applyFont="1" applyFill="1" applyBorder="1" applyAlignment="1">
      <alignment horizontal="center" vertical="center"/>
    </xf>
    <xf numFmtId="0" fontId="3" fillId="7" borderId="2" xfId="0" applyFont="1" applyFill="1" applyBorder="1" applyAlignment="1">
      <alignment horizontal="justify" vertical="center" wrapText="1"/>
    </xf>
    <xf numFmtId="0" fontId="3" fillId="6" borderId="2" xfId="0" applyFont="1" applyFill="1" applyBorder="1" applyAlignment="1">
      <alignment horizontal="center" vertical="center"/>
    </xf>
    <xf numFmtId="0" fontId="3" fillId="7" borderId="2" xfId="0" applyFont="1" applyFill="1" applyBorder="1" applyAlignment="1">
      <alignment horizontal="center" vertical="center"/>
    </xf>
    <xf numFmtId="0" fontId="3" fillId="6" borderId="2" xfId="0" applyFont="1" applyFill="1" applyBorder="1" applyAlignment="1">
      <alignment horizontal="justify" vertical="center" wrapText="1"/>
    </xf>
    <xf numFmtId="0" fontId="3" fillId="6" borderId="2" xfId="0" applyFont="1" applyFill="1" applyBorder="1" applyAlignment="1">
      <alignment vertical="center"/>
    </xf>
    <xf numFmtId="0" fontId="3" fillId="7" borderId="2" xfId="0" applyFont="1" applyFill="1" applyBorder="1" applyAlignment="1">
      <alignment horizontal="center" vertical="center" wrapText="1"/>
    </xf>
    <xf numFmtId="1" fontId="3" fillId="7" borderId="2" xfId="0" applyNumberFormat="1" applyFont="1" applyFill="1" applyBorder="1" applyAlignment="1">
      <alignment horizontal="center" vertical="center"/>
    </xf>
    <xf numFmtId="0" fontId="3" fillId="6" borderId="2" xfId="0" applyFont="1" applyFill="1" applyBorder="1" applyAlignment="1">
      <alignment horizontal="center" vertical="center" wrapText="1"/>
    </xf>
    <xf numFmtId="1" fontId="3" fillId="6" borderId="2" xfId="0" applyNumberFormat="1" applyFont="1" applyFill="1" applyBorder="1" applyAlignment="1">
      <alignment horizontal="center" vertical="center"/>
    </xf>
    <xf numFmtId="1" fontId="2" fillId="7" borderId="2" xfId="0" applyNumberFormat="1" applyFont="1" applyFill="1" applyBorder="1" applyAlignment="1">
      <alignment horizontal="center" vertical="center"/>
    </xf>
    <xf numFmtId="1" fontId="2" fillId="6" borderId="2" xfId="0" applyNumberFormat="1" applyFont="1" applyFill="1" applyBorder="1" applyAlignment="1">
      <alignment horizontal="center" vertical="center"/>
    </xf>
    <xf numFmtId="0" fontId="2" fillId="6" borderId="2" xfId="0" applyFont="1" applyFill="1" applyBorder="1" applyAlignment="1">
      <alignment vertical="center" wrapText="1"/>
    </xf>
    <xf numFmtId="0" fontId="2" fillId="6" borderId="2" xfId="0" applyFont="1" applyFill="1" applyBorder="1" applyAlignment="1">
      <alignment vertical="center"/>
    </xf>
    <xf numFmtId="0" fontId="2" fillId="6" borderId="2" xfId="0" applyFont="1" applyFill="1" applyBorder="1" applyAlignment="1">
      <alignment horizontal="center" vertical="center" wrapText="1"/>
    </xf>
    <xf numFmtId="0" fontId="2" fillId="6" borderId="2" xfId="0" applyFont="1" applyFill="1" applyBorder="1" applyAlignment="1">
      <alignment horizontal="justify" vertical="center" wrapText="1"/>
    </xf>
    <xf numFmtId="0" fontId="2" fillId="6" borderId="2" xfId="0" applyFont="1" applyFill="1" applyBorder="1" applyAlignment="1">
      <alignment horizontal="center" vertical="center"/>
    </xf>
    <xf numFmtId="0" fontId="2" fillId="7" borderId="2" xfId="0" applyFont="1" applyFill="1" applyBorder="1" applyAlignment="1">
      <alignment horizontal="justify" vertical="center" wrapText="1"/>
    </xf>
    <xf numFmtId="0" fontId="2" fillId="7" borderId="2" xfId="0" applyFont="1" applyFill="1" applyBorder="1" applyAlignment="1">
      <alignment vertical="center"/>
    </xf>
    <xf numFmtId="0" fontId="2" fillId="7" borderId="2" xfId="0" applyFont="1" applyFill="1" applyBorder="1" applyAlignment="1">
      <alignment vertical="center" wrapText="1"/>
    </xf>
    <xf numFmtId="0" fontId="2" fillId="7" borderId="2" xfId="0" applyFont="1" applyFill="1" applyBorder="1" applyAlignment="1">
      <alignment horizontal="center" vertical="center" wrapText="1"/>
    </xf>
    <xf numFmtId="0" fontId="2" fillId="7" borderId="2" xfId="0" applyFont="1" applyFill="1" applyBorder="1" applyAlignment="1">
      <alignment horizontal="center" vertical="center"/>
    </xf>
    <xf numFmtId="0" fontId="5" fillId="8" borderId="2"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2" xfId="0" applyFont="1" applyFill="1" applyBorder="1" applyAlignment="1">
      <alignment horizontal="left" vertical="center"/>
    </xf>
    <xf numFmtId="0" fontId="5" fillId="2" borderId="2" xfId="0" applyFont="1" applyFill="1" applyBorder="1" applyAlignment="1">
      <alignment horizontal="left" vertical="center" wrapText="1"/>
    </xf>
    <xf numFmtId="0" fontId="18" fillId="2" borderId="2" xfId="0" applyFont="1" applyFill="1" applyBorder="1" applyAlignment="1">
      <alignment horizontal="center" vertical="center" wrapText="1"/>
    </xf>
  </cellXfs>
  <cellStyles count="7">
    <cellStyle name="Normal" xfId="0" builtinId="0"/>
    <cellStyle name="Normal 2" xfId="2" xr:uid="{ADA3B111-0C11-4D4D-AE5F-CE0F4CCDA2BE}"/>
    <cellStyle name="Normal 3" xfId="6" xr:uid="{910B4697-F143-4752-9202-C954679DE58A}"/>
    <cellStyle name="Normal 4" xfId="1" xr:uid="{45958710-B7CB-4314-9CC7-9B99B189568C}"/>
    <cellStyle name="Normal_Plan1 2" xfId="3" xr:uid="{19331881-BC68-408E-9A00-14AF9B98DD76}"/>
    <cellStyle name="Porcentagem" xfId="5" builtinId="5"/>
    <cellStyle name="Vírgula" xfId="4"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9525</xdr:colOff>
      <xdr:row>2</xdr:row>
      <xdr:rowOff>28576</xdr:rowOff>
    </xdr:from>
    <xdr:to>
      <xdr:col>10</xdr:col>
      <xdr:colOff>285750</xdr:colOff>
      <xdr:row>3</xdr:row>
      <xdr:rowOff>245634</xdr:rowOff>
    </xdr:to>
    <xdr:pic>
      <xdr:nvPicPr>
        <xdr:cNvPr id="4" name="Imagem 1">
          <a:extLst>
            <a:ext uri="{FF2B5EF4-FFF2-40B4-BE49-F238E27FC236}">
              <a16:creationId xmlns:a16="http://schemas.microsoft.com/office/drawing/2014/main" id="{DA798392-2E4C-5685-0312-1A80E70F5758}"/>
            </a:ext>
          </a:extLst>
        </xdr:cNvPr>
        <xdr:cNvPicPr>
          <a:picLocks noChangeAspect="1"/>
        </xdr:cNvPicPr>
      </xdr:nvPicPr>
      <xdr:blipFill>
        <a:blip xmlns:r="http://schemas.openxmlformats.org/officeDocument/2006/relationships" r:embed="rId1"/>
        <a:stretch>
          <a:fillRect/>
        </a:stretch>
      </xdr:blipFill>
      <xdr:spPr>
        <a:xfrm>
          <a:off x="4333875" y="409576"/>
          <a:ext cx="3571875" cy="464708"/>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D5F92-5498-4BD8-97FD-0EC4EF90E5FA}">
  <dimension ref="B2:I77"/>
  <sheetViews>
    <sheetView showGridLines="0" tabSelected="1" zoomScaleNormal="100" workbookViewId="0">
      <selection activeCell="B2" sqref="B2:I2"/>
    </sheetView>
  </sheetViews>
  <sheetFormatPr defaultRowHeight="13.5" x14ac:dyDescent="0.25"/>
  <cols>
    <col min="1" max="1" width="2.7109375" style="1" customWidth="1"/>
    <col min="2" max="2" width="13.140625" style="1" bestFit="1" customWidth="1"/>
    <col min="3" max="3" width="10.5703125" style="3" customWidth="1"/>
    <col min="4" max="4" width="9.140625" style="3"/>
    <col min="5" max="5" width="71.42578125" style="1" customWidth="1"/>
    <col min="6" max="6" width="9.140625" style="3"/>
    <col min="7" max="7" width="9.140625" style="1" hidden="1" customWidth="1"/>
    <col min="8" max="8" width="13.42578125" style="77" bestFit="1" customWidth="1"/>
    <col min="9" max="9" width="9.140625" style="77"/>
    <col min="10" max="16384" width="9.140625" style="1"/>
  </cols>
  <sheetData>
    <row r="2" spans="2:9" ht="20.100000000000001" customHeight="1" x14ac:dyDescent="0.25">
      <c r="B2" s="113" t="s">
        <v>19444</v>
      </c>
      <c r="C2" s="113"/>
      <c r="D2" s="113"/>
      <c r="E2" s="113"/>
      <c r="F2" s="113"/>
      <c r="G2" s="113"/>
      <c r="H2" s="113"/>
      <c r="I2" s="113"/>
    </row>
    <row r="3" spans="2:9" x14ac:dyDescent="0.25">
      <c r="B3" s="114" t="s">
        <v>7</v>
      </c>
      <c r="C3" s="114"/>
      <c r="D3" s="114" t="s">
        <v>0</v>
      </c>
      <c r="E3" s="115" t="s">
        <v>1</v>
      </c>
      <c r="F3" s="114" t="s">
        <v>2</v>
      </c>
      <c r="G3" s="114" t="s">
        <v>3</v>
      </c>
      <c r="H3" s="114" t="s">
        <v>6</v>
      </c>
      <c r="I3" s="114"/>
    </row>
    <row r="4" spans="2:9" x14ac:dyDescent="0.25">
      <c r="B4" s="31" t="s">
        <v>8</v>
      </c>
      <c r="C4" s="72" t="s">
        <v>9</v>
      </c>
      <c r="D4" s="114"/>
      <c r="E4" s="115"/>
      <c r="F4" s="114"/>
      <c r="G4" s="114"/>
      <c r="H4" s="59" t="s">
        <v>4</v>
      </c>
      <c r="I4" s="59" t="s">
        <v>5</v>
      </c>
    </row>
    <row r="5" spans="2:9" x14ac:dyDescent="0.25">
      <c r="B5" s="36"/>
      <c r="C5" s="68"/>
      <c r="D5" s="68">
        <v>1</v>
      </c>
      <c r="E5" s="36" t="s">
        <v>19604</v>
      </c>
      <c r="F5" s="68"/>
      <c r="G5" s="36"/>
      <c r="H5" s="75"/>
      <c r="I5" s="75"/>
    </row>
    <row r="6" spans="2:9" x14ac:dyDescent="0.25">
      <c r="B6" s="46"/>
      <c r="C6" s="69"/>
      <c r="D6" s="69" t="s">
        <v>19436</v>
      </c>
      <c r="E6" s="46" t="s">
        <v>19605</v>
      </c>
      <c r="F6" s="69"/>
      <c r="G6" s="46"/>
      <c r="H6" s="76"/>
      <c r="I6" s="76"/>
    </row>
    <row r="7" spans="2:9" ht="54" x14ac:dyDescent="0.25">
      <c r="B7" s="60" t="s">
        <v>19435</v>
      </c>
      <c r="C7" s="49" t="s">
        <v>11973</v>
      </c>
      <c r="D7" s="93" t="s">
        <v>19494</v>
      </c>
      <c r="E7" s="95" t="s">
        <v>19501</v>
      </c>
      <c r="F7" s="49" t="s">
        <v>10</v>
      </c>
      <c r="G7" s="60"/>
      <c r="H7" s="50">
        <f t="shared" ref="H7:H18" si="0">IF(B7="CPU-NOVA",VLOOKUP(C7,CSP,4,FALSE),VLOOKUP(C7,SINAPICOMP,4,FALSE))</f>
        <v>191.07774715071216</v>
      </c>
      <c r="I7" s="50">
        <f>H7*(1+'Cálculo de BDI'!$D$13)</f>
        <v>246.60852484651551</v>
      </c>
    </row>
    <row r="8" spans="2:9" ht="67.5" x14ac:dyDescent="0.25">
      <c r="B8" s="61" t="s">
        <v>19435</v>
      </c>
      <c r="C8" s="94" t="s">
        <v>19535</v>
      </c>
      <c r="D8" s="94" t="s">
        <v>19495</v>
      </c>
      <c r="E8" s="92" t="s">
        <v>19500</v>
      </c>
      <c r="F8" s="90" t="s">
        <v>12</v>
      </c>
      <c r="G8" s="61"/>
      <c r="H8" s="55">
        <f t="shared" si="0"/>
        <v>790.41577956835863</v>
      </c>
      <c r="I8" s="55">
        <f>H8*(1+'Cálculo de BDI'!$D$13)</f>
        <v>1020.1254322985931</v>
      </c>
    </row>
    <row r="9" spans="2:9" ht="67.5" x14ac:dyDescent="0.25">
      <c r="B9" s="60" t="s">
        <v>19435</v>
      </c>
      <c r="C9" s="107" t="s">
        <v>19543</v>
      </c>
      <c r="D9" s="93" t="s">
        <v>19496</v>
      </c>
      <c r="E9" s="106" t="s">
        <v>19502</v>
      </c>
      <c r="F9" s="91" t="s">
        <v>12</v>
      </c>
      <c r="G9" s="60"/>
      <c r="H9" s="50">
        <f t="shared" si="0"/>
        <v>1786.6057795683589</v>
      </c>
      <c r="I9" s="50">
        <f>H9*(1+'Cálculo de BDI'!$D$13)</f>
        <v>2305.826933547085</v>
      </c>
    </row>
    <row r="10" spans="2:9" ht="27" x14ac:dyDescent="0.25">
      <c r="B10" s="61" t="s">
        <v>19435</v>
      </c>
      <c r="C10" s="90" t="s">
        <v>19294</v>
      </c>
      <c r="D10" s="94" t="s">
        <v>19497</v>
      </c>
      <c r="E10" s="92" t="s">
        <v>11</v>
      </c>
      <c r="F10" s="54" t="s">
        <v>12</v>
      </c>
      <c r="G10" s="61"/>
      <c r="H10" s="55">
        <f t="shared" si="0"/>
        <v>133.20124999999999</v>
      </c>
      <c r="I10" s="55">
        <f>H10*(1+'Cálculo de BDI'!$D$13)</f>
        <v>171.91203193484739</v>
      </c>
    </row>
    <row r="11" spans="2:9" ht="27" x14ac:dyDescent="0.25">
      <c r="B11" s="60" t="s">
        <v>19435</v>
      </c>
      <c r="C11" s="49" t="s">
        <v>19295</v>
      </c>
      <c r="D11" s="93" t="s">
        <v>19498</v>
      </c>
      <c r="E11" s="95" t="s">
        <v>13</v>
      </c>
      <c r="F11" s="49" t="s">
        <v>12</v>
      </c>
      <c r="G11" s="60"/>
      <c r="H11" s="50">
        <f t="shared" si="0"/>
        <v>122.955</v>
      </c>
      <c r="I11" s="50">
        <f>H11*(1+'Cálculo de BDI'!$D$13)</f>
        <v>158.68802947832069</v>
      </c>
    </row>
    <row r="12" spans="2:9" ht="27" x14ac:dyDescent="0.25">
      <c r="B12" s="61" t="s">
        <v>19435</v>
      </c>
      <c r="C12" s="54" t="s">
        <v>19296</v>
      </c>
      <c r="D12" s="94" t="s">
        <v>19499</v>
      </c>
      <c r="E12" s="92" t="s">
        <v>19298</v>
      </c>
      <c r="F12" s="54" t="s">
        <v>2</v>
      </c>
      <c r="G12" s="61"/>
      <c r="H12" s="55">
        <f t="shared" si="0"/>
        <v>136.61666666666667</v>
      </c>
      <c r="I12" s="55">
        <f>H12*(1+'Cálculo de BDI'!$D$13)</f>
        <v>176.32003275368965</v>
      </c>
    </row>
    <row r="13" spans="2:9" x14ac:dyDescent="0.25">
      <c r="B13" s="46"/>
      <c r="C13" s="69"/>
      <c r="D13" s="69" t="s">
        <v>19437</v>
      </c>
      <c r="E13" s="46" t="s">
        <v>19606</v>
      </c>
      <c r="F13" s="69"/>
      <c r="G13" s="46"/>
      <c r="H13" s="76"/>
      <c r="I13" s="76"/>
    </row>
    <row r="14" spans="2:9" ht="54" x14ac:dyDescent="0.25">
      <c r="B14" s="96" t="s">
        <v>19435</v>
      </c>
      <c r="C14" s="107" t="s">
        <v>19555</v>
      </c>
      <c r="D14" s="93" t="s">
        <v>19489</v>
      </c>
      <c r="E14" s="95" t="s">
        <v>19504</v>
      </c>
      <c r="F14" s="93" t="s">
        <v>19473</v>
      </c>
      <c r="G14" s="60"/>
      <c r="H14" s="50">
        <f t="shared" si="0"/>
        <v>706</v>
      </c>
      <c r="I14" s="50">
        <f>H14*(1+'Cálculo de BDI'!$D$13)</f>
        <v>911.17684365576349</v>
      </c>
    </row>
    <row r="15" spans="2:9" ht="54" x14ac:dyDescent="0.25">
      <c r="B15" s="61" t="s">
        <v>19435</v>
      </c>
      <c r="C15" s="112" t="s">
        <v>19556</v>
      </c>
      <c r="D15" s="94" t="s">
        <v>19490</v>
      </c>
      <c r="E15" s="92" t="s">
        <v>19478</v>
      </c>
      <c r="F15" s="94" t="s">
        <v>19473</v>
      </c>
      <c r="G15" s="61"/>
      <c r="H15" s="55">
        <f t="shared" si="0"/>
        <v>520</v>
      </c>
      <c r="I15" s="55">
        <f>H15*(1+'Cálculo de BDI'!$D$13)</f>
        <v>671.12175453399004</v>
      </c>
    </row>
    <row r="16" spans="2:9" ht="54" x14ac:dyDescent="0.25">
      <c r="B16" s="60" t="s">
        <v>19435</v>
      </c>
      <c r="C16" s="93" t="s">
        <v>19557</v>
      </c>
      <c r="D16" s="93" t="s">
        <v>19491</v>
      </c>
      <c r="E16" s="95" t="s">
        <v>19479</v>
      </c>
      <c r="F16" s="93" t="s">
        <v>19473</v>
      </c>
      <c r="G16" s="60"/>
      <c r="H16" s="50">
        <f t="shared" si="0"/>
        <v>695</v>
      </c>
      <c r="I16" s="50">
        <f>H16*(1+'Cálculo de BDI'!$D$13)</f>
        <v>896.98003730985215</v>
      </c>
    </row>
    <row r="17" spans="2:9" ht="27" x14ac:dyDescent="0.25">
      <c r="B17" s="61" t="s">
        <v>19435</v>
      </c>
      <c r="C17" s="94" t="s">
        <v>19558</v>
      </c>
      <c r="D17" s="94" t="s">
        <v>19492</v>
      </c>
      <c r="E17" s="92" t="s">
        <v>19503</v>
      </c>
      <c r="F17" s="54" t="s">
        <v>19473</v>
      </c>
      <c r="G17" s="61"/>
      <c r="H17" s="55">
        <f t="shared" si="0"/>
        <v>2150</v>
      </c>
      <c r="I17" s="55">
        <f>H17*(1+'Cálculo de BDI'!$D$13)</f>
        <v>2774.8303312463054</v>
      </c>
    </row>
    <row r="18" spans="2:9" ht="27" x14ac:dyDescent="0.25">
      <c r="B18" s="60" t="s">
        <v>19435</v>
      </c>
      <c r="C18" s="93" t="s">
        <v>19577</v>
      </c>
      <c r="D18" s="93" t="s">
        <v>19493</v>
      </c>
      <c r="E18" s="95" t="s">
        <v>19505</v>
      </c>
      <c r="F18" s="49" t="s">
        <v>19473</v>
      </c>
      <c r="G18" s="60"/>
      <c r="H18" s="50">
        <f t="shared" si="0"/>
        <v>1910</v>
      </c>
      <c r="I18" s="50">
        <f>H18*(1+'Cálculo de BDI'!$D$13)</f>
        <v>2465.0818291536943</v>
      </c>
    </row>
    <row r="19" spans="2:9" x14ac:dyDescent="0.25">
      <c r="B19" s="36"/>
      <c r="C19" s="68"/>
      <c r="D19" s="68">
        <v>2</v>
      </c>
      <c r="E19" s="36" t="s">
        <v>14</v>
      </c>
      <c r="F19" s="68"/>
      <c r="G19" s="36"/>
      <c r="H19" s="75"/>
      <c r="I19" s="75"/>
    </row>
    <row r="20" spans="2:9" x14ac:dyDescent="0.25">
      <c r="B20" s="46"/>
      <c r="C20" s="69"/>
      <c r="D20" s="69" t="s">
        <v>19438</v>
      </c>
      <c r="E20" s="46" t="s">
        <v>15</v>
      </c>
      <c r="F20" s="69"/>
      <c r="G20" s="46"/>
      <c r="H20" s="76"/>
      <c r="I20" s="76"/>
    </row>
    <row r="21" spans="2:9" ht="41.25" x14ac:dyDescent="0.25">
      <c r="B21" s="60" t="s">
        <v>19435</v>
      </c>
      <c r="C21" s="49" t="s">
        <v>19380</v>
      </c>
      <c r="D21" s="49" t="s">
        <v>21</v>
      </c>
      <c r="E21" s="95" t="s">
        <v>19509</v>
      </c>
      <c r="F21" s="49" t="s">
        <v>2</v>
      </c>
      <c r="G21" s="60"/>
      <c r="H21" s="50">
        <f t="shared" ref="H21:H34" si="1">IF(B21="CPU-NOVA",VLOOKUP(C21,CSP,4,FALSE),VLOOKUP(C21,SINAPICOMP,4,FALSE))</f>
        <v>1426.08483471</v>
      </c>
      <c r="I21" s="50">
        <f>H21*(1+'Cálculo de BDI'!$D$13)</f>
        <v>1840.5318392017125</v>
      </c>
    </row>
    <row r="22" spans="2:9" ht="40.5" x14ac:dyDescent="0.25">
      <c r="B22" s="61" t="s">
        <v>19435</v>
      </c>
      <c r="C22" s="54" t="s">
        <v>19382</v>
      </c>
      <c r="D22" s="54" t="s">
        <v>22</v>
      </c>
      <c r="E22" s="92" t="s">
        <v>19514</v>
      </c>
      <c r="F22" s="54" t="s">
        <v>2</v>
      </c>
      <c r="G22" s="61"/>
      <c r="H22" s="55">
        <f t="shared" si="1"/>
        <v>1653.5472141199998</v>
      </c>
      <c r="I22" s="55">
        <f>H22*(1+'Cálculo de BDI'!$D$13)</f>
        <v>2134.0990529711648</v>
      </c>
    </row>
    <row r="23" spans="2:9" ht="40.5" x14ac:dyDescent="0.25">
      <c r="B23" s="60" t="s">
        <v>19435</v>
      </c>
      <c r="C23" s="49" t="s">
        <v>19383</v>
      </c>
      <c r="D23" s="49" t="s">
        <v>23</v>
      </c>
      <c r="E23" s="95" t="s">
        <v>19510</v>
      </c>
      <c r="F23" s="49" t="s">
        <v>2</v>
      </c>
      <c r="G23" s="60"/>
      <c r="H23" s="50">
        <f t="shared" si="1"/>
        <v>1910.3035692899998</v>
      </c>
      <c r="I23" s="50">
        <f>H23*(1+'Cálculo de BDI'!$D$13)</f>
        <v>2465.4736213739393</v>
      </c>
    </row>
    <row r="24" spans="2:9" ht="40.5" x14ac:dyDescent="0.25">
      <c r="B24" s="61" t="s">
        <v>19435</v>
      </c>
      <c r="C24" s="54" t="s">
        <v>19384</v>
      </c>
      <c r="D24" s="54" t="s">
        <v>24</v>
      </c>
      <c r="E24" s="92" t="s">
        <v>19511</v>
      </c>
      <c r="F24" s="54" t="s">
        <v>2</v>
      </c>
      <c r="G24" s="61"/>
      <c r="H24" s="55">
        <f t="shared" si="1"/>
        <v>2904.98794847</v>
      </c>
      <c r="I24" s="55">
        <f>H24*(1+'Cálculo de BDI'!$D$13)</f>
        <v>3749.2319401486207</v>
      </c>
    </row>
    <row r="25" spans="2:9" ht="40.5" x14ac:dyDescent="0.25">
      <c r="B25" s="60" t="s">
        <v>19435</v>
      </c>
      <c r="C25" s="49" t="s">
        <v>19385</v>
      </c>
      <c r="D25" s="49" t="s">
        <v>25</v>
      </c>
      <c r="E25" s="95" t="s">
        <v>19512</v>
      </c>
      <c r="F25" s="49" t="s">
        <v>2</v>
      </c>
      <c r="G25" s="60"/>
      <c r="H25" s="50">
        <f t="shared" si="1"/>
        <v>4206.7919227049997</v>
      </c>
      <c r="I25" s="50">
        <f>H25*(1+'Cálculo de BDI'!$D$13)</f>
        <v>5429.3645694715324</v>
      </c>
    </row>
    <row r="26" spans="2:9" ht="40.5" x14ac:dyDescent="0.25">
      <c r="B26" s="61" t="s">
        <v>19435</v>
      </c>
      <c r="C26" s="54" t="s">
        <v>19386</v>
      </c>
      <c r="D26" s="54" t="s">
        <v>26</v>
      </c>
      <c r="E26" s="92" t="s">
        <v>19513</v>
      </c>
      <c r="F26" s="54" t="s">
        <v>2</v>
      </c>
      <c r="G26" s="61"/>
      <c r="H26" s="55">
        <f t="shared" si="1"/>
        <v>6794.4998711749995</v>
      </c>
      <c r="I26" s="55">
        <f>H26*(1+'Cálculo de BDI'!$D$13)</f>
        <v>8769.1089898537211</v>
      </c>
    </row>
    <row r="27" spans="2:9" ht="27" x14ac:dyDescent="0.25">
      <c r="B27" s="60" t="s">
        <v>19435</v>
      </c>
      <c r="C27" s="49" t="s">
        <v>19387</v>
      </c>
      <c r="D27" s="49" t="s">
        <v>27</v>
      </c>
      <c r="E27" s="95" t="s">
        <v>19388</v>
      </c>
      <c r="F27" s="49" t="s">
        <v>2</v>
      </c>
      <c r="G27" s="60"/>
      <c r="H27" s="50">
        <f t="shared" si="1"/>
        <v>2132.2600000000002</v>
      </c>
      <c r="I27" s="50">
        <f>H27*(1+'Cálculo de BDI'!$D$13)</f>
        <v>2751.9347544666266</v>
      </c>
    </row>
    <row r="28" spans="2:9" ht="27" x14ac:dyDescent="0.25">
      <c r="B28" s="61" t="s">
        <v>19435</v>
      </c>
      <c r="C28" s="54" t="s">
        <v>19389</v>
      </c>
      <c r="D28" s="54" t="s">
        <v>34</v>
      </c>
      <c r="E28" s="92" t="s">
        <v>28</v>
      </c>
      <c r="F28" s="54" t="s">
        <v>2</v>
      </c>
      <c r="G28" s="61"/>
      <c r="H28" s="55">
        <f t="shared" si="1"/>
        <v>1030.02</v>
      </c>
      <c r="I28" s="55">
        <f>H28*(1+'Cálculo de BDI'!$D$13)</f>
        <v>1329.3631338559624</v>
      </c>
    </row>
    <row r="29" spans="2:9" ht="67.5" x14ac:dyDescent="0.25">
      <c r="B29" s="60" t="s">
        <v>19435</v>
      </c>
      <c r="C29" s="49" t="s">
        <v>19390</v>
      </c>
      <c r="D29" s="49" t="s">
        <v>35</v>
      </c>
      <c r="E29" s="95" t="s">
        <v>29</v>
      </c>
      <c r="F29" s="49" t="s">
        <v>2</v>
      </c>
      <c r="G29" s="60"/>
      <c r="H29" s="50">
        <f t="shared" si="1"/>
        <v>387.88566666666668</v>
      </c>
      <c r="I29" s="50">
        <f>H29*(1+'Cálculo de BDI'!$D$13)</f>
        <v>500.61251763830728</v>
      </c>
    </row>
    <row r="30" spans="2:9" ht="67.5" x14ac:dyDescent="0.25">
      <c r="B30" s="61" t="s">
        <v>19435</v>
      </c>
      <c r="C30" s="54" t="s">
        <v>19391</v>
      </c>
      <c r="D30" s="54" t="s">
        <v>36</v>
      </c>
      <c r="E30" s="92" t="s">
        <v>30</v>
      </c>
      <c r="F30" s="54" t="s">
        <v>2</v>
      </c>
      <c r="G30" s="61"/>
      <c r="H30" s="55">
        <f t="shared" si="1"/>
        <v>475.68666666666667</v>
      </c>
      <c r="I30" s="55">
        <f>H30*(1+'Cálculo de BDI'!$D$13)</f>
        <v>613.9301352726128</v>
      </c>
    </row>
    <row r="31" spans="2:9" ht="67.5" x14ac:dyDescent="0.25">
      <c r="B31" s="60" t="s">
        <v>19435</v>
      </c>
      <c r="C31" s="49" t="s">
        <v>19392</v>
      </c>
      <c r="D31" s="49" t="s">
        <v>37</v>
      </c>
      <c r="E31" s="95" t="s">
        <v>31</v>
      </c>
      <c r="F31" s="49" t="s">
        <v>2</v>
      </c>
      <c r="G31" s="60"/>
      <c r="H31" s="50">
        <f t="shared" si="1"/>
        <v>709.82266666666669</v>
      </c>
      <c r="I31" s="50">
        <f>H31*(1+'Cálculo de BDI'!$D$13)</f>
        <v>916.11044896409419</v>
      </c>
    </row>
    <row r="32" spans="2:9" ht="27" x14ac:dyDescent="0.25">
      <c r="B32" s="61" t="s">
        <v>19435</v>
      </c>
      <c r="C32" s="54" t="s">
        <v>19393</v>
      </c>
      <c r="D32" s="54" t="s">
        <v>38</v>
      </c>
      <c r="E32" s="92" t="s">
        <v>19508</v>
      </c>
      <c r="F32" s="54" t="s">
        <v>2</v>
      </c>
      <c r="G32" s="61"/>
      <c r="H32" s="55">
        <f t="shared" si="1"/>
        <v>224.41766666666666</v>
      </c>
      <c r="I32" s="55">
        <f>H32*(1+'Cálculo de BDI'!$D$13)</f>
        <v>289.63765038799517</v>
      </c>
    </row>
    <row r="33" spans="2:9" ht="27" x14ac:dyDescent="0.25">
      <c r="B33" s="60" t="s">
        <v>19435</v>
      </c>
      <c r="C33" s="49" t="s">
        <v>19394</v>
      </c>
      <c r="D33" s="49" t="s">
        <v>39</v>
      </c>
      <c r="E33" s="95" t="s">
        <v>19507</v>
      </c>
      <c r="F33" s="49" t="s">
        <v>2</v>
      </c>
      <c r="G33" s="60"/>
      <c r="H33" s="50">
        <f t="shared" si="1"/>
        <v>312.21866666666665</v>
      </c>
      <c r="I33" s="50">
        <f>H33*(1+'Cálculo de BDI'!$D$13)</f>
        <v>402.95526802230063</v>
      </c>
    </row>
    <row r="34" spans="2:9" ht="40.5" x14ac:dyDescent="0.25">
      <c r="B34" s="61" t="s">
        <v>19435</v>
      </c>
      <c r="C34" s="54" t="s">
        <v>19395</v>
      </c>
      <c r="D34" s="94" t="s">
        <v>19506</v>
      </c>
      <c r="E34" s="92" t="s">
        <v>19515</v>
      </c>
      <c r="F34" s="54" t="s">
        <v>2</v>
      </c>
      <c r="G34" s="61"/>
      <c r="H34" s="55">
        <f t="shared" si="1"/>
        <v>629.50625000000002</v>
      </c>
      <c r="I34" s="55">
        <f>H34*(1+'Cálculo de BDI'!$D$13)</f>
        <v>812.45257498098579</v>
      </c>
    </row>
    <row r="35" spans="2:9" x14ac:dyDescent="0.25">
      <c r="B35" s="46"/>
      <c r="C35" s="69"/>
      <c r="D35" s="69" t="s">
        <v>19365</v>
      </c>
      <c r="E35" s="46" t="s">
        <v>41</v>
      </c>
      <c r="F35" s="69"/>
      <c r="G35" s="46"/>
      <c r="H35" s="76"/>
      <c r="I35" s="76"/>
    </row>
    <row r="36" spans="2:9" ht="54" x14ac:dyDescent="0.25">
      <c r="B36" s="60" t="s">
        <v>19435</v>
      </c>
      <c r="C36" s="49" t="s">
        <v>19396</v>
      </c>
      <c r="D36" s="49" t="s">
        <v>42</v>
      </c>
      <c r="E36" s="95" t="s">
        <v>47</v>
      </c>
      <c r="F36" s="49" t="s">
        <v>2</v>
      </c>
      <c r="G36" s="60"/>
      <c r="H36" s="50">
        <f t="shared" ref="H36:H48" si="2">IF(B36="CPU-NOVA",VLOOKUP(C36,CSP,4,FALSE),VLOOKUP(C36,SINAPICOMP,4,FALSE))</f>
        <v>645.81666666666672</v>
      </c>
      <c r="I36" s="50">
        <f>H36*(1+'Cálculo de BDI'!$D$13)</f>
        <v>833.50310469351234</v>
      </c>
    </row>
    <row r="37" spans="2:9" ht="54" x14ac:dyDescent="0.25">
      <c r="B37" s="61" t="s">
        <v>19435</v>
      </c>
      <c r="C37" s="54" t="s">
        <v>19397</v>
      </c>
      <c r="D37" s="54" t="s">
        <v>43</v>
      </c>
      <c r="E37" s="92" t="s">
        <v>19516</v>
      </c>
      <c r="F37" s="54" t="s">
        <v>2</v>
      </c>
      <c r="G37" s="61"/>
      <c r="H37" s="55">
        <f t="shared" si="2"/>
        <v>727.14499999999998</v>
      </c>
      <c r="I37" s="55">
        <f>H37*(1+'Cálculo de BDI'!$D$13)</f>
        <v>938.46697730888116</v>
      </c>
    </row>
    <row r="38" spans="2:9" ht="54" x14ac:dyDescent="0.25">
      <c r="B38" s="60" t="s">
        <v>19435</v>
      </c>
      <c r="C38" s="49" t="s">
        <v>19398</v>
      </c>
      <c r="D38" s="49" t="s">
        <v>44</v>
      </c>
      <c r="E38" s="95" t="s">
        <v>48</v>
      </c>
      <c r="F38" s="49" t="s">
        <v>2</v>
      </c>
      <c r="G38" s="60"/>
      <c r="H38" s="50">
        <f t="shared" si="2"/>
        <v>777.3950000000001</v>
      </c>
      <c r="I38" s="50">
        <f>H38*(1+'Cálculo de BDI'!$D$13)</f>
        <v>1003.3205699345217</v>
      </c>
    </row>
    <row r="39" spans="2:9" ht="54" x14ac:dyDescent="0.25">
      <c r="B39" s="61" t="s">
        <v>19435</v>
      </c>
      <c r="C39" s="54" t="s">
        <v>19409</v>
      </c>
      <c r="D39" s="54" t="s">
        <v>45</v>
      </c>
      <c r="E39" s="92" t="s">
        <v>49</v>
      </c>
      <c r="F39" s="54" t="s">
        <v>2</v>
      </c>
      <c r="G39" s="61"/>
      <c r="H39" s="55">
        <f t="shared" si="2"/>
        <v>1241.4050000000002</v>
      </c>
      <c r="I39" s="55">
        <f>H39*(1+'Cálculo de BDI'!$D$13)</f>
        <v>1602.1805801678233</v>
      </c>
    </row>
    <row r="40" spans="2:9" ht="54" x14ac:dyDescent="0.25">
      <c r="B40" s="60" t="s">
        <v>19435</v>
      </c>
      <c r="C40" s="49" t="s">
        <v>19412</v>
      </c>
      <c r="D40" s="49" t="s">
        <v>46</v>
      </c>
      <c r="E40" s="95" t="s">
        <v>19411</v>
      </c>
      <c r="F40" s="49" t="s">
        <v>2</v>
      </c>
      <c r="G40" s="60"/>
      <c r="H40" s="50">
        <f t="shared" si="2"/>
        <v>1887.605</v>
      </c>
      <c r="I40" s="50">
        <f>H40*(1+'Cálculo de BDI'!$D$13)</f>
        <v>2436.1784220521777</v>
      </c>
    </row>
    <row r="41" spans="2:9" ht="54" x14ac:dyDescent="0.25">
      <c r="B41" s="61" t="s">
        <v>19435</v>
      </c>
      <c r="C41" s="112" t="s">
        <v>19550</v>
      </c>
      <c r="D41" s="54" t="s">
        <v>50</v>
      </c>
      <c r="E41" s="108" t="s">
        <v>19469</v>
      </c>
      <c r="F41" s="54" t="s">
        <v>2</v>
      </c>
      <c r="G41" s="61"/>
      <c r="H41" s="55">
        <f t="shared" ref="H41:H42" si="3">IF(B41="CPU-NOVA",VLOOKUP(C41,CSP,4,FALSE),VLOOKUP(C41,SINAPICOMP,4,FALSE))</f>
        <v>2258.3450000000003</v>
      </c>
      <c r="I41" s="55">
        <f>H41*(1+'Cálculo de BDI'!$D$13)</f>
        <v>2914.6624206597385</v>
      </c>
    </row>
    <row r="42" spans="2:9" ht="54" x14ac:dyDescent="0.25">
      <c r="B42" s="60" t="s">
        <v>19435</v>
      </c>
      <c r="C42" s="93" t="s">
        <v>19551</v>
      </c>
      <c r="D42" s="49" t="s">
        <v>56</v>
      </c>
      <c r="E42" s="106" t="s">
        <v>19474</v>
      </c>
      <c r="F42" s="49" t="s">
        <v>2</v>
      </c>
      <c r="G42" s="60"/>
      <c r="H42" s="50">
        <f t="shared" si="3"/>
        <v>2192.7449999999999</v>
      </c>
      <c r="I42" s="50">
        <f>H42*(1+'Cálculo de BDI'!$D$13)</f>
        <v>2829.9978300877578</v>
      </c>
    </row>
    <row r="43" spans="2:9" ht="54" x14ac:dyDescent="0.25">
      <c r="B43" s="61" t="s">
        <v>19435</v>
      </c>
      <c r="C43" s="94" t="s">
        <v>19552</v>
      </c>
      <c r="D43" s="54" t="s">
        <v>19470</v>
      </c>
      <c r="E43" s="108" t="s">
        <v>19584</v>
      </c>
      <c r="F43" s="54" t="s">
        <v>2</v>
      </c>
      <c r="G43" s="61"/>
      <c r="H43" s="55">
        <f t="shared" ref="H43:H44" si="4">IF(B43="CPU-NOVA",VLOOKUP(C43,CSP,4,FALSE),VLOOKUP(C43,SINAPICOMP,4,FALSE))</f>
        <v>1425.0719383800001</v>
      </c>
      <c r="I43" s="55">
        <f>H43*(1+'Cálculo de BDI'!$D$13)</f>
        <v>1839.2245761975767</v>
      </c>
    </row>
    <row r="44" spans="2:9" ht="54" x14ac:dyDescent="0.25">
      <c r="B44" s="60" t="s">
        <v>19435</v>
      </c>
      <c r="C44" s="93" t="s">
        <v>19553</v>
      </c>
      <c r="D44" s="49" t="s">
        <v>19471</v>
      </c>
      <c r="E44" s="106" t="s">
        <v>19582</v>
      </c>
      <c r="F44" s="49" t="s">
        <v>2</v>
      </c>
      <c r="G44" s="60"/>
      <c r="H44" s="50">
        <f t="shared" si="4"/>
        <v>1467.0719383800001</v>
      </c>
      <c r="I44" s="50">
        <f>H44*(1+'Cálculo de BDI'!$D$13)</f>
        <v>1893.4305640637835</v>
      </c>
    </row>
    <row r="45" spans="2:9" ht="40.5" x14ac:dyDescent="0.25">
      <c r="B45" s="61" t="s">
        <v>19435</v>
      </c>
      <c r="C45" s="94" t="s">
        <v>19554</v>
      </c>
      <c r="D45" s="54" t="s">
        <v>19472</v>
      </c>
      <c r="E45" s="108" t="s">
        <v>19583</v>
      </c>
      <c r="F45" s="54" t="s">
        <v>2</v>
      </c>
      <c r="G45" s="61"/>
      <c r="H45" s="55">
        <f t="shared" ref="H45" si="5">IF(B45="CPU-NOVA",VLOOKUP(C45,CSP,4,FALSE),VLOOKUP(C45,SINAPICOMP,4,FALSE))</f>
        <v>953.07193837999989</v>
      </c>
      <c r="I45" s="55">
        <f>H45*(1+'Cálculo de BDI'!$D$13)</f>
        <v>1230.0525220821085</v>
      </c>
    </row>
    <row r="46" spans="2:9" ht="40.5" x14ac:dyDescent="0.25">
      <c r="B46" s="60" t="s">
        <v>19435</v>
      </c>
      <c r="C46" s="49" t="s">
        <v>19414</v>
      </c>
      <c r="D46" s="49" t="s">
        <v>19475</v>
      </c>
      <c r="E46" s="95" t="s">
        <v>19415</v>
      </c>
      <c r="F46" s="49" t="s">
        <v>2</v>
      </c>
      <c r="G46" s="60"/>
      <c r="H46" s="50">
        <f t="shared" si="2"/>
        <v>724.99500000000012</v>
      </c>
      <c r="I46" s="50">
        <f>H46*(1+'Cálculo de BDI'!$D$13)</f>
        <v>935.69214697763505</v>
      </c>
    </row>
    <row r="47" spans="2:9" ht="40.5" x14ac:dyDescent="0.25">
      <c r="B47" s="61" t="s">
        <v>19435</v>
      </c>
      <c r="C47" s="54" t="s">
        <v>19421</v>
      </c>
      <c r="D47" s="54" t="s">
        <v>19476</v>
      </c>
      <c r="E47" s="92" t="s">
        <v>19416</v>
      </c>
      <c r="F47" s="54" t="s">
        <v>2</v>
      </c>
      <c r="G47" s="61"/>
      <c r="H47" s="55">
        <f t="shared" si="2"/>
        <v>1052.125</v>
      </c>
      <c r="I47" s="55">
        <f>H47*(1+'Cálculo de BDI'!$D$13)</f>
        <v>1357.8922615174506</v>
      </c>
    </row>
    <row r="48" spans="2:9" ht="40.5" x14ac:dyDescent="0.25">
      <c r="B48" s="60" t="s">
        <v>19435</v>
      </c>
      <c r="C48" s="49" t="s">
        <v>19422</v>
      </c>
      <c r="D48" s="49" t="s">
        <v>19477</v>
      </c>
      <c r="E48" s="95" t="s">
        <v>19417</v>
      </c>
      <c r="F48" s="49" t="s">
        <v>2</v>
      </c>
      <c r="G48" s="60"/>
      <c r="H48" s="50">
        <f t="shared" si="2"/>
        <v>1189.125</v>
      </c>
      <c r="I48" s="50">
        <f>H48*(1+'Cálculo de BDI'!$D$13)</f>
        <v>1534.7070314619828</v>
      </c>
    </row>
    <row r="49" spans="2:9" x14ac:dyDescent="0.25">
      <c r="B49" s="46"/>
      <c r="C49" s="69"/>
      <c r="D49" s="69" t="s">
        <v>19364</v>
      </c>
      <c r="E49" s="46" t="s">
        <v>52</v>
      </c>
      <c r="F49" s="69"/>
      <c r="G49" s="46"/>
      <c r="H49" s="76"/>
      <c r="I49" s="76"/>
    </row>
    <row r="50" spans="2:9" ht="40.5" x14ac:dyDescent="0.25">
      <c r="B50" s="60" t="s">
        <v>19435</v>
      </c>
      <c r="C50" s="49" t="s">
        <v>19423</v>
      </c>
      <c r="D50" s="49" t="s">
        <v>19357</v>
      </c>
      <c r="E50" s="95" t="s">
        <v>19517</v>
      </c>
      <c r="F50" s="49" t="s">
        <v>19368</v>
      </c>
      <c r="G50" s="60"/>
      <c r="H50" s="50">
        <f>IF(B50="CPU-NOVA",VLOOKUP(C50,CSP,4,FALSE),VLOOKUP(C50,SINAPICOMP,4,FALSE))</f>
        <v>122.56103821300002</v>
      </c>
      <c r="I50" s="50">
        <f>H50*(1+'Cálculo de BDI'!$D$13)</f>
        <v>158.17957500579996</v>
      </c>
    </row>
    <row r="51" spans="2:9" ht="40.5" x14ac:dyDescent="0.25">
      <c r="B51" s="61" t="s">
        <v>19435</v>
      </c>
      <c r="C51" s="54" t="s">
        <v>19424</v>
      </c>
      <c r="D51" s="54" t="s">
        <v>19358</v>
      </c>
      <c r="E51" s="71" t="s">
        <v>54</v>
      </c>
      <c r="F51" s="54" t="s">
        <v>19368</v>
      </c>
      <c r="G51" s="61"/>
      <c r="H51" s="55">
        <f>IF(B51="CPU-NOVA",VLOOKUP(C51,CSP,4,FALSE),VLOOKUP(C51,SINAPICOMP,4,FALSE))</f>
        <v>140.10514687200001</v>
      </c>
      <c r="I51" s="55">
        <f>H51*(1+'Cálculo de BDI'!$D$13)</f>
        <v>180.82233074611349</v>
      </c>
    </row>
    <row r="52" spans="2:9" ht="27" x14ac:dyDescent="0.25">
      <c r="B52" s="60" t="s">
        <v>19435</v>
      </c>
      <c r="C52" s="49" t="s">
        <v>19425</v>
      </c>
      <c r="D52" s="49" t="s">
        <v>19359</v>
      </c>
      <c r="E52" s="95" t="s">
        <v>19431</v>
      </c>
      <c r="F52" s="49" t="s">
        <v>19368</v>
      </c>
      <c r="G52" s="60"/>
      <c r="H52" s="50">
        <f>IF(B52="CPU-NOVA",VLOOKUP(C52,CSP,4,FALSE),VLOOKUP(C52,SINAPICOMP,4,FALSE))</f>
        <v>66.478563704190009</v>
      </c>
      <c r="I52" s="50">
        <f>H52*(1+'Cálculo de BDI'!$D$13)</f>
        <v>85.79848136933775</v>
      </c>
    </row>
    <row r="53" spans="2:9" ht="27" x14ac:dyDescent="0.25">
      <c r="B53" s="61" t="s">
        <v>19279</v>
      </c>
      <c r="C53" s="54">
        <v>97628</v>
      </c>
      <c r="D53" s="54" t="s">
        <v>19360</v>
      </c>
      <c r="E53" s="92" t="s">
        <v>55</v>
      </c>
      <c r="F53" s="54" t="s">
        <v>19439</v>
      </c>
      <c r="G53" s="61"/>
      <c r="H53" s="55">
        <f>IF(B53="CPU-NOVA",VLOOKUP(C53,CSP,4,FALSE),VLOOKUP(C53,SINAPICOMP,5,FALSE))</f>
        <v>298.70999999999998</v>
      </c>
      <c r="I53" s="55">
        <f>H53*(1+'Cálculo de BDI'!$D$13)</f>
        <v>385.52072941701573</v>
      </c>
    </row>
    <row r="54" spans="2:9" ht="27" x14ac:dyDescent="0.25">
      <c r="B54" s="60" t="s">
        <v>19435</v>
      </c>
      <c r="C54" s="49" t="s">
        <v>19426</v>
      </c>
      <c r="D54" s="49" t="s">
        <v>19361</v>
      </c>
      <c r="E54" s="95" t="s">
        <v>19432</v>
      </c>
      <c r="F54" s="49" t="s">
        <v>19369</v>
      </c>
      <c r="G54" s="60"/>
      <c r="H54" s="50">
        <f>IF(B54="CPU-NOVA",VLOOKUP(C54,CSP,4,FALSE),VLOOKUP(C54,SINAPICOMP,4,FALSE))</f>
        <v>144.14949999999999</v>
      </c>
      <c r="I54" s="50">
        <f>H54*(1+'Cálculo de BDI'!$D$13)</f>
        <v>186.042048759995</v>
      </c>
    </row>
    <row r="55" spans="2:9" x14ac:dyDescent="0.25">
      <c r="B55" s="61" t="s">
        <v>19435</v>
      </c>
      <c r="C55" s="54" t="s">
        <v>19427</v>
      </c>
      <c r="D55" s="54" t="s">
        <v>19362</v>
      </c>
      <c r="E55" s="92" t="s">
        <v>57</v>
      </c>
      <c r="F55" s="54" t="s">
        <v>19369</v>
      </c>
      <c r="G55" s="61"/>
      <c r="H55" s="55">
        <f>IF(B55="CPU-NOVA",VLOOKUP(C55,CSP,4,FALSE),VLOOKUP(C55,SINAPICOMP,4,FALSE))</f>
        <v>299.819457075</v>
      </c>
      <c r="I55" s="55">
        <f>H55*(1+'Cálculo de BDI'!$D$13)</f>
        <v>386.95261553000449</v>
      </c>
    </row>
    <row r="56" spans="2:9" ht="40.5" x14ac:dyDescent="0.25">
      <c r="B56" s="60" t="s">
        <v>19435</v>
      </c>
      <c r="C56" s="49" t="s">
        <v>19428</v>
      </c>
      <c r="D56" s="49" t="s">
        <v>19363</v>
      </c>
      <c r="E56" s="95" t="s">
        <v>19370</v>
      </c>
      <c r="F56" s="49" t="s">
        <v>2</v>
      </c>
      <c r="G56" s="60"/>
      <c r="H56" s="50">
        <f>IF(B56="CPU-NOVA",VLOOKUP(C56,CSP,4,FALSE),VLOOKUP(C56,SINAPICOMP,4,FALSE))</f>
        <v>964.76349200000004</v>
      </c>
      <c r="I56" s="50">
        <f>H56*(1+'Cálculo de BDI'!$D$13)</f>
        <v>1245.1418605026522</v>
      </c>
    </row>
    <row r="57" spans="2:9" ht="27" x14ac:dyDescent="0.25">
      <c r="B57" s="61" t="s">
        <v>19435</v>
      </c>
      <c r="C57" s="54" t="s">
        <v>19429</v>
      </c>
      <c r="D57" s="54" t="s">
        <v>19366</v>
      </c>
      <c r="E57" s="92" t="s">
        <v>19518</v>
      </c>
      <c r="F57" s="54" t="s">
        <v>2</v>
      </c>
      <c r="G57" s="61"/>
      <c r="H57" s="55">
        <f>IF(B57="CPU-NOVA",VLOOKUP(C57,CSP,4,FALSE),VLOOKUP(C57,SINAPICOMP,4,FALSE))</f>
        <v>743.91399999999999</v>
      </c>
      <c r="I57" s="55">
        <f>H57*(1+'Cálculo de BDI'!$D$13)</f>
        <v>960.10936327384366</v>
      </c>
    </row>
    <row r="58" spans="2:9" x14ac:dyDescent="0.25">
      <c r="B58" s="46"/>
      <c r="C58" s="69"/>
      <c r="D58" s="69" t="s">
        <v>19367</v>
      </c>
      <c r="E58" s="46" t="s">
        <v>19356</v>
      </c>
      <c r="F58" s="69"/>
      <c r="G58" s="46"/>
      <c r="H58" s="76"/>
      <c r="I58" s="76"/>
    </row>
    <row r="59" spans="2:9" ht="27" x14ac:dyDescent="0.25">
      <c r="B59" s="60" t="s">
        <v>19279</v>
      </c>
      <c r="C59" s="49">
        <v>101561</v>
      </c>
      <c r="D59" s="49" t="s">
        <v>19373</v>
      </c>
      <c r="E59" s="95" t="s">
        <v>19440</v>
      </c>
      <c r="F59" s="49" t="s">
        <v>19368</v>
      </c>
      <c r="G59" s="60"/>
      <c r="H59" s="50">
        <f>IF(B59="CPU-NOVA",VLOOKUP(C59,CSP,4,FALSE),VLOOKUP(C59,SINAPICOMP,5,FALSE))</f>
        <v>14.04</v>
      </c>
      <c r="I59" s="50">
        <f>H59*(1+'Cálculo de BDI'!$D$13)</f>
        <v>18.120287372417732</v>
      </c>
    </row>
    <row r="60" spans="2:9" ht="27" x14ac:dyDescent="0.25">
      <c r="B60" s="61" t="s">
        <v>19279</v>
      </c>
      <c r="C60" s="54">
        <v>101562</v>
      </c>
      <c r="D60" s="54" t="s">
        <v>19374</v>
      </c>
      <c r="E60" s="71" t="s">
        <v>19441</v>
      </c>
      <c r="F60" s="54" t="s">
        <v>19368</v>
      </c>
      <c r="G60" s="61"/>
      <c r="H60" s="55">
        <f>IF(B60="CPU-NOVA",VLOOKUP(C60,CSP,4,FALSE),VLOOKUP(C60,SINAPICOMP,5,FALSE))</f>
        <v>21.35</v>
      </c>
      <c r="I60" s="55">
        <f>H60*(1+'Cálculo de BDI'!$D$13)</f>
        <v>27.554710498655172</v>
      </c>
    </row>
    <row r="61" spans="2:9" ht="27" x14ac:dyDescent="0.25">
      <c r="B61" s="60" t="s">
        <v>19279</v>
      </c>
      <c r="C61" s="49">
        <v>101563</v>
      </c>
      <c r="D61" s="49" t="s">
        <v>19375</v>
      </c>
      <c r="E61" s="70" t="s">
        <v>19442</v>
      </c>
      <c r="F61" s="49" t="s">
        <v>19368</v>
      </c>
      <c r="G61" s="60"/>
      <c r="H61" s="50">
        <f>IF(B61="CPU-NOVA",VLOOKUP(C61,CSP,4,FALSE),VLOOKUP(C61,SINAPICOMP,5,FALSE))</f>
        <v>29.4</v>
      </c>
      <c r="I61" s="50">
        <f>H61*(1+'Cálculo de BDI'!$D$13)</f>
        <v>37.944191506344822</v>
      </c>
    </row>
    <row r="62" spans="2:9" ht="27" x14ac:dyDescent="0.25">
      <c r="B62" s="61" t="s">
        <v>19279</v>
      </c>
      <c r="C62" s="54">
        <v>101564</v>
      </c>
      <c r="D62" s="54" t="s">
        <v>19377</v>
      </c>
      <c r="E62" s="71" t="s">
        <v>19443</v>
      </c>
      <c r="F62" s="54" t="s">
        <v>19368</v>
      </c>
      <c r="G62" s="61"/>
      <c r="H62" s="55">
        <f>IF(B62="CPU-NOVA",VLOOKUP(C62,CSP,4,FALSE),VLOOKUP(C62,SINAPICOMP,5,FALSE))</f>
        <v>41.87</v>
      </c>
      <c r="I62" s="55">
        <f>H62*(1+'Cálculo de BDI'!$D$13)</f>
        <v>54.03820742757339</v>
      </c>
    </row>
    <row r="63" spans="2:9" ht="40.5" x14ac:dyDescent="0.25">
      <c r="B63" s="60" t="s">
        <v>19279</v>
      </c>
      <c r="C63" s="49">
        <v>101503</v>
      </c>
      <c r="D63" s="49" t="s">
        <v>19376</v>
      </c>
      <c r="E63" s="95" t="s">
        <v>19371</v>
      </c>
      <c r="F63" s="49" t="s">
        <v>2</v>
      </c>
      <c r="G63" s="60"/>
      <c r="H63" s="50">
        <f>IF(B63="CPU-NOVA",VLOOKUP(C63,CSP,4,FALSE),VLOOKUP(C63,SINAPICOMP,5,FALSE))</f>
        <v>1719.48</v>
      </c>
      <c r="I63" s="50">
        <f>H63*(1+'Cálculo de BDI'!$D$13)</f>
        <v>2219.1931432425104</v>
      </c>
    </row>
    <row r="64" spans="2:9" ht="54" x14ac:dyDescent="0.25">
      <c r="B64" s="61" t="s">
        <v>19433</v>
      </c>
      <c r="C64" s="74" t="s">
        <v>19434</v>
      </c>
      <c r="D64" s="54" t="s">
        <v>19378</v>
      </c>
      <c r="E64" s="92" t="s">
        <v>19372</v>
      </c>
      <c r="F64" s="54" t="s">
        <v>2</v>
      </c>
      <c r="G64" s="61"/>
      <c r="H64" s="55">
        <v>2592.8000000000002</v>
      </c>
      <c r="I64" s="55">
        <f>H64*(1+'Cálculo de BDI'!$D$13)</f>
        <v>3346.3163176071726</v>
      </c>
    </row>
    <row r="65" spans="2:9" x14ac:dyDescent="0.25">
      <c r="B65" s="46"/>
      <c r="C65" s="69"/>
      <c r="D65" s="69" t="s">
        <v>19519</v>
      </c>
      <c r="E65" s="46" t="s">
        <v>19603</v>
      </c>
      <c r="F65" s="69"/>
      <c r="G65" s="46"/>
      <c r="H65" s="76"/>
      <c r="I65" s="76"/>
    </row>
    <row r="66" spans="2:9" ht="54" x14ac:dyDescent="0.25">
      <c r="B66" s="96" t="s">
        <v>19435</v>
      </c>
      <c r="C66" s="107" t="s">
        <v>19578</v>
      </c>
      <c r="D66" s="49" t="s">
        <v>19520</v>
      </c>
      <c r="E66" s="95" t="s">
        <v>19480</v>
      </c>
      <c r="F66" s="93" t="s">
        <v>2</v>
      </c>
      <c r="G66" s="60"/>
      <c r="H66" s="50">
        <v>150</v>
      </c>
      <c r="I66" s="50">
        <f>H66*(1+'Cálculo de BDI'!$D$13)</f>
        <v>193.59281380788175</v>
      </c>
    </row>
    <row r="67" spans="2:9" ht="40.5" x14ac:dyDescent="0.25">
      <c r="B67" s="61" t="s">
        <v>19435</v>
      </c>
      <c r="C67" s="112" t="s">
        <v>19589</v>
      </c>
      <c r="D67" s="54" t="s">
        <v>19521</v>
      </c>
      <c r="E67" s="92" t="s">
        <v>19481</v>
      </c>
      <c r="F67" s="94" t="s">
        <v>19368</v>
      </c>
      <c r="G67" s="61"/>
      <c r="H67" s="55">
        <v>119.94</v>
      </c>
      <c r="I67" s="55">
        <f>H67*(1+'Cálculo de BDI'!$D$13)</f>
        <v>154.79681392078226</v>
      </c>
    </row>
    <row r="68" spans="2:9" ht="27" x14ac:dyDescent="0.25">
      <c r="B68" s="60" t="s">
        <v>19435</v>
      </c>
      <c r="C68" s="107" t="s">
        <v>19590</v>
      </c>
      <c r="D68" s="49" t="s">
        <v>19522</v>
      </c>
      <c r="E68" s="95" t="s">
        <v>19482</v>
      </c>
      <c r="F68" s="93" t="s">
        <v>2</v>
      </c>
      <c r="G68" s="60"/>
      <c r="H68" s="50">
        <v>110</v>
      </c>
      <c r="I68" s="50">
        <f>H68*(1+'Cálculo de BDI'!$D$13)</f>
        <v>141.9680634591133</v>
      </c>
    </row>
    <row r="69" spans="2:9" ht="40.5" x14ac:dyDescent="0.25">
      <c r="B69" s="61" t="s">
        <v>19435</v>
      </c>
      <c r="C69" s="112" t="s">
        <v>19591</v>
      </c>
      <c r="D69" s="54" t="s">
        <v>19523</v>
      </c>
      <c r="E69" s="92" t="s">
        <v>19483</v>
      </c>
      <c r="F69" s="54" t="s">
        <v>19368</v>
      </c>
      <c r="G69" s="61"/>
      <c r="H69" s="55">
        <v>11.66</v>
      </c>
      <c r="I69" s="55">
        <f>H69*(1+'Cálculo de BDI'!$D$13)</f>
        <v>15.04861472666601</v>
      </c>
    </row>
    <row r="70" spans="2:9" ht="54" x14ac:dyDescent="0.25">
      <c r="B70" s="60" t="s">
        <v>19435</v>
      </c>
      <c r="C70" s="107" t="s">
        <v>19592</v>
      </c>
      <c r="D70" s="49" t="s">
        <v>19524</v>
      </c>
      <c r="E70" s="95" t="s">
        <v>19484</v>
      </c>
      <c r="F70" s="93" t="s">
        <v>2</v>
      </c>
      <c r="G70" s="60"/>
      <c r="H70" s="50">
        <v>110</v>
      </c>
      <c r="I70" s="50">
        <f>H70*(1+'Cálculo de BDI'!$D$13)</f>
        <v>141.9680634591133</v>
      </c>
    </row>
    <row r="71" spans="2:9" ht="54" x14ac:dyDescent="0.25">
      <c r="B71" s="61" t="s">
        <v>19435</v>
      </c>
      <c r="C71" s="112" t="s">
        <v>19593</v>
      </c>
      <c r="D71" s="54" t="s">
        <v>19525</v>
      </c>
      <c r="E71" s="92" t="s">
        <v>19485</v>
      </c>
      <c r="F71" s="94" t="s">
        <v>19368</v>
      </c>
      <c r="G71" s="61"/>
      <c r="H71" s="55">
        <v>14.32</v>
      </c>
      <c r="I71" s="55">
        <f>H71*(1+'Cálculo de BDI'!$D$13)</f>
        <v>18.481660624859114</v>
      </c>
    </row>
    <row r="72" spans="2:9" x14ac:dyDescent="0.25">
      <c r="B72" s="60" t="s">
        <v>19435</v>
      </c>
      <c r="C72" s="107" t="s">
        <v>19594</v>
      </c>
      <c r="D72" s="49" t="s">
        <v>19526</v>
      </c>
      <c r="E72" s="95" t="s">
        <v>19486</v>
      </c>
      <c r="F72" s="93" t="s">
        <v>2</v>
      </c>
      <c r="G72" s="60"/>
      <c r="H72" s="50">
        <v>43.86</v>
      </c>
      <c r="I72" s="50">
        <f>H72*(1+'Cálculo de BDI'!$D$13)</f>
        <v>56.606538757424623</v>
      </c>
    </row>
    <row r="73" spans="2:9" x14ac:dyDescent="0.25">
      <c r="B73" s="61" t="s">
        <v>19435</v>
      </c>
      <c r="C73" s="112" t="s">
        <v>19595</v>
      </c>
      <c r="D73" s="54" t="s">
        <v>19527</v>
      </c>
      <c r="E73" s="92" t="s">
        <v>19487</v>
      </c>
      <c r="F73" s="94" t="s">
        <v>2</v>
      </c>
      <c r="G73" s="61"/>
      <c r="H73" s="55">
        <v>24</v>
      </c>
      <c r="I73" s="55">
        <f>H73*(1+'Cálculo de BDI'!$D$13)</f>
        <v>30.974850209261081</v>
      </c>
    </row>
    <row r="74" spans="2:9" ht="81" x14ac:dyDescent="0.25">
      <c r="B74" s="60" t="s">
        <v>19435</v>
      </c>
      <c r="C74" s="107" t="s">
        <v>19596</v>
      </c>
      <c r="D74" s="49" t="s">
        <v>19528</v>
      </c>
      <c r="E74" s="95" t="s">
        <v>19532</v>
      </c>
      <c r="F74" s="93" t="s">
        <v>2</v>
      </c>
      <c r="G74" s="60"/>
      <c r="H74" s="50">
        <v>350</v>
      </c>
      <c r="I74" s="50">
        <f>H74*(1+'Cálculo de BDI'!$D$13)</f>
        <v>451.7165655517241</v>
      </c>
    </row>
    <row r="75" spans="2:9" ht="81" x14ac:dyDescent="0.25">
      <c r="B75" s="61" t="s">
        <v>19435</v>
      </c>
      <c r="C75" s="112" t="s">
        <v>19597</v>
      </c>
      <c r="D75" s="54" t="s">
        <v>19529</v>
      </c>
      <c r="E75" s="92" t="s">
        <v>19533</v>
      </c>
      <c r="F75" s="94" t="s">
        <v>2</v>
      </c>
      <c r="G75" s="61"/>
      <c r="H75" s="55">
        <v>550</v>
      </c>
      <c r="I75" s="55">
        <f>H75*(1+'Cálculo de BDI'!$D$13)</f>
        <v>709.84031729556648</v>
      </c>
    </row>
    <row r="76" spans="2:9" ht="81" x14ac:dyDescent="0.25">
      <c r="B76" s="60" t="s">
        <v>19435</v>
      </c>
      <c r="C76" s="107" t="s">
        <v>19598</v>
      </c>
      <c r="D76" s="49" t="s">
        <v>19530</v>
      </c>
      <c r="E76" s="95" t="s">
        <v>19534</v>
      </c>
      <c r="F76" s="93" t="s">
        <v>2</v>
      </c>
      <c r="G76" s="60"/>
      <c r="H76" s="50">
        <v>290</v>
      </c>
      <c r="I76" s="50">
        <f>H76*(1+'Cálculo de BDI'!$D$13)</f>
        <v>374.2794400285714</v>
      </c>
    </row>
    <row r="77" spans="2:9" x14ac:dyDescent="0.25">
      <c r="B77" s="61" t="s">
        <v>19435</v>
      </c>
      <c r="C77" s="112" t="s">
        <v>19599</v>
      </c>
      <c r="D77" s="54" t="s">
        <v>19531</v>
      </c>
      <c r="E77" s="92" t="s">
        <v>19488</v>
      </c>
      <c r="F77" s="94" t="s">
        <v>19368</v>
      </c>
      <c r="G77" s="61"/>
      <c r="H77" s="55">
        <v>4.8</v>
      </c>
      <c r="I77" s="55">
        <f>H77*(1+'Cálculo de BDI'!$D$13)</f>
        <v>6.1949700418522164</v>
      </c>
    </row>
  </sheetData>
  <mergeCells count="7">
    <mergeCell ref="B2:I2"/>
    <mergeCell ref="H3:I3"/>
    <mergeCell ref="B3:C3"/>
    <mergeCell ref="D3:D4"/>
    <mergeCell ref="E3:E4"/>
    <mergeCell ref="F3:F4"/>
    <mergeCell ref="G3:G4"/>
  </mergeCells>
  <phoneticPr fontId="8" type="noConversion"/>
  <pageMargins left="0.511811024" right="0.511811024" top="0.78740157499999996" bottom="0.78740157499999996" header="0.31496062000000002" footer="0.31496062000000002"/>
  <pageSetup paperSize="9" orientation="portrait" r:id="rId1"/>
  <ignoredErrors>
    <ignoredError sqref="H53" formula="1"/>
    <ignoredError sqref="C64" twoDigitTextYea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FE865-F717-4CBC-8998-1711EEE9FE86}">
  <dimension ref="B2:H1520"/>
  <sheetViews>
    <sheetView showGridLines="0" zoomScaleNormal="100" workbookViewId="0">
      <selection activeCell="B2" sqref="B2"/>
    </sheetView>
  </sheetViews>
  <sheetFormatPr defaultRowHeight="13.5" outlineLevelRow="1" x14ac:dyDescent="0.25"/>
  <cols>
    <col min="1" max="1" width="4.85546875" style="1" customWidth="1"/>
    <col min="2" max="2" width="14.42578125" style="1" customWidth="1"/>
    <col min="3" max="3" width="10.140625" style="1" bestFit="1" customWidth="1"/>
    <col min="4" max="4" width="61" style="1" customWidth="1"/>
    <col min="5" max="5" width="13.7109375" style="1" bestFit="1" customWidth="1"/>
    <col min="6" max="6" width="13.7109375" style="1" customWidth="1"/>
    <col min="7" max="7" width="18.5703125" style="3" bestFit="1" customWidth="1"/>
    <col min="8" max="8" width="10.85546875" style="3" bestFit="1" customWidth="1"/>
    <col min="9" max="16384" width="9.140625" style="1"/>
  </cols>
  <sheetData>
    <row r="2" spans="2:8" x14ac:dyDescent="0.25">
      <c r="B2" s="31" t="s">
        <v>9</v>
      </c>
      <c r="C2" s="31" t="s">
        <v>1</v>
      </c>
      <c r="D2" s="31"/>
      <c r="E2" s="31"/>
      <c r="F2" s="31"/>
      <c r="G2" s="73" t="s">
        <v>2</v>
      </c>
      <c r="H2" s="73" t="s">
        <v>66</v>
      </c>
    </row>
    <row r="3" spans="2:8" ht="32.25" customHeight="1" x14ac:dyDescent="0.25">
      <c r="B3" s="36" t="s">
        <v>59</v>
      </c>
      <c r="C3" s="116" t="s">
        <v>11983</v>
      </c>
      <c r="D3" s="116"/>
      <c r="E3" s="116"/>
      <c r="F3" s="44"/>
      <c r="G3" s="68" t="s">
        <v>2</v>
      </c>
      <c r="H3" s="45">
        <f>SUM(H5:H9)</f>
        <v>53.134025809010545</v>
      </c>
    </row>
    <row r="4" spans="2:8" hidden="1" outlineLevel="1" x14ac:dyDescent="0.25">
      <c r="B4" s="46" t="s">
        <v>61</v>
      </c>
      <c r="C4" s="46" t="s">
        <v>60</v>
      </c>
      <c r="D4" s="46" t="s">
        <v>62</v>
      </c>
      <c r="E4" s="46" t="s">
        <v>2</v>
      </c>
      <c r="F4" s="46" t="s">
        <v>63</v>
      </c>
      <c r="G4" s="69" t="s">
        <v>64</v>
      </c>
      <c r="H4" s="69" t="s">
        <v>65</v>
      </c>
    </row>
    <row r="5" spans="2:8" hidden="1" outlineLevel="1" x14ac:dyDescent="0.25">
      <c r="B5" s="47" t="s">
        <v>11826</v>
      </c>
      <c r="C5" s="48">
        <v>56450</v>
      </c>
      <c r="D5" s="13" t="str">
        <f>IF(B5="PMSP",VLOOKUP(C5,PMSP,2,FALSE),IF(B5="SINAPI",VLOOKUP(C5,SINAPI,2,FALSE),VLOOKUP(C5,Cotações,2,FALSE)))</f>
        <v>LÂMPADA VAPOR DE SÓDIO - 70W</v>
      </c>
      <c r="E5" s="49" t="str">
        <f>IF(B5="PMSP",VLOOKUP(C5,PMSP,3,FALSE),IF(B5="SINAPI",VLOOKUP(C5,SINAPI,3,FALSE),VLOOKUP(C5,Cotações,3,FALSE)))</f>
        <v>Un</v>
      </c>
      <c r="F5" s="50">
        <f>IF(B5="PMSP",VLOOKUP(C5,PMSP,5,FALSE),IF(B5="SINAPI",VLOOKUP(C5,SINAPI,5,FALSE),VLOOKUP(C5,Cotações,4,FALSE)))</f>
        <v>42.004355820000001</v>
      </c>
      <c r="G5" s="51">
        <v>0.15990808326574749</v>
      </c>
      <c r="H5" s="50">
        <f>G5*F5</f>
        <v>6.716836027988645</v>
      </c>
    </row>
    <row r="6" spans="2:8" hidden="1" outlineLevel="1" x14ac:dyDescent="0.25">
      <c r="B6" s="52" t="s">
        <v>11829</v>
      </c>
      <c r="C6" s="53">
        <v>1</v>
      </c>
      <c r="D6" s="16" t="str">
        <f>IF(B6="PMSP",VLOOKUP(C6,PMSP,2,FALSE),IF(B6="SINAPI",VLOOKUP(C6,SINAPI,2,FALSE),VLOOKUP(C6,Cotações,2,FALSE)))</f>
        <v>Lâmpada de vapor de sódio de 100W</v>
      </c>
      <c r="E6" s="54" t="str">
        <f>IF(B6="PMSP",VLOOKUP(C6,PMSP,3,FALSE),IF(B6="SINAPI",VLOOKUP(C6,SINAPI,3,FALSE),VLOOKUP(C6,Cotações,3,FALSE)))</f>
        <v>Und.</v>
      </c>
      <c r="F6" s="55" t="str">
        <f>IF(B6="PMSP",VLOOKUP(C6,PMSP,5,FALSE),IF(B6="SINAPI",VLOOKUP(C6,SINAPI,5,FALSE),VLOOKUP(C6,Cotações,4,FALSE)))</f>
        <v>52,74</v>
      </c>
      <c r="G6" s="56">
        <v>0.43444174101108407</v>
      </c>
      <c r="H6" s="55">
        <f>G6*F6</f>
        <v>22.912457420924575</v>
      </c>
    </row>
    <row r="7" spans="2:8" hidden="1" outlineLevel="1" x14ac:dyDescent="0.25">
      <c r="B7" s="47" t="s">
        <v>11830</v>
      </c>
      <c r="C7" s="48">
        <v>12216</v>
      </c>
      <c r="D7" s="13" t="str">
        <f>IF(B7="PMSP",VLOOKUP(C7,PMSP,2,FALSE),IF(B7="SINAPI",VLOOKUP(C7,SINAPI,2,FALSE),VLOOKUP(C7,Cotações,2,FALSE)))</f>
        <v>LAMPADA VAPOR DE SODIO OVOIDE 150 W (BASE E40)</v>
      </c>
      <c r="E7" s="49" t="str">
        <f>IF(B7="PMSP",VLOOKUP(C7,PMSP,3,FALSE),IF(B7="SINAPI",VLOOKUP(C7,SINAPI,3,FALSE),VLOOKUP(C7,Cotações,3,FALSE)))</f>
        <v xml:space="preserve">UN    </v>
      </c>
      <c r="F7" s="50" t="str">
        <f>IF(B7="PMSP",VLOOKUP(C7,PMSP,5,FALSE),IF(B7="SINAPI",VLOOKUP(C7,SINAPI,5,FALSE),VLOOKUP(C7,Cotações,4,FALSE)))</f>
        <v>52,74</v>
      </c>
      <c r="G7" s="51">
        <v>0.15328467153284672</v>
      </c>
      <c r="H7" s="50">
        <f>G7*F7</f>
        <v>8.0842335766423368</v>
      </c>
    </row>
    <row r="8" spans="2:8" hidden="1" outlineLevel="1" x14ac:dyDescent="0.25">
      <c r="B8" s="52" t="s">
        <v>11830</v>
      </c>
      <c r="C8" s="53">
        <v>3757</v>
      </c>
      <c r="D8" s="16" t="str">
        <f>IF(B8="PMSP",VLOOKUP(C8,PMSP,2,FALSE),IF(B8="SINAPI",VLOOKUP(C8,SINAPI,2,FALSE),VLOOKUP(C8,Cotações,2,FALSE)))</f>
        <v>LAMPADA VAPOR DE SODIO OVOIDE 250 W (BASE E40)</v>
      </c>
      <c r="E8" s="54" t="str">
        <f>IF(B8="PMSP",VLOOKUP(C8,PMSP,3,FALSE),IF(B8="SINAPI",VLOOKUP(C8,SINAPI,3,FALSE),VLOOKUP(C8,Cotações,3,FALSE)))</f>
        <v xml:space="preserve">UN    </v>
      </c>
      <c r="F8" s="55" t="str">
        <f>IF(B8="PMSP",VLOOKUP(C8,PMSP,5,FALSE),IF(B8="SINAPI",VLOOKUP(C8,SINAPI,5,FALSE),VLOOKUP(C8,Cotações,4,FALSE)))</f>
        <v>60,99</v>
      </c>
      <c r="G8" s="56">
        <v>0.24952689916193566</v>
      </c>
      <c r="H8" s="55">
        <f>G8*F8</f>
        <v>15.218645579886456</v>
      </c>
    </row>
    <row r="9" spans="2:8" hidden="1" outlineLevel="1" x14ac:dyDescent="0.25">
      <c r="B9" s="47" t="s">
        <v>11830</v>
      </c>
      <c r="C9" s="48">
        <v>3758</v>
      </c>
      <c r="D9" s="13" t="str">
        <f>IF(B9="PMSP",VLOOKUP(C9,PMSP,2,FALSE),IF(B9="SINAPI",VLOOKUP(C9,SINAPI,2,FALSE),VLOOKUP(C9,Cotações,2,FALSE)))</f>
        <v>LAMPADA VAPOR DE SODIO OVOIDE 400 W (BASE E40)</v>
      </c>
      <c r="E9" s="49" t="str">
        <f>IF(B9="PMSP",VLOOKUP(C9,PMSP,3,FALSE),IF(B9="SINAPI",VLOOKUP(C9,SINAPI,3,FALSE),VLOOKUP(C9,Cotações,3,FALSE)))</f>
        <v xml:space="preserve">UN    </v>
      </c>
      <c r="F9" s="50" t="str">
        <f>IF(B9="PMSP",VLOOKUP(C9,PMSP,5,FALSE),IF(B9="SINAPI",VLOOKUP(C9,SINAPI,5,FALSE),VLOOKUP(C9,Cotações,4,FALSE)))</f>
        <v>71,11</v>
      </c>
      <c r="G9" s="51">
        <v>2.8386050283860501E-3</v>
      </c>
      <c r="H9" s="50">
        <f>G9*F9</f>
        <v>0.20185320356853204</v>
      </c>
    </row>
    <row r="10" spans="2:8" collapsed="1" x14ac:dyDescent="0.25"/>
    <row r="11" spans="2:8" x14ac:dyDescent="0.25">
      <c r="B11" s="31" t="s">
        <v>9</v>
      </c>
      <c r="C11" s="31" t="s">
        <v>1</v>
      </c>
      <c r="D11" s="31"/>
      <c r="E11" s="31"/>
      <c r="F11" s="31"/>
      <c r="G11" s="73" t="s">
        <v>2</v>
      </c>
      <c r="H11" s="73" t="s">
        <v>66</v>
      </c>
    </row>
    <row r="12" spans="2:8" ht="27" customHeight="1" x14ac:dyDescent="0.25">
      <c r="B12" s="36" t="s">
        <v>11831</v>
      </c>
      <c r="C12" s="116" t="s">
        <v>11984</v>
      </c>
      <c r="D12" s="116"/>
      <c r="E12" s="116"/>
      <c r="F12" s="44"/>
      <c r="G12" s="68" t="s">
        <v>2</v>
      </c>
      <c r="H12" s="45">
        <f>SUM(H14:H17)</f>
        <v>69.846009302738011</v>
      </c>
    </row>
    <row r="13" spans="2:8" hidden="1" outlineLevel="1" x14ac:dyDescent="0.25">
      <c r="B13" s="46" t="s">
        <v>61</v>
      </c>
      <c r="C13" s="46" t="s">
        <v>60</v>
      </c>
      <c r="D13" s="46" t="s">
        <v>62</v>
      </c>
      <c r="E13" s="46" t="s">
        <v>2</v>
      </c>
      <c r="F13" s="46" t="s">
        <v>63</v>
      </c>
      <c r="G13" s="69" t="s">
        <v>64</v>
      </c>
      <c r="H13" s="69" t="s">
        <v>65</v>
      </c>
    </row>
    <row r="14" spans="2:8" hidden="1" outlineLevel="1" x14ac:dyDescent="0.25">
      <c r="B14" s="47" t="s">
        <v>11829</v>
      </c>
      <c r="C14" s="48">
        <v>2</v>
      </c>
      <c r="D14" s="13" t="str">
        <f>IF(B14="PMSP",VLOOKUP(C14,PMSP,2,FALSE),IF(B14="SINAPI",VLOOKUP(C14,SINAPI,2,FALSE),VLOOKUP(C14,Cotações,2,FALSE)))</f>
        <v>Lâmpada de vapor metálico de 100W</v>
      </c>
      <c r="E14" s="49" t="str">
        <f>IF(B14="PMSP",VLOOKUP(C14,PMSP,3,FALSE),IF(B14="SINAPI",VLOOKUP(C14,SINAPI,3,FALSE),VLOOKUP(C14,Cotações,3,FALSE)))</f>
        <v>Und.</v>
      </c>
      <c r="F14" s="50" t="str">
        <f>IF(B14="PMSP",VLOOKUP(C14,PMSP,5,FALSE),IF(B14="SINAPI",VLOOKUP(C14,SINAPI,5,FALSE),VLOOKUP(C14,Cotações,4,FALSE)))</f>
        <v>49,93</v>
      </c>
      <c r="G14" s="51">
        <v>4.7E-2</v>
      </c>
      <c r="H14" s="50">
        <f>G14*F14</f>
        <v>2.3467099999999999</v>
      </c>
    </row>
    <row r="15" spans="2:8" hidden="1" outlineLevel="1" x14ac:dyDescent="0.25">
      <c r="B15" s="52" t="s">
        <v>11830</v>
      </c>
      <c r="C15" s="53">
        <v>39376</v>
      </c>
      <c r="D15" s="16" t="str">
        <f>IF(B15="PMSP",VLOOKUP(C15,PMSP,2,FALSE),IF(B15="SINAPI",VLOOKUP(C15,SINAPI,2,FALSE),VLOOKUP(C15,Cotações,2,FALSE)))</f>
        <v>LAMPADA VAPOR METALICO OVOIDE 150 W, BASE E27/E40</v>
      </c>
      <c r="E15" s="54" t="str">
        <f>IF(B15="PMSP",VLOOKUP(C15,PMSP,3,FALSE),IF(B15="SINAPI",VLOOKUP(C15,SINAPI,3,FALSE),VLOOKUP(C15,Cotações,3,FALSE)))</f>
        <v xml:space="preserve">UN    </v>
      </c>
      <c r="F15" s="55" t="str">
        <f>IF(B15="PMSP",VLOOKUP(C15,PMSP,5,FALSE),IF(B15="SINAPI",VLOOKUP(C15,SINAPI,5,FALSE),VLOOKUP(C15,Cotações,4,FALSE)))</f>
        <v>49,93</v>
      </c>
      <c r="G15" s="56">
        <v>0.54190000000000005</v>
      </c>
      <c r="H15" s="55">
        <f>G15*F15</f>
        <v>27.057067000000004</v>
      </c>
    </row>
    <row r="16" spans="2:8" ht="45" hidden="1" customHeight="1" outlineLevel="1" x14ac:dyDescent="0.25">
      <c r="B16" s="47" t="s">
        <v>11826</v>
      </c>
      <c r="C16" s="48">
        <v>56482</v>
      </c>
      <c r="D16" s="13" t="str">
        <f>IF(B16="PMSP",VLOOKUP(C16,PMSP,2,FALSE),IF(B16="SINAPI",VLOOKUP(C16,SINAPI,2,FALSE),VLOOKUP(C16,Cotações,2,FALSE)))</f>
        <v>LÂMPADA MULTIVAPOR METÁLICO TUBULAR OU OVÓIDE, BASE E40 - 250W</v>
      </c>
      <c r="E16" s="49" t="str">
        <f>IF(B16="PMSP",VLOOKUP(C16,PMSP,3,FALSE),IF(B16="SINAPI",VLOOKUP(C16,SINAPI,3,FALSE),VLOOKUP(C16,Cotações,3,FALSE)))</f>
        <v>Un</v>
      </c>
      <c r="F16" s="50">
        <f>IF(B16="PMSP",VLOOKUP(C16,PMSP,5,FALSE),IF(B16="SINAPI",VLOOKUP(C16,SINAPI,5,FALSE),VLOOKUP(C16,Cotações,4,FALSE)))</f>
        <v>98.010163579999997</v>
      </c>
      <c r="G16" s="51">
        <v>0.36609999999999998</v>
      </c>
      <c r="H16" s="50">
        <f>G16*F16</f>
        <v>35.881520886638</v>
      </c>
    </row>
    <row r="17" spans="2:8" ht="27" hidden="1" outlineLevel="1" x14ac:dyDescent="0.25">
      <c r="B17" s="52" t="s">
        <v>11826</v>
      </c>
      <c r="C17" s="53">
        <v>56483</v>
      </c>
      <c r="D17" s="16" t="str">
        <f>IF(B17="PMSP",VLOOKUP(C17,PMSP,2,FALSE),IF(B17="SINAPI",VLOOKUP(C17,SINAPI,2,FALSE),VLOOKUP(C17,Cotações,2,FALSE)))</f>
        <v>LÂMPADA MULTIVAPOR METÁLICO TUBULAR OU OVÓIDE, BASE E40 - 400W</v>
      </c>
      <c r="E17" s="54" t="str">
        <f>IF(B17="PMSP",VLOOKUP(C17,PMSP,3,FALSE),IF(B17="SINAPI",VLOOKUP(C17,SINAPI,3,FALSE),VLOOKUP(C17,Cotações,3,FALSE)))</f>
        <v>Un</v>
      </c>
      <c r="F17" s="55">
        <f>IF(B17="PMSP",VLOOKUP(C17,PMSP,5,FALSE),IF(B17="SINAPI",VLOOKUP(C17,SINAPI,5,FALSE),VLOOKUP(C17,Cotações,4,FALSE)))</f>
        <v>101.34914257999999</v>
      </c>
      <c r="G17" s="56">
        <v>4.4999999999999998E-2</v>
      </c>
      <c r="H17" s="55">
        <f>G17*F17</f>
        <v>4.5607114160999993</v>
      </c>
    </row>
    <row r="18" spans="2:8" collapsed="1" x14ac:dyDescent="0.25"/>
    <row r="19" spans="2:8" x14ac:dyDescent="0.25">
      <c r="B19" s="31" t="s">
        <v>9</v>
      </c>
      <c r="C19" s="31" t="s">
        <v>1</v>
      </c>
      <c r="D19" s="31"/>
      <c r="E19" s="31"/>
      <c r="F19" s="31"/>
      <c r="G19" s="73" t="s">
        <v>2</v>
      </c>
      <c r="H19" s="73" t="s">
        <v>66</v>
      </c>
    </row>
    <row r="20" spans="2:8" ht="28.5" customHeight="1" x14ac:dyDescent="0.25">
      <c r="B20" s="36" t="s">
        <v>11833</v>
      </c>
      <c r="C20" s="116" t="s">
        <v>11985</v>
      </c>
      <c r="D20" s="116"/>
      <c r="E20" s="116"/>
      <c r="F20" s="44"/>
      <c r="G20" s="68" t="s">
        <v>2</v>
      </c>
      <c r="H20" s="45">
        <f>SUM(H22:H24)</f>
        <v>51.204603289777772</v>
      </c>
    </row>
    <row r="21" spans="2:8" hidden="1" outlineLevel="1" x14ac:dyDescent="0.25">
      <c r="B21" s="46" t="s">
        <v>61</v>
      </c>
      <c r="C21" s="46" t="s">
        <v>60</v>
      </c>
      <c r="D21" s="46" t="s">
        <v>62</v>
      </c>
      <c r="E21" s="46" t="s">
        <v>2</v>
      </c>
      <c r="F21" s="46" t="s">
        <v>63</v>
      </c>
      <c r="G21" s="69" t="s">
        <v>64</v>
      </c>
      <c r="H21" s="69" t="s">
        <v>65</v>
      </c>
    </row>
    <row r="22" spans="2:8" hidden="1" outlineLevel="1" x14ac:dyDescent="0.25">
      <c r="B22" s="47" t="s">
        <v>11826</v>
      </c>
      <c r="C22" s="48">
        <v>56438</v>
      </c>
      <c r="D22" s="13" t="str">
        <f>IF(B22="PMSP",VLOOKUP(C22,PMSP,2,FALSE),IF(B22="SINAPI",VLOOKUP(C22,SINAPI,2,FALSE),VLOOKUP(C22,Cotações,2,FALSE)))</f>
        <v>LÂMPADA VAPOR DE MERCÚRIO - 220V - 80W</v>
      </c>
      <c r="E22" s="49" t="str">
        <f>IF(B22="PMSP",VLOOKUP(C22,PMSP,3,FALSE),IF(B22="SINAPI",VLOOKUP(C22,SINAPI,3,FALSE),VLOOKUP(C22,Cotações,3,FALSE)))</f>
        <v>Un</v>
      </c>
      <c r="F22" s="50">
        <f>IF(B22="PMSP",VLOOKUP(C22,PMSP,5,FALSE),IF(B22="SINAPI",VLOOKUP(C22,SINAPI,5,FALSE),VLOOKUP(C22,Cotações,4,FALSE)))</f>
        <v>28.014033810000001</v>
      </c>
      <c r="G22" s="51">
        <v>8.8888888888888892E-2</v>
      </c>
      <c r="H22" s="50">
        <f>G22*F22</f>
        <v>2.4901363386666668</v>
      </c>
    </row>
    <row r="23" spans="2:8" hidden="1" outlineLevel="1" x14ac:dyDescent="0.25">
      <c r="B23" s="52" t="s">
        <v>11826</v>
      </c>
      <c r="C23" s="53">
        <v>56439</v>
      </c>
      <c r="D23" s="16" t="str">
        <f>IF(B23="PMSP",VLOOKUP(C23,PMSP,2,FALSE),IF(B23="SINAPI",VLOOKUP(C23,SINAPI,2,FALSE),VLOOKUP(C23,Cotações,2,FALSE)))</f>
        <v>LÂMPADA VAPOR DE MERCÚRIO - 220V - 125W</v>
      </c>
      <c r="E23" s="54" t="str">
        <f>IF(B23="PMSP",VLOOKUP(C23,PMSP,3,FALSE),IF(B23="SINAPI",VLOOKUP(C23,SINAPI,3,FALSE),VLOOKUP(C23,Cotações,3,FALSE)))</f>
        <v>Un</v>
      </c>
      <c r="F23" s="55">
        <f>IF(B23="PMSP",VLOOKUP(C23,PMSP,5,FALSE),IF(B23="SINAPI",VLOOKUP(C23,SINAPI,5,FALSE),VLOOKUP(C23,Cotações,4,FALSE)))</f>
        <v>29.6056138</v>
      </c>
      <c r="G23" s="56">
        <v>0.64444444444444449</v>
      </c>
      <c r="H23" s="55">
        <f>G23*F23</f>
        <v>19.079173337777778</v>
      </c>
    </row>
    <row r="24" spans="2:8" hidden="1" outlineLevel="1" x14ac:dyDescent="0.25">
      <c r="B24" s="47" t="s">
        <v>11826</v>
      </c>
      <c r="C24" s="48">
        <v>56441</v>
      </c>
      <c r="D24" s="13" t="str">
        <f>IF(B24="PMSP",VLOOKUP(C24,PMSP,2,FALSE),IF(B24="SINAPI",VLOOKUP(C24,SINAPI,2,FALSE),VLOOKUP(C24,Cotações,2,FALSE)))</f>
        <v>LÂMPADA VAPOR DE MERCÚRIO - 220V - 400W</v>
      </c>
      <c r="E24" s="49" t="str">
        <f>IF(B24="PMSP",VLOOKUP(C24,PMSP,3,FALSE),IF(B24="SINAPI",VLOOKUP(C24,SINAPI,3,FALSE),VLOOKUP(C24,Cotações,3,FALSE)))</f>
        <v>Un</v>
      </c>
      <c r="F24" s="50">
        <f>IF(B24="PMSP",VLOOKUP(C24,PMSP,5,FALSE),IF(B24="SINAPI",VLOOKUP(C24,SINAPI,5,FALSE),VLOOKUP(C24,Cotações,4,FALSE)))</f>
        <v>111.13235104999998</v>
      </c>
      <c r="G24" s="51">
        <v>0.26666666666666666</v>
      </c>
      <c r="H24" s="50">
        <f>G24*F24</f>
        <v>29.635293613333328</v>
      </c>
    </row>
    <row r="25" spans="2:8" collapsed="1" x14ac:dyDescent="0.25"/>
    <row r="26" spans="2:8" x14ac:dyDescent="0.25">
      <c r="B26" s="31" t="s">
        <v>9</v>
      </c>
      <c r="C26" s="31" t="s">
        <v>1</v>
      </c>
      <c r="D26" s="31"/>
      <c r="E26" s="31"/>
      <c r="F26" s="31"/>
      <c r="G26" s="73" t="s">
        <v>2</v>
      </c>
      <c r="H26" s="73" t="s">
        <v>66</v>
      </c>
    </row>
    <row r="27" spans="2:8" ht="28.5" customHeight="1" x14ac:dyDescent="0.25">
      <c r="B27" s="36" t="s">
        <v>11834</v>
      </c>
      <c r="C27" s="116" t="s">
        <v>11939</v>
      </c>
      <c r="D27" s="116"/>
      <c r="E27" s="116"/>
      <c r="F27" s="44"/>
      <c r="G27" s="68" t="s">
        <v>2</v>
      </c>
      <c r="H27" s="45">
        <f>SUM(H29:H29)</f>
        <v>27.3</v>
      </c>
    </row>
    <row r="28" spans="2:8" hidden="1" outlineLevel="1" x14ac:dyDescent="0.25">
      <c r="B28" s="46" t="s">
        <v>61</v>
      </c>
      <c r="C28" s="46" t="s">
        <v>60</v>
      </c>
      <c r="D28" s="46" t="s">
        <v>62</v>
      </c>
      <c r="E28" s="46" t="s">
        <v>2</v>
      </c>
      <c r="F28" s="46" t="s">
        <v>63</v>
      </c>
      <c r="G28" s="69" t="s">
        <v>64</v>
      </c>
      <c r="H28" s="69" t="s">
        <v>65</v>
      </c>
    </row>
    <row r="29" spans="2:8" hidden="1" outlineLevel="1" x14ac:dyDescent="0.25">
      <c r="B29" s="47" t="s">
        <v>11829</v>
      </c>
      <c r="C29" s="48">
        <v>3</v>
      </c>
      <c r="D29" s="13" t="str">
        <f>IF(B29="PMSP",VLOOKUP(C29,PMSP,2,FALSE),IF(B29="SINAPI",VLOOKUP(C29,SINAPI,2,FALSE),VLOOKUP(C29,Cotações,2,FALSE)))</f>
        <v>Lâmpada mista de 30W</v>
      </c>
      <c r="E29" s="49" t="str">
        <f>IF(B29="PMSP",VLOOKUP(C29,PMSP,3,FALSE),IF(B29="SINAPI",VLOOKUP(C29,SINAPI,3,FALSE),VLOOKUP(C29,Cotações,3,FALSE)))</f>
        <v>Und.</v>
      </c>
      <c r="F29" s="50" t="str">
        <f>IF(B29="PMSP",VLOOKUP(C29,PMSP,5,FALSE),IF(B29="SINAPI",VLOOKUP(C29,SINAPI,5,FALSE),VLOOKUP(C29,Cotações,4,FALSE)))</f>
        <v>27,30</v>
      </c>
      <c r="G29" s="51">
        <v>1</v>
      </c>
      <c r="H29" s="50">
        <f>G29*F29</f>
        <v>27.3</v>
      </c>
    </row>
    <row r="30" spans="2:8" collapsed="1" x14ac:dyDescent="0.25"/>
    <row r="31" spans="2:8" x14ac:dyDescent="0.25">
      <c r="B31" s="31" t="s">
        <v>9</v>
      </c>
      <c r="C31" s="31" t="s">
        <v>1</v>
      </c>
      <c r="D31" s="31"/>
      <c r="E31" s="31"/>
      <c r="F31" s="31"/>
      <c r="G31" s="73" t="s">
        <v>2</v>
      </c>
      <c r="H31" s="73" t="s">
        <v>66</v>
      </c>
    </row>
    <row r="32" spans="2:8" ht="32.25" customHeight="1" x14ac:dyDescent="0.25">
      <c r="B32" s="36" t="s">
        <v>11836</v>
      </c>
      <c r="C32" s="116" t="s">
        <v>11946</v>
      </c>
      <c r="D32" s="116"/>
      <c r="E32" s="116"/>
      <c r="F32" s="44"/>
      <c r="G32" s="68" t="s">
        <v>2</v>
      </c>
      <c r="H32" s="45">
        <f>SUM(H34:H36)</f>
        <v>118.31004290699998</v>
      </c>
    </row>
    <row r="33" spans="2:8" hidden="1" outlineLevel="1" x14ac:dyDescent="0.25">
      <c r="B33" s="46" t="s">
        <v>61</v>
      </c>
      <c r="C33" s="46" t="s">
        <v>60</v>
      </c>
      <c r="D33" s="46" t="s">
        <v>62</v>
      </c>
      <c r="E33" s="46" t="s">
        <v>2</v>
      </c>
      <c r="F33" s="46" t="s">
        <v>63</v>
      </c>
      <c r="G33" s="69" t="s">
        <v>64</v>
      </c>
      <c r="H33" s="69" t="s">
        <v>65</v>
      </c>
    </row>
    <row r="34" spans="2:8" hidden="1" outlineLevel="1" x14ac:dyDescent="0.25">
      <c r="B34" s="47" t="s">
        <v>11826</v>
      </c>
      <c r="C34" s="48">
        <v>56494</v>
      </c>
      <c r="D34" s="13" t="str">
        <f>IF(B34="PMSP",VLOOKUP(C34,PMSP,2,FALSE),IF(B34="SINAPI",VLOOKUP(C34,SINAPI,2,FALSE),VLOOKUP(C34,Cotações,2,FALSE)))</f>
        <v>LÂMPADA DE LED (BULBO) SOQUETE E-27/E- 40 - 40 W</v>
      </c>
      <c r="E34" s="49" t="str">
        <f>IF(B34="PMSP",VLOOKUP(C34,PMSP,3,FALSE),IF(B34="SINAPI",VLOOKUP(C34,SINAPI,3,FALSE),VLOOKUP(C34,Cotações,3,FALSE)))</f>
        <v>Un</v>
      </c>
      <c r="F34" s="50">
        <f>IF(B34="PMSP",VLOOKUP(C34,PMSP,5,FALSE),IF(B34="SINAPI",VLOOKUP(C34,SINAPI,5,FALSE),VLOOKUP(C34,Cotações,4,FALSE)))</f>
        <v>97.531576589999986</v>
      </c>
      <c r="G34" s="51">
        <v>3.3333333333333333E-2</v>
      </c>
      <c r="H34" s="50">
        <f>G34*F34</f>
        <v>3.2510525529999996</v>
      </c>
    </row>
    <row r="35" spans="2:8" hidden="1" outlineLevel="1" x14ac:dyDescent="0.25">
      <c r="B35" s="52" t="s">
        <v>11826</v>
      </c>
      <c r="C35" s="53">
        <v>56495</v>
      </c>
      <c r="D35" s="16" t="str">
        <f>IF(B35="PMSP",VLOOKUP(C35,PMSP,2,FALSE),IF(B35="SINAPI",VLOOKUP(C35,SINAPI,2,FALSE),VLOOKUP(C35,Cotações,2,FALSE)))</f>
        <v>LÂMPADA DE LED (BULBO) SOQUETE E-27/E- 40 - 70 W</v>
      </c>
      <c r="E35" s="54" t="str">
        <f>IF(B35="PMSP",VLOOKUP(C35,PMSP,3,FALSE),IF(B35="SINAPI",VLOOKUP(C35,SINAPI,3,FALSE),VLOOKUP(C35,Cotações,3,FALSE)))</f>
        <v>Un</v>
      </c>
      <c r="F35" s="55">
        <f>IF(B35="PMSP",VLOOKUP(C35,PMSP,5,FALSE),IF(B35="SINAPI",VLOOKUP(C35,SINAPI,5,FALSE),VLOOKUP(C35,Cotações,4,FALSE)))</f>
        <v>111.23252041999999</v>
      </c>
      <c r="G35" s="56">
        <v>0.93333333333333335</v>
      </c>
      <c r="H35" s="55">
        <f>G35*F35</f>
        <v>103.81701905866666</v>
      </c>
    </row>
    <row r="36" spans="2:8" hidden="1" outlineLevel="1" x14ac:dyDescent="0.25">
      <c r="B36" s="47" t="s">
        <v>11826</v>
      </c>
      <c r="C36" s="48">
        <v>56497</v>
      </c>
      <c r="D36" s="13" t="str">
        <f>IF(B36="PMSP",VLOOKUP(C36,PMSP,2,FALSE),IF(B36="SINAPI",VLOOKUP(C36,SINAPI,2,FALSE),VLOOKUP(C36,Cotações,2,FALSE)))</f>
        <v>LÂMPADA DE LED (BULBO) SOQUETE E-27/E- 40 - 150 W</v>
      </c>
      <c r="E36" s="49" t="str">
        <f>IF(B36="PMSP",VLOOKUP(C36,PMSP,3,FALSE),IF(B36="SINAPI",VLOOKUP(C36,SINAPI,3,FALSE),VLOOKUP(C36,Cotações,3,FALSE)))</f>
        <v>Un</v>
      </c>
      <c r="F36" s="50">
        <f>IF(B36="PMSP",VLOOKUP(C36,PMSP,5,FALSE),IF(B36="SINAPI",VLOOKUP(C36,SINAPI,5,FALSE),VLOOKUP(C36,Cotações,4,FALSE)))</f>
        <v>337.25913885999995</v>
      </c>
      <c r="G36" s="51">
        <v>3.3333333333333333E-2</v>
      </c>
      <c r="H36" s="50">
        <f>G36*F36</f>
        <v>11.241971295333332</v>
      </c>
    </row>
    <row r="37" spans="2:8" collapsed="1" x14ac:dyDescent="0.25"/>
    <row r="38" spans="2:8" x14ac:dyDescent="0.25">
      <c r="B38" s="31" t="s">
        <v>9</v>
      </c>
      <c r="C38" s="31" t="s">
        <v>1</v>
      </c>
      <c r="D38" s="31"/>
      <c r="E38" s="31"/>
      <c r="F38" s="31"/>
      <c r="G38" s="73" t="s">
        <v>2</v>
      </c>
      <c r="H38" s="73" t="s">
        <v>66</v>
      </c>
    </row>
    <row r="39" spans="2:8" x14ac:dyDescent="0.25">
      <c r="B39" s="36" t="s">
        <v>11837</v>
      </c>
      <c r="C39" s="116" t="s">
        <v>11932</v>
      </c>
      <c r="D39" s="116"/>
      <c r="E39" s="116"/>
      <c r="F39" s="44"/>
      <c r="G39" s="68" t="s">
        <v>2</v>
      </c>
      <c r="H39" s="45">
        <f>SUM(H41:H45)</f>
        <v>54.279447121377416</v>
      </c>
    </row>
    <row r="40" spans="2:8" hidden="1" outlineLevel="1" x14ac:dyDescent="0.25">
      <c r="B40" s="46" t="s">
        <v>61</v>
      </c>
      <c r="C40" s="46" t="s">
        <v>60</v>
      </c>
      <c r="D40" s="46" t="s">
        <v>62</v>
      </c>
      <c r="E40" s="46" t="s">
        <v>2</v>
      </c>
      <c r="F40" s="46" t="s">
        <v>63</v>
      </c>
      <c r="G40" s="69" t="s">
        <v>64</v>
      </c>
      <c r="H40" s="69" t="s">
        <v>65</v>
      </c>
    </row>
    <row r="41" spans="2:8" ht="27" hidden="1" outlineLevel="1" x14ac:dyDescent="0.25">
      <c r="B41" s="47" t="s">
        <v>58</v>
      </c>
      <c r="C41" s="48" t="s">
        <v>59</v>
      </c>
      <c r="D41" s="57" t="str">
        <f>IF(B41="PMSP",VLOOKUP(C41,PMSP,2,FALSE),IF(B41="SINAPI",VLOOKUP(C41,SINAPI,2,FALSE),IF(B41="Cotações",VLOOKUP(C41,Cotações,2,FALSE),VLOOKUP(C41,CSP,2,FALSE))))</f>
        <v>Valor médio de lâmpadas de vapor de sódio para Artur Nogueira</v>
      </c>
      <c r="E41" s="49" t="str">
        <f>IF(B41="PMSP",VLOOKUP(C41,PMSP,3,FALSE),IF(B41="SINAPI",VLOOKUP(C41,SINAPI,3,FALSE),IF(B41="Cotações",VLOOKUP(C41,Cotações,3,FALSE),VLOOKUP(C41,CSP,3,FALSE))))</f>
        <v>Und.</v>
      </c>
      <c r="F41" s="50">
        <f>IF(B41="PMSP",VLOOKUP(C41,PMSP,5,FALSE),IF(B41="SINAPI",VLOOKUP(C41,SINAPI,5,FALSE),IF(B41="Cotações",VLOOKUP(C41,Cotações,4,FALSE),VLOOKUP(C41,CSP,4,FALSE))))</f>
        <v>53.134025809010545</v>
      </c>
      <c r="G41" s="51">
        <v>0.9206072672971628</v>
      </c>
      <c r="H41" s="50">
        <f>G41*F41</f>
        <v>48.915570300530121</v>
      </c>
    </row>
    <row r="42" spans="2:8" ht="27" hidden="1" outlineLevel="1" x14ac:dyDescent="0.25">
      <c r="B42" s="52" t="s">
        <v>58</v>
      </c>
      <c r="C42" s="53" t="s">
        <v>11831</v>
      </c>
      <c r="D42" s="16" t="str">
        <f>IF(B42="PMSP",VLOOKUP(C42,PMSP,2,FALSE),IF(B42="SINAPI",VLOOKUP(C42,SINAPI,2,FALSE),IF(B42="Cotações",VLOOKUP(C42,Cotações,2,FALSE),VLOOKUP(C42,CSP,2,FALSE))))</f>
        <v>Valor médio de lâmpadas de vapor de metálico para Artur Nogueira</v>
      </c>
      <c r="E42" s="54" t="str">
        <f>IF(B42="PMSP",VLOOKUP(C42,PMSP,3,FALSE),IF(B42="SINAPI",VLOOKUP(C42,SINAPI,3,FALSE),IF(B42="Cotações",VLOOKUP(C42,Cotações,3,FALSE),VLOOKUP(C42,CSP,3,FALSE))))</f>
        <v>Und.</v>
      </c>
      <c r="F42" s="55">
        <f>IF(B42="PMSP",VLOOKUP(C42,PMSP,5,FALSE),IF(B42="SINAPI",VLOOKUP(C42,SINAPI,5,FALSE),IF(B42="Cotações",VLOOKUP(C42,Cotações,4,FALSE),VLOOKUP(C42,CSP,4,FALSE))))</f>
        <v>69.846009302738011</v>
      </c>
      <c r="G42" s="56">
        <v>6.0851169736187156E-2</v>
      </c>
      <c r="H42" s="55">
        <f>G42*F42</f>
        <v>4.2502113674762176</v>
      </c>
    </row>
    <row r="43" spans="2:8" ht="27" hidden="1" outlineLevel="1" x14ac:dyDescent="0.25">
      <c r="B43" s="47" t="s">
        <v>58</v>
      </c>
      <c r="C43" s="48" t="s">
        <v>11833</v>
      </c>
      <c r="D43" s="57" t="str">
        <f>IF(B43="PMSP",VLOOKUP(C43,PMSP,2,FALSE),IF(B43="SINAPI",VLOOKUP(C43,SINAPI,2,FALSE),IF(B43="Cotações",VLOOKUP(C43,Cotações,2,FALSE),VLOOKUP(C43,CSP,2,FALSE))))</f>
        <v>Valor médio de lâmpadas de vapor de mercúrio para Artur Nogueira</v>
      </c>
      <c r="E43" s="49" t="str">
        <f>IF(B43="PMSP",VLOOKUP(C43,PMSP,3,FALSE),IF(B43="SINAPI",VLOOKUP(C43,SINAPI,3,FALSE),IF(B43="Cotações",VLOOKUP(C43,Cotações,3,FALSE),VLOOKUP(C43,CSP,3,FALSE))))</f>
        <v>Und.</v>
      </c>
      <c r="F43" s="50">
        <f>IF(B43="PMSP",VLOOKUP(C43,PMSP,5,FALSE),IF(B43="SINAPI",VLOOKUP(C43,SINAPI,5,FALSE),IF(B43="Cotações",VLOOKUP(C43,Cotações,4,FALSE),VLOOKUP(C43,CSP,4,FALSE))))</f>
        <v>51.204603289777772</v>
      </c>
      <c r="G43" s="51">
        <v>1.1199601791936287E-2</v>
      </c>
      <c r="H43" s="50">
        <f>G43*F43</f>
        <v>0.57347116675958187</v>
      </c>
    </row>
    <row r="44" spans="2:8" hidden="1" outlineLevel="1" x14ac:dyDescent="0.25">
      <c r="B44" s="52" t="s">
        <v>58</v>
      </c>
      <c r="C44" s="53" t="s">
        <v>11834</v>
      </c>
      <c r="D44" s="16" t="str">
        <f>IF(B44="PMSP",VLOOKUP(C44,PMSP,2,FALSE),IF(B44="SINAPI",VLOOKUP(C44,SINAPI,2,FALSE),IF(B44="Cotações",VLOOKUP(C44,Cotações,2,FALSE),VLOOKUP(C44,CSP,2,FALSE))))</f>
        <v>Valor médio de lâmpadas mista para Artur Nogueira</v>
      </c>
      <c r="E44" s="54" t="str">
        <f>IF(B44="PMSP",VLOOKUP(C44,PMSP,3,FALSE),IF(B44="SINAPI",VLOOKUP(C44,SINAPI,3,FALSE),IF(B44="Cotações",VLOOKUP(C44,Cotações,3,FALSE),VLOOKUP(C44,CSP,3,FALSE))))</f>
        <v>Und.</v>
      </c>
      <c r="F44" s="55">
        <f>IF(B44="PMSP",VLOOKUP(C44,PMSP,5,FALSE),IF(B44="SINAPI",VLOOKUP(C44,SINAPI,5,FALSE),IF(B44="Cotações",VLOOKUP(C44,Cotações,4,FALSE),VLOOKUP(C44,CSP,4,FALSE))))</f>
        <v>27.3</v>
      </c>
      <c r="G44" s="56">
        <v>3.6087605774016924E-3</v>
      </c>
      <c r="H44" s="55">
        <f>G44*F44</f>
        <v>9.85191637630662E-2</v>
      </c>
    </row>
    <row r="45" spans="2:8" ht="27" hidden="1" outlineLevel="1" x14ac:dyDescent="0.25">
      <c r="B45" s="47" t="s">
        <v>58</v>
      </c>
      <c r="C45" s="48" t="s">
        <v>11836</v>
      </c>
      <c r="D45" s="13" t="str">
        <f>IF(B45="PMSP",VLOOKUP(C45,PMSP,2,FALSE),IF(B45="SINAPI",VLOOKUP(C45,SINAPI,2,FALSE),IF(B45="Cotações",VLOOKUP(C45,Cotações,2,FALSE),VLOOKUP(C45,CSP,2,FALSE))))</f>
        <v>Valor médio de lâmpadas fluorescente compacta para Artur Nogueira</v>
      </c>
      <c r="E45" s="49" t="str">
        <f>IF(B45="PMSP",VLOOKUP(C45,PMSP,3,FALSE),IF(B45="SINAPI",VLOOKUP(C45,SINAPI,3,FALSE),IF(B45="Cotações",VLOOKUP(C45,Cotações,3,FALSE),VLOOKUP(C45,CSP,3,FALSE))))</f>
        <v>Und.</v>
      </c>
      <c r="F45" s="50">
        <f>IF(B45="PMSP",VLOOKUP(C45,PMSP,5,FALSE),IF(B45="SINAPI",VLOOKUP(C45,SINAPI,5,FALSE),IF(B45="Cotações",VLOOKUP(C45,Cotações,4,FALSE),VLOOKUP(C45,CSP,4,FALSE))))</f>
        <v>118.31004290699998</v>
      </c>
      <c r="G45" s="51">
        <v>3.7332005973120955E-3</v>
      </c>
      <c r="H45" s="50">
        <f>G45*F45</f>
        <v>0.44167512284843197</v>
      </c>
    </row>
    <row r="46" spans="2:8" collapsed="1" x14ac:dyDescent="0.25"/>
    <row r="47" spans="2:8" x14ac:dyDescent="0.25">
      <c r="B47" s="31" t="s">
        <v>9</v>
      </c>
      <c r="C47" s="31" t="s">
        <v>1</v>
      </c>
      <c r="D47" s="31"/>
      <c r="E47" s="31"/>
      <c r="F47" s="31"/>
      <c r="G47" s="73" t="s">
        <v>2</v>
      </c>
      <c r="H47" s="73" t="s">
        <v>66</v>
      </c>
    </row>
    <row r="48" spans="2:8" ht="32.25" customHeight="1" x14ac:dyDescent="0.25">
      <c r="B48" s="36" t="s">
        <v>11839</v>
      </c>
      <c r="C48" s="116" t="s">
        <v>11905</v>
      </c>
      <c r="D48" s="116"/>
      <c r="E48" s="116"/>
      <c r="F48" s="44"/>
      <c r="G48" s="68" t="s">
        <v>2</v>
      </c>
      <c r="H48" s="45">
        <f>SUM(H50:H54)</f>
        <v>108.03147853300081</v>
      </c>
    </row>
    <row r="49" spans="2:8" hidden="1" outlineLevel="1" x14ac:dyDescent="0.25">
      <c r="B49" s="46" t="s">
        <v>61</v>
      </c>
      <c r="C49" s="46" t="s">
        <v>60</v>
      </c>
      <c r="D49" s="46" t="s">
        <v>62</v>
      </c>
      <c r="E49" s="46" t="s">
        <v>2</v>
      </c>
      <c r="F49" s="46" t="s">
        <v>63</v>
      </c>
      <c r="G49" s="69" t="s">
        <v>64</v>
      </c>
      <c r="H49" s="69" t="s">
        <v>65</v>
      </c>
    </row>
    <row r="50" spans="2:8" hidden="1" outlineLevel="1" x14ac:dyDescent="0.25">
      <c r="B50" s="47" t="s">
        <v>11826</v>
      </c>
      <c r="C50" s="48">
        <v>56050</v>
      </c>
      <c r="D50" s="13" t="str">
        <f>IF(B50="PMSP",VLOOKUP(C50,PMSP,2,FALSE),IF(B50="SINAPI",VLOOKUP(C50,SINAPI,2,FALSE),VLOOKUP(C50,Cotações,2,FALSE)))</f>
        <v>REATOR PARA LÂMPADA VAPOR DE SÓDIO - 70W / 220V</v>
      </c>
      <c r="E50" s="49" t="str">
        <f>IF(B50="PMSP",VLOOKUP(C50,PMSP,3,FALSE),IF(B50="SINAPI",VLOOKUP(C50,SINAPI,3,FALSE),VLOOKUP(C50,Cotações,3,FALSE)))</f>
        <v>Un</v>
      </c>
      <c r="F50" s="50">
        <f>IF(B50="PMSP",VLOOKUP(C50,PMSP,5,FALSE),IF(B50="SINAPI",VLOOKUP(C50,SINAPI,5,FALSE),VLOOKUP(C50,Cotações,4,FALSE)))</f>
        <v>89.673846009999991</v>
      </c>
      <c r="G50" s="51">
        <v>0.15990808326574749</v>
      </c>
      <c r="H50" s="50">
        <f>G50*F50</f>
        <v>14.339572834526896</v>
      </c>
    </row>
    <row r="51" spans="2:8" hidden="1" outlineLevel="1" x14ac:dyDescent="0.25">
      <c r="B51" s="52" t="s">
        <v>11829</v>
      </c>
      <c r="C51" s="53">
        <v>4</v>
      </c>
      <c r="D51" s="16" t="str">
        <f>IF(B51="PMSP",VLOOKUP(C51,PMSP,2,FALSE),IF(B51="SINAPI",VLOOKUP(C51,SINAPI,2,FALSE),VLOOKUP(C51,Cotações,2,FALSE)))</f>
        <v>Reator para lâmpada de vapor de sódio de 100W</v>
      </c>
      <c r="E51" s="54" t="str">
        <f>IF(B51="PMSP",VLOOKUP(C51,PMSP,3,FALSE),IF(B51="SINAPI",VLOOKUP(C51,SINAPI,3,FALSE),VLOOKUP(C51,Cotações,3,FALSE)))</f>
        <v>Und.</v>
      </c>
      <c r="F51" s="55">
        <f>IF(B51="PMSP",VLOOKUP(C51,PMSP,5,FALSE),IF(B51="SINAPI",VLOOKUP(C51,SINAPI,5,FALSE),VLOOKUP(C51,Cotações,4,FALSE)))</f>
        <v>99.746432659999996</v>
      </c>
      <c r="G51" s="56">
        <v>0.43444174101108407</v>
      </c>
      <c r="H51" s="55">
        <f>G51*F51</f>
        <v>43.334013864455258</v>
      </c>
    </row>
    <row r="52" spans="2:8" hidden="1" outlineLevel="1" x14ac:dyDescent="0.25">
      <c r="B52" s="47" t="s">
        <v>11826</v>
      </c>
      <c r="C52" s="48">
        <v>56051</v>
      </c>
      <c r="D52" s="13" t="str">
        <f>IF(B52="PMSP",VLOOKUP(C52,PMSP,2,FALSE),IF(B52="SINAPI",VLOOKUP(C52,SINAPI,2,FALSE),VLOOKUP(C52,Cotações,2,FALSE)))</f>
        <v>REATOR PARA LÂMPADA VAPOR DE SÓDIO - 150W / 220V</v>
      </c>
      <c r="E52" s="49" t="str">
        <f>IF(B52="PMSP",VLOOKUP(C52,PMSP,3,FALSE),IF(B52="SINAPI",VLOOKUP(C52,SINAPI,3,FALSE),VLOOKUP(C52,Cotações,3,FALSE)))</f>
        <v>Un</v>
      </c>
      <c r="F52" s="50">
        <f>IF(B52="PMSP",VLOOKUP(C52,PMSP,5,FALSE),IF(B52="SINAPI",VLOOKUP(C52,SINAPI,5,FALSE),VLOOKUP(C52,Cotações,4,FALSE)))</f>
        <v>99.746432659999996</v>
      </c>
      <c r="G52" s="51">
        <v>0.15328467153284672</v>
      </c>
      <c r="H52" s="50">
        <f>G52*F52</f>
        <v>15.289599166861313</v>
      </c>
    </row>
    <row r="53" spans="2:8" hidden="1" outlineLevel="1" x14ac:dyDescent="0.25">
      <c r="B53" s="52" t="s">
        <v>11826</v>
      </c>
      <c r="C53" s="53">
        <v>56052</v>
      </c>
      <c r="D53" s="16" t="str">
        <f>IF(B53="PMSP",VLOOKUP(C53,PMSP,2,FALSE),IF(B53="SINAPI",VLOOKUP(C53,SINAPI,2,FALSE),VLOOKUP(C53,Cotações,2,FALSE)))</f>
        <v>REATOR PARA LÂMPADA VAPOR DE SÓDIO - 250W / 220V</v>
      </c>
      <c r="E53" s="54" t="str">
        <f>IF(B53="PMSP",VLOOKUP(C53,PMSP,3,FALSE),IF(B53="SINAPI",VLOOKUP(C53,SINAPI,3,FALSE),VLOOKUP(C53,Cotações,3,FALSE)))</f>
        <v>Un</v>
      </c>
      <c r="F53" s="55">
        <f>IF(B53="PMSP",VLOOKUP(C53,PMSP,5,FALSE),IF(B53="SINAPI",VLOOKUP(C53,SINAPI,5,FALSE),VLOOKUP(C53,Cotações,4,FALSE)))</f>
        <v>138.56762849999998</v>
      </c>
      <c r="G53" s="56">
        <v>0.24952689916193566</v>
      </c>
      <c r="H53" s="55">
        <f>G53*F53</f>
        <v>34.576350663828059</v>
      </c>
    </row>
    <row r="54" spans="2:8" hidden="1" outlineLevel="1" x14ac:dyDescent="0.25">
      <c r="B54" s="47" t="s">
        <v>11826</v>
      </c>
      <c r="C54" s="48">
        <v>56053</v>
      </c>
      <c r="D54" s="13" t="str">
        <f>IF(B54="PMSP",VLOOKUP(C54,PMSP,2,FALSE),IF(B54="SINAPI",VLOOKUP(C54,SINAPI,2,FALSE),VLOOKUP(C54,Cotações,2,FALSE)))</f>
        <v>REATOR PARA LÂMPADA VAPOR DE SÓDIO - 400W / 220V</v>
      </c>
      <c r="E54" s="49" t="str">
        <f>IF(B54="PMSP",VLOOKUP(C54,PMSP,3,FALSE),IF(B54="SINAPI",VLOOKUP(C54,SINAPI,3,FALSE),VLOOKUP(C54,Cotações,3,FALSE)))</f>
        <v>Un</v>
      </c>
      <c r="F54" s="50">
        <f>IF(B54="PMSP",VLOOKUP(C54,PMSP,5,FALSE),IF(B54="SINAPI",VLOOKUP(C54,SINAPI,5,FALSE),VLOOKUP(C54,Cotações,4,FALSE)))</f>
        <v>173.30414002999999</v>
      </c>
      <c r="G54" s="51">
        <v>2.8386050283860501E-3</v>
      </c>
      <c r="H54" s="50">
        <f>G54*F54</f>
        <v>0.49194200332927812</v>
      </c>
    </row>
    <row r="55" spans="2:8" collapsed="1" x14ac:dyDescent="0.25"/>
    <row r="56" spans="2:8" x14ac:dyDescent="0.25">
      <c r="B56" s="31" t="s">
        <v>9</v>
      </c>
      <c r="C56" s="31" t="s">
        <v>1</v>
      </c>
      <c r="D56" s="31"/>
      <c r="E56" s="31"/>
      <c r="F56" s="31"/>
      <c r="G56" s="73" t="s">
        <v>2</v>
      </c>
      <c r="H56" s="73" t="s">
        <v>66</v>
      </c>
    </row>
    <row r="57" spans="2:8" ht="34.5" customHeight="1" x14ac:dyDescent="0.25">
      <c r="B57" s="36" t="s">
        <v>11841</v>
      </c>
      <c r="C57" s="116" t="s">
        <v>11906</v>
      </c>
      <c r="D57" s="116"/>
      <c r="E57" s="116"/>
      <c r="F57" s="44"/>
      <c r="G57" s="68" t="s">
        <v>2</v>
      </c>
      <c r="H57" s="45">
        <f>SUM(H59:H62)</f>
        <v>112.29832362979299</v>
      </c>
    </row>
    <row r="58" spans="2:8" hidden="1" outlineLevel="1" x14ac:dyDescent="0.25">
      <c r="B58" s="46" t="s">
        <v>61</v>
      </c>
      <c r="C58" s="46" t="s">
        <v>60</v>
      </c>
      <c r="D58" s="46" t="s">
        <v>62</v>
      </c>
      <c r="E58" s="46" t="s">
        <v>2</v>
      </c>
      <c r="F58" s="46" t="s">
        <v>63</v>
      </c>
      <c r="G58" s="69" t="s">
        <v>64</v>
      </c>
      <c r="H58" s="69" t="s">
        <v>65</v>
      </c>
    </row>
    <row r="59" spans="2:8" hidden="1" outlineLevel="1" x14ac:dyDescent="0.25">
      <c r="B59" s="47" t="s">
        <v>11829</v>
      </c>
      <c r="C59" s="48">
        <v>5</v>
      </c>
      <c r="D59" s="13" t="str">
        <f>IF(B59="PMSP",VLOOKUP(C59,PMSP,2,FALSE),IF(B59="SINAPI",VLOOKUP(C59,SINAPI,2,FALSE),VLOOKUP(C59,Cotações,2,FALSE)))</f>
        <v>Reator para lâmpada de vapor metálico de 100W</v>
      </c>
      <c r="E59" s="49" t="str">
        <f>IF(B59="PMSP",VLOOKUP(C59,PMSP,3,FALSE),IF(B59="SINAPI",VLOOKUP(C59,SINAPI,3,FALSE),VLOOKUP(C59,Cotações,3,FALSE)))</f>
        <v>Und.</v>
      </c>
      <c r="F59" s="50">
        <f>IF(B59="PMSP",VLOOKUP(C59,PMSP,5,FALSE),IF(B59="SINAPI",VLOOKUP(C59,SINAPI,5,FALSE),VLOOKUP(C59,Cotações,4,FALSE)))</f>
        <v>102.01693837999998</v>
      </c>
      <c r="G59" s="51">
        <v>4.7E-2</v>
      </c>
      <c r="H59" s="50">
        <f>G59*F59</f>
        <v>4.7947961038599995</v>
      </c>
    </row>
    <row r="60" spans="2:8" hidden="1" outlineLevel="1" x14ac:dyDescent="0.25">
      <c r="B60" s="52" t="s">
        <v>11826</v>
      </c>
      <c r="C60" s="53">
        <v>56062</v>
      </c>
      <c r="D60" s="16" t="str">
        <f>IF(B60="PMSP",VLOOKUP(C60,PMSP,2,FALSE),IF(B60="SINAPI",VLOOKUP(C60,SINAPI,2,FALSE),VLOOKUP(C60,Cotações,2,FALSE)))</f>
        <v>REATOR PARA LÂMPADA VAPOR METÁLICO - 220V - 150W</v>
      </c>
      <c r="E60" s="54" t="str">
        <f>IF(B60="PMSP",VLOOKUP(C60,PMSP,3,FALSE),IF(B60="SINAPI",VLOOKUP(C60,SINAPI,3,FALSE),VLOOKUP(C60,Cotações,3,FALSE)))</f>
        <v>Un</v>
      </c>
      <c r="F60" s="55">
        <f>IF(B60="PMSP",VLOOKUP(C60,PMSP,5,FALSE),IF(B60="SINAPI",VLOOKUP(C60,SINAPI,5,FALSE),VLOOKUP(C60,Cotações,4,FALSE)))</f>
        <v>102.01693837999998</v>
      </c>
      <c r="G60" s="56">
        <v>0.54190000000000005</v>
      </c>
      <c r="H60" s="55">
        <f>G60*F60</f>
        <v>55.282978908121997</v>
      </c>
    </row>
    <row r="61" spans="2:8" hidden="1" outlineLevel="1" x14ac:dyDescent="0.25">
      <c r="B61" s="47" t="s">
        <v>11826</v>
      </c>
      <c r="C61" s="48">
        <v>56063</v>
      </c>
      <c r="D61" s="13" t="str">
        <f>IF(B61="PMSP",VLOOKUP(C61,PMSP,2,FALSE),IF(B61="SINAPI",VLOOKUP(C61,SINAPI,2,FALSE),VLOOKUP(C61,Cotações,2,FALSE)))</f>
        <v>REATOR PARA LÂMPADA VAPOR METÁLICO - 220V - 250W</v>
      </c>
      <c r="E61" s="49" t="str">
        <f>IF(B61="PMSP",VLOOKUP(C61,PMSP,3,FALSE),IF(B61="SINAPI",VLOOKUP(C61,SINAPI,3,FALSE),VLOOKUP(C61,Cotações,3,FALSE)))</f>
        <v>Un</v>
      </c>
      <c r="F61" s="50">
        <f>IF(B61="PMSP",VLOOKUP(C61,PMSP,5,FALSE),IF(B61="SINAPI",VLOOKUP(C61,SINAPI,5,FALSE),VLOOKUP(C61,Cotações,4,FALSE)))</f>
        <v>126.40261500999998</v>
      </c>
      <c r="G61" s="51">
        <v>0.36609999999999998</v>
      </c>
      <c r="H61" s="50">
        <f>G61*F61</f>
        <v>46.275997355160989</v>
      </c>
    </row>
    <row r="62" spans="2:8" hidden="1" outlineLevel="1" x14ac:dyDescent="0.25">
      <c r="B62" s="52" t="s">
        <v>11826</v>
      </c>
      <c r="C62" s="53">
        <v>56064</v>
      </c>
      <c r="D62" s="16" t="str">
        <f>IF(B62="PMSP",VLOOKUP(C62,PMSP,2,FALSE),IF(B62="SINAPI",VLOOKUP(C62,SINAPI,2,FALSE),VLOOKUP(C62,Cotações,2,FALSE)))</f>
        <v>REATOR PARA LÂMPADA VAPOR METÁLICO - 220V - 400W</v>
      </c>
      <c r="E62" s="54" t="str">
        <f>IF(B62="PMSP",VLOOKUP(C62,PMSP,3,FALSE),IF(B62="SINAPI",VLOOKUP(C62,SINAPI,3,FALSE),VLOOKUP(C62,Cotações,3,FALSE)))</f>
        <v>Un</v>
      </c>
      <c r="F62" s="55">
        <f>IF(B62="PMSP",VLOOKUP(C62,PMSP,5,FALSE),IF(B62="SINAPI",VLOOKUP(C62,SINAPI,5,FALSE),VLOOKUP(C62,Cotações,4,FALSE)))</f>
        <v>132.10113916999998</v>
      </c>
      <c r="G62" s="56">
        <v>4.4999999999999998E-2</v>
      </c>
      <c r="H62" s="55">
        <f>G62*F62</f>
        <v>5.9445512626499992</v>
      </c>
    </row>
    <row r="63" spans="2:8" collapsed="1" x14ac:dyDescent="0.25"/>
    <row r="64" spans="2:8" x14ac:dyDescent="0.25">
      <c r="B64" s="31" t="s">
        <v>9</v>
      </c>
      <c r="C64" s="31" t="s">
        <v>1</v>
      </c>
      <c r="D64" s="31"/>
      <c r="E64" s="31"/>
      <c r="F64" s="31"/>
      <c r="G64" s="73" t="s">
        <v>2</v>
      </c>
      <c r="H64" s="73" t="s">
        <v>66</v>
      </c>
    </row>
    <row r="65" spans="2:8" ht="27" customHeight="1" x14ac:dyDescent="0.25">
      <c r="B65" s="36" t="s">
        <v>11843</v>
      </c>
      <c r="C65" s="116" t="s">
        <v>11907</v>
      </c>
      <c r="D65" s="116"/>
      <c r="E65" s="116"/>
      <c r="F65" s="44"/>
      <c r="G65" s="68" t="s">
        <v>2</v>
      </c>
      <c r="H65" s="45">
        <f>SUM(H67:H69)</f>
        <v>172.04645284533336</v>
      </c>
    </row>
    <row r="66" spans="2:8" hidden="1" outlineLevel="1" x14ac:dyDescent="0.25">
      <c r="B66" s="46" t="s">
        <v>61</v>
      </c>
      <c r="C66" s="46" t="s">
        <v>60</v>
      </c>
      <c r="D66" s="46" t="s">
        <v>62</v>
      </c>
      <c r="E66" s="46" t="s">
        <v>2</v>
      </c>
      <c r="F66" s="46" t="s">
        <v>63</v>
      </c>
      <c r="G66" s="69" t="s">
        <v>64</v>
      </c>
      <c r="H66" s="69" t="s">
        <v>65</v>
      </c>
    </row>
    <row r="67" spans="2:8" hidden="1" outlineLevel="1" x14ac:dyDescent="0.25">
      <c r="B67" s="47" t="s">
        <v>11826</v>
      </c>
      <c r="C67" s="48">
        <v>56048</v>
      </c>
      <c r="D67" s="13" t="str">
        <f>IF(B67="PMSP",VLOOKUP(C67,PMSP,2,FALSE),IF(B67="SINAPI",VLOOKUP(C67,SINAPI,2,FALSE),VLOOKUP(C67,Cotações,2,FALSE)))</f>
        <v>REATOR PARA LÂMPADA VAPOR DE MERCÚRIO - 80W / 220V</v>
      </c>
      <c r="E67" s="49" t="str">
        <f>IF(B67="PMSP",VLOOKUP(C67,PMSP,3,FALSE),IF(B67="SINAPI",VLOOKUP(C67,SINAPI,3,FALSE),VLOOKUP(C67,Cotações,3,FALSE)))</f>
        <v>Un</v>
      </c>
      <c r="F67" s="50">
        <f>IF(B67="PMSP",VLOOKUP(C67,PMSP,5,FALSE),IF(B67="SINAPI",VLOOKUP(C67,SINAPI,5,FALSE),VLOOKUP(C67,Cotações,4,FALSE)))</f>
        <v>50.162594509999998</v>
      </c>
      <c r="G67" s="51">
        <v>8.8888888888888892E-2</v>
      </c>
      <c r="H67" s="50">
        <f>G67*F67</f>
        <v>4.4588972897777781</v>
      </c>
    </row>
    <row r="68" spans="2:8" hidden="1" outlineLevel="1" x14ac:dyDescent="0.25">
      <c r="B68" s="52" t="s">
        <v>11830</v>
      </c>
      <c r="C68" s="53">
        <v>12316</v>
      </c>
      <c r="D68" s="16" t="str">
        <f>IF(B68="PMSP",VLOOKUP(C68,PMSP,2,FALSE),IF(B68="SINAPI",VLOOKUP(C68,SINAPI,2,FALSE),VLOOKUP(C68,Cotações,2,FALSE)))</f>
        <v>REATOR P/ 1 LAMPADA VAPOR DE MERCURIO 125W USO EXT</v>
      </c>
      <c r="E68" s="54" t="str">
        <f>IF(B68="PMSP",VLOOKUP(C68,PMSP,3,FALSE),IF(B68="SINAPI",VLOOKUP(C68,SINAPI,3,FALSE),VLOOKUP(C68,Cotações,3,FALSE)))</f>
        <v xml:space="preserve">UN    </v>
      </c>
      <c r="F68" s="55" t="str">
        <f>IF(B68="PMSP",VLOOKUP(C68,PMSP,5,FALSE),IF(B68="SINAPI",VLOOKUP(C68,SINAPI,5,FALSE),VLOOKUP(C68,Cotações,4,FALSE)))</f>
        <v>165,80</v>
      </c>
      <c r="G68" s="56">
        <v>0.64444444444444449</v>
      </c>
      <c r="H68" s="55">
        <f>G68*F68</f>
        <v>106.84888888888891</v>
      </c>
    </row>
    <row r="69" spans="2:8" hidden="1" outlineLevel="1" x14ac:dyDescent="0.25">
      <c r="B69" s="47" t="s">
        <v>11830</v>
      </c>
      <c r="C69" s="48">
        <v>12318</v>
      </c>
      <c r="D69" s="13" t="str">
        <f>IF(B69="PMSP",VLOOKUP(C69,PMSP,2,FALSE),IF(B69="SINAPI",VLOOKUP(C69,SINAPI,2,FALSE),VLOOKUP(C69,Cotações,2,FALSE)))</f>
        <v>REATOR P/ 1 LAMPADA VAPOR DE MERCURIO 400W USO EXT</v>
      </c>
      <c r="E69" s="49" t="str">
        <f>IF(B69="PMSP",VLOOKUP(C69,PMSP,3,FALSE),IF(B69="SINAPI",VLOOKUP(C69,SINAPI,3,FALSE),VLOOKUP(C69,Cotações,3,FALSE)))</f>
        <v xml:space="preserve">UN    </v>
      </c>
      <c r="F69" s="50" t="str">
        <f>IF(B69="PMSP",VLOOKUP(C69,PMSP,5,FALSE),IF(B69="SINAPI",VLOOKUP(C69,SINAPI,5,FALSE),VLOOKUP(C69,Cotações,4,FALSE)))</f>
        <v>227,77</v>
      </c>
      <c r="G69" s="51">
        <v>0.26666666666666666</v>
      </c>
      <c r="H69" s="50">
        <f>G69*F69</f>
        <v>60.738666666666667</v>
      </c>
    </row>
    <row r="70" spans="2:8" collapsed="1" x14ac:dyDescent="0.25"/>
    <row r="71" spans="2:8" x14ac:dyDescent="0.25">
      <c r="B71" s="31" t="s">
        <v>9</v>
      </c>
      <c r="C71" s="31" t="s">
        <v>1</v>
      </c>
      <c r="D71" s="31"/>
      <c r="E71" s="31"/>
      <c r="F71" s="31"/>
      <c r="G71" s="73" t="s">
        <v>2</v>
      </c>
      <c r="H71" s="73" t="s">
        <v>66</v>
      </c>
    </row>
    <row r="72" spans="2:8" x14ac:dyDescent="0.25">
      <c r="B72" s="36" t="s">
        <v>11844</v>
      </c>
      <c r="C72" s="116" t="s">
        <v>11908</v>
      </c>
      <c r="D72" s="116"/>
      <c r="E72" s="116"/>
      <c r="F72" s="44"/>
      <c r="G72" s="68" t="s">
        <v>2</v>
      </c>
      <c r="H72" s="45">
        <f>SUM(H74:H76)</f>
        <v>109.01528634802416</v>
      </c>
    </row>
    <row r="73" spans="2:8" hidden="1" outlineLevel="1" x14ac:dyDescent="0.25">
      <c r="B73" s="46" t="s">
        <v>61</v>
      </c>
      <c r="C73" s="46" t="s">
        <v>60</v>
      </c>
      <c r="D73" s="46" t="s">
        <v>62</v>
      </c>
      <c r="E73" s="46" t="s">
        <v>2</v>
      </c>
      <c r="F73" s="46" t="s">
        <v>63</v>
      </c>
      <c r="G73" s="69" t="s">
        <v>64</v>
      </c>
      <c r="H73" s="69" t="s">
        <v>65</v>
      </c>
    </row>
    <row r="74" spans="2:8" ht="27" hidden="1" outlineLevel="1" x14ac:dyDescent="0.25">
      <c r="B74" s="47" t="s">
        <v>58</v>
      </c>
      <c r="C74" s="48" t="s">
        <v>11839</v>
      </c>
      <c r="D74" s="57" t="str">
        <f>IF(B74="PMSP",VLOOKUP(C74,PMSP,2,FALSE),IF(B74="SINAPI",VLOOKUP(C74,SINAPI,2,FALSE),IF(B74="Cotações",VLOOKUP(C74,Cotações,2,FALSE),VLOOKUP(C74,CSP,2,FALSE))))</f>
        <v>Valor médio de reatores para lâmpada de vapor de sódio para Artur Nogueira</v>
      </c>
      <c r="E74" s="49" t="str">
        <f>IF(B74="PMSP",VLOOKUP(C74,PMSP,3,FALSE),IF(B74="SINAPI",VLOOKUP(C74,SINAPI,3,FALSE),IF(B74="Cotações",VLOOKUP(C74,Cotações,3,FALSE),VLOOKUP(C74,CSP,3,FALSE))))</f>
        <v>Und.</v>
      </c>
      <c r="F74" s="50">
        <f>IF(B74="PMSP",VLOOKUP(C74,PMSP,5,FALSE),IF(B74="SINAPI",VLOOKUP(C74,SINAPI,5,FALSE),IF(B74="Cotações",VLOOKUP(C74,Cotações,4,FALSE),VLOOKUP(C74,CSP,4,FALSE))))</f>
        <v>108.03147853300081</v>
      </c>
      <c r="G74" s="51">
        <v>0.92741632192553591</v>
      </c>
      <c r="H74" s="50">
        <f>G74*F74</f>
        <v>100.1901564732531</v>
      </c>
    </row>
    <row r="75" spans="2:8" ht="27" hidden="1" outlineLevel="1" x14ac:dyDescent="0.25">
      <c r="B75" s="52" t="s">
        <v>58</v>
      </c>
      <c r="C75" s="53" t="s">
        <v>11841</v>
      </c>
      <c r="D75" s="16" t="str">
        <f>IF(B75="PMSP",VLOOKUP(C75,PMSP,2,FALSE),IF(B75="SINAPI",VLOOKUP(C75,SINAPI,2,FALSE),IF(B75="Cotações",VLOOKUP(C75,Cotações,2,FALSE),VLOOKUP(C75,CSP,2,FALSE))))</f>
        <v>Valor médio de reatores para lâmpada de vapor de metálico para Artur Nogueira</v>
      </c>
      <c r="E75" s="54" t="str">
        <f>IF(B75="PMSP",VLOOKUP(C75,PMSP,3,FALSE),IF(B75="SINAPI",VLOOKUP(C75,SINAPI,3,FALSE),IF(B75="Cotações",VLOOKUP(C75,Cotações,3,FALSE),VLOOKUP(C75,CSP,3,FALSE))))</f>
        <v>Und.</v>
      </c>
      <c r="F75" s="55">
        <f>IF(B75="PMSP",VLOOKUP(C75,PMSP,5,FALSE),IF(B75="SINAPI",VLOOKUP(C75,SINAPI,5,FALSE),IF(B75="Cotações",VLOOKUP(C75,Cotações,4,FALSE),VLOOKUP(C75,CSP,4,FALSE))))</f>
        <v>112.29832362979299</v>
      </c>
      <c r="G75" s="56">
        <v>6.1301241068070701E-2</v>
      </c>
      <c r="H75" s="55">
        <f>G75*F75</f>
        <v>6.88402660837016</v>
      </c>
    </row>
    <row r="76" spans="2:8" ht="27" hidden="1" outlineLevel="1" x14ac:dyDescent="0.25">
      <c r="B76" s="47" t="s">
        <v>58</v>
      </c>
      <c r="C76" s="48" t="s">
        <v>11843</v>
      </c>
      <c r="D76" s="57" t="str">
        <f>IF(B76="PMSP",VLOOKUP(C76,PMSP,2,FALSE),IF(B76="SINAPI",VLOOKUP(C76,SINAPI,2,FALSE),IF(B76="Cotações",VLOOKUP(C76,Cotações,2,FALSE),VLOOKUP(C76,CSP,2,FALSE))))</f>
        <v>Valor médio de reatores para lâmpada de vapor de mercúrio para Artur Nogueira</v>
      </c>
      <c r="E76" s="49" t="str">
        <f>IF(B76="PMSP",VLOOKUP(C76,PMSP,3,FALSE),IF(B76="SINAPI",VLOOKUP(C76,SINAPI,3,FALSE),IF(B76="Cotações",VLOOKUP(C76,Cotações,3,FALSE),VLOOKUP(C76,CSP,3,FALSE))))</f>
        <v>Und.</v>
      </c>
      <c r="F76" s="50">
        <f>IF(B76="PMSP",VLOOKUP(C76,PMSP,5,FALSE),IF(B76="SINAPI",VLOOKUP(C76,SINAPI,5,FALSE),IF(B76="Cotações",VLOOKUP(C76,Cotações,4,FALSE),VLOOKUP(C76,CSP,4,FALSE))))</f>
        <v>172.04645284533336</v>
      </c>
      <c r="G76" s="51">
        <v>1.1282437006393382E-2</v>
      </c>
      <c r="H76" s="50">
        <f>G76*F76</f>
        <v>1.9411032664009031</v>
      </c>
    </row>
    <row r="77" spans="2:8" collapsed="1" x14ac:dyDescent="0.25"/>
    <row r="78" spans="2:8" x14ac:dyDescent="0.25">
      <c r="B78" s="31" t="s">
        <v>9</v>
      </c>
      <c r="C78" s="31" t="s">
        <v>1</v>
      </c>
      <c r="D78" s="31"/>
      <c r="E78" s="31"/>
      <c r="F78" s="31"/>
      <c r="G78" s="73" t="s">
        <v>2</v>
      </c>
      <c r="H78" s="73" t="s">
        <v>66</v>
      </c>
    </row>
    <row r="79" spans="2:8" ht="31.5" customHeight="1" x14ac:dyDescent="0.25">
      <c r="B79" s="36" t="s">
        <v>11845</v>
      </c>
      <c r="C79" s="116" t="s">
        <v>11986</v>
      </c>
      <c r="D79" s="116"/>
      <c r="E79" s="116"/>
      <c r="F79" s="44"/>
      <c r="G79" s="68" t="s">
        <v>2</v>
      </c>
      <c r="H79" s="45">
        <f>SUM(H81:H85)</f>
        <v>54.602082368554768</v>
      </c>
    </row>
    <row r="80" spans="2:8" hidden="1" outlineLevel="1" x14ac:dyDescent="0.25">
      <c r="B80" s="46" t="s">
        <v>61</v>
      </c>
      <c r="C80" s="46" t="s">
        <v>60</v>
      </c>
      <c r="D80" s="46" t="s">
        <v>62</v>
      </c>
      <c r="E80" s="46" t="s">
        <v>2</v>
      </c>
      <c r="F80" s="46" t="s">
        <v>63</v>
      </c>
      <c r="G80" s="69" t="s">
        <v>64</v>
      </c>
      <c r="H80" s="69" t="s">
        <v>65</v>
      </c>
    </row>
    <row r="81" spans="2:8" hidden="1" outlineLevel="1" x14ac:dyDescent="0.25">
      <c r="B81" s="47" t="s">
        <v>11826</v>
      </c>
      <c r="C81" s="48">
        <v>56450</v>
      </c>
      <c r="D81" s="13" t="str">
        <f>IF(B81="PMSP",VLOOKUP(C81,PMSP,2,FALSE),IF(B81="SINAPI",VLOOKUP(C81,SINAPI,2,FALSE),VLOOKUP(C81,Cotações,2,FALSE)))</f>
        <v>LÂMPADA VAPOR DE SÓDIO - 70W</v>
      </c>
      <c r="E81" s="49" t="str">
        <f>IF(B81="PMSP",VLOOKUP(C81,PMSP,3,FALSE),IF(B81="SINAPI",VLOOKUP(C81,SINAPI,3,FALSE),VLOOKUP(C81,Cotações,3,FALSE)))</f>
        <v>Un</v>
      </c>
      <c r="F81" s="50">
        <f>IF(B81="PMSP",VLOOKUP(C81,PMSP,5,FALSE),IF(B81="SINAPI",VLOOKUP(C81,SINAPI,5,FALSE),VLOOKUP(C81,Cotações,4,FALSE)))</f>
        <v>42.004355820000001</v>
      </c>
      <c r="G81" s="51">
        <v>9.6962258361460565E-2</v>
      </c>
      <c r="H81" s="50">
        <f>G81*F81</f>
        <v>4.0728372013255596</v>
      </c>
    </row>
    <row r="82" spans="2:8" hidden="1" outlineLevel="1" x14ac:dyDescent="0.25">
      <c r="B82" s="52" t="s">
        <v>11829</v>
      </c>
      <c r="C82" s="53">
        <v>1</v>
      </c>
      <c r="D82" s="16" t="str">
        <f>IF(B82="PMSP",VLOOKUP(C82,PMSP,2,FALSE),IF(B82="SINAPI",VLOOKUP(C82,SINAPI,2,FALSE),VLOOKUP(C82,Cotações,2,FALSE)))</f>
        <v>Lâmpada de vapor de sódio de 100W</v>
      </c>
      <c r="E82" s="54" t="str">
        <f>IF(B82="PMSP",VLOOKUP(C82,PMSP,3,FALSE),IF(B82="SINAPI",VLOOKUP(C82,SINAPI,3,FALSE),VLOOKUP(C82,Cotações,3,FALSE)))</f>
        <v>Und.</v>
      </c>
      <c r="F82" s="55" t="str">
        <f>IF(B82="PMSP",VLOOKUP(C82,PMSP,5,FALSE),IF(B82="SINAPI",VLOOKUP(C82,SINAPI,5,FALSE),VLOOKUP(C82,Cotações,4,FALSE)))</f>
        <v>52,74</v>
      </c>
      <c r="G82" s="56">
        <v>0.41638539429272781</v>
      </c>
      <c r="H82" s="55">
        <f>G82*F82</f>
        <v>21.960165694998466</v>
      </c>
    </row>
    <row r="83" spans="2:8" hidden="1" outlineLevel="1" x14ac:dyDescent="0.25">
      <c r="B83" s="47" t="s">
        <v>11830</v>
      </c>
      <c r="C83" s="48">
        <v>12216</v>
      </c>
      <c r="D83" s="13" t="str">
        <f>IF(B83="PMSP",VLOOKUP(C83,PMSP,2,FALSE),IF(B83="SINAPI",VLOOKUP(C83,SINAPI,2,FALSE),VLOOKUP(C83,Cotações,2,FALSE)))</f>
        <v>LAMPADA VAPOR DE SODIO OVOIDE 150 W (BASE E40)</v>
      </c>
      <c r="E83" s="49" t="str">
        <f>IF(B83="PMSP",VLOOKUP(C83,PMSP,3,FALSE),IF(B83="SINAPI",VLOOKUP(C83,SINAPI,3,FALSE),VLOOKUP(C83,Cotações,3,FALSE)))</f>
        <v xml:space="preserve">UN    </v>
      </c>
      <c r="F83" s="50" t="str">
        <f>IF(B83="PMSP",VLOOKUP(C83,PMSP,5,FALSE),IF(B83="SINAPI",VLOOKUP(C83,SINAPI,5,FALSE),VLOOKUP(C83,Cotações,4,FALSE)))</f>
        <v>52,74</v>
      </c>
      <c r="G83" s="51">
        <v>0.18257134090211721</v>
      </c>
      <c r="H83" s="50">
        <f>G83*F83</f>
        <v>9.6288125191776626</v>
      </c>
    </row>
    <row r="84" spans="2:8" hidden="1" outlineLevel="1" x14ac:dyDescent="0.25">
      <c r="B84" s="52" t="s">
        <v>11830</v>
      </c>
      <c r="C84" s="53">
        <v>3757</v>
      </c>
      <c r="D84" s="16" t="str">
        <f>IF(B84="PMSP",VLOOKUP(C84,PMSP,2,FALSE),IF(B84="SINAPI",VLOOKUP(C84,SINAPI,2,FALSE),VLOOKUP(C84,Cotações,2,FALSE)))</f>
        <v>LAMPADA VAPOR DE SODIO OVOIDE 250 W (BASE E40)</v>
      </c>
      <c r="E84" s="54" t="str">
        <f>IF(B84="PMSP",VLOOKUP(C84,PMSP,3,FALSE),IF(B84="SINAPI",VLOOKUP(C84,SINAPI,3,FALSE),VLOOKUP(C84,Cotações,3,FALSE)))</f>
        <v xml:space="preserve">UN    </v>
      </c>
      <c r="F84" s="55" t="str">
        <f>IF(B84="PMSP",VLOOKUP(C84,PMSP,5,FALSE),IF(B84="SINAPI",VLOOKUP(C84,SINAPI,5,FALSE),VLOOKUP(C84,Cotações,4,FALSE)))</f>
        <v>60,99</v>
      </c>
      <c r="G84" s="56">
        <v>0.26511199754525927</v>
      </c>
      <c r="H84" s="55">
        <f>G84*F84</f>
        <v>16.169180730285362</v>
      </c>
    </row>
    <row r="85" spans="2:8" hidden="1" outlineLevel="1" x14ac:dyDescent="0.25">
      <c r="B85" s="47" t="s">
        <v>11830</v>
      </c>
      <c r="C85" s="48">
        <v>3758</v>
      </c>
      <c r="D85" s="13" t="str">
        <f>IF(B85="PMSP",VLOOKUP(C85,PMSP,2,FALSE),IF(B85="SINAPI",VLOOKUP(C85,SINAPI,2,FALSE),VLOOKUP(C85,Cotações,2,FALSE)))</f>
        <v>LAMPADA VAPOR DE SODIO OVOIDE 400 W (BASE E40)</v>
      </c>
      <c r="E85" s="49" t="str">
        <f>IF(B85="PMSP",VLOOKUP(C85,PMSP,3,FALSE),IF(B85="SINAPI",VLOOKUP(C85,SINAPI,3,FALSE),VLOOKUP(C85,Cotações,3,FALSE)))</f>
        <v xml:space="preserve">UN    </v>
      </c>
      <c r="F85" s="50" t="str">
        <f>IF(B85="PMSP",VLOOKUP(C85,PMSP,5,FALSE),IF(B85="SINAPI",VLOOKUP(C85,SINAPI,5,FALSE),VLOOKUP(C85,Cotações,4,FALSE)))</f>
        <v>71,11</v>
      </c>
      <c r="G85" s="51">
        <v>3.8969008898435104E-2</v>
      </c>
      <c r="H85" s="50">
        <f>G85*F85</f>
        <v>2.7710862227677202</v>
      </c>
    </row>
    <row r="86" spans="2:8" collapsed="1" x14ac:dyDescent="0.25"/>
    <row r="87" spans="2:8" x14ac:dyDescent="0.25">
      <c r="B87" s="31" t="s">
        <v>9</v>
      </c>
      <c r="C87" s="31" t="s">
        <v>1</v>
      </c>
      <c r="D87" s="31"/>
      <c r="E87" s="31"/>
      <c r="F87" s="31"/>
      <c r="G87" s="73" t="s">
        <v>2</v>
      </c>
      <c r="H87" s="73" t="s">
        <v>66</v>
      </c>
    </row>
    <row r="88" spans="2:8" ht="34.5" customHeight="1" x14ac:dyDescent="0.25">
      <c r="B88" s="36" t="s">
        <v>11846</v>
      </c>
      <c r="C88" s="116" t="s">
        <v>11987</v>
      </c>
      <c r="D88" s="116"/>
      <c r="E88" s="116"/>
      <c r="F88" s="44"/>
      <c r="G88" s="68" t="s">
        <v>2</v>
      </c>
      <c r="H88" s="45">
        <f>SUM(H90:H93)</f>
        <v>76.358980010601712</v>
      </c>
    </row>
    <row r="89" spans="2:8" hidden="1" outlineLevel="1" x14ac:dyDescent="0.25">
      <c r="B89" s="46" t="s">
        <v>61</v>
      </c>
      <c r="C89" s="46" t="s">
        <v>60</v>
      </c>
      <c r="D89" s="46" t="s">
        <v>62</v>
      </c>
      <c r="E89" s="46" t="s">
        <v>2</v>
      </c>
      <c r="F89" s="46" t="s">
        <v>63</v>
      </c>
      <c r="G89" s="69" t="s">
        <v>64</v>
      </c>
      <c r="H89" s="69" t="s">
        <v>65</v>
      </c>
    </row>
    <row r="90" spans="2:8" hidden="1" outlineLevel="1" x14ac:dyDescent="0.25">
      <c r="B90" s="47" t="s">
        <v>11829</v>
      </c>
      <c r="C90" s="48">
        <v>2</v>
      </c>
      <c r="D90" s="13" t="str">
        <f>IF(B90="PMSP",VLOOKUP(C90,PMSP,2,FALSE),IF(B90="SINAPI",VLOOKUP(C90,SINAPI,2,FALSE),VLOOKUP(C90,Cotações,2,FALSE)))</f>
        <v>Lâmpada de vapor metálico de 100W</v>
      </c>
      <c r="E90" s="49" t="str">
        <f>IF(B90="PMSP",VLOOKUP(C90,PMSP,3,FALSE),IF(B90="SINAPI",VLOOKUP(C90,SINAPI,3,FALSE),VLOOKUP(C90,Cotações,3,FALSE)))</f>
        <v>Und.</v>
      </c>
      <c r="F90" s="50" t="str">
        <f>IF(B90="PMSP",VLOOKUP(C90,PMSP,5,FALSE),IF(B90="SINAPI",VLOOKUP(C90,SINAPI,5,FALSE),VLOOKUP(C90,Cotações,4,FALSE)))</f>
        <v>49,93</v>
      </c>
      <c r="G90" s="51">
        <v>0.39255014326647564</v>
      </c>
      <c r="H90" s="50">
        <f>G90*F90</f>
        <v>19.60002865329513</v>
      </c>
    </row>
    <row r="91" spans="2:8" hidden="1" outlineLevel="1" x14ac:dyDescent="0.25">
      <c r="B91" s="52" t="s">
        <v>11830</v>
      </c>
      <c r="C91" s="53">
        <v>39376</v>
      </c>
      <c r="D91" s="16" t="str">
        <f>IF(B91="PMSP",VLOOKUP(C91,PMSP,2,FALSE),IF(B91="SINAPI",VLOOKUP(C91,SINAPI,2,FALSE),VLOOKUP(C91,Cotações,2,FALSE)))</f>
        <v>LAMPADA VAPOR METALICO OVOIDE 150 W, BASE E27/E40</v>
      </c>
      <c r="E91" s="54" t="str">
        <f>IF(B91="PMSP",VLOOKUP(C91,PMSP,3,FALSE),IF(B91="SINAPI",VLOOKUP(C91,SINAPI,3,FALSE),VLOOKUP(C91,Cotações,3,FALSE)))</f>
        <v xml:space="preserve">UN    </v>
      </c>
      <c r="F91" s="55" t="str">
        <f>IF(B91="PMSP",VLOOKUP(C91,PMSP,5,FALSE),IF(B91="SINAPI",VLOOKUP(C91,SINAPI,5,FALSE),VLOOKUP(C91,Cotações,4,FALSE)))</f>
        <v>49,93</v>
      </c>
      <c r="G91" s="56">
        <v>6.3037249283667621E-2</v>
      </c>
      <c r="H91" s="55">
        <f>G91*F91</f>
        <v>3.1474498567335241</v>
      </c>
    </row>
    <row r="92" spans="2:8" ht="27" hidden="1" outlineLevel="1" x14ac:dyDescent="0.25">
      <c r="B92" s="47" t="s">
        <v>11826</v>
      </c>
      <c r="C92" s="48">
        <v>56482</v>
      </c>
      <c r="D92" s="13" t="str">
        <f>IF(B92="PMSP",VLOOKUP(C92,PMSP,2,FALSE),IF(B92="SINAPI",VLOOKUP(C92,SINAPI,2,FALSE),VLOOKUP(C92,Cotações,2,FALSE)))</f>
        <v>LÂMPADA MULTIVAPOR METÁLICO TUBULAR OU OVÓIDE, BASE E40 - 250W</v>
      </c>
      <c r="E92" s="49" t="str">
        <f>IF(B92="PMSP",VLOOKUP(C92,PMSP,3,FALSE),IF(B92="SINAPI",VLOOKUP(C92,SINAPI,3,FALSE),VLOOKUP(C92,Cotações,3,FALSE)))</f>
        <v>Un</v>
      </c>
      <c r="F92" s="50">
        <f>IF(B92="PMSP",VLOOKUP(C92,PMSP,5,FALSE),IF(B92="SINAPI",VLOOKUP(C92,SINAPI,5,FALSE),VLOOKUP(C92,Cotações,4,FALSE)))</f>
        <v>98.010163579999997</v>
      </c>
      <c r="G92" s="51">
        <v>0.4684813753581662</v>
      </c>
      <c r="H92" s="50">
        <f>G92*F92</f>
        <v>45.91593623303725</v>
      </c>
    </row>
    <row r="93" spans="2:8" ht="27" hidden="1" outlineLevel="1" x14ac:dyDescent="0.25">
      <c r="B93" s="52" t="s">
        <v>11826</v>
      </c>
      <c r="C93" s="53">
        <v>56483</v>
      </c>
      <c r="D93" s="16" t="str">
        <f>IF(B93="PMSP",VLOOKUP(C93,PMSP,2,FALSE),IF(B93="SINAPI",VLOOKUP(C93,SINAPI,2,FALSE),VLOOKUP(C93,Cotações,2,FALSE)))</f>
        <v>LÂMPADA MULTIVAPOR METÁLICO TUBULAR OU OVÓIDE, BASE E40 - 400W</v>
      </c>
      <c r="E93" s="54" t="str">
        <f>IF(B93="PMSP",VLOOKUP(C93,PMSP,3,FALSE),IF(B93="SINAPI",VLOOKUP(C93,SINAPI,3,FALSE),VLOOKUP(C93,Cotações,3,FALSE)))</f>
        <v>Un</v>
      </c>
      <c r="F93" s="55">
        <f>IF(B93="PMSP",VLOOKUP(C93,PMSP,5,FALSE),IF(B93="SINAPI",VLOOKUP(C93,SINAPI,5,FALSE),VLOOKUP(C93,Cotações,4,FALSE)))</f>
        <v>101.34914257999999</v>
      </c>
      <c r="G93" s="56">
        <v>7.5931232091690545E-2</v>
      </c>
      <c r="H93" s="55">
        <f>G93*F93</f>
        <v>7.6955652675358159</v>
      </c>
    </row>
    <row r="94" spans="2:8" collapsed="1" x14ac:dyDescent="0.25"/>
    <row r="95" spans="2:8" x14ac:dyDescent="0.25">
      <c r="B95" s="31" t="s">
        <v>9</v>
      </c>
      <c r="C95" s="31" t="s">
        <v>1</v>
      </c>
      <c r="D95" s="31"/>
      <c r="E95" s="31"/>
      <c r="F95" s="31"/>
      <c r="G95" s="73" t="s">
        <v>2</v>
      </c>
      <c r="H95" s="73" t="s">
        <v>66</v>
      </c>
    </row>
    <row r="96" spans="2:8" x14ac:dyDescent="0.25">
      <c r="B96" s="36" t="s">
        <v>11847</v>
      </c>
      <c r="C96" s="116" t="s">
        <v>11988</v>
      </c>
      <c r="D96" s="116"/>
      <c r="E96" s="116"/>
      <c r="F96" s="44"/>
      <c r="G96" s="68" t="s">
        <v>2</v>
      </c>
      <c r="H96" s="45">
        <f>SUM(H98:H99)</f>
        <v>28.884097537866666</v>
      </c>
    </row>
    <row r="97" spans="2:8" hidden="1" outlineLevel="1" x14ac:dyDescent="0.25">
      <c r="B97" s="46" t="s">
        <v>61</v>
      </c>
      <c r="C97" s="46" t="s">
        <v>60</v>
      </c>
      <c r="D97" s="46" t="s">
        <v>62</v>
      </c>
      <c r="E97" s="46" t="s">
        <v>2</v>
      </c>
      <c r="F97" s="46" t="s">
        <v>63</v>
      </c>
      <c r="G97" s="69" t="s">
        <v>64</v>
      </c>
      <c r="H97" s="69" t="s">
        <v>65</v>
      </c>
    </row>
    <row r="98" spans="2:8" hidden="1" outlineLevel="1" x14ac:dyDescent="0.25">
      <c r="B98" s="47" t="s">
        <v>11826</v>
      </c>
      <c r="C98" s="48">
        <v>56438</v>
      </c>
      <c r="D98" s="13" t="str">
        <f>IF(B98="PMSP",VLOOKUP(C98,PMSP,2,FALSE),IF(B98="SINAPI",VLOOKUP(C98,SINAPI,2,FALSE),VLOOKUP(C98,Cotações,2,FALSE)))</f>
        <v>LÂMPADA VAPOR DE MERCÚRIO - 220V - 80W</v>
      </c>
      <c r="E98" s="49" t="str">
        <f>IF(B98="PMSP",VLOOKUP(C98,PMSP,3,FALSE),IF(B98="SINAPI",VLOOKUP(C98,SINAPI,3,FALSE),VLOOKUP(C98,Cotações,3,FALSE)))</f>
        <v>Un</v>
      </c>
      <c r="F98" s="50">
        <f>IF(B98="PMSP",VLOOKUP(C98,PMSP,5,FALSE),IF(B98="SINAPI",VLOOKUP(C98,SINAPI,5,FALSE),VLOOKUP(C98,Cotações,4,FALSE)))</f>
        <v>28.014033810000001</v>
      </c>
      <c r="G98" s="51">
        <v>0.45333333333333331</v>
      </c>
      <c r="H98" s="50">
        <f>G98*F98</f>
        <v>12.699695327200001</v>
      </c>
    </row>
    <row r="99" spans="2:8" hidden="1" outlineLevel="1" x14ac:dyDescent="0.25">
      <c r="B99" s="52" t="s">
        <v>11826</v>
      </c>
      <c r="C99" s="53">
        <v>56439</v>
      </c>
      <c r="D99" s="16" t="str">
        <f>IF(B99="PMSP",VLOOKUP(C99,PMSP,2,FALSE),IF(B99="SINAPI",VLOOKUP(C99,SINAPI,2,FALSE),VLOOKUP(C99,Cotações,2,FALSE)))</f>
        <v>LÂMPADA VAPOR DE MERCÚRIO - 220V - 125W</v>
      </c>
      <c r="E99" s="54" t="str">
        <f>IF(B99="PMSP",VLOOKUP(C99,PMSP,3,FALSE),IF(B99="SINAPI",VLOOKUP(C99,SINAPI,3,FALSE),VLOOKUP(C99,Cotações,3,FALSE)))</f>
        <v>Un</v>
      </c>
      <c r="F99" s="55">
        <f>IF(B99="PMSP",VLOOKUP(C99,PMSP,5,FALSE),IF(B99="SINAPI",VLOOKUP(C99,SINAPI,5,FALSE),VLOOKUP(C99,Cotações,4,FALSE)))</f>
        <v>29.6056138</v>
      </c>
      <c r="G99" s="56">
        <v>0.54666666666666663</v>
      </c>
      <c r="H99" s="55">
        <f>G99*F99</f>
        <v>16.184402210666665</v>
      </c>
    </row>
    <row r="100" spans="2:8" collapsed="1" x14ac:dyDescent="0.25"/>
    <row r="101" spans="2:8" x14ac:dyDescent="0.25">
      <c r="B101" s="31" t="s">
        <v>9</v>
      </c>
      <c r="C101" s="31" t="s">
        <v>1</v>
      </c>
      <c r="D101" s="31"/>
      <c r="E101" s="31"/>
      <c r="F101" s="31"/>
      <c r="G101" s="73" t="s">
        <v>2</v>
      </c>
      <c r="H101" s="73" t="s">
        <v>66</v>
      </c>
    </row>
    <row r="102" spans="2:8" ht="35.25" customHeight="1" x14ac:dyDescent="0.25">
      <c r="B102" s="36" t="s">
        <v>11848</v>
      </c>
      <c r="C102" s="116" t="s">
        <v>11940</v>
      </c>
      <c r="D102" s="116"/>
      <c r="E102" s="116"/>
      <c r="F102" s="44"/>
      <c r="G102" s="68" t="s">
        <v>2</v>
      </c>
      <c r="H102" s="45">
        <f>SUM(H104:H104)</f>
        <v>68.599999999999994</v>
      </c>
    </row>
    <row r="103" spans="2:8" hidden="1" outlineLevel="1" x14ac:dyDescent="0.25">
      <c r="B103" s="46" t="s">
        <v>61</v>
      </c>
      <c r="C103" s="46" t="s">
        <v>60</v>
      </c>
      <c r="D103" s="46" t="s">
        <v>62</v>
      </c>
      <c r="E103" s="46" t="s">
        <v>2</v>
      </c>
      <c r="F103" s="46" t="s">
        <v>63</v>
      </c>
      <c r="G103" s="69" t="s">
        <v>64</v>
      </c>
      <c r="H103" s="69" t="s">
        <v>65</v>
      </c>
    </row>
    <row r="104" spans="2:8" hidden="1" outlineLevel="1" x14ac:dyDescent="0.25">
      <c r="B104" s="47" t="s">
        <v>11830</v>
      </c>
      <c r="C104" s="48">
        <v>3756</v>
      </c>
      <c r="D104" s="13" t="str">
        <f>IF(B104="PMSP",VLOOKUP(C104,PMSP,2,FALSE),IF(B104="SINAPI",VLOOKUP(C104,SINAPI,2,FALSE),VLOOKUP(C104,Cotações,2,FALSE)))</f>
        <v>LAMPADA DE LUZ MISTA 500 W, BASE E40 (220 V)</v>
      </c>
      <c r="E104" s="49" t="str">
        <f>IF(B104="PMSP",VLOOKUP(C104,PMSP,3,FALSE),IF(B104="SINAPI",VLOOKUP(C104,SINAPI,3,FALSE),VLOOKUP(C104,Cotações,3,FALSE)))</f>
        <v xml:space="preserve">UN    </v>
      </c>
      <c r="F104" s="50" t="str">
        <f>IF(B104="PMSP",VLOOKUP(C104,PMSP,5,FALSE),IF(B104="SINAPI",VLOOKUP(C104,SINAPI,5,FALSE),VLOOKUP(C104,Cotações,4,FALSE)))</f>
        <v>68,60</v>
      </c>
      <c r="G104" s="51">
        <v>1</v>
      </c>
      <c r="H104" s="50">
        <f>G104*F104</f>
        <v>68.599999999999994</v>
      </c>
    </row>
    <row r="105" spans="2:8" collapsed="1" x14ac:dyDescent="0.25"/>
    <row r="106" spans="2:8" x14ac:dyDescent="0.25">
      <c r="B106" s="31" t="s">
        <v>9</v>
      </c>
      <c r="C106" s="31" t="s">
        <v>1</v>
      </c>
      <c r="D106" s="31"/>
      <c r="E106" s="31"/>
      <c r="F106" s="31"/>
      <c r="G106" s="73" t="s">
        <v>2</v>
      </c>
      <c r="H106" s="73" t="s">
        <v>66</v>
      </c>
    </row>
    <row r="107" spans="2:8" ht="32.25" customHeight="1" x14ac:dyDescent="0.25">
      <c r="B107" s="36" t="s">
        <v>11849</v>
      </c>
      <c r="C107" s="116" t="s">
        <v>11947</v>
      </c>
      <c r="D107" s="116"/>
      <c r="E107" s="116"/>
      <c r="F107" s="44"/>
      <c r="G107" s="68" t="s">
        <v>2</v>
      </c>
      <c r="H107" s="45">
        <f>SUM(H109:H109)</f>
        <v>97.531576589999986</v>
      </c>
    </row>
    <row r="108" spans="2:8" hidden="1" outlineLevel="1" x14ac:dyDescent="0.25">
      <c r="B108" s="46" t="s">
        <v>61</v>
      </c>
      <c r="C108" s="46" t="s">
        <v>60</v>
      </c>
      <c r="D108" s="46" t="s">
        <v>62</v>
      </c>
      <c r="E108" s="46" t="s">
        <v>2</v>
      </c>
      <c r="F108" s="46" t="s">
        <v>63</v>
      </c>
      <c r="G108" s="69" t="s">
        <v>64</v>
      </c>
      <c r="H108" s="69" t="s">
        <v>65</v>
      </c>
    </row>
    <row r="109" spans="2:8" hidden="1" outlineLevel="1" x14ac:dyDescent="0.25">
      <c r="B109" s="47" t="s">
        <v>11826</v>
      </c>
      <c r="C109" s="48">
        <v>56494</v>
      </c>
      <c r="D109" s="13" t="str">
        <f>IF(B109="PMSP",VLOOKUP(C109,PMSP,2,FALSE),IF(B109="SINAPI",VLOOKUP(C109,SINAPI,2,FALSE),VLOOKUP(C109,Cotações,2,FALSE)))</f>
        <v>LÂMPADA DE LED (BULBO) SOQUETE E-27/E- 40 - 40 W</v>
      </c>
      <c r="E109" s="49" t="str">
        <f>IF(B109="PMSP",VLOOKUP(C109,PMSP,3,FALSE),IF(B109="SINAPI",VLOOKUP(C109,SINAPI,3,FALSE),VLOOKUP(C109,Cotações,3,FALSE)))</f>
        <v>Un</v>
      </c>
      <c r="F109" s="50">
        <f>IF(B109="PMSP",VLOOKUP(C109,PMSP,5,FALSE),IF(B109="SINAPI",VLOOKUP(C109,SINAPI,5,FALSE),VLOOKUP(C109,Cotações,4,FALSE)))</f>
        <v>97.531576589999986</v>
      </c>
      <c r="G109" s="51">
        <v>1</v>
      </c>
      <c r="H109" s="50">
        <f>G109*F109</f>
        <v>97.531576589999986</v>
      </c>
    </row>
    <row r="110" spans="2:8" collapsed="1" x14ac:dyDescent="0.25"/>
    <row r="111" spans="2:8" x14ac:dyDescent="0.25">
      <c r="B111" s="31" t="s">
        <v>9</v>
      </c>
      <c r="C111" s="31" t="s">
        <v>1</v>
      </c>
      <c r="D111" s="31"/>
      <c r="E111" s="31"/>
      <c r="F111" s="31"/>
      <c r="G111" s="73" t="s">
        <v>2</v>
      </c>
      <c r="H111" s="73" t="s">
        <v>66</v>
      </c>
    </row>
    <row r="112" spans="2:8" ht="31.5" customHeight="1" x14ac:dyDescent="0.25">
      <c r="B112" s="36" t="s">
        <v>11850</v>
      </c>
      <c r="C112" s="116" t="s">
        <v>11933</v>
      </c>
      <c r="D112" s="116"/>
      <c r="E112" s="116"/>
      <c r="F112" s="44"/>
      <c r="G112" s="68" t="s">
        <v>2</v>
      </c>
      <c r="H112" s="45">
        <f>SUM(H114:H118)</f>
        <v>58.132307944388202</v>
      </c>
    </row>
    <row r="113" spans="2:8" hidden="1" outlineLevel="1" x14ac:dyDescent="0.25">
      <c r="B113" s="46" t="s">
        <v>61</v>
      </c>
      <c r="C113" s="46" t="s">
        <v>60</v>
      </c>
      <c r="D113" s="46" t="s">
        <v>62</v>
      </c>
      <c r="E113" s="46" t="s">
        <v>2</v>
      </c>
      <c r="F113" s="46" t="s">
        <v>63</v>
      </c>
      <c r="G113" s="69" t="s">
        <v>64</v>
      </c>
      <c r="H113" s="69" t="s">
        <v>65</v>
      </c>
    </row>
    <row r="114" spans="2:8" hidden="1" outlineLevel="1" x14ac:dyDescent="0.25">
      <c r="B114" s="47" t="s">
        <v>58</v>
      </c>
      <c r="C114" s="48" t="s">
        <v>11845</v>
      </c>
      <c r="D114" s="57" t="str">
        <f>IF(B114="PMSP",VLOOKUP(C114,PMSP,2,FALSE),IF(B114="SINAPI",VLOOKUP(C114,SINAPI,2,FALSE),IF(B114="Cotações",VLOOKUP(C114,Cotações,2,FALSE),VLOOKUP(C114,CSP,2,FALSE))))</f>
        <v>Valor médio de lâmpadas de vapor de sódio para Conchal</v>
      </c>
      <c r="E114" s="49" t="str">
        <f>IF(B114="PMSP",VLOOKUP(C114,PMSP,3,FALSE),IF(B114="SINAPI",VLOOKUP(C114,SINAPI,3,FALSE),IF(B114="Cotações",VLOOKUP(C114,Cotações,3,FALSE),VLOOKUP(C114,CSP,3,FALSE))))</f>
        <v>Und.</v>
      </c>
      <c r="F114" s="50">
        <f>IF(B114="PMSP",VLOOKUP(C114,PMSP,5,FALSE),IF(B114="SINAPI",VLOOKUP(C114,SINAPI,5,FALSE),IF(B114="Cotações",VLOOKUP(C114,Cotações,4,FALSE),VLOOKUP(C114,CSP,4,FALSE))))</f>
        <v>54.602082368554768</v>
      </c>
      <c r="G114" s="51">
        <v>0.80073710073710069</v>
      </c>
      <c r="H114" s="50">
        <f>G114*F114</f>
        <v>43.721913130004907</v>
      </c>
    </row>
    <row r="115" spans="2:8" ht="27" hidden="1" outlineLevel="1" x14ac:dyDescent="0.25">
      <c r="B115" s="52" t="s">
        <v>58</v>
      </c>
      <c r="C115" s="53" t="s">
        <v>11846</v>
      </c>
      <c r="D115" s="16" t="str">
        <f>IF(B115="PMSP",VLOOKUP(C115,PMSP,2,FALSE),IF(B115="SINAPI",VLOOKUP(C115,SINAPI,2,FALSE),IF(B115="Cotações",VLOOKUP(C115,Cotações,2,FALSE),VLOOKUP(C115,CSP,2,FALSE))))</f>
        <v>Valor médio de lâmpadas de vapor de metálico para Conchal</v>
      </c>
      <c r="E115" s="54" t="str">
        <f>IF(B115="PMSP",VLOOKUP(C115,PMSP,3,FALSE),IF(B115="SINAPI",VLOOKUP(C115,SINAPI,3,FALSE),IF(B115="Cotações",VLOOKUP(C115,Cotações,3,FALSE),VLOOKUP(C115,CSP,3,FALSE))))</f>
        <v>Und.</v>
      </c>
      <c r="F115" s="55">
        <f>IF(B115="PMSP",VLOOKUP(C115,PMSP,5,FALSE),IF(B115="SINAPI",VLOOKUP(C115,SINAPI,5,FALSE),IF(B115="Cotações",VLOOKUP(C115,Cotações,4,FALSE),VLOOKUP(C115,CSP,4,FALSE))))</f>
        <v>76.358980010601712</v>
      </c>
      <c r="G115" s="56">
        <v>0.17149877149877149</v>
      </c>
      <c r="H115" s="55">
        <f>G115*F115</f>
        <v>13.095471264717442</v>
      </c>
    </row>
    <row r="116" spans="2:8" ht="27" hidden="1" outlineLevel="1" x14ac:dyDescent="0.25">
      <c r="B116" s="47" t="s">
        <v>58</v>
      </c>
      <c r="C116" s="48" t="s">
        <v>11847</v>
      </c>
      <c r="D116" s="57" t="str">
        <f>IF(B116="PMSP",VLOOKUP(C116,PMSP,2,FALSE),IF(B116="SINAPI",VLOOKUP(C116,SINAPI,2,FALSE),IF(B116="Cotações",VLOOKUP(C116,Cotações,2,FALSE),VLOOKUP(C116,CSP,2,FALSE))))</f>
        <v>Valor médio de lâmpadas de vapor de mercúrio para Conchal</v>
      </c>
      <c r="E116" s="49" t="str">
        <f>IF(B116="PMSP",VLOOKUP(C116,PMSP,3,FALSE),IF(B116="SINAPI",VLOOKUP(C116,SINAPI,3,FALSE),IF(B116="Cotações",VLOOKUP(C116,Cotações,3,FALSE),VLOOKUP(C116,CSP,3,FALSE))))</f>
        <v>Und.</v>
      </c>
      <c r="F116" s="50">
        <f>IF(B116="PMSP",VLOOKUP(C116,PMSP,5,FALSE),IF(B116="SINAPI",VLOOKUP(C116,SINAPI,5,FALSE),IF(B116="Cotações",VLOOKUP(C116,Cotações,4,FALSE),VLOOKUP(C116,CSP,4,FALSE))))</f>
        <v>28.884097537866666</v>
      </c>
      <c r="G116" s="51">
        <v>1.8427518427518424E-2</v>
      </c>
      <c r="H116" s="50">
        <f>G116*F116</f>
        <v>0.5322622396412775</v>
      </c>
    </row>
    <row r="117" spans="2:8" hidden="1" outlineLevel="1" x14ac:dyDescent="0.25">
      <c r="B117" s="52" t="s">
        <v>58</v>
      </c>
      <c r="C117" s="53" t="s">
        <v>11848</v>
      </c>
      <c r="D117" s="16" t="str">
        <f>IF(B117="PMSP",VLOOKUP(C117,PMSP,2,FALSE),IF(B117="SINAPI",VLOOKUP(C117,SINAPI,2,FALSE),IF(B117="Cotações",VLOOKUP(C117,Cotações,2,FALSE),VLOOKUP(C117,CSP,2,FALSE))))</f>
        <v>Valor médio de lâmpadas mista para Conchal</v>
      </c>
      <c r="E117" s="54" t="str">
        <f>IF(B117="PMSP",VLOOKUP(C117,PMSP,3,FALSE),IF(B117="SINAPI",VLOOKUP(C117,SINAPI,3,FALSE),IF(B117="Cotações",VLOOKUP(C117,Cotações,3,FALSE),VLOOKUP(C117,CSP,3,FALSE))))</f>
        <v>Und.</v>
      </c>
      <c r="F117" s="55">
        <f>IF(B117="PMSP",VLOOKUP(C117,PMSP,5,FALSE),IF(B117="SINAPI",VLOOKUP(C117,SINAPI,5,FALSE),IF(B117="Cotações",VLOOKUP(C117,Cotações,4,FALSE),VLOOKUP(C117,CSP,4,FALSE))))</f>
        <v>68.599999999999994</v>
      </c>
      <c r="G117" s="56">
        <v>4.4226044226044221E-3</v>
      </c>
      <c r="H117" s="55">
        <f>G117*F117</f>
        <v>0.30339066339066334</v>
      </c>
    </row>
    <row r="118" spans="2:8" ht="27" hidden="1" outlineLevel="1" x14ac:dyDescent="0.25">
      <c r="B118" s="47" t="s">
        <v>58</v>
      </c>
      <c r="C118" s="48" t="s">
        <v>11849</v>
      </c>
      <c r="D118" s="13" t="str">
        <f>IF(B118="PMSP",VLOOKUP(C118,PMSP,2,FALSE),IF(B118="SINAPI",VLOOKUP(C118,SINAPI,2,FALSE),IF(B118="Cotações",VLOOKUP(C118,Cotações,2,FALSE),VLOOKUP(C118,CSP,2,FALSE))))</f>
        <v>Valor médio de lâmpadas fluorescente compacta para Conchal</v>
      </c>
      <c r="E118" s="49" t="str">
        <f>IF(B118="PMSP",VLOOKUP(C118,PMSP,3,FALSE),IF(B118="SINAPI",VLOOKUP(C118,SINAPI,3,FALSE),IF(B118="Cotações",VLOOKUP(C118,Cotações,3,FALSE),VLOOKUP(C118,CSP,3,FALSE))))</f>
        <v>Und.</v>
      </c>
      <c r="F118" s="50">
        <f>IF(B118="PMSP",VLOOKUP(C118,PMSP,5,FALSE),IF(B118="SINAPI",VLOOKUP(C118,SINAPI,5,FALSE),IF(B118="Cotações",VLOOKUP(C118,Cotações,4,FALSE),VLOOKUP(C118,CSP,4,FALSE))))</f>
        <v>97.531576589999986</v>
      </c>
      <c r="G118" s="51">
        <v>4.914004914004913E-3</v>
      </c>
      <c r="H118" s="50">
        <f>G118*F118</f>
        <v>0.47927064663390645</v>
      </c>
    </row>
    <row r="119" spans="2:8" collapsed="1" x14ac:dyDescent="0.25"/>
    <row r="120" spans="2:8" x14ac:dyDescent="0.25">
      <c r="B120" s="31" t="s">
        <v>9</v>
      </c>
      <c r="C120" s="31" t="s">
        <v>1</v>
      </c>
      <c r="D120" s="31"/>
      <c r="E120" s="31"/>
      <c r="F120" s="31"/>
      <c r="G120" s="73" t="s">
        <v>2</v>
      </c>
      <c r="H120" s="73" t="s">
        <v>66</v>
      </c>
    </row>
    <row r="121" spans="2:8" ht="31.5" customHeight="1" x14ac:dyDescent="0.25">
      <c r="B121" s="36" t="s">
        <v>11851</v>
      </c>
      <c r="C121" s="116" t="s">
        <v>11909</v>
      </c>
      <c r="D121" s="116"/>
      <c r="E121" s="116"/>
      <c r="F121" s="44"/>
      <c r="G121" s="68" t="s">
        <v>2</v>
      </c>
      <c r="H121" s="45">
        <f>SUM(H123:H127)</f>
        <v>111.92820764016261</v>
      </c>
    </row>
    <row r="122" spans="2:8" hidden="1" outlineLevel="1" x14ac:dyDescent="0.25">
      <c r="B122" s="46" t="s">
        <v>61</v>
      </c>
      <c r="C122" s="46" t="s">
        <v>60</v>
      </c>
      <c r="D122" s="46" t="s">
        <v>62</v>
      </c>
      <c r="E122" s="46" t="s">
        <v>2</v>
      </c>
      <c r="F122" s="46" t="s">
        <v>63</v>
      </c>
      <c r="G122" s="69" t="s">
        <v>64</v>
      </c>
      <c r="H122" s="69" t="s">
        <v>65</v>
      </c>
    </row>
    <row r="123" spans="2:8" hidden="1" outlineLevel="1" x14ac:dyDescent="0.25">
      <c r="B123" s="47" t="s">
        <v>11826</v>
      </c>
      <c r="C123" s="48">
        <v>56050</v>
      </c>
      <c r="D123" s="13" t="str">
        <f>IF(B123="PMSP",VLOOKUP(C123,PMSP,2,FALSE),IF(B123="SINAPI",VLOOKUP(C123,SINAPI,2,FALSE),VLOOKUP(C123,Cotações,2,FALSE)))</f>
        <v>REATOR PARA LÂMPADA VAPOR DE SÓDIO - 70W / 220V</v>
      </c>
      <c r="E123" s="49" t="str">
        <f>IF(B123="PMSP",VLOOKUP(C123,PMSP,3,FALSE),IF(B123="SINAPI",VLOOKUP(C123,SINAPI,3,FALSE),VLOOKUP(C123,Cotações,3,FALSE)))</f>
        <v>Un</v>
      </c>
      <c r="F123" s="50">
        <f>IF(B123="PMSP",VLOOKUP(C123,PMSP,5,FALSE),IF(B123="SINAPI",VLOOKUP(C123,SINAPI,5,FALSE),VLOOKUP(C123,Cotações,4,FALSE)))</f>
        <v>89.673846009999991</v>
      </c>
      <c r="G123" s="51">
        <v>9.6962258361460565E-2</v>
      </c>
      <c r="H123" s="50">
        <f>G123*F123</f>
        <v>8.6949786250874492</v>
      </c>
    </row>
    <row r="124" spans="2:8" hidden="1" outlineLevel="1" x14ac:dyDescent="0.25">
      <c r="B124" s="52" t="s">
        <v>11829</v>
      </c>
      <c r="C124" s="53">
        <v>4</v>
      </c>
      <c r="D124" s="16" t="str">
        <f>IF(B124="PMSP",VLOOKUP(C124,PMSP,2,FALSE),IF(B124="SINAPI",VLOOKUP(C124,SINAPI,2,FALSE),VLOOKUP(C124,Cotações,2,FALSE)))</f>
        <v>Reator para lâmpada de vapor de sódio de 100W</v>
      </c>
      <c r="E124" s="54" t="str">
        <f>IF(B124="PMSP",VLOOKUP(C124,PMSP,3,FALSE),IF(B124="SINAPI",VLOOKUP(C124,SINAPI,3,FALSE),VLOOKUP(C124,Cotações,3,FALSE)))</f>
        <v>Und.</v>
      </c>
      <c r="F124" s="55">
        <f>IF(B124="PMSP",VLOOKUP(C124,PMSP,5,FALSE),IF(B124="SINAPI",VLOOKUP(C124,SINAPI,5,FALSE),VLOOKUP(C124,Cotações,4,FALSE)))</f>
        <v>99.746432659999996</v>
      </c>
      <c r="G124" s="56">
        <v>0.41638539429272781</v>
      </c>
      <c r="H124" s="55">
        <f>G124*F124</f>
        <v>41.532957692427118</v>
      </c>
    </row>
    <row r="125" spans="2:8" hidden="1" outlineLevel="1" x14ac:dyDescent="0.25">
      <c r="B125" s="47" t="s">
        <v>11826</v>
      </c>
      <c r="C125" s="48">
        <v>56051</v>
      </c>
      <c r="D125" s="13" t="str">
        <f>IF(B125="PMSP",VLOOKUP(C125,PMSP,2,FALSE),IF(B125="SINAPI",VLOOKUP(C125,SINAPI,2,FALSE),VLOOKUP(C125,Cotações,2,FALSE)))</f>
        <v>REATOR PARA LÂMPADA VAPOR DE SÓDIO - 150W / 220V</v>
      </c>
      <c r="E125" s="49" t="str">
        <f>IF(B125="PMSP",VLOOKUP(C125,PMSP,3,FALSE),IF(B125="SINAPI",VLOOKUP(C125,SINAPI,3,FALSE),VLOOKUP(C125,Cotações,3,FALSE)))</f>
        <v>Un</v>
      </c>
      <c r="F125" s="50">
        <f>IF(B125="PMSP",VLOOKUP(C125,PMSP,5,FALSE),IF(B125="SINAPI",VLOOKUP(C125,SINAPI,5,FALSE),VLOOKUP(C125,Cotações,4,FALSE)))</f>
        <v>99.746432659999996</v>
      </c>
      <c r="G125" s="51">
        <v>0.18257134090211721</v>
      </c>
      <c r="H125" s="50">
        <f>G125*F125</f>
        <v>18.210839960938937</v>
      </c>
    </row>
    <row r="126" spans="2:8" hidden="1" outlineLevel="1" x14ac:dyDescent="0.25">
      <c r="B126" s="52" t="s">
        <v>11826</v>
      </c>
      <c r="C126" s="53">
        <v>56052</v>
      </c>
      <c r="D126" s="16" t="str">
        <f>IF(B126="PMSP",VLOOKUP(C126,PMSP,2,FALSE),IF(B126="SINAPI",VLOOKUP(C126,SINAPI,2,FALSE),VLOOKUP(C126,Cotações,2,FALSE)))</f>
        <v>REATOR PARA LÂMPADA VAPOR DE SÓDIO - 250W / 220V</v>
      </c>
      <c r="E126" s="54" t="str">
        <f>IF(B126="PMSP",VLOOKUP(C126,PMSP,3,FALSE),IF(B126="SINAPI",VLOOKUP(C126,SINAPI,3,FALSE),VLOOKUP(C126,Cotações,3,FALSE)))</f>
        <v>Un</v>
      </c>
      <c r="F126" s="55">
        <f>IF(B126="PMSP",VLOOKUP(C126,PMSP,5,FALSE),IF(B126="SINAPI",VLOOKUP(C126,SINAPI,5,FALSE),VLOOKUP(C126,Cotações,4,FALSE)))</f>
        <v>138.56762849999998</v>
      </c>
      <c r="G126" s="56">
        <v>0.26511199754525927</v>
      </c>
      <c r="H126" s="55">
        <f>G126*F126</f>
        <v>36.735940786744393</v>
      </c>
    </row>
    <row r="127" spans="2:8" hidden="1" outlineLevel="1" x14ac:dyDescent="0.25">
      <c r="B127" s="47" t="s">
        <v>11826</v>
      </c>
      <c r="C127" s="48">
        <v>56053</v>
      </c>
      <c r="D127" s="13" t="str">
        <f>IF(B127="PMSP",VLOOKUP(C127,PMSP,2,FALSE),IF(B127="SINAPI",VLOOKUP(C127,SINAPI,2,FALSE),VLOOKUP(C127,Cotações,2,FALSE)))</f>
        <v>REATOR PARA LÂMPADA VAPOR DE SÓDIO - 400W / 220V</v>
      </c>
      <c r="E127" s="49" t="str">
        <f>IF(B127="PMSP",VLOOKUP(C127,PMSP,3,FALSE),IF(B127="SINAPI",VLOOKUP(C127,SINAPI,3,FALSE),VLOOKUP(C127,Cotações,3,FALSE)))</f>
        <v>Un</v>
      </c>
      <c r="F127" s="50">
        <f>IF(B127="PMSP",VLOOKUP(C127,PMSP,5,FALSE),IF(B127="SINAPI",VLOOKUP(C127,SINAPI,5,FALSE),VLOOKUP(C127,Cotações,4,FALSE)))</f>
        <v>173.30414002999999</v>
      </c>
      <c r="G127" s="51">
        <v>3.8969008898435104E-2</v>
      </c>
      <c r="H127" s="50">
        <f>G127*F127</f>
        <v>6.7534905749647125</v>
      </c>
    </row>
    <row r="128" spans="2:8" collapsed="1" x14ac:dyDescent="0.25"/>
    <row r="129" spans="2:8" x14ac:dyDescent="0.25">
      <c r="B129" s="31" t="s">
        <v>9</v>
      </c>
      <c r="C129" s="31" t="s">
        <v>1</v>
      </c>
      <c r="D129" s="31"/>
      <c r="E129" s="31"/>
      <c r="F129" s="31"/>
      <c r="G129" s="73" t="s">
        <v>2</v>
      </c>
      <c r="H129" s="73" t="s">
        <v>66</v>
      </c>
    </row>
    <row r="130" spans="2:8" ht="36" customHeight="1" x14ac:dyDescent="0.25">
      <c r="B130" s="36" t="s">
        <v>11852</v>
      </c>
      <c r="C130" s="116" t="s">
        <v>11910</v>
      </c>
      <c r="D130" s="116"/>
      <c r="E130" s="116"/>
      <c r="F130" s="44"/>
      <c r="G130" s="68" t="s">
        <v>2</v>
      </c>
      <c r="H130" s="45">
        <f>SUM(H132:H135)</f>
        <v>115.72550413914038</v>
      </c>
    </row>
    <row r="131" spans="2:8" hidden="1" outlineLevel="1" x14ac:dyDescent="0.25">
      <c r="B131" s="46" t="s">
        <v>61</v>
      </c>
      <c r="C131" s="46" t="s">
        <v>60</v>
      </c>
      <c r="D131" s="46" t="s">
        <v>62</v>
      </c>
      <c r="E131" s="46" t="s">
        <v>2</v>
      </c>
      <c r="F131" s="46" t="s">
        <v>63</v>
      </c>
      <c r="G131" s="69" t="s">
        <v>64</v>
      </c>
      <c r="H131" s="69" t="s">
        <v>65</v>
      </c>
    </row>
    <row r="132" spans="2:8" hidden="1" outlineLevel="1" x14ac:dyDescent="0.25">
      <c r="B132" s="47" t="s">
        <v>11829</v>
      </c>
      <c r="C132" s="48">
        <v>5</v>
      </c>
      <c r="D132" s="13" t="str">
        <f>IF(B132="PMSP",VLOOKUP(C132,PMSP,2,FALSE),IF(B132="SINAPI",VLOOKUP(C132,SINAPI,2,FALSE),VLOOKUP(C132,Cotações,2,FALSE)))</f>
        <v>Reator para lâmpada de vapor metálico de 100W</v>
      </c>
      <c r="E132" s="49" t="str">
        <f>IF(B132="PMSP",VLOOKUP(C132,PMSP,3,FALSE),IF(B132="SINAPI",VLOOKUP(C132,SINAPI,3,FALSE),VLOOKUP(C132,Cotações,3,FALSE)))</f>
        <v>Und.</v>
      </c>
      <c r="F132" s="50">
        <f>IF(B132="PMSP",VLOOKUP(C132,PMSP,5,FALSE),IF(B132="SINAPI",VLOOKUP(C132,SINAPI,5,FALSE),VLOOKUP(C132,Cotações,4,FALSE)))</f>
        <v>102.01693837999998</v>
      </c>
      <c r="G132" s="51">
        <v>0.39255014326647564</v>
      </c>
      <c r="H132" s="50">
        <f>G132*F132</f>
        <v>40.046763776676208</v>
      </c>
    </row>
    <row r="133" spans="2:8" hidden="1" outlineLevel="1" x14ac:dyDescent="0.25">
      <c r="B133" s="52" t="s">
        <v>11826</v>
      </c>
      <c r="C133" s="53">
        <v>56062</v>
      </c>
      <c r="D133" s="16" t="str">
        <f>IF(B133="PMSP",VLOOKUP(C133,PMSP,2,FALSE),IF(B133="SINAPI",VLOOKUP(C133,SINAPI,2,FALSE),VLOOKUP(C133,Cotações,2,FALSE)))</f>
        <v>REATOR PARA LÂMPADA VAPOR METÁLICO - 220V - 150W</v>
      </c>
      <c r="E133" s="54" t="str">
        <f>IF(B133="PMSP",VLOOKUP(C133,PMSP,3,FALSE),IF(B133="SINAPI",VLOOKUP(C133,SINAPI,3,FALSE),VLOOKUP(C133,Cotações,3,FALSE)))</f>
        <v>Un</v>
      </c>
      <c r="F133" s="55">
        <f>IF(B133="PMSP",VLOOKUP(C133,PMSP,5,FALSE),IF(B133="SINAPI",VLOOKUP(C133,SINAPI,5,FALSE),VLOOKUP(C133,Cotações,4,FALSE)))</f>
        <v>102.01693837999998</v>
      </c>
      <c r="G133" s="56">
        <v>6.3037249283667621E-2</v>
      </c>
      <c r="H133" s="55">
        <f>G133*F133</f>
        <v>6.4308671758166183</v>
      </c>
    </row>
    <row r="134" spans="2:8" hidden="1" outlineLevel="1" x14ac:dyDescent="0.25">
      <c r="B134" s="47" t="s">
        <v>11826</v>
      </c>
      <c r="C134" s="48">
        <v>56063</v>
      </c>
      <c r="D134" s="13" t="str">
        <f>IF(B134="PMSP",VLOOKUP(C134,PMSP,2,FALSE),IF(B134="SINAPI",VLOOKUP(C134,SINAPI,2,FALSE),VLOOKUP(C134,Cotações,2,FALSE)))</f>
        <v>REATOR PARA LÂMPADA VAPOR METÁLICO - 220V - 250W</v>
      </c>
      <c r="E134" s="49" t="str">
        <f>IF(B134="PMSP",VLOOKUP(C134,PMSP,3,FALSE),IF(B134="SINAPI",VLOOKUP(C134,SINAPI,3,FALSE),VLOOKUP(C134,Cotações,3,FALSE)))</f>
        <v>Un</v>
      </c>
      <c r="F134" s="50">
        <f>IF(B134="PMSP",VLOOKUP(C134,PMSP,5,FALSE),IF(B134="SINAPI",VLOOKUP(C134,SINAPI,5,FALSE),VLOOKUP(C134,Cotações,4,FALSE)))</f>
        <v>126.40261500999998</v>
      </c>
      <c r="G134" s="51">
        <v>0.4684813753581662</v>
      </c>
      <c r="H134" s="50">
        <f>G134*F134</f>
        <v>59.217270928753571</v>
      </c>
    </row>
    <row r="135" spans="2:8" hidden="1" outlineLevel="1" x14ac:dyDescent="0.25">
      <c r="B135" s="52" t="s">
        <v>11826</v>
      </c>
      <c r="C135" s="53">
        <v>56064</v>
      </c>
      <c r="D135" s="16" t="str">
        <f>IF(B135="PMSP",VLOOKUP(C135,PMSP,2,FALSE),IF(B135="SINAPI",VLOOKUP(C135,SINAPI,2,FALSE),VLOOKUP(C135,Cotações,2,FALSE)))</f>
        <v>REATOR PARA LÂMPADA VAPOR METÁLICO - 220V - 400W</v>
      </c>
      <c r="E135" s="54" t="str">
        <f>IF(B135="PMSP",VLOOKUP(C135,PMSP,3,FALSE),IF(B135="SINAPI",VLOOKUP(C135,SINAPI,3,FALSE),VLOOKUP(C135,Cotações,3,FALSE)))</f>
        <v>Un</v>
      </c>
      <c r="F135" s="55">
        <f>IF(B135="PMSP",VLOOKUP(C135,PMSP,5,FALSE),IF(B135="SINAPI",VLOOKUP(C135,SINAPI,5,FALSE),VLOOKUP(C135,Cotações,4,FALSE)))</f>
        <v>132.10113916999998</v>
      </c>
      <c r="G135" s="56">
        <v>7.5931232091690545E-2</v>
      </c>
      <c r="H135" s="55">
        <f>G135*F135</f>
        <v>10.030602257893982</v>
      </c>
    </row>
    <row r="136" spans="2:8" collapsed="1" x14ac:dyDescent="0.25"/>
    <row r="137" spans="2:8" x14ac:dyDescent="0.25">
      <c r="B137" s="31" t="s">
        <v>9</v>
      </c>
      <c r="C137" s="31" t="s">
        <v>1</v>
      </c>
      <c r="D137" s="31"/>
      <c r="E137" s="31"/>
      <c r="F137" s="31"/>
      <c r="G137" s="73" t="s">
        <v>2</v>
      </c>
      <c r="H137" s="73" t="s">
        <v>66</v>
      </c>
    </row>
    <row r="138" spans="2:8" ht="36" customHeight="1" x14ac:dyDescent="0.25">
      <c r="B138" s="36" t="s">
        <v>11853</v>
      </c>
      <c r="C138" s="116" t="s">
        <v>11911</v>
      </c>
      <c r="D138" s="116"/>
      <c r="E138" s="116"/>
      <c r="F138" s="44"/>
      <c r="G138" s="68" t="s">
        <v>2</v>
      </c>
      <c r="H138" s="45">
        <f>SUM(H140:H141)</f>
        <v>113.3777095112</v>
      </c>
    </row>
    <row r="139" spans="2:8" hidden="1" outlineLevel="1" x14ac:dyDescent="0.25">
      <c r="B139" s="46" t="s">
        <v>61</v>
      </c>
      <c r="C139" s="46" t="s">
        <v>60</v>
      </c>
      <c r="D139" s="46" t="s">
        <v>62</v>
      </c>
      <c r="E139" s="46" t="s">
        <v>2</v>
      </c>
      <c r="F139" s="46" t="s">
        <v>63</v>
      </c>
      <c r="G139" s="69" t="s">
        <v>64</v>
      </c>
      <c r="H139" s="69" t="s">
        <v>65</v>
      </c>
    </row>
    <row r="140" spans="2:8" hidden="1" outlineLevel="1" x14ac:dyDescent="0.25">
      <c r="B140" s="47" t="s">
        <v>11826</v>
      </c>
      <c r="C140" s="48">
        <v>56048</v>
      </c>
      <c r="D140" s="13" t="str">
        <f>IF(B140="PMSP",VLOOKUP(C140,PMSP,2,FALSE),IF(B140="SINAPI",VLOOKUP(C140,SINAPI,2,FALSE),VLOOKUP(C140,Cotações,2,FALSE)))</f>
        <v>REATOR PARA LÂMPADA VAPOR DE MERCÚRIO - 80W / 220V</v>
      </c>
      <c r="E140" s="49" t="str">
        <f>IF(B140="PMSP",VLOOKUP(C140,PMSP,3,FALSE),IF(B140="SINAPI",VLOOKUP(C140,SINAPI,3,FALSE),VLOOKUP(C140,Cotações,3,FALSE)))</f>
        <v>Un</v>
      </c>
      <c r="F140" s="50">
        <f>IF(B140="PMSP",VLOOKUP(C140,PMSP,5,FALSE),IF(B140="SINAPI",VLOOKUP(C140,SINAPI,5,FALSE),VLOOKUP(C140,Cotações,4,FALSE)))</f>
        <v>50.162594509999998</v>
      </c>
      <c r="G140" s="51">
        <v>0.45333333333333331</v>
      </c>
      <c r="H140" s="50">
        <f>G140*F140</f>
        <v>22.740376177866665</v>
      </c>
    </row>
    <row r="141" spans="2:8" hidden="1" outlineLevel="1" x14ac:dyDescent="0.25">
      <c r="B141" s="52" t="s">
        <v>11830</v>
      </c>
      <c r="C141" s="53">
        <v>12316</v>
      </c>
      <c r="D141" s="16" t="str">
        <f>IF(B141="PMSP",VLOOKUP(C141,PMSP,2,FALSE),IF(B141="SINAPI",VLOOKUP(C141,SINAPI,2,FALSE),VLOOKUP(C141,Cotações,2,FALSE)))</f>
        <v>REATOR P/ 1 LAMPADA VAPOR DE MERCURIO 125W USO EXT</v>
      </c>
      <c r="E141" s="54" t="str">
        <f>IF(B141="PMSP",VLOOKUP(C141,PMSP,3,FALSE),IF(B141="SINAPI",VLOOKUP(C141,SINAPI,3,FALSE),VLOOKUP(C141,Cotações,3,FALSE)))</f>
        <v xml:space="preserve">UN    </v>
      </c>
      <c r="F141" s="55" t="str">
        <f>IF(B141="PMSP",VLOOKUP(C141,PMSP,5,FALSE),IF(B141="SINAPI",VLOOKUP(C141,SINAPI,5,FALSE),VLOOKUP(C141,Cotações,4,FALSE)))</f>
        <v>165,80</v>
      </c>
      <c r="G141" s="56">
        <v>0.54666666666666663</v>
      </c>
      <c r="H141" s="55">
        <f>G141*F141</f>
        <v>90.637333333333331</v>
      </c>
    </row>
    <row r="142" spans="2:8" collapsed="1" x14ac:dyDescent="0.25"/>
    <row r="143" spans="2:8" x14ac:dyDescent="0.25">
      <c r="B143" s="31" t="s">
        <v>9</v>
      </c>
      <c r="C143" s="31" t="s">
        <v>1</v>
      </c>
      <c r="D143" s="31"/>
      <c r="E143" s="31"/>
      <c r="F143" s="31"/>
      <c r="G143" s="73" t="s">
        <v>2</v>
      </c>
      <c r="H143" s="73" t="s">
        <v>66</v>
      </c>
    </row>
    <row r="144" spans="2:8" ht="25.5" customHeight="1" x14ac:dyDescent="0.25">
      <c r="B144" s="36" t="s">
        <v>11854</v>
      </c>
      <c r="C144" s="116" t="s">
        <v>11912</v>
      </c>
      <c r="D144" s="116"/>
      <c r="E144" s="116"/>
      <c r="F144" s="44"/>
      <c r="G144" s="68" t="s">
        <v>2</v>
      </c>
      <c r="H144" s="45">
        <f>SUM(H146:H148)</f>
        <v>111.56112009871005</v>
      </c>
    </row>
    <row r="145" spans="2:8" hidden="1" outlineLevel="1" x14ac:dyDescent="0.25">
      <c r="B145" s="46" t="s">
        <v>61</v>
      </c>
      <c r="C145" s="46" t="s">
        <v>60</v>
      </c>
      <c r="D145" s="46" t="s">
        <v>62</v>
      </c>
      <c r="E145" s="46" t="s">
        <v>2</v>
      </c>
      <c r="F145" s="46" t="s">
        <v>63</v>
      </c>
      <c r="G145" s="69" t="s">
        <v>64</v>
      </c>
      <c r="H145" s="69" t="s">
        <v>65</v>
      </c>
    </row>
    <row r="146" spans="2:8" ht="27" hidden="1" outlineLevel="1" x14ac:dyDescent="0.25">
      <c r="B146" s="47" t="s">
        <v>58</v>
      </c>
      <c r="C146" s="48" t="s">
        <v>11851</v>
      </c>
      <c r="D146" s="57" t="str">
        <f>IF(B146="PMSP",VLOOKUP(C146,PMSP,2,FALSE),IF(B146="SINAPI",VLOOKUP(C146,SINAPI,2,FALSE),IF(B146="Cotações",VLOOKUP(C146,Cotações,2,FALSE),VLOOKUP(C146,CSP,2,FALSE))))</f>
        <v>Valor médio de reatores para lâmpada de vapor de sódio para Conchal</v>
      </c>
      <c r="E146" s="49" t="str">
        <f>IF(B146="PMSP",VLOOKUP(C146,PMSP,3,FALSE),IF(B146="SINAPI",VLOOKUP(C146,SINAPI,3,FALSE),IF(B146="Cotações",VLOOKUP(C146,Cotações,3,FALSE),VLOOKUP(C146,CSP,3,FALSE))))</f>
        <v>Und.</v>
      </c>
      <c r="F146" s="50">
        <f>IF(B146="PMSP",VLOOKUP(C146,PMSP,5,FALSE),IF(B146="SINAPI",VLOOKUP(C146,SINAPI,5,FALSE),IF(B146="Cotações",VLOOKUP(C146,Cotações,4,FALSE),VLOOKUP(C146,CSP,4,FALSE))))</f>
        <v>111.92820764016261</v>
      </c>
      <c r="G146" s="51">
        <v>0.80073710073710069</v>
      </c>
      <c r="H146" s="50">
        <f>G146*F146</f>
        <v>89.625068476484017</v>
      </c>
    </row>
    <row r="147" spans="2:8" ht="27" hidden="1" outlineLevel="1" x14ac:dyDescent="0.25">
      <c r="B147" s="52" t="s">
        <v>58</v>
      </c>
      <c r="C147" s="53" t="s">
        <v>11852</v>
      </c>
      <c r="D147" s="16" t="str">
        <f>IF(B147="PMSP",VLOOKUP(C147,PMSP,2,FALSE),IF(B147="SINAPI",VLOOKUP(C147,SINAPI,2,FALSE),IF(B147="Cotações",VLOOKUP(C147,Cotações,2,FALSE),VLOOKUP(C147,CSP,2,FALSE))))</f>
        <v>Valor médio de reatores para lâmpada de vapor de metálico para Conchal</v>
      </c>
      <c r="E147" s="54" t="str">
        <f>IF(B147="PMSP",VLOOKUP(C147,PMSP,3,FALSE),IF(B147="SINAPI",VLOOKUP(C147,SINAPI,3,FALSE),IF(B147="Cotações",VLOOKUP(C147,Cotações,3,FALSE),VLOOKUP(C147,CSP,3,FALSE))))</f>
        <v>Und.</v>
      </c>
      <c r="F147" s="55">
        <f>IF(B147="PMSP",VLOOKUP(C147,PMSP,5,FALSE),IF(B147="SINAPI",VLOOKUP(C147,SINAPI,5,FALSE),IF(B147="Cotações",VLOOKUP(C147,Cotações,4,FALSE),VLOOKUP(C147,CSP,4,FALSE))))</f>
        <v>115.72550413914038</v>
      </c>
      <c r="G147" s="56">
        <v>0.17149877149877149</v>
      </c>
      <c r="H147" s="55">
        <f>G147*F147</f>
        <v>19.846781790938572</v>
      </c>
    </row>
    <row r="148" spans="2:8" ht="27" hidden="1" outlineLevel="1" x14ac:dyDescent="0.25">
      <c r="B148" s="47" t="s">
        <v>58</v>
      </c>
      <c r="C148" s="48" t="s">
        <v>11853</v>
      </c>
      <c r="D148" s="57" t="str">
        <f>IF(B148="PMSP",VLOOKUP(C148,PMSP,2,FALSE),IF(B148="SINAPI",VLOOKUP(C148,SINAPI,2,FALSE),IF(B148="Cotações",VLOOKUP(C148,Cotações,2,FALSE),VLOOKUP(C148,CSP,2,FALSE))))</f>
        <v>Valor médio de reatores para lâmpada de vapor de mercúrio para Conchal</v>
      </c>
      <c r="E148" s="49" t="str">
        <f>IF(B148="PMSP",VLOOKUP(C148,PMSP,3,FALSE),IF(B148="SINAPI",VLOOKUP(C148,SINAPI,3,FALSE),IF(B148="Cotações",VLOOKUP(C148,Cotações,3,FALSE),VLOOKUP(C148,CSP,3,FALSE))))</f>
        <v>Und.</v>
      </c>
      <c r="F148" s="50">
        <f>IF(B148="PMSP",VLOOKUP(C148,PMSP,5,FALSE),IF(B148="SINAPI",VLOOKUP(C148,SINAPI,5,FALSE),IF(B148="Cotações",VLOOKUP(C148,Cotações,4,FALSE),VLOOKUP(C148,CSP,4,FALSE))))</f>
        <v>113.3777095112</v>
      </c>
      <c r="G148" s="51">
        <v>1.8427518427518424E-2</v>
      </c>
      <c r="H148" s="50">
        <f>G148*F148</f>
        <v>2.0892698312874689</v>
      </c>
    </row>
    <row r="149" spans="2:8" collapsed="1" x14ac:dyDescent="0.25"/>
    <row r="150" spans="2:8" x14ac:dyDescent="0.25">
      <c r="B150" s="31" t="s">
        <v>9</v>
      </c>
      <c r="C150" s="31" t="s">
        <v>1</v>
      </c>
      <c r="D150" s="31"/>
      <c r="E150" s="31"/>
      <c r="F150" s="31"/>
      <c r="G150" s="73" t="s">
        <v>2</v>
      </c>
      <c r="H150" s="73" t="s">
        <v>66</v>
      </c>
    </row>
    <row r="151" spans="2:8" ht="30" customHeight="1" x14ac:dyDescent="0.25">
      <c r="B151" s="36" t="s">
        <v>11855</v>
      </c>
      <c r="C151" s="116" t="s">
        <v>11989</v>
      </c>
      <c r="D151" s="116"/>
      <c r="E151" s="116"/>
      <c r="F151" s="44"/>
      <c r="G151" s="68" t="s">
        <v>2</v>
      </c>
      <c r="H151" s="45">
        <f>SUM(H153:H157)</f>
        <v>53.943246218358432</v>
      </c>
    </row>
    <row r="152" spans="2:8" hidden="1" outlineLevel="1" x14ac:dyDescent="0.25">
      <c r="B152" s="46" t="s">
        <v>61</v>
      </c>
      <c r="C152" s="46" t="s">
        <v>60</v>
      </c>
      <c r="D152" s="46" t="s">
        <v>62</v>
      </c>
      <c r="E152" s="46" t="s">
        <v>2</v>
      </c>
      <c r="F152" s="46" t="s">
        <v>63</v>
      </c>
      <c r="G152" s="69" t="s">
        <v>64</v>
      </c>
      <c r="H152" s="69" t="s">
        <v>65</v>
      </c>
    </row>
    <row r="153" spans="2:8" hidden="1" outlineLevel="1" x14ac:dyDescent="0.25">
      <c r="B153" s="47" t="s">
        <v>11826</v>
      </c>
      <c r="C153" s="48">
        <v>56450</v>
      </c>
      <c r="D153" s="13" t="str">
        <f>IF(B153="PMSP",VLOOKUP(C153,PMSP,2,FALSE),IF(B153="SINAPI",VLOOKUP(C153,SINAPI,2,FALSE),VLOOKUP(C153,Cotações,2,FALSE)))</f>
        <v>LÂMPADA VAPOR DE SÓDIO - 70W</v>
      </c>
      <c r="E153" s="49" t="str">
        <f>IF(B153="PMSP",VLOOKUP(C153,PMSP,3,FALSE),IF(B153="SINAPI",VLOOKUP(C153,SINAPI,3,FALSE),VLOOKUP(C153,Cotações,3,FALSE)))</f>
        <v>Un</v>
      </c>
      <c r="F153" s="50">
        <f>IF(B153="PMSP",VLOOKUP(C153,PMSP,5,FALSE),IF(B153="SINAPI",VLOOKUP(C153,SINAPI,5,FALSE),VLOOKUP(C153,Cotações,4,FALSE)))</f>
        <v>42.004355820000001</v>
      </c>
      <c r="G153" s="51">
        <v>1.9759568882133479E-2</v>
      </c>
      <c r="H153" s="50">
        <f>G153*F153</f>
        <v>0.82998796217493431</v>
      </c>
    </row>
    <row r="154" spans="2:8" hidden="1" outlineLevel="1" x14ac:dyDescent="0.25">
      <c r="B154" s="52" t="s">
        <v>11829</v>
      </c>
      <c r="C154" s="53">
        <v>1</v>
      </c>
      <c r="D154" s="16" t="str">
        <f>IF(B154="PMSP",VLOOKUP(C154,PMSP,2,FALSE),IF(B154="SINAPI",VLOOKUP(C154,SINAPI,2,FALSE),VLOOKUP(C154,Cotações,2,FALSE)))</f>
        <v>Lâmpada de vapor de sódio de 100W</v>
      </c>
      <c r="E154" s="54" t="str">
        <f>IF(B154="PMSP",VLOOKUP(C154,PMSP,3,FALSE),IF(B154="SINAPI",VLOOKUP(C154,SINAPI,3,FALSE),VLOOKUP(C154,Cotações,3,FALSE)))</f>
        <v>Und.</v>
      </c>
      <c r="F154" s="55" t="str">
        <f>IF(B154="PMSP",VLOOKUP(C154,PMSP,5,FALSE),IF(B154="SINAPI",VLOOKUP(C154,SINAPI,5,FALSE),VLOOKUP(C154,Cotações,4,FALSE)))</f>
        <v>52,74</v>
      </c>
      <c r="G154" s="56">
        <v>0.57399474920547189</v>
      </c>
      <c r="H154" s="55">
        <f>G154*F154</f>
        <v>30.272483073096588</v>
      </c>
    </row>
    <row r="155" spans="2:8" hidden="1" outlineLevel="1" x14ac:dyDescent="0.25">
      <c r="B155" s="47" t="s">
        <v>11830</v>
      </c>
      <c r="C155" s="48">
        <v>12216</v>
      </c>
      <c r="D155" s="13" t="str">
        <f>IF(B155="PMSP",VLOOKUP(C155,PMSP,2,FALSE),IF(B155="SINAPI",VLOOKUP(C155,SINAPI,2,FALSE),VLOOKUP(C155,Cotações,2,FALSE)))</f>
        <v>LAMPADA VAPOR DE SODIO OVOIDE 150 W (BASE E40)</v>
      </c>
      <c r="E155" s="49" t="str">
        <f>IF(B155="PMSP",VLOOKUP(C155,PMSP,3,FALSE),IF(B155="SINAPI",VLOOKUP(C155,SINAPI,3,FALSE),VLOOKUP(C155,Cotações,3,FALSE)))</f>
        <v xml:space="preserve">UN    </v>
      </c>
      <c r="F155" s="50" t="str">
        <f>IF(B155="PMSP",VLOOKUP(C155,PMSP,5,FALSE),IF(B155="SINAPI",VLOOKUP(C155,SINAPI,5,FALSE),VLOOKUP(C155,Cotações,4,FALSE)))</f>
        <v>52,74</v>
      </c>
      <c r="G155" s="51">
        <v>0.23587121735525771</v>
      </c>
      <c r="H155" s="50">
        <f>G155*F155</f>
        <v>12.439848003316293</v>
      </c>
    </row>
    <row r="156" spans="2:8" hidden="1" outlineLevel="1" x14ac:dyDescent="0.25">
      <c r="B156" s="52" t="s">
        <v>11830</v>
      </c>
      <c r="C156" s="53">
        <v>3757</v>
      </c>
      <c r="D156" s="16" t="str">
        <f>IF(B156="PMSP",VLOOKUP(C156,PMSP,2,FALSE),IF(B156="SINAPI",VLOOKUP(C156,SINAPI,2,FALSE),VLOOKUP(C156,Cotações,2,FALSE)))</f>
        <v>LAMPADA VAPOR DE SODIO OVOIDE 250 W (BASE E40)</v>
      </c>
      <c r="E156" s="54" t="str">
        <f>IF(B156="PMSP",VLOOKUP(C156,PMSP,3,FALSE),IF(B156="SINAPI",VLOOKUP(C156,SINAPI,3,FALSE),VLOOKUP(C156,Cotações,3,FALSE)))</f>
        <v xml:space="preserve">UN    </v>
      </c>
      <c r="F156" s="55" t="str">
        <f>IF(B156="PMSP",VLOOKUP(C156,PMSP,5,FALSE),IF(B156="SINAPI",VLOOKUP(C156,SINAPI,5,FALSE),VLOOKUP(C156,Cotações,4,FALSE)))</f>
        <v>60,99</v>
      </c>
      <c r="G156" s="56">
        <v>0.169407212933536</v>
      </c>
      <c r="H156" s="55">
        <f>G156*F156</f>
        <v>10.33214591681636</v>
      </c>
    </row>
    <row r="157" spans="2:8" hidden="1" outlineLevel="1" x14ac:dyDescent="0.25">
      <c r="B157" s="47" t="s">
        <v>11830</v>
      </c>
      <c r="C157" s="48">
        <v>3758</v>
      </c>
      <c r="D157" s="13" t="str">
        <f>IF(B157="PMSP",VLOOKUP(C157,PMSP,2,FALSE),IF(B157="SINAPI",VLOOKUP(C157,SINAPI,2,FALSE),VLOOKUP(C157,Cotações,2,FALSE)))</f>
        <v>LAMPADA VAPOR DE SODIO OVOIDE 400 W (BASE E40)</v>
      </c>
      <c r="E157" s="49" t="str">
        <f>IF(B157="PMSP",VLOOKUP(C157,PMSP,3,FALSE),IF(B157="SINAPI",VLOOKUP(C157,SINAPI,3,FALSE),VLOOKUP(C157,Cotações,3,FALSE)))</f>
        <v xml:space="preserve">UN    </v>
      </c>
      <c r="F157" s="50" t="str">
        <f>IF(B157="PMSP",VLOOKUP(C157,PMSP,5,FALSE),IF(B157="SINAPI",VLOOKUP(C157,SINAPI,5,FALSE),VLOOKUP(C157,Cotações,4,FALSE)))</f>
        <v>71,11</v>
      </c>
      <c r="G157" s="51">
        <v>9.6725162360093958E-4</v>
      </c>
      <c r="H157" s="50">
        <f>G157*F157</f>
        <v>6.8781262954262817E-2</v>
      </c>
    </row>
    <row r="158" spans="2:8" collapsed="1" x14ac:dyDescent="0.25"/>
    <row r="159" spans="2:8" x14ac:dyDescent="0.25">
      <c r="B159" s="31" t="s">
        <v>9</v>
      </c>
      <c r="C159" s="31" t="s">
        <v>1</v>
      </c>
      <c r="D159" s="31"/>
      <c r="E159" s="31"/>
      <c r="F159" s="31"/>
      <c r="G159" s="73" t="s">
        <v>2</v>
      </c>
      <c r="H159" s="73" t="s">
        <v>66</v>
      </c>
    </row>
    <row r="160" spans="2:8" ht="36" customHeight="1" x14ac:dyDescent="0.25">
      <c r="B160" s="36" t="s">
        <v>11856</v>
      </c>
      <c r="C160" s="116" t="s">
        <v>11990</v>
      </c>
      <c r="D160" s="116"/>
      <c r="E160" s="116"/>
      <c r="F160" s="44"/>
      <c r="G160" s="68" t="s">
        <v>2</v>
      </c>
      <c r="H160" s="45">
        <f>SUM(H162:H164)</f>
        <v>57.445536591663327</v>
      </c>
    </row>
    <row r="161" spans="2:8" hidden="1" outlineLevel="1" x14ac:dyDescent="0.25">
      <c r="B161" s="46" t="s">
        <v>61</v>
      </c>
      <c r="C161" s="46" t="s">
        <v>60</v>
      </c>
      <c r="D161" s="46" t="s">
        <v>62</v>
      </c>
      <c r="E161" s="46" t="s">
        <v>2</v>
      </c>
      <c r="F161" s="46" t="s">
        <v>63</v>
      </c>
      <c r="G161" s="69" t="s">
        <v>64</v>
      </c>
      <c r="H161" s="69" t="s">
        <v>65</v>
      </c>
    </row>
    <row r="162" spans="2:8" hidden="1" outlineLevel="1" x14ac:dyDescent="0.25">
      <c r="B162" s="47" t="s">
        <v>11829</v>
      </c>
      <c r="C162" s="48">
        <v>2</v>
      </c>
      <c r="D162" s="13" t="str">
        <f>IF(B162="PMSP",VLOOKUP(C162,PMSP,2,FALSE),IF(B162="SINAPI",VLOOKUP(C162,SINAPI,2,FALSE),VLOOKUP(C162,Cotações,2,FALSE)))</f>
        <v>Lâmpada de vapor metálico de 100W</v>
      </c>
      <c r="E162" s="49" t="str">
        <f>IF(B162="PMSP",VLOOKUP(C162,PMSP,3,FALSE),IF(B162="SINAPI",VLOOKUP(C162,SINAPI,3,FALSE),VLOOKUP(C162,Cotações,3,FALSE)))</f>
        <v>Und.</v>
      </c>
      <c r="F162" s="50" t="str">
        <f>IF(B162="PMSP",VLOOKUP(C162,PMSP,5,FALSE),IF(B162="SINAPI",VLOOKUP(C162,SINAPI,5,FALSE),VLOOKUP(C162,Cotações,4,FALSE)))</f>
        <v>49,93</v>
      </c>
      <c r="G162" s="51">
        <v>4.8096192384769539E-2</v>
      </c>
      <c r="H162" s="50">
        <f>G162*F162</f>
        <v>2.4014428857715431</v>
      </c>
    </row>
    <row r="163" spans="2:8" hidden="1" outlineLevel="1" x14ac:dyDescent="0.25">
      <c r="B163" s="52" t="s">
        <v>11830</v>
      </c>
      <c r="C163" s="53">
        <v>39376</v>
      </c>
      <c r="D163" s="16" t="str">
        <f>IF(B163="PMSP",VLOOKUP(C163,PMSP,2,FALSE),IF(B163="SINAPI",VLOOKUP(C163,SINAPI,2,FALSE),VLOOKUP(C163,Cotações,2,FALSE)))</f>
        <v>LAMPADA VAPOR METALICO OVOIDE 150 W, BASE E27/E40</v>
      </c>
      <c r="E163" s="54" t="str">
        <f>IF(B163="PMSP",VLOOKUP(C163,PMSP,3,FALSE),IF(B163="SINAPI",VLOOKUP(C163,SINAPI,3,FALSE),VLOOKUP(C163,Cotações,3,FALSE)))</f>
        <v xml:space="preserve">UN    </v>
      </c>
      <c r="F163" s="55" t="str">
        <f>IF(B163="PMSP",VLOOKUP(C163,PMSP,5,FALSE),IF(B163="SINAPI",VLOOKUP(C163,SINAPI,5,FALSE),VLOOKUP(C163,Cotações,4,FALSE)))</f>
        <v>49,93</v>
      </c>
      <c r="G163" s="56">
        <v>0.79559118236472948</v>
      </c>
      <c r="H163" s="55">
        <f>G163*F163</f>
        <v>39.72386773547094</v>
      </c>
    </row>
    <row r="164" spans="2:8" ht="27" hidden="1" outlineLevel="1" x14ac:dyDescent="0.25">
      <c r="B164" s="47" t="s">
        <v>11826</v>
      </c>
      <c r="C164" s="48">
        <v>56482</v>
      </c>
      <c r="D164" s="13" t="str">
        <f>IF(B164="PMSP",VLOOKUP(C164,PMSP,2,FALSE),IF(B164="SINAPI",VLOOKUP(C164,SINAPI,2,FALSE),VLOOKUP(C164,Cotações,2,FALSE)))</f>
        <v>LÂMPADA MULTIVAPOR METÁLICO TUBULAR OU OVÓIDE, BASE E40 - 250W</v>
      </c>
      <c r="E164" s="49" t="str">
        <f>IF(B164="PMSP",VLOOKUP(C164,PMSP,3,FALSE),IF(B164="SINAPI",VLOOKUP(C164,SINAPI,3,FALSE),VLOOKUP(C164,Cotações,3,FALSE)))</f>
        <v>Un</v>
      </c>
      <c r="F164" s="50">
        <f>IF(B164="PMSP",VLOOKUP(C164,PMSP,5,FALSE),IF(B164="SINAPI",VLOOKUP(C164,SINAPI,5,FALSE),VLOOKUP(C164,Cotações,4,FALSE)))</f>
        <v>98.010163579999997</v>
      </c>
      <c r="G164" s="51">
        <v>0.15631262525050099</v>
      </c>
      <c r="H164" s="50">
        <f>G164*F164</f>
        <v>15.320225970420839</v>
      </c>
    </row>
    <row r="165" spans="2:8" collapsed="1" x14ac:dyDescent="0.25"/>
    <row r="166" spans="2:8" x14ac:dyDescent="0.25">
      <c r="B166" s="31" t="s">
        <v>9</v>
      </c>
      <c r="C166" s="31" t="s">
        <v>1</v>
      </c>
      <c r="D166" s="31"/>
      <c r="E166" s="31"/>
      <c r="F166" s="31"/>
      <c r="G166" s="73" t="s">
        <v>2</v>
      </c>
      <c r="H166" s="73" t="s">
        <v>66</v>
      </c>
    </row>
    <row r="167" spans="2:8" ht="33" customHeight="1" x14ac:dyDescent="0.25">
      <c r="B167" s="36" t="s">
        <v>11857</v>
      </c>
      <c r="C167" s="116" t="s">
        <v>11991</v>
      </c>
      <c r="D167" s="116"/>
      <c r="E167" s="116"/>
      <c r="F167" s="44"/>
      <c r="G167" s="68" t="s">
        <v>2</v>
      </c>
      <c r="H167" s="45">
        <f>SUM(H169:H170)</f>
        <v>28.809823805000001</v>
      </c>
    </row>
    <row r="168" spans="2:8" hidden="1" outlineLevel="1" x14ac:dyDescent="0.25">
      <c r="B168" s="46" t="s">
        <v>61</v>
      </c>
      <c r="C168" s="46" t="s">
        <v>60</v>
      </c>
      <c r="D168" s="46" t="s">
        <v>62</v>
      </c>
      <c r="E168" s="46" t="s">
        <v>2</v>
      </c>
      <c r="F168" s="46" t="s">
        <v>63</v>
      </c>
      <c r="G168" s="69" t="s">
        <v>64</v>
      </c>
      <c r="H168" s="69" t="s">
        <v>65</v>
      </c>
    </row>
    <row r="169" spans="2:8" hidden="1" outlineLevel="1" x14ac:dyDescent="0.25">
      <c r="B169" s="47" t="s">
        <v>11826</v>
      </c>
      <c r="C169" s="48">
        <v>56438</v>
      </c>
      <c r="D169" s="13" t="str">
        <f>IF(B169="PMSP",VLOOKUP(C169,PMSP,2,FALSE),IF(B169="SINAPI",VLOOKUP(C169,SINAPI,2,FALSE),VLOOKUP(C169,Cotações,2,FALSE)))</f>
        <v>LÂMPADA VAPOR DE MERCÚRIO - 220V - 80W</v>
      </c>
      <c r="E169" s="49" t="str">
        <f>IF(B169="PMSP",VLOOKUP(C169,PMSP,3,FALSE),IF(B169="SINAPI",VLOOKUP(C169,SINAPI,3,FALSE),VLOOKUP(C169,Cotações,3,FALSE)))</f>
        <v>Un</v>
      </c>
      <c r="F169" s="50">
        <f>IF(B169="PMSP",VLOOKUP(C169,PMSP,5,FALSE),IF(B169="SINAPI",VLOOKUP(C169,SINAPI,5,FALSE),VLOOKUP(C169,Cotações,4,FALSE)))</f>
        <v>28.014033810000001</v>
      </c>
      <c r="G169" s="51">
        <v>0.5</v>
      </c>
      <c r="H169" s="50">
        <f>G169*F169</f>
        <v>14.007016905</v>
      </c>
    </row>
    <row r="170" spans="2:8" hidden="1" outlineLevel="1" x14ac:dyDescent="0.25">
      <c r="B170" s="52" t="s">
        <v>11826</v>
      </c>
      <c r="C170" s="53">
        <v>56439</v>
      </c>
      <c r="D170" s="16" t="str">
        <f>IF(B170="PMSP",VLOOKUP(C170,PMSP,2,FALSE),IF(B170="SINAPI",VLOOKUP(C170,SINAPI,2,FALSE),VLOOKUP(C170,Cotações,2,FALSE)))</f>
        <v>LÂMPADA VAPOR DE MERCÚRIO - 220V - 125W</v>
      </c>
      <c r="E170" s="54" t="str">
        <f>IF(B170="PMSP",VLOOKUP(C170,PMSP,3,FALSE),IF(B170="SINAPI",VLOOKUP(C170,SINAPI,3,FALSE),VLOOKUP(C170,Cotações,3,FALSE)))</f>
        <v>Un</v>
      </c>
      <c r="F170" s="55">
        <f>IF(B170="PMSP",VLOOKUP(C170,PMSP,5,FALSE),IF(B170="SINAPI",VLOOKUP(C170,SINAPI,5,FALSE),VLOOKUP(C170,Cotações,4,FALSE)))</f>
        <v>29.6056138</v>
      </c>
      <c r="G170" s="56">
        <v>0.5</v>
      </c>
      <c r="H170" s="55">
        <f>G170*F170</f>
        <v>14.8028069</v>
      </c>
    </row>
    <row r="171" spans="2:8" collapsed="1" x14ac:dyDescent="0.25"/>
    <row r="172" spans="2:8" x14ac:dyDescent="0.25">
      <c r="B172" s="31" t="s">
        <v>9</v>
      </c>
      <c r="C172" s="31" t="s">
        <v>1</v>
      </c>
      <c r="D172" s="31"/>
      <c r="E172" s="31"/>
      <c r="F172" s="31"/>
      <c r="G172" s="73" t="s">
        <v>2</v>
      </c>
      <c r="H172" s="73" t="s">
        <v>66</v>
      </c>
    </row>
    <row r="173" spans="2:8" ht="28.5" customHeight="1" x14ac:dyDescent="0.25">
      <c r="B173" s="36" t="s">
        <v>11858</v>
      </c>
      <c r="C173" s="116" t="s">
        <v>11941</v>
      </c>
      <c r="D173" s="116"/>
      <c r="E173" s="116"/>
      <c r="F173" s="44"/>
      <c r="G173" s="68" t="s">
        <v>2</v>
      </c>
      <c r="H173" s="45">
        <f>SUM(H175:H175)</f>
        <v>68.599999999999994</v>
      </c>
    </row>
    <row r="174" spans="2:8" hidden="1" outlineLevel="1" x14ac:dyDescent="0.25">
      <c r="B174" s="46" t="s">
        <v>61</v>
      </c>
      <c r="C174" s="46" t="s">
        <v>60</v>
      </c>
      <c r="D174" s="46" t="s">
        <v>62</v>
      </c>
      <c r="E174" s="46" t="s">
        <v>2</v>
      </c>
      <c r="F174" s="46" t="s">
        <v>63</v>
      </c>
      <c r="G174" s="69" t="s">
        <v>64</v>
      </c>
      <c r="H174" s="69" t="s">
        <v>65</v>
      </c>
    </row>
    <row r="175" spans="2:8" hidden="1" outlineLevel="1" x14ac:dyDescent="0.25">
      <c r="B175" s="47" t="s">
        <v>11830</v>
      </c>
      <c r="C175" s="48">
        <v>3756</v>
      </c>
      <c r="D175" s="13" t="str">
        <f>IF(B175="PMSP",VLOOKUP(C175,PMSP,2,FALSE),IF(B175="SINAPI",VLOOKUP(C175,SINAPI,2,FALSE),VLOOKUP(C175,Cotações,2,FALSE)))</f>
        <v>LAMPADA DE LUZ MISTA 500 W, BASE E40 (220 V)</v>
      </c>
      <c r="E175" s="49" t="str">
        <f>IF(B175="PMSP",VLOOKUP(C175,PMSP,3,FALSE),IF(B175="SINAPI",VLOOKUP(C175,SINAPI,3,FALSE),VLOOKUP(C175,Cotações,3,FALSE)))</f>
        <v xml:space="preserve">UN    </v>
      </c>
      <c r="F175" s="50" t="str">
        <f>IF(B175="PMSP",VLOOKUP(C175,PMSP,5,FALSE),IF(B175="SINAPI",VLOOKUP(C175,SINAPI,5,FALSE),VLOOKUP(C175,Cotações,4,FALSE)))</f>
        <v>68,60</v>
      </c>
      <c r="G175" s="51">
        <v>1</v>
      </c>
      <c r="H175" s="50">
        <f>G175*F175</f>
        <v>68.599999999999994</v>
      </c>
    </row>
    <row r="176" spans="2:8" collapsed="1" x14ac:dyDescent="0.25"/>
    <row r="177" spans="2:8" x14ac:dyDescent="0.25">
      <c r="B177" s="31" t="s">
        <v>9</v>
      </c>
      <c r="C177" s="31" t="s">
        <v>1</v>
      </c>
      <c r="D177" s="31"/>
      <c r="E177" s="31"/>
      <c r="F177" s="31"/>
      <c r="G177" s="73" t="s">
        <v>2</v>
      </c>
      <c r="H177" s="73" t="s">
        <v>66</v>
      </c>
    </row>
    <row r="178" spans="2:8" ht="32.25" customHeight="1" x14ac:dyDescent="0.25">
      <c r="B178" s="36" t="s">
        <v>11859</v>
      </c>
      <c r="C178" s="116" t="s">
        <v>11948</v>
      </c>
      <c r="D178" s="116"/>
      <c r="E178" s="116"/>
      <c r="F178" s="44"/>
      <c r="G178" s="68" t="s">
        <v>2</v>
      </c>
      <c r="H178" s="45">
        <f>SUM(H180:H181)</f>
        <v>98.004022928965512</v>
      </c>
    </row>
    <row r="179" spans="2:8" hidden="1" outlineLevel="1" x14ac:dyDescent="0.25">
      <c r="B179" s="46" t="s">
        <v>61</v>
      </c>
      <c r="C179" s="46" t="s">
        <v>60</v>
      </c>
      <c r="D179" s="46" t="s">
        <v>62</v>
      </c>
      <c r="E179" s="46" t="s">
        <v>2</v>
      </c>
      <c r="F179" s="46" t="s">
        <v>63</v>
      </c>
      <c r="G179" s="69" t="s">
        <v>64</v>
      </c>
      <c r="H179" s="69" t="s">
        <v>65</v>
      </c>
    </row>
    <row r="180" spans="2:8" hidden="1" outlineLevel="1" x14ac:dyDescent="0.25">
      <c r="B180" s="47" t="s">
        <v>11826</v>
      </c>
      <c r="C180" s="48">
        <v>56494</v>
      </c>
      <c r="D180" s="13" t="str">
        <f>IF(B180="PMSP",VLOOKUP(C180,PMSP,2,FALSE),IF(B180="SINAPI",VLOOKUP(C180,SINAPI,2,FALSE),VLOOKUP(C180,Cotações,2,FALSE)))</f>
        <v>LÂMPADA DE LED (BULBO) SOQUETE E-27/E- 40 - 40 W</v>
      </c>
      <c r="E180" s="49" t="str">
        <f>IF(B180="PMSP",VLOOKUP(C180,PMSP,3,FALSE),IF(B180="SINAPI",VLOOKUP(C180,SINAPI,3,FALSE),VLOOKUP(C180,Cotações,3,FALSE)))</f>
        <v>Un</v>
      </c>
      <c r="F180" s="50">
        <f>IF(B180="PMSP",VLOOKUP(C180,PMSP,5,FALSE),IF(B180="SINAPI",VLOOKUP(C180,SINAPI,5,FALSE),VLOOKUP(C180,Cotações,4,FALSE)))</f>
        <v>97.531576589999986</v>
      </c>
      <c r="G180" s="51">
        <v>0.96551724137931039</v>
      </c>
      <c r="H180" s="50">
        <f>G180*F180</f>
        <v>94.168418776551718</v>
      </c>
    </row>
    <row r="181" spans="2:8" hidden="1" outlineLevel="1" x14ac:dyDescent="0.25">
      <c r="B181" s="52" t="s">
        <v>11826</v>
      </c>
      <c r="C181" s="53">
        <v>56495</v>
      </c>
      <c r="D181" s="16" t="str">
        <f>IF(B181="PMSP",VLOOKUP(C181,PMSP,2,FALSE),IF(B181="SINAPI",VLOOKUP(C181,SINAPI,2,FALSE),VLOOKUP(C181,Cotações,2,FALSE)))</f>
        <v>LÂMPADA DE LED (BULBO) SOQUETE E-27/E- 40 - 70 W</v>
      </c>
      <c r="E181" s="54" t="str">
        <f>IF(B181="PMSP",VLOOKUP(C181,PMSP,3,FALSE),IF(B181="SINAPI",VLOOKUP(C181,SINAPI,3,FALSE),VLOOKUP(C181,Cotações,3,FALSE)))</f>
        <v>Un</v>
      </c>
      <c r="F181" s="55">
        <f>IF(B181="PMSP",VLOOKUP(C181,PMSP,5,FALSE),IF(B181="SINAPI",VLOOKUP(C181,SINAPI,5,FALSE),VLOOKUP(C181,Cotações,4,FALSE)))</f>
        <v>111.23252041999999</v>
      </c>
      <c r="G181" s="56">
        <v>3.4482758620689655E-2</v>
      </c>
      <c r="H181" s="55">
        <f>G181*F181</f>
        <v>3.8356041524137927</v>
      </c>
    </row>
    <row r="182" spans="2:8" collapsed="1" x14ac:dyDescent="0.25"/>
    <row r="183" spans="2:8" x14ac:dyDescent="0.25">
      <c r="B183" s="31" t="s">
        <v>9</v>
      </c>
      <c r="C183" s="31" t="s">
        <v>1</v>
      </c>
      <c r="D183" s="31"/>
      <c r="E183" s="31"/>
      <c r="F183" s="31"/>
      <c r="G183" s="73" t="s">
        <v>2</v>
      </c>
      <c r="H183" s="73" t="s">
        <v>66</v>
      </c>
    </row>
    <row r="184" spans="2:8" ht="27" customHeight="1" x14ac:dyDescent="0.25">
      <c r="B184" s="36" t="s">
        <v>11860</v>
      </c>
      <c r="C184" s="116" t="s">
        <v>11934</v>
      </c>
      <c r="D184" s="116"/>
      <c r="E184" s="116"/>
      <c r="F184" s="44"/>
      <c r="G184" s="68" t="s">
        <v>2</v>
      </c>
      <c r="H184" s="45">
        <f>SUM(H186:H190)</f>
        <v>54.981115160178703</v>
      </c>
    </row>
    <row r="185" spans="2:8" hidden="1" outlineLevel="1" x14ac:dyDescent="0.25">
      <c r="B185" s="46" t="s">
        <v>61</v>
      </c>
      <c r="C185" s="46" t="s">
        <v>60</v>
      </c>
      <c r="D185" s="46" t="s">
        <v>62</v>
      </c>
      <c r="E185" s="46" t="s">
        <v>2</v>
      </c>
      <c r="F185" s="46" t="s">
        <v>63</v>
      </c>
      <c r="G185" s="69" t="s">
        <v>64</v>
      </c>
      <c r="H185" s="69" t="s">
        <v>65</v>
      </c>
    </row>
    <row r="186" spans="2:8" ht="27" hidden="1" outlineLevel="1" x14ac:dyDescent="0.25">
      <c r="B186" s="47" t="s">
        <v>58</v>
      </c>
      <c r="C186" s="48" t="s">
        <v>11855</v>
      </c>
      <c r="D186" s="57" t="str">
        <f>IF(B186="PMSP",VLOOKUP(C186,PMSP,2,FALSE),IF(B186="SINAPI",VLOOKUP(C186,SINAPI,2,FALSE),IF(B186="Cotações",VLOOKUP(C186,Cotações,2,FALSE),VLOOKUP(C186,CSP,2,FALSE))))</f>
        <v>Valor médio de lâmpadas de vapor de sódio para Cosmópolis</v>
      </c>
      <c r="E186" s="49" t="str">
        <f>IF(B186="PMSP",VLOOKUP(C186,PMSP,3,FALSE),IF(B186="SINAPI",VLOOKUP(C186,SINAPI,3,FALSE),IF(B186="Cotações",VLOOKUP(C186,Cotações,3,FALSE),VLOOKUP(C186,CSP,3,FALSE))))</f>
        <v>Und.</v>
      </c>
      <c r="F186" s="50">
        <f>IF(B186="PMSP",VLOOKUP(C186,PMSP,5,FALSE),IF(B186="SINAPI",VLOOKUP(C186,SINAPI,5,FALSE),IF(B186="Cotações",VLOOKUP(C186,Cotações,4,FALSE),VLOOKUP(C186,CSP,4,FALSE))))</f>
        <v>53.943246218358432</v>
      </c>
      <c r="G186" s="51">
        <v>0.91723700887198989</v>
      </c>
      <c r="H186" s="50">
        <f>G186*F186</f>
        <v>49.478741810172366</v>
      </c>
    </row>
    <row r="187" spans="2:8" ht="27" hidden="1" outlineLevel="1" x14ac:dyDescent="0.25">
      <c r="B187" s="52" t="s">
        <v>58</v>
      </c>
      <c r="C187" s="53" t="s">
        <v>11856</v>
      </c>
      <c r="D187" s="16" t="str">
        <f>IF(B187="PMSP",VLOOKUP(C187,PMSP,2,FALSE),IF(B187="SINAPI",VLOOKUP(C187,SINAPI,2,FALSE),IF(B187="Cotações",VLOOKUP(C187,Cotações,2,FALSE),VLOOKUP(C187,CSP,2,FALSE))))</f>
        <v>Valor médio de lâmpadas de vapor de metálico para Cosmópolis</v>
      </c>
      <c r="E187" s="54" t="str">
        <f>IF(B187="PMSP",VLOOKUP(C187,PMSP,3,FALSE),IF(B187="SINAPI",VLOOKUP(C187,SINAPI,3,FALSE),IF(B187="Cotações",VLOOKUP(C187,Cotações,3,FALSE),VLOOKUP(C187,CSP,3,FALSE))))</f>
        <v>Und.</v>
      </c>
      <c r="F187" s="55">
        <f>IF(B187="PMSP",VLOOKUP(C187,PMSP,5,FALSE),IF(B187="SINAPI",VLOOKUP(C187,SINAPI,5,FALSE),IF(B187="Cotações",VLOOKUP(C187,Cotações,4,FALSE),VLOOKUP(C187,CSP,4,FALSE))))</f>
        <v>57.445536591663327</v>
      </c>
      <c r="G187" s="56">
        <v>6.3244613434727509E-2</v>
      </c>
      <c r="H187" s="55">
        <f>G187*F187</f>
        <v>3.6331207552902414</v>
      </c>
    </row>
    <row r="188" spans="2:8" ht="27" hidden="1" outlineLevel="1" x14ac:dyDescent="0.25">
      <c r="B188" s="47" t="s">
        <v>58</v>
      </c>
      <c r="C188" s="48" t="s">
        <v>11857</v>
      </c>
      <c r="D188" s="57" t="str">
        <f>IF(B188="PMSP",VLOOKUP(C188,PMSP,2,FALSE),IF(B188="SINAPI",VLOOKUP(C188,SINAPI,2,FALSE),IF(B188="Cotações",VLOOKUP(C188,Cotações,2,FALSE),VLOOKUP(C188,CSP,2,FALSE))))</f>
        <v>Valor médio de lâmpadas de vapor de mercúrio para Cosmópolis</v>
      </c>
      <c r="E188" s="49" t="str">
        <f>IF(B188="PMSP",VLOOKUP(C188,PMSP,3,FALSE),IF(B188="SINAPI",VLOOKUP(C188,SINAPI,3,FALSE),IF(B188="Cotações",VLOOKUP(C188,Cotações,3,FALSE),VLOOKUP(C188,CSP,3,FALSE))))</f>
        <v>Und.</v>
      </c>
      <c r="F188" s="50">
        <f>IF(B188="PMSP",VLOOKUP(C188,PMSP,5,FALSE),IF(B188="SINAPI",VLOOKUP(C188,SINAPI,5,FALSE),IF(B188="Cotações",VLOOKUP(C188,Cotações,4,FALSE),VLOOKUP(C188,CSP,4,FALSE))))</f>
        <v>28.809823805000001</v>
      </c>
      <c r="G188" s="51">
        <v>2.5348542458808617E-4</v>
      </c>
      <c r="H188" s="50">
        <f>G188*F188</f>
        <v>7.302870419518377E-3</v>
      </c>
    </row>
    <row r="189" spans="2:8" hidden="1" outlineLevel="1" x14ac:dyDescent="0.25">
      <c r="B189" s="52" t="s">
        <v>58</v>
      </c>
      <c r="C189" s="53" t="s">
        <v>11858</v>
      </c>
      <c r="D189" s="16" t="str">
        <f>IF(B189="PMSP",VLOOKUP(C189,PMSP,2,FALSE),IF(B189="SINAPI",VLOOKUP(C189,SINAPI,2,FALSE),IF(B189="Cotações",VLOOKUP(C189,Cotações,2,FALSE),VLOOKUP(C189,CSP,2,FALSE))))</f>
        <v>Valor médio de lâmpadas mista para Cosmópolis</v>
      </c>
      <c r="E189" s="54" t="str">
        <f>IF(B189="PMSP",VLOOKUP(C189,PMSP,3,FALSE),IF(B189="SINAPI",VLOOKUP(C189,SINAPI,3,FALSE),IF(B189="Cotações",VLOOKUP(C189,Cotações,3,FALSE),VLOOKUP(C189,CSP,3,FALSE))))</f>
        <v>Und.</v>
      </c>
      <c r="F189" s="55">
        <f>IF(B189="PMSP",VLOOKUP(C189,PMSP,5,FALSE),IF(B189="SINAPI",VLOOKUP(C189,SINAPI,5,FALSE),IF(B189="Cotações",VLOOKUP(C189,Cotações,4,FALSE),VLOOKUP(C189,CSP,4,FALSE))))</f>
        <v>68.599999999999994</v>
      </c>
      <c r="G189" s="56">
        <v>8.871989860583017E-4</v>
      </c>
      <c r="H189" s="55">
        <f>G189*F189</f>
        <v>6.0861850443599493E-2</v>
      </c>
    </row>
    <row r="190" spans="2:8" ht="27" hidden="1" outlineLevel="1" x14ac:dyDescent="0.25">
      <c r="B190" s="47" t="s">
        <v>58</v>
      </c>
      <c r="C190" s="48" t="s">
        <v>11859</v>
      </c>
      <c r="D190" s="13" t="str">
        <f>IF(B190="PMSP",VLOOKUP(C190,PMSP,2,FALSE),IF(B190="SINAPI",VLOOKUP(C190,SINAPI,2,FALSE),IF(B190="Cotações",VLOOKUP(C190,Cotações,2,FALSE),VLOOKUP(C190,CSP,2,FALSE))))</f>
        <v>Valor médio de lâmpadas fluorescente compacta para Cosmópolis</v>
      </c>
      <c r="E190" s="49" t="str">
        <f>IF(B190="PMSP",VLOOKUP(C190,PMSP,3,FALSE),IF(B190="SINAPI",VLOOKUP(C190,SINAPI,3,FALSE),IF(B190="Cotações",VLOOKUP(C190,Cotações,3,FALSE),VLOOKUP(C190,CSP,3,FALSE))))</f>
        <v>Und.</v>
      </c>
      <c r="F190" s="50">
        <f>IF(B190="PMSP",VLOOKUP(C190,PMSP,5,FALSE),IF(B190="SINAPI",VLOOKUP(C190,SINAPI,5,FALSE),IF(B190="Cotações",VLOOKUP(C190,Cotações,4,FALSE),VLOOKUP(C190,CSP,4,FALSE))))</f>
        <v>98.004022928965512</v>
      </c>
      <c r="G190" s="51">
        <v>1.8377693282636248E-2</v>
      </c>
      <c r="H190" s="50">
        <f>G190*F190</f>
        <v>1.8010878738529783</v>
      </c>
    </row>
    <row r="191" spans="2:8" collapsed="1" x14ac:dyDescent="0.25"/>
    <row r="192" spans="2:8" x14ac:dyDescent="0.25">
      <c r="B192" s="31" t="s">
        <v>9</v>
      </c>
      <c r="C192" s="31" t="s">
        <v>1</v>
      </c>
      <c r="D192" s="31"/>
      <c r="E192" s="31"/>
      <c r="F192" s="31"/>
      <c r="G192" s="73" t="s">
        <v>2</v>
      </c>
      <c r="H192" s="73" t="s">
        <v>66</v>
      </c>
    </row>
    <row r="193" spans="2:8" ht="29.25" customHeight="1" x14ac:dyDescent="0.25">
      <c r="B193" s="36" t="s">
        <v>11861</v>
      </c>
      <c r="C193" s="116" t="s">
        <v>11913</v>
      </c>
      <c r="D193" s="116"/>
      <c r="E193" s="116"/>
      <c r="F193" s="44"/>
      <c r="G193" s="68" t="s">
        <v>2</v>
      </c>
      <c r="H193" s="45">
        <f>SUM(H195:H199)</f>
        <v>106.19514209215143</v>
      </c>
    </row>
    <row r="194" spans="2:8" hidden="1" outlineLevel="1" x14ac:dyDescent="0.25">
      <c r="B194" s="46" t="s">
        <v>61</v>
      </c>
      <c r="C194" s="46" t="s">
        <v>60</v>
      </c>
      <c r="D194" s="46" t="s">
        <v>62</v>
      </c>
      <c r="E194" s="46" t="s">
        <v>2</v>
      </c>
      <c r="F194" s="46" t="s">
        <v>63</v>
      </c>
      <c r="G194" s="69" t="s">
        <v>64</v>
      </c>
      <c r="H194" s="69" t="s">
        <v>65</v>
      </c>
    </row>
    <row r="195" spans="2:8" hidden="1" outlineLevel="1" x14ac:dyDescent="0.25">
      <c r="B195" s="47" t="s">
        <v>11826</v>
      </c>
      <c r="C195" s="48">
        <v>56050</v>
      </c>
      <c r="D195" s="13" t="str">
        <f>IF(B195="PMSP",VLOOKUP(C195,PMSP,2,FALSE),IF(B195="SINAPI",VLOOKUP(C195,SINAPI,2,FALSE),VLOOKUP(C195,Cotações,2,FALSE)))</f>
        <v>REATOR PARA LÂMPADA VAPOR DE SÓDIO - 70W / 220V</v>
      </c>
      <c r="E195" s="49" t="str">
        <f>IF(B195="PMSP",VLOOKUP(C195,PMSP,3,FALSE),IF(B195="SINAPI",VLOOKUP(C195,SINAPI,3,FALSE),VLOOKUP(C195,Cotações,3,FALSE)))</f>
        <v>Un</v>
      </c>
      <c r="F195" s="50">
        <f>IF(B195="PMSP",VLOOKUP(C195,PMSP,5,FALSE),IF(B195="SINAPI",VLOOKUP(C195,SINAPI,5,FALSE),VLOOKUP(C195,Cotações,4,FALSE)))</f>
        <v>89.673846009999991</v>
      </c>
      <c r="G195" s="51">
        <v>1.9759568882133479E-2</v>
      </c>
      <c r="H195" s="50">
        <f>G195*F195</f>
        <v>1.7719165371604253</v>
      </c>
    </row>
    <row r="196" spans="2:8" hidden="1" outlineLevel="1" x14ac:dyDescent="0.25">
      <c r="B196" s="52" t="s">
        <v>11829</v>
      </c>
      <c r="C196" s="53">
        <v>4</v>
      </c>
      <c r="D196" s="16" t="str">
        <f>IF(B196="PMSP",VLOOKUP(C196,PMSP,2,FALSE),IF(B196="SINAPI",VLOOKUP(C196,SINAPI,2,FALSE),VLOOKUP(C196,Cotações,2,FALSE)))</f>
        <v>Reator para lâmpada de vapor de sódio de 100W</v>
      </c>
      <c r="E196" s="54" t="str">
        <f>IF(B196="PMSP",VLOOKUP(C196,PMSP,3,FALSE),IF(B196="SINAPI",VLOOKUP(C196,SINAPI,3,FALSE),VLOOKUP(C196,Cotações,3,FALSE)))</f>
        <v>Und.</v>
      </c>
      <c r="F196" s="55">
        <f>IF(B196="PMSP",VLOOKUP(C196,PMSP,5,FALSE),IF(B196="SINAPI",VLOOKUP(C196,SINAPI,5,FALSE),VLOOKUP(C196,Cotações,4,FALSE)))</f>
        <v>99.746432659999996</v>
      </c>
      <c r="G196" s="56">
        <v>0.57399474920547189</v>
      </c>
      <c r="H196" s="55">
        <f>G196*F196</f>
        <v>57.25392859881719</v>
      </c>
    </row>
    <row r="197" spans="2:8" hidden="1" outlineLevel="1" x14ac:dyDescent="0.25">
      <c r="B197" s="47" t="s">
        <v>11826</v>
      </c>
      <c r="C197" s="48">
        <v>56051</v>
      </c>
      <c r="D197" s="13" t="str">
        <f>IF(B197="PMSP",VLOOKUP(C197,PMSP,2,FALSE),IF(B197="SINAPI",VLOOKUP(C197,SINAPI,2,FALSE),VLOOKUP(C197,Cotações,2,FALSE)))</f>
        <v>REATOR PARA LÂMPADA VAPOR DE SÓDIO - 150W / 220V</v>
      </c>
      <c r="E197" s="49" t="str">
        <f>IF(B197="PMSP",VLOOKUP(C197,PMSP,3,FALSE),IF(B197="SINAPI",VLOOKUP(C197,SINAPI,3,FALSE),VLOOKUP(C197,Cotações,3,FALSE)))</f>
        <v>Un</v>
      </c>
      <c r="F197" s="50">
        <f>IF(B197="PMSP",VLOOKUP(C197,PMSP,5,FALSE),IF(B197="SINAPI",VLOOKUP(C197,SINAPI,5,FALSE),VLOOKUP(C197,Cotações,4,FALSE)))</f>
        <v>99.746432659999996</v>
      </c>
      <c r="G197" s="51">
        <v>0.23587121735525771</v>
      </c>
      <c r="H197" s="50">
        <f>G197*F197</f>
        <v>23.527312498358434</v>
      </c>
    </row>
    <row r="198" spans="2:8" hidden="1" outlineLevel="1" x14ac:dyDescent="0.25">
      <c r="B198" s="52" t="s">
        <v>11826</v>
      </c>
      <c r="C198" s="53">
        <v>56052</v>
      </c>
      <c r="D198" s="16" t="str">
        <f>IF(B198="PMSP",VLOOKUP(C198,PMSP,2,FALSE),IF(B198="SINAPI",VLOOKUP(C198,SINAPI,2,FALSE),VLOOKUP(C198,Cotações,2,FALSE)))</f>
        <v>REATOR PARA LÂMPADA VAPOR DE SÓDIO - 250W / 220V</v>
      </c>
      <c r="E198" s="54" t="str">
        <f>IF(B198="PMSP",VLOOKUP(C198,PMSP,3,FALSE),IF(B198="SINAPI",VLOOKUP(C198,SINAPI,3,FALSE),VLOOKUP(C198,Cotações,3,FALSE)))</f>
        <v>Un</v>
      </c>
      <c r="F198" s="55">
        <f>IF(B198="PMSP",VLOOKUP(C198,PMSP,5,FALSE),IF(B198="SINAPI",VLOOKUP(C198,SINAPI,5,FALSE),VLOOKUP(C198,Cotações,4,FALSE)))</f>
        <v>138.56762849999998</v>
      </c>
      <c r="G198" s="56">
        <v>0.169407212933536</v>
      </c>
      <c r="H198" s="55">
        <f>G198*F198</f>
        <v>23.474355746994608</v>
      </c>
    </row>
    <row r="199" spans="2:8" hidden="1" outlineLevel="1" x14ac:dyDescent="0.25">
      <c r="B199" s="47" t="s">
        <v>11826</v>
      </c>
      <c r="C199" s="48">
        <v>56053</v>
      </c>
      <c r="D199" s="13" t="str">
        <f>IF(B199="PMSP",VLOOKUP(C199,PMSP,2,FALSE),IF(B199="SINAPI",VLOOKUP(C199,SINAPI,2,FALSE),VLOOKUP(C199,Cotações,2,FALSE)))</f>
        <v>REATOR PARA LÂMPADA VAPOR DE SÓDIO - 400W / 220V</v>
      </c>
      <c r="E199" s="49" t="str">
        <f>IF(B199="PMSP",VLOOKUP(C199,PMSP,3,FALSE),IF(B199="SINAPI",VLOOKUP(C199,SINAPI,3,FALSE),VLOOKUP(C199,Cotações,3,FALSE)))</f>
        <v>Un</v>
      </c>
      <c r="F199" s="50">
        <f>IF(B199="PMSP",VLOOKUP(C199,PMSP,5,FALSE),IF(B199="SINAPI",VLOOKUP(C199,SINAPI,5,FALSE),VLOOKUP(C199,Cotações,4,FALSE)))</f>
        <v>173.30414002999999</v>
      </c>
      <c r="G199" s="51">
        <v>9.6725162360093958E-4</v>
      </c>
      <c r="H199" s="50">
        <f>G199*F199</f>
        <v>0.16762871082078207</v>
      </c>
    </row>
    <row r="200" spans="2:8" collapsed="1" x14ac:dyDescent="0.25"/>
    <row r="201" spans="2:8" x14ac:dyDescent="0.25">
      <c r="B201" s="31" t="s">
        <v>9</v>
      </c>
      <c r="C201" s="31" t="s">
        <v>1</v>
      </c>
      <c r="D201" s="31"/>
      <c r="E201" s="31"/>
      <c r="F201" s="31"/>
      <c r="G201" s="73" t="s">
        <v>2</v>
      </c>
      <c r="H201" s="73" t="s">
        <v>66</v>
      </c>
    </row>
    <row r="202" spans="2:8" ht="33" customHeight="1" x14ac:dyDescent="0.25">
      <c r="B202" s="36" t="s">
        <v>11862</v>
      </c>
      <c r="C202" s="116" t="s">
        <v>11914</v>
      </c>
      <c r="D202" s="116"/>
      <c r="E202" s="116"/>
      <c r="F202" s="44"/>
      <c r="G202" s="68" t="s">
        <v>2</v>
      </c>
      <c r="H202" s="45">
        <f>SUM(H204:H206)</f>
        <v>105.82872751254509</v>
      </c>
    </row>
    <row r="203" spans="2:8" hidden="1" outlineLevel="1" x14ac:dyDescent="0.25">
      <c r="B203" s="46" t="s">
        <v>61</v>
      </c>
      <c r="C203" s="46" t="s">
        <v>60</v>
      </c>
      <c r="D203" s="46" t="s">
        <v>62</v>
      </c>
      <c r="E203" s="46" t="s">
        <v>2</v>
      </c>
      <c r="F203" s="46" t="s">
        <v>63</v>
      </c>
      <c r="G203" s="69" t="s">
        <v>64</v>
      </c>
      <c r="H203" s="69" t="s">
        <v>65</v>
      </c>
    </row>
    <row r="204" spans="2:8" hidden="1" outlineLevel="1" x14ac:dyDescent="0.25">
      <c r="B204" s="47" t="s">
        <v>11829</v>
      </c>
      <c r="C204" s="48">
        <v>5</v>
      </c>
      <c r="D204" s="13" t="str">
        <f>IF(B204="PMSP",VLOOKUP(C204,PMSP,2,FALSE),IF(B204="SINAPI",VLOOKUP(C204,SINAPI,2,FALSE),VLOOKUP(C204,Cotações,2,FALSE)))</f>
        <v>Reator para lâmpada de vapor metálico de 100W</v>
      </c>
      <c r="E204" s="49" t="str">
        <f>IF(B204="PMSP",VLOOKUP(C204,PMSP,3,FALSE),IF(B204="SINAPI",VLOOKUP(C204,SINAPI,3,FALSE),VLOOKUP(C204,Cotações,3,FALSE)))</f>
        <v>Und.</v>
      </c>
      <c r="F204" s="50">
        <f>IF(B204="PMSP",VLOOKUP(C204,PMSP,5,FALSE),IF(B204="SINAPI",VLOOKUP(C204,SINAPI,5,FALSE),VLOOKUP(C204,Cotações,4,FALSE)))</f>
        <v>102.01693837999998</v>
      </c>
      <c r="G204" s="51">
        <v>4.8096192384769539E-2</v>
      </c>
      <c r="H204" s="50">
        <f>G204*F204</f>
        <v>4.9066262948296586</v>
      </c>
    </row>
    <row r="205" spans="2:8" hidden="1" outlineLevel="1" x14ac:dyDescent="0.25">
      <c r="B205" s="52" t="s">
        <v>11826</v>
      </c>
      <c r="C205" s="53">
        <v>56062</v>
      </c>
      <c r="D205" s="16" t="str">
        <f>IF(B205="PMSP",VLOOKUP(C205,PMSP,2,FALSE),IF(B205="SINAPI",VLOOKUP(C205,SINAPI,2,FALSE),VLOOKUP(C205,Cotações,2,FALSE)))</f>
        <v>REATOR PARA LÂMPADA VAPOR METÁLICO - 220V - 150W</v>
      </c>
      <c r="E205" s="54" t="str">
        <f>IF(B205="PMSP",VLOOKUP(C205,PMSP,3,FALSE),IF(B205="SINAPI",VLOOKUP(C205,SINAPI,3,FALSE),VLOOKUP(C205,Cotações,3,FALSE)))</f>
        <v>Un</v>
      </c>
      <c r="F205" s="55">
        <f>IF(B205="PMSP",VLOOKUP(C205,PMSP,5,FALSE),IF(B205="SINAPI",VLOOKUP(C205,SINAPI,5,FALSE),VLOOKUP(C205,Cotações,4,FALSE)))</f>
        <v>102.01693837999998</v>
      </c>
      <c r="G205" s="56">
        <v>0.79559118236472948</v>
      </c>
      <c r="H205" s="55">
        <f>G205*F205</f>
        <v>81.163776626973942</v>
      </c>
    </row>
    <row r="206" spans="2:8" hidden="1" outlineLevel="1" x14ac:dyDescent="0.25">
      <c r="B206" s="47" t="s">
        <v>11826</v>
      </c>
      <c r="C206" s="48">
        <v>56063</v>
      </c>
      <c r="D206" s="13" t="str">
        <f>IF(B206="PMSP",VLOOKUP(C206,PMSP,2,FALSE),IF(B206="SINAPI",VLOOKUP(C206,SINAPI,2,FALSE),VLOOKUP(C206,Cotações,2,FALSE)))</f>
        <v>REATOR PARA LÂMPADA VAPOR METÁLICO - 220V - 250W</v>
      </c>
      <c r="E206" s="49" t="str">
        <f>IF(B206="PMSP",VLOOKUP(C206,PMSP,3,FALSE),IF(B206="SINAPI",VLOOKUP(C206,SINAPI,3,FALSE),VLOOKUP(C206,Cotações,3,FALSE)))</f>
        <v>Un</v>
      </c>
      <c r="F206" s="50">
        <f>IF(B206="PMSP",VLOOKUP(C206,PMSP,5,FALSE),IF(B206="SINAPI",VLOOKUP(C206,SINAPI,5,FALSE),VLOOKUP(C206,Cotações,4,FALSE)))</f>
        <v>126.40261500999998</v>
      </c>
      <c r="G206" s="51">
        <v>0.15631262525050099</v>
      </c>
      <c r="H206" s="50">
        <f>G206*F206</f>
        <v>19.758324590741477</v>
      </c>
    </row>
    <row r="207" spans="2:8" collapsed="1" x14ac:dyDescent="0.25"/>
    <row r="208" spans="2:8" x14ac:dyDescent="0.25">
      <c r="B208" s="31" t="s">
        <v>9</v>
      </c>
      <c r="C208" s="31" t="s">
        <v>1</v>
      </c>
      <c r="D208" s="31"/>
      <c r="E208" s="31"/>
      <c r="F208" s="31"/>
      <c r="G208" s="73" t="s">
        <v>2</v>
      </c>
      <c r="H208" s="73" t="s">
        <v>66</v>
      </c>
    </row>
    <row r="209" spans="2:8" ht="30.75" customHeight="1" x14ac:dyDescent="0.25">
      <c r="B209" s="36" t="s">
        <v>11863</v>
      </c>
      <c r="C209" s="116" t="s">
        <v>11915</v>
      </c>
      <c r="D209" s="116"/>
      <c r="E209" s="116"/>
      <c r="F209" s="44"/>
      <c r="G209" s="68" t="s">
        <v>2</v>
      </c>
      <c r="H209" s="45">
        <f>SUM(H211:H212)</f>
        <v>107.981297255</v>
      </c>
    </row>
    <row r="210" spans="2:8" hidden="1" outlineLevel="1" x14ac:dyDescent="0.25">
      <c r="B210" s="46" t="s">
        <v>61</v>
      </c>
      <c r="C210" s="46" t="s">
        <v>60</v>
      </c>
      <c r="D210" s="46" t="s">
        <v>62</v>
      </c>
      <c r="E210" s="46" t="s">
        <v>2</v>
      </c>
      <c r="F210" s="46" t="s">
        <v>63</v>
      </c>
      <c r="G210" s="69" t="s">
        <v>64</v>
      </c>
      <c r="H210" s="69" t="s">
        <v>65</v>
      </c>
    </row>
    <row r="211" spans="2:8" hidden="1" outlineLevel="1" x14ac:dyDescent="0.25">
      <c r="B211" s="47" t="s">
        <v>11826</v>
      </c>
      <c r="C211" s="48">
        <v>56048</v>
      </c>
      <c r="D211" s="13" t="str">
        <f>IF(B211="PMSP",VLOOKUP(C211,PMSP,2,FALSE),IF(B211="SINAPI",VLOOKUP(C211,SINAPI,2,FALSE),VLOOKUP(C211,Cotações,2,FALSE)))</f>
        <v>REATOR PARA LÂMPADA VAPOR DE MERCÚRIO - 80W / 220V</v>
      </c>
      <c r="E211" s="49" t="str">
        <f>IF(B211="PMSP",VLOOKUP(C211,PMSP,3,FALSE),IF(B211="SINAPI",VLOOKUP(C211,SINAPI,3,FALSE),VLOOKUP(C211,Cotações,3,FALSE)))</f>
        <v>Un</v>
      </c>
      <c r="F211" s="50">
        <f>IF(B211="PMSP",VLOOKUP(C211,PMSP,5,FALSE),IF(B211="SINAPI",VLOOKUP(C211,SINAPI,5,FALSE),VLOOKUP(C211,Cotações,4,FALSE)))</f>
        <v>50.162594509999998</v>
      </c>
      <c r="G211" s="51">
        <v>0.5</v>
      </c>
      <c r="H211" s="50">
        <f>G211*F211</f>
        <v>25.081297254999999</v>
      </c>
    </row>
    <row r="212" spans="2:8" hidden="1" outlineLevel="1" x14ac:dyDescent="0.25">
      <c r="B212" s="52" t="s">
        <v>11830</v>
      </c>
      <c r="C212" s="53">
        <v>12316</v>
      </c>
      <c r="D212" s="16" t="str">
        <f>IF(B212="PMSP",VLOOKUP(C212,PMSP,2,FALSE),IF(B212="SINAPI",VLOOKUP(C212,SINAPI,2,FALSE),VLOOKUP(C212,Cotações,2,FALSE)))</f>
        <v>REATOR P/ 1 LAMPADA VAPOR DE MERCURIO 125W USO EXT</v>
      </c>
      <c r="E212" s="54" t="str">
        <f>IF(B212="PMSP",VLOOKUP(C212,PMSP,3,FALSE),IF(B212="SINAPI",VLOOKUP(C212,SINAPI,3,FALSE),VLOOKUP(C212,Cotações,3,FALSE)))</f>
        <v xml:space="preserve">UN    </v>
      </c>
      <c r="F212" s="55" t="str">
        <f>IF(B212="PMSP",VLOOKUP(C212,PMSP,5,FALSE),IF(B212="SINAPI",VLOOKUP(C212,SINAPI,5,FALSE),VLOOKUP(C212,Cotações,4,FALSE)))</f>
        <v>165,80</v>
      </c>
      <c r="G212" s="56">
        <v>0.5</v>
      </c>
      <c r="H212" s="55">
        <f>G212*F212</f>
        <v>82.9</v>
      </c>
    </row>
    <row r="213" spans="2:8" collapsed="1" x14ac:dyDescent="0.25"/>
    <row r="214" spans="2:8" x14ac:dyDescent="0.25">
      <c r="B214" s="31" t="s">
        <v>9</v>
      </c>
      <c r="C214" s="31" t="s">
        <v>1</v>
      </c>
      <c r="D214" s="31"/>
      <c r="E214" s="31"/>
      <c r="F214" s="31"/>
      <c r="G214" s="73" t="s">
        <v>2</v>
      </c>
      <c r="H214" s="73" t="s">
        <v>66</v>
      </c>
    </row>
    <row r="215" spans="2:8" ht="25.5" customHeight="1" x14ac:dyDescent="0.25">
      <c r="B215" s="36" t="s">
        <v>11864</v>
      </c>
      <c r="C215" s="116" t="s">
        <v>11916</v>
      </c>
      <c r="D215" s="116"/>
      <c r="E215" s="116"/>
      <c r="F215" s="44"/>
      <c r="G215" s="68" t="s">
        <v>2</v>
      </c>
      <c r="H215" s="45">
        <f>SUM(H217:H219)</f>
        <v>106.17197479247477</v>
      </c>
    </row>
    <row r="216" spans="2:8" hidden="1" outlineLevel="1" x14ac:dyDescent="0.25">
      <c r="B216" s="46" t="s">
        <v>61</v>
      </c>
      <c r="C216" s="46" t="s">
        <v>60</v>
      </c>
      <c r="D216" s="46" t="s">
        <v>62</v>
      </c>
      <c r="E216" s="46" t="s">
        <v>2</v>
      </c>
      <c r="F216" s="46" t="s">
        <v>63</v>
      </c>
      <c r="G216" s="69" t="s">
        <v>64</v>
      </c>
      <c r="H216" s="69" t="s">
        <v>65</v>
      </c>
    </row>
    <row r="217" spans="2:8" ht="27" hidden="1" outlineLevel="1" x14ac:dyDescent="0.25">
      <c r="B217" s="47" t="s">
        <v>58</v>
      </c>
      <c r="C217" s="48" t="s">
        <v>11861</v>
      </c>
      <c r="D217" s="57" t="str">
        <f>IF(B217="PMSP",VLOOKUP(C217,PMSP,2,FALSE),IF(B217="SINAPI",VLOOKUP(C217,SINAPI,2,FALSE),IF(B217="Cotações",VLOOKUP(C217,Cotações,2,FALSE),VLOOKUP(C217,CSP,2,FALSE))))</f>
        <v>Valor médio de reatores para lâmpada de vapor de sódio para Cosmópolis</v>
      </c>
      <c r="E217" s="49" t="str">
        <f>IF(B217="PMSP",VLOOKUP(C217,PMSP,3,FALSE),IF(B217="SINAPI",VLOOKUP(C217,SINAPI,3,FALSE),IF(B217="Cotações",VLOOKUP(C217,Cotações,3,FALSE),VLOOKUP(C217,CSP,3,FALSE))))</f>
        <v>Und.</v>
      </c>
      <c r="F217" s="50">
        <f>IF(B217="PMSP",VLOOKUP(C217,PMSP,5,FALSE),IF(B217="SINAPI",VLOOKUP(C217,SINAPI,5,FALSE),IF(B217="Cotações",VLOOKUP(C217,Cotações,4,FALSE),VLOOKUP(C217,CSP,4,FALSE))))</f>
        <v>106.19514209215143</v>
      </c>
      <c r="G217" s="51">
        <v>0.93525458774877224</v>
      </c>
      <c r="H217" s="50">
        <f>G217*F217</f>
        <v>99.319493838317371</v>
      </c>
    </row>
    <row r="218" spans="2:8" ht="27" hidden="1" outlineLevel="1" x14ac:dyDescent="0.25">
      <c r="B218" s="52" t="s">
        <v>58</v>
      </c>
      <c r="C218" s="53" t="s">
        <v>11862</v>
      </c>
      <c r="D218" s="16" t="str">
        <f>IF(B218="PMSP",VLOOKUP(C218,PMSP,2,FALSE),IF(B218="SINAPI",VLOOKUP(C218,SINAPI,2,FALSE),IF(B218="Cotações",VLOOKUP(C218,Cotações,2,FALSE),VLOOKUP(C218,CSP,2,FALSE))))</f>
        <v>Valor médio de reatores para lâmpada de vapor de metálico para Cosmópolis</v>
      </c>
      <c r="E218" s="54" t="str">
        <f>IF(B218="PMSP",VLOOKUP(C218,PMSP,3,FALSE),IF(B218="SINAPI",VLOOKUP(C218,SINAPI,3,FALSE),IF(B218="Cotações",VLOOKUP(C218,Cotações,3,FALSE),VLOOKUP(C218,CSP,3,FALSE))))</f>
        <v>Und.</v>
      </c>
      <c r="F218" s="55">
        <f>IF(B218="PMSP",VLOOKUP(C218,PMSP,5,FALSE),IF(B218="SINAPI",VLOOKUP(C218,SINAPI,5,FALSE),IF(B218="Cotações",VLOOKUP(C218,Cotações,4,FALSE),VLOOKUP(C218,CSP,4,FALSE))))</f>
        <v>105.82872751254509</v>
      </c>
      <c r="G218" s="56">
        <v>6.4486947531661926E-2</v>
      </c>
      <c r="H218" s="55">
        <f>G218*F218</f>
        <v>6.8245715984440416</v>
      </c>
    </row>
    <row r="219" spans="2:8" ht="27" hidden="1" outlineLevel="1" x14ac:dyDescent="0.25">
      <c r="B219" s="47" t="s">
        <v>58</v>
      </c>
      <c r="C219" s="48" t="s">
        <v>11863</v>
      </c>
      <c r="D219" s="57" t="str">
        <f>IF(B219="PMSP",VLOOKUP(C219,PMSP,2,FALSE),IF(B219="SINAPI",VLOOKUP(C219,SINAPI,2,FALSE),IF(B219="Cotações",VLOOKUP(C219,Cotações,2,FALSE),VLOOKUP(C219,CSP,2,FALSE))))</f>
        <v>Valor médio de reatores para lâmpada de vapor de mercúrio para Cosmópolis</v>
      </c>
      <c r="E219" s="49" t="str">
        <f>IF(B219="PMSP",VLOOKUP(C219,PMSP,3,FALSE),IF(B219="SINAPI",VLOOKUP(C219,SINAPI,3,FALSE),IF(B219="Cotações",VLOOKUP(C219,Cotações,3,FALSE),VLOOKUP(C219,CSP,3,FALSE))))</f>
        <v>Und.</v>
      </c>
      <c r="F219" s="50">
        <f>IF(B219="PMSP",VLOOKUP(C219,PMSP,5,FALSE),IF(B219="SINAPI",VLOOKUP(C219,SINAPI,5,FALSE),IF(B219="Cotações",VLOOKUP(C219,Cotações,4,FALSE),VLOOKUP(C219,CSP,4,FALSE))))</f>
        <v>107.981297255</v>
      </c>
      <c r="G219" s="51">
        <v>2.5846471956577922E-4</v>
      </c>
      <c r="H219" s="50">
        <f>G219*F219</f>
        <v>2.7909355713362619E-2</v>
      </c>
    </row>
    <row r="220" spans="2:8" collapsed="1" x14ac:dyDescent="0.25"/>
    <row r="221" spans="2:8" x14ac:dyDescent="0.25">
      <c r="B221" s="31" t="s">
        <v>9</v>
      </c>
      <c r="C221" s="31" t="s">
        <v>1</v>
      </c>
      <c r="D221" s="31"/>
      <c r="E221" s="31"/>
      <c r="F221" s="31"/>
      <c r="G221" s="73" t="s">
        <v>2</v>
      </c>
      <c r="H221" s="73" t="s">
        <v>66</v>
      </c>
    </row>
    <row r="222" spans="2:8" ht="27.75" customHeight="1" x14ac:dyDescent="0.25">
      <c r="B222" s="36" t="s">
        <v>11865</v>
      </c>
      <c r="C222" s="116" t="s">
        <v>11992</v>
      </c>
      <c r="D222" s="116"/>
      <c r="E222" s="116"/>
      <c r="F222" s="44"/>
      <c r="G222" s="68" t="s">
        <v>2</v>
      </c>
      <c r="H222" s="45">
        <f>SUM(H224:H228)</f>
        <v>52.874760519864182</v>
      </c>
    </row>
    <row r="223" spans="2:8" hidden="1" outlineLevel="1" x14ac:dyDescent="0.25">
      <c r="B223" s="46" t="s">
        <v>61</v>
      </c>
      <c r="C223" s="46" t="s">
        <v>60</v>
      </c>
      <c r="D223" s="46" t="s">
        <v>62</v>
      </c>
      <c r="E223" s="46" t="s">
        <v>2</v>
      </c>
      <c r="F223" s="46" t="s">
        <v>63</v>
      </c>
      <c r="G223" s="69" t="s">
        <v>64</v>
      </c>
      <c r="H223" s="69" t="s">
        <v>65</v>
      </c>
    </row>
    <row r="224" spans="2:8" hidden="1" outlineLevel="1" x14ac:dyDescent="0.25">
      <c r="B224" s="47" t="s">
        <v>11826</v>
      </c>
      <c r="C224" s="48">
        <v>56450</v>
      </c>
      <c r="D224" s="13" t="str">
        <f>IF(B224="PMSP",VLOOKUP(C224,PMSP,2,FALSE),IF(B224="SINAPI",VLOOKUP(C224,SINAPI,2,FALSE),VLOOKUP(C224,Cotações,2,FALSE)))</f>
        <v>LÂMPADA VAPOR DE SÓDIO - 70W</v>
      </c>
      <c r="E224" s="49" t="str">
        <f>IF(B224="PMSP",VLOOKUP(C224,PMSP,3,FALSE),IF(B224="SINAPI",VLOOKUP(C224,SINAPI,3,FALSE),VLOOKUP(C224,Cotações,3,FALSE)))</f>
        <v>Un</v>
      </c>
      <c r="F224" s="50">
        <f>IF(B224="PMSP",VLOOKUP(C224,PMSP,5,FALSE),IF(B224="SINAPI",VLOOKUP(C224,SINAPI,5,FALSE),VLOOKUP(C224,Cotações,4,FALSE)))</f>
        <v>42.004355820000001</v>
      </c>
      <c r="G224" s="51">
        <v>0.13016411997736277</v>
      </c>
      <c r="H224" s="50">
        <f>G224*F224</f>
        <v>5.4674600105263158</v>
      </c>
    </row>
    <row r="225" spans="2:8" hidden="1" outlineLevel="1" x14ac:dyDescent="0.25">
      <c r="B225" s="52" t="s">
        <v>11829</v>
      </c>
      <c r="C225" s="53">
        <v>1</v>
      </c>
      <c r="D225" s="16" t="str">
        <f>IF(B225="PMSP",VLOOKUP(C225,PMSP,2,FALSE),IF(B225="SINAPI",VLOOKUP(C225,SINAPI,2,FALSE),VLOOKUP(C225,Cotações,2,FALSE)))</f>
        <v>Lâmpada de vapor de sódio de 100W</v>
      </c>
      <c r="E225" s="54" t="str">
        <f>IF(B225="PMSP",VLOOKUP(C225,PMSP,3,FALSE),IF(B225="SINAPI",VLOOKUP(C225,SINAPI,3,FALSE),VLOOKUP(C225,Cotações,3,FALSE)))</f>
        <v>Und.</v>
      </c>
      <c r="F225" s="55" t="str">
        <f>IF(B225="PMSP",VLOOKUP(C225,PMSP,5,FALSE),IF(B225="SINAPI",VLOOKUP(C225,SINAPI,5,FALSE),VLOOKUP(C225,Cotações,4,FALSE)))</f>
        <v>52,74</v>
      </c>
      <c r="G225" s="56">
        <v>0.50028296547821161</v>
      </c>
      <c r="H225" s="55">
        <f>G225*F225</f>
        <v>26.384923599320881</v>
      </c>
    </row>
    <row r="226" spans="2:8" hidden="1" outlineLevel="1" x14ac:dyDescent="0.25">
      <c r="B226" s="47" t="s">
        <v>11830</v>
      </c>
      <c r="C226" s="48">
        <v>12216</v>
      </c>
      <c r="D226" s="13" t="str">
        <f>IF(B226="PMSP",VLOOKUP(C226,PMSP,2,FALSE),IF(B226="SINAPI",VLOOKUP(C226,SINAPI,2,FALSE),VLOOKUP(C226,Cotações,2,FALSE)))</f>
        <v>LAMPADA VAPOR DE SODIO OVOIDE 150 W (BASE E40)</v>
      </c>
      <c r="E226" s="49" t="str">
        <f>IF(B226="PMSP",VLOOKUP(C226,PMSP,3,FALSE),IF(B226="SINAPI",VLOOKUP(C226,SINAPI,3,FALSE),VLOOKUP(C226,Cotações,3,FALSE)))</f>
        <v xml:space="preserve">UN    </v>
      </c>
      <c r="F226" s="50" t="str">
        <f>IF(B226="PMSP",VLOOKUP(C226,PMSP,5,FALSE),IF(B226="SINAPI",VLOOKUP(C226,SINAPI,5,FALSE),VLOOKUP(C226,Cotações,4,FALSE)))</f>
        <v>52,74</v>
      </c>
      <c r="G226" s="51">
        <v>0.20882852292020374</v>
      </c>
      <c r="H226" s="50">
        <f>G226*F226</f>
        <v>11.013616298811545</v>
      </c>
    </row>
    <row r="227" spans="2:8" hidden="1" outlineLevel="1" x14ac:dyDescent="0.25">
      <c r="B227" s="52" t="s">
        <v>11830</v>
      </c>
      <c r="C227" s="53">
        <v>3757</v>
      </c>
      <c r="D227" s="16" t="str">
        <f>IF(B227="PMSP",VLOOKUP(C227,PMSP,2,FALSE),IF(B227="SINAPI",VLOOKUP(C227,SINAPI,2,FALSE),VLOOKUP(C227,Cotações,2,FALSE)))</f>
        <v>LAMPADA VAPOR DE SODIO OVOIDE 250 W (BASE E40)</v>
      </c>
      <c r="E227" s="54" t="str">
        <f>IF(B227="PMSP",VLOOKUP(C227,PMSP,3,FALSE),IF(B227="SINAPI",VLOOKUP(C227,SINAPI,3,FALSE),VLOOKUP(C227,Cotações,3,FALSE)))</f>
        <v xml:space="preserve">UN    </v>
      </c>
      <c r="F227" s="55" t="str">
        <f>IF(B227="PMSP",VLOOKUP(C227,PMSP,5,FALSE),IF(B227="SINAPI",VLOOKUP(C227,SINAPI,5,FALSE),VLOOKUP(C227,Cotações,4,FALSE)))</f>
        <v>60,99</v>
      </c>
      <c r="G227" s="56">
        <v>0.14035087719298245</v>
      </c>
      <c r="H227" s="55">
        <f>G227*F227</f>
        <v>8.56</v>
      </c>
    </row>
    <row r="228" spans="2:8" hidden="1" outlineLevel="1" x14ac:dyDescent="0.25">
      <c r="B228" s="47" t="s">
        <v>11830</v>
      </c>
      <c r="C228" s="48">
        <v>3758</v>
      </c>
      <c r="D228" s="13" t="str">
        <f>IF(B228="PMSP",VLOOKUP(C228,PMSP,2,FALSE),IF(B228="SINAPI",VLOOKUP(C228,SINAPI,2,FALSE),VLOOKUP(C228,Cotações,2,FALSE)))</f>
        <v>LAMPADA VAPOR DE SODIO OVOIDE 400 W (BASE E40)</v>
      </c>
      <c r="E228" s="49" t="str">
        <f>IF(B228="PMSP",VLOOKUP(C228,PMSP,3,FALSE),IF(B228="SINAPI",VLOOKUP(C228,SINAPI,3,FALSE),VLOOKUP(C228,Cotações,3,FALSE)))</f>
        <v xml:space="preserve">UN    </v>
      </c>
      <c r="F228" s="50" t="str">
        <f>IF(B228="PMSP",VLOOKUP(C228,PMSP,5,FALSE),IF(B228="SINAPI",VLOOKUP(C228,SINAPI,5,FALSE),VLOOKUP(C228,Cotações,4,FALSE)))</f>
        <v>71,11</v>
      </c>
      <c r="G228" s="51">
        <v>2.037351443123939E-2</v>
      </c>
      <c r="H228" s="50">
        <f>G228*F228</f>
        <v>1.448760611205433</v>
      </c>
    </row>
    <row r="229" spans="2:8" collapsed="1" x14ac:dyDescent="0.25"/>
    <row r="230" spans="2:8" x14ac:dyDescent="0.25">
      <c r="B230" s="31" t="s">
        <v>9</v>
      </c>
      <c r="C230" s="31" t="s">
        <v>1</v>
      </c>
      <c r="D230" s="31"/>
      <c r="E230" s="31"/>
      <c r="F230" s="31"/>
      <c r="G230" s="73" t="s">
        <v>2</v>
      </c>
      <c r="H230" s="73" t="s">
        <v>66</v>
      </c>
    </row>
    <row r="231" spans="2:8" ht="35.25" customHeight="1" x14ac:dyDescent="0.25">
      <c r="B231" s="36" t="s">
        <v>11866</v>
      </c>
      <c r="C231" s="116" t="s">
        <v>11993</v>
      </c>
      <c r="D231" s="116"/>
      <c r="E231" s="116"/>
      <c r="F231" s="44"/>
      <c r="G231" s="68" t="s">
        <v>2</v>
      </c>
      <c r="H231" s="45">
        <f>SUM(H235:H237)</f>
        <v>72.669838226607666</v>
      </c>
    </row>
    <row r="232" spans="2:8" hidden="1" outlineLevel="1" x14ac:dyDescent="0.25">
      <c r="B232" s="46" t="s">
        <v>61</v>
      </c>
      <c r="C232" s="46" t="s">
        <v>60</v>
      </c>
      <c r="D232" s="46" t="s">
        <v>62</v>
      </c>
      <c r="E232" s="46" t="s">
        <v>2</v>
      </c>
      <c r="F232" s="46" t="s">
        <v>63</v>
      </c>
      <c r="G232" s="69" t="s">
        <v>64</v>
      </c>
      <c r="H232" s="69" t="s">
        <v>65</v>
      </c>
    </row>
    <row r="233" spans="2:8" ht="27" hidden="1" outlineLevel="1" x14ac:dyDescent="0.25">
      <c r="B233" s="47" t="s">
        <v>11826</v>
      </c>
      <c r="C233" s="48">
        <v>56480</v>
      </c>
      <c r="D233" s="13" t="str">
        <f>IF(B233="PMSP",VLOOKUP(C233,PMSP,2,FALSE),IF(B233="SINAPI",VLOOKUP(C233,SINAPI,2,FALSE),VLOOKUP(C233,Cotações,2,FALSE)))</f>
        <v>LÂMPADA MULTIVAPOR METÁLICO TUBULAR OU OVÓIDE, BASE E27 - 70W - 1ª LINHA</v>
      </c>
      <c r="E233" s="49" t="str">
        <f>IF(B233="PMSP",VLOOKUP(C233,PMSP,3,FALSE),IF(B233="SINAPI",VLOOKUP(C233,SINAPI,3,FALSE),VLOOKUP(C233,Cotações,3,FALSE)))</f>
        <v>Un</v>
      </c>
      <c r="F233" s="50">
        <f>IF(B233="PMSP",VLOOKUP(C233,PMSP,5,FALSE),IF(B233="SINAPI",VLOOKUP(C233,SINAPI,5,FALSE),VLOOKUP(C233,Cotações,4,FALSE)))</f>
        <v>44.363900979999997</v>
      </c>
      <c r="G233" s="51">
        <v>2.9498525073746312E-3</v>
      </c>
      <c r="H233" s="50">
        <f>G233*F233</f>
        <v>0.13086696454277286</v>
      </c>
    </row>
    <row r="234" spans="2:8" hidden="1" outlineLevel="1" x14ac:dyDescent="0.25">
      <c r="B234" s="52" t="s">
        <v>11829</v>
      </c>
      <c r="C234" s="53">
        <v>2</v>
      </c>
      <c r="D234" s="16" t="str">
        <f>IF(B234="PMSP",VLOOKUP(C234,PMSP,2,FALSE),IF(B234="SINAPI",VLOOKUP(C234,SINAPI,2,FALSE),VLOOKUP(C234,Cotações,2,FALSE)))</f>
        <v>Lâmpada de vapor metálico de 100W</v>
      </c>
      <c r="E234" s="54" t="str">
        <f>IF(B234="PMSP",VLOOKUP(C234,PMSP,3,FALSE),IF(B234="SINAPI",VLOOKUP(C234,SINAPI,3,FALSE),VLOOKUP(C234,Cotações,3,FALSE)))</f>
        <v>Und.</v>
      </c>
      <c r="F234" s="55" t="str">
        <f>IF(B234="PMSP",VLOOKUP(C234,PMSP,5,FALSE),IF(B234="SINAPI",VLOOKUP(C234,SINAPI,5,FALSE),VLOOKUP(C234,Cotações,4,FALSE)))</f>
        <v>49,93</v>
      </c>
      <c r="G234" s="56">
        <v>0.13716814159292035</v>
      </c>
      <c r="H234" s="55">
        <f>G234*F234</f>
        <v>6.8488053097345132</v>
      </c>
    </row>
    <row r="235" spans="2:8" hidden="1" outlineLevel="1" x14ac:dyDescent="0.25">
      <c r="B235" s="47" t="s">
        <v>11830</v>
      </c>
      <c r="C235" s="48">
        <v>39376</v>
      </c>
      <c r="D235" s="13" t="str">
        <f>IF(B235="PMSP",VLOOKUP(C235,PMSP,2,FALSE),IF(B235="SINAPI",VLOOKUP(C235,SINAPI,2,FALSE),VLOOKUP(C235,Cotações,2,FALSE)))</f>
        <v>LAMPADA VAPOR METALICO OVOIDE 150 W, BASE E27/E40</v>
      </c>
      <c r="E235" s="49" t="str">
        <f>IF(B235="PMSP",VLOOKUP(C235,PMSP,3,FALSE),IF(B235="SINAPI",VLOOKUP(C235,SINAPI,3,FALSE),VLOOKUP(C235,Cotações,3,FALSE)))</f>
        <v xml:space="preserve">UN    </v>
      </c>
      <c r="F235" s="50" t="str">
        <f>IF(B235="PMSP",VLOOKUP(C235,PMSP,5,FALSE),IF(B235="SINAPI",VLOOKUP(C235,SINAPI,5,FALSE),VLOOKUP(C235,Cotações,4,FALSE)))</f>
        <v>49,93</v>
      </c>
      <c r="G235" s="51">
        <v>0.25811209439528021</v>
      </c>
      <c r="H235" s="50">
        <f>G235*F235</f>
        <v>12.887536873156341</v>
      </c>
    </row>
    <row r="236" spans="2:8" ht="27" hidden="1" outlineLevel="1" x14ac:dyDescent="0.25">
      <c r="B236" s="52" t="s">
        <v>11826</v>
      </c>
      <c r="C236" s="53">
        <v>56482</v>
      </c>
      <c r="D236" s="16" t="str">
        <f>IF(B236="PMSP",VLOOKUP(C236,PMSP,2,FALSE),IF(B236="SINAPI",VLOOKUP(C236,SINAPI,2,FALSE),VLOOKUP(C236,Cotações,2,FALSE)))</f>
        <v>LÂMPADA MULTIVAPOR METÁLICO TUBULAR OU OVÓIDE, BASE E40 - 250W</v>
      </c>
      <c r="E236" s="54" t="str">
        <f>IF(B236="PMSP",VLOOKUP(C236,PMSP,3,FALSE),IF(B236="SINAPI",VLOOKUP(C236,SINAPI,3,FALSE),VLOOKUP(C236,Cotações,3,FALSE)))</f>
        <v>Un</v>
      </c>
      <c r="F236" s="55">
        <f>IF(B236="PMSP",VLOOKUP(C236,PMSP,5,FALSE),IF(B236="SINAPI",VLOOKUP(C236,SINAPI,5,FALSE),VLOOKUP(C236,Cotações,4,FALSE)))</f>
        <v>98.010163579999997</v>
      </c>
      <c r="G236" s="56">
        <v>0.36135693215339232</v>
      </c>
      <c r="H236" s="55">
        <f>G236*F236</f>
        <v>35.41665203112094</v>
      </c>
    </row>
    <row r="237" spans="2:8" ht="27" hidden="1" outlineLevel="1" x14ac:dyDescent="0.25">
      <c r="B237" s="47" t="s">
        <v>11826</v>
      </c>
      <c r="C237" s="48">
        <v>56483</v>
      </c>
      <c r="D237" s="13" t="str">
        <f>IF(B237="PMSP",VLOOKUP(C237,PMSP,2,FALSE),IF(B237="SINAPI",VLOOKUP(C237,SINAPI,2,FALSE),VLOOKUP(C237,Cotações,2,FALSE)))</f>
        <v>LÂMPADA MULTIVAPOR METÁLICO TUBULAR OU OVÓIDE, BASE E40 - 400W</v>
      </c>
      <c r="E237" s="49" t="str">
        <f>IF(B237="PMSP",VLOOKUP(C237,PMSP,3,FALSE),IF(B237="SINAPI",VLOOKUP(C237,SINAPI,3,FALSE),VLOOKUP(C237,Cotações,3,FALSE)))</f>
        <v>Un</v>
      </c>
      <c r="F237" s="50">
        <f>IF(B237="PMSP",VLOOKUP(C237,PMSP,5,FALSE),IF(B237="SINAPI",VLOOKUP(C237,SINAPI,5,FALSE),VLOOKUP(C237,Cotações,4,FALSE)))</f>
        <v>101.34914257999999</v>
      </c>
      <c r="G237" s="51">
        <v>0.24041297935103245</v>
      </c>
      <c r="H237" s="50">
        <f>G237*F237</f>
        <v>24.36564932233038</v>
      </c>
    </row>
    <row r="238" spans="2:8" collapsed="1" x14ac:dyDescent="0.25"/>
    <row r="239" spans="2:8" x14ac:dyDescent="0.25">
      <c r="B239" s="31" t="s">
        <v>9</v>
      </c>
      <c r="C239" s="31" t="s">
        <v>1</v>
      </c>
      <c r="D239" s="31"/>
      <c r="E239" s="31"/>
      <c r="F239" s="31"/>
      <c r="G239" s="73" t="s">
        <v>2</v>
      </c>
      <c r="H239" s="73" t="s">
        <v>66</v>
      </c>
    </row>
    <row r="240" spans="2:8" ht="32.25" customHeight="1" x14ac:dyDescent="0.25">
      <c r="B240" s="36" t="s">
        <v>11867</v>
      </c>
      <c r="C240" s="116" t="s">
        <v>11994</v>
      </c>
      <c r="D240" s="116"/>
      <c r="E240" s="116"/>
      <c r="F240" s="44"/>
      <c r="G240" s="68" t="s">
        <v>2</v>
      </c>
      <c r="H240" s="45">
        <f>SUM(H242:H243)</f>
        <v>29.575006492499998</v>
      </c>
    </row>
    <row r="241" spans="2:8" hidden="1" outlineLevel="1" x14ac:dyDescent="0.25">
      <c r="B241" s="46" t="s">
        <v>61</v>
      </c>
      <c r="C241" s="46" t="s">
        <v>60</v>
      </c>
      <c r="D241" s="46" t="s">
        <v>62</v>
      </c>
      <c r="E241" s="46" t="s">
        <v>2</v>
      </c>
      <c r="F241" s="46" t="s">
        <v>63</v>
      </c>
      <c r="G241" s="69" t="s">
        <v>64</v>
      </c>
      <c r="H241" s="69" t="s">
        <v>65</v>
      </c>
    </row>
    <row r="242" spans="2:8" hidden="1" outlineLevel="1" x14ac:dyDescent="0.25">
      <c r="B242" s="47" t="s">
        <v>11826</v>
      </c>
      <c r="C242" s="48">
        <v>56438</v>
      </c>
      <c r="D242" s="13" t="str">
        <f>IF(B242="PMSP",VLOOKUP(C242,PMSP,2,FALSE),IF(B242="SINAPI",VLOOKUP(C242,SINAPI,2,FALSE),VLOOKUP(C242,Cotações,2,FALSE)))</f>
        <v>LÂMPADA VAPOR DE MERCÚRIO - 220V - 80W</v>
      </c>
      <c r="E242" s="49" t="str">
        <f>IF(B242="PMSP",VLOOKUP(C242,PMSP,3,FALSE),IF(B242="SINAPI",VLOOKUP(C242,SINAPI,3,FALSE),VLOOKUP(C242,Cotações,3,FALSE)))</f>
        <v>Un</v>
      </c>
      <c r="F242" s="50">
        <f>IF(B242="PMSP",VLOOKUP(C242,PMSP,5,FALSE),IF(B242="SINAPI",VLOOKUP(C242,SINAPI,5,FALSE),VLOOKUP(C242,Cotações,4,FALSE)))</f>
        <v>28.014033810000001</v>
      </c>
      <c r="G242" s="51">
        <v>1.9230769230769232E-2</v>
      </c>
      <c r="H242" s="50">
        <f>G242*F242</f>
        <v>0.53873141942307701</v>
      </c>
    </row>
    <row r="243" spans="2:8" hidden="1" outlineLevel="1" x14ac:dyDescent="0.25">
      <c r="B243" s="52" t="s">
        <v>11826</v>
      </c>
      <c r="C243" s="53">
        <v>56439</v>
      </c>
      <c r="D243" s="16" t="str">
        <f>IF(B243="PMSP",VLOOKUP(C243,PMSP,2,FALSE),IF(B243="SINAPI",VLOOKUP(C243,SINAPI,2,FALSE),VLOOKUP(C243,Cotações,2,FALSE)))</f>
        <v>LÂMPADA VAPOR DE MERCÚRIO - 220V - 125W</v>
      </c>
      <c r="E243" s="54" t="str">
        <f>IF(B243="PMSP",VLOOKUP(C243,PMSP,3,FALSE),IF(B243="SINAPI",VLOOKUP(C243,SINAPI,3,FALSE),VLOOKUP(C243,Cotações,3,FALSE)))</f>
        <v>Un</v>
      </c>
      <c r="F243" s="55">
        <f>IF(B243="PMSP",VLOOKUP(C243,PMSP,5,FALSE),IF(B243="SINAPI",VLOOKUP(C243,SINAPI,5,FALSE),VLOOKUP(C243,Cotações,4,FALSE)))</f>
        <v>29.6056138</v>
      </c>
      <c r="G243" s="56">
        <v>0.98076923076923073</v>
      </c>
      <c r="H243" s="55">
        <f>G243*F243</f>
        <v>29.036275073076922</v>
      </c>
    </row>
    <row r="244" spans="2:8" collapsed="1" x14ac:dyDescent="0.25"/>
    <row r="245" spans="2:8" x14ac:dyDescent="0.25">
      <c r="B245" s="31" t="s">
        <v>9</v>
      </c>
      <c r="C245" s="31" t="s">
        <v>1</v>
      </c>
      <c r="D245" s="31"/>
      <c r="E245" s="31"/>
      <c r="F245" s="31"/>
      <c r="G245" s="73" t="s">
        <v>2</v>
      </c>
      <c r="H245" s="73" t="s">
        <v>66</v>
      </c>
    </row>
    <row r="246" spans="2:8" x14ac:dyDescent="0.25">
      <c r="B246" s="36" t="s">
        <v>11868</v>
      </c>
      <c r="C246" s="116" t="s">
        <v>11942</v>
      </c>
      <c r="D246" s="116"/>
      <c r="E246" s="116"/>
      <c r="F246" s="44"/>
      <c r="G246" s="68" t="s">
        <v>2</v>
      </c>
      <c r="H246" s="45">
        <f>SUM(H248:H249)</f>
        <v>64.010000000000005</v>
      </c>
    </row>
    <row r="247" spans="2:8" hidden="1" outlineLevel="1" x14ac:dyDescent="0.25">
      <c r="B247" s="46" t="s">
        <v>61</v>
      </c>
      <c r="C247" s="46" t="s">
        <v>60</v>
      </c>
      <c r="D247" s="46" t="s">
        <v>62</v>
      </c>
      <c r="E247" s="46" t="s">
        <v>2</v>
      </c>
      <c r="F247" s="46" t="s">
        <v>63</v>
      </c>
      <c r="G247" s="69" t="s">
        <v>64</v>
      </c>
      <c r="H247" s="69" t="s">
        <v>65</v>
      </c>
    </row>
    <row r="248" spans="2:8" hidden="1" outlineLevel="1" x14ac:dyDescent="0.25">
      <c r="B248" s="47" t="s">
        <v>11829</v>
      </c>
      <c r="C248" s="48">
        <v>3</v>
      </c>
      <c r="D248" s="13" t="str">
        <f>IF(B248="PMSP",VLOOKUP(C248,PMSP,2,FALSE),IF(B248="SINAPI",VLOOKUP(C248,SINAPI,2,FALSE),VLOOKUP(C248,Cotações,2,FALSE)))</f>
        <v>Lâmpada mista de 30W</v>
      </c>
      <c r="E248" s="49" t="str">
        <f>IF(B248="PMSP",VLOOKUP(C248,PMSP,3,FALSE),IF(B248="SINAPI",VLOOKUP(C248,SINAPI,3,FALSE),VLOOKUP(C248,Cotações,3,FALSE)))</f>
        <v>Und.</v>
      </c>
      <c r="F248" s="50" t="str">
        <f>IF(B248="PMSP",VLOOKUP(C248,PMSP,5,FALSE),IF(B248="SINAPI",VLOOKUP(C248,SINAPI,5,FALSE),VLOOKUP(C248,Cotações,4,FALSE)))</f>
        <v>27,30</v>
      </c>
      <c r="G248" s="51">
        <v>1</v>
      </c>
      <c r="H248" s="50">
        <f>G248*F248</f>
        <v>27.3</v>
      </c>
    </row>
    <row r="249" spans="2:8" hidden="1" outlineLevel="1" x14ac:dyDescent="0.25">
      <c r="B249" s="52" t="s">
        <v>11830</v>
      </c>
      <c r="C249" s="53">
        <v>3750</v>
      </c>
      <c r="D249" s="16" t="str">
        <f>IF(B249="PMSP",VLOOKUP(C249,PMSP,2,FALSE),IF(B249="SINAPI",VLOOKUP(C249,SINAPI,2,FALSE),VLOOKUP(C249,Cotações,2,FALSE)))</f>
        <v>LAMPADA DE LUZ MISTA 250 W, BASE E27 (220 V)</v>
      </c>
      <c r="E249" s="54" t="str">
        <f>IF(B249="PMSP",VLOOKUP(C249,PMSP,3,FALSE),IF(B249="SINAPI",VLOOKUP(C249,SINAPI,3,FALSE),VLOOKUP(C249,Cotações,3,FALSE)))</f>
        <v xml:space="preserve">UN    </v>
      </c>
      <c r="F249" s="55" t="str">
        <f>IF(B249="PMSP",VLOOKUP(C249,PMSP,5,FALSE),IF(B249="SINAPI",VLOOKUP(C249,SINAPI,5,FALSE),VLOOKUP(C249,Cotações,4,FALSE)))</f>
        <v>36,71</v>
      </c>
      <c r="G249" s="56">
        <v>1</v>
      </c>
      <c r="H249" s="55">
        <f>G249*F249</f>
        <v>36.71</v>
      </c>
    </row>
    <row r="250" spans="2:8" collapsed="1" x14ac:dyDescent="0.25"/>
    <row r="251" spans="2:8" x14ac:dyDescent="0.25">
      <c r="B251" s="31" t="s">
        <v>9</v>
      </c>
      <c r="C251" s="31" t="s">
        <v>1</v>
      </c>
      <c r="D251" s="31"/>
      <c r="E251" s="31"/>
      <c r="F251" s="31"/>
      <c r="G251" s="73" t="s">
        <v>2</v>
      </c>
      <c r="H251" s="73" t="s">
        <v>66</v>
      </c>
    </row>
    <row r="252" spans="2:8" ht="31.5" customHeight="1" x14ac:dyDescent="0.25">
      <c r="B252" s="36" t="s">
        <v>11869</v>
      </c>
      <c r="C252" s="116" t="s">
        <v>11949</v>
      </c>
      <c r="D252" s="116"/>
      <c r="E252" s="116"/>
      <c r="F252" s="44"/>
      <c r="G252" s="68" t="s">
        <v>2</v>
      </c>
      <c r="H252" s="45">
        <f>SUM(H254:H256)</f>
        <v>277.54349851009704</v>
      </c>
    </row>
    <row r="253" spans="2:8" hidden="1" outlineLevel="1" x14ac:dyDescent="0.25">
      <c r="B253" s="46" t="s">
        <v>61</v>
      </c>
      <c r="C253" s="46" t="s">
        <v>60</v>
      </c>
      <c r="D253" s="46" t="s">
        <v>62</v>
      </c>
      <c r="E253" s="46" t="s">
        <v>2</v>
      </c>
      <c r="F253" s="46" t="s">
        <v>63</v>
      </c>
      <c r="G253" s="69" t="s">
        <v>64</v>
      </c>
      <c r="H253" s="69" t="s">
        <v>65</v>
      </c>
    </row>
    <row r="254" spans="2:8" hidden="1" outlineLevel="1" x14ac:dyDescent="0.25">
      <c r="B254" s="47" t="s">
        <v>11826</v>
      </c>
      <c r="C254" s="48">
        <v>56494</v>
      </c>
      <c r="D254" s="13" t="str">
        <f>IF(B254="PMSP",VLOOKUP(C254,PMSP,2,FALSE),IF(B254="SINAPI",VLOOKUP(C254,SINAPI,2,FALSE),VLOOKUP(C254,Cotações,2,FALSE)))</f>
        <v>LÂMPADA DE LED (BULBO) SOQUETE E-27/E- 40 - 40 W</v>
      </c>
      <c r="E254" s="49" t="str">
        <f>IF(B254="PMSP",VLOOKUP(C254,PMSP,3,FALSE),IF(B254="SINAPI",VLOOKUP(C254,SINAPI,3,FALSE),VLOOKUP(C254,Cotações,3,FALSE)))</f>
        <v>Un</v>
      </c>
      <c r="F254" s="50">
        <f>IF(B254="PMSP",VLOOKUP(C254,PMSP,5,FALSE),IF(B254="SINAPI",VLOOKUP(C254,SINAPI,5,FALSE),VLOOKUP(C254,Cotações,4,FALSE)))</f>
        <v>97.531576589999986</v>
      </c>
      <c r="G254" s="51">
        <v>0.1941747572815534</v>
      </c>
      <c r="H254" s="50">
        <f>G254*F254</f>
        <v>18.938170211650483</v>
      </c>
    </row>
    <row r="255" spans="2:8" hidden="1" outlineLevel="1" x14ac:dyDescent="0.25">
      <c r="B255" s="52" t="s">
        <v>11826</v>
      </c>
      <c r="C255" s="53">
        <v>56495</v>
      </c>
      <c r="D255" s="16" t="str">
        <f>IF(B255="PMSP",VLOOKUP(C255,PMSP,2,FALSE),IF(B255="SINAPI",VLOOKUP(C255,SINAPI,2,FALSE),VLOOKUP(C255,Cotações,2,FALSE)))</f>
        <v>LÂMPADA DE LED (BULBO) SOQUETE E-27/E- 40 - 70 W</v>
      </c>
      <c r="E255" s="54" t="str">
        <f>IF(B255="PMSP",VLOOKUP(C255,PMSP,3,FALSE),IF(B255="SINAPI",VLOOKUP(C255,SINAPI,3,FALSE),VLOOKUP(C255,Cotações,3,FALSE)))</f>
        <v>Un</v>
      </c>
      <c r="F255" s="55">
        <f>IF(B255="PMSP",VLOOKUP(C255,PMSP,5,FALSE),IF(B255="SINAPI",VLOOKUP(C255,SINAPI,5,FALSE),VLOOKUP(C255,Cotações,4,FALSE)))</f>
        <v>111.23252041999999</v>
      </c>
      <c r="G255" s="56">
        <v>5.8252427184466021E-2</v>
      </c>
      <c r="H255" s="55">
        <f>G255*F255</f>
        <v>6.479564296310679</v>
      </c>
    </row>
    <row r="256" spans="2:8" hidden="1" outlineLevel="1" x14ac:dyDescent="0.25">
      <c r="B256" s="47" t="s">
        <v>11826</v>
      </c>
      <c r="C256" s="48">
        <v>56497</v>
      </c>
      <c r="D256" s="13" t="str">
        <f>IF(B256="PMSP",VLOOKUP(C256,PMSP,2,FALSE),IF(B256="SINAPI",VLOOKUP(C256,SINAPI,2,FALSE),VLOOKUP(C256,Cotações,2,FALSE)))</f>
        <v>LÂMPADA DE LED (BULBO) SOQUETE E-27/E- 40 - 150 W</v>
      </c>
      <c r="E256" s="49" t="str">
        <f>IF(B256="PMSP",VLOOKUP(C256,PMSP,3,FALSE),IF(B256="SINAPI",VLOOKUP(C256,SINAPI,3,FALSE),VLOOKUP(C256,Cotações,3,FALSE)))</f>
        <v>Un</v>
      </c>
      <c r="F256" s="50">
        <f>IF(B256="PMSP",VLOOKUP(C256,PMSP,5,FALSE),IF(B256="SINAPI",VLOOKUP(C256,SINAPI,5,FALSE),VLOOKUP(C256,Cotações,4,FALSE)))</f>
        <v>337.25913885999995</v>
      </c>
      <c r="G256" s="51">
        <v>0.74757281553398058</v>
      </c>
      <c r="H256" s="50">
        <f>G256*F256</f>
        <v>252.1257640021359</v>
      </c>
    </row>
    <row r="257" spans="2:8" collapsed="1" x14ac:dyDescent="0.25"/>
    <row r="258" spans="2:8" x14ac:dyDescent="0.25">
      <c r="B258" s="31" t="s">
        <v>9</v>
      </c>
      <c r="C258" s="31" t="s">
        <v>1</v>
      </c>
      <c r="D258" s="31"/>
      <c r="E258" s="31"/>
      <c r="F258" s="31"/>
      <c r="G258" s="73" t="s">
        <v>2</v>
      </c>
      <c r="H258" s="73" t="s">
        <v>66</v>
      </c>
    </row>
    <row r="259" spans="2:8" x14ac:dyDescent="0.25">
      <c r="B259" s="36" t="s">
        <v>11870</v>
      </c>
      <c r="C259" s="116" t="s">
        <v>11935</v>
      </c>
      <c r="D259" s="116"/>
      <c r="E259" s="116"/>
      <c r="F259" s="44"/>
      <c r="G259" s="68" t="s">
        <v>2</v>
      </c>
      <c r="H259" s="45">
        <f>SUM(H261:H265)</f>
        <v>60.636851358092692</v>
      </c>
    </row>
    <row r="260" spans="2:8" hidden="1" outlineLevel="1" x14ac:dyDescent="0.25">
      <c r="B260" s="46" t="s">
        <v>61</v>
      </c>
      <c r="C260" s="46" t="s">
        <v>60</v>
      </c>
      <c r="D260" s="46" t="s">
        <v>62</v>
      </c>
      <c r="E260" s="46" t="s">
        <v>2</v>
      </c>
      <c r="F260" s="46" t="s">
        <v>63</v>
      </c>
      <c r="G260" s="69" t="s">
        <v>64</v>
      </c>
      <c r="H260" s="69" t="s">
        <v>65</v>
      </c>
    </row>
    <row r="261" spans="2:8" ht="27" hidden="1" outlineLevel="1" x14ac:dyDescent="0.25">
      <c r="B261" s="47" t="s">
        <v>58</v>
      </c>
      <c r="C261" s="48" t="s">
        <v>11865</v>
      </c>
      <c r="D261" s="57" t="str">
        <f>IF(B261="PMSP",VLOOKUP(C261,PMSP,2,FALSE),IF(B261="SINAPI",VLOOKUP(C261,SINAPI,2,FALSE),IF(B261="Cotações",VLOOKUP(C261,Cotações,2,FALSE),VLOOKUP(C261,CSP,2,FALSE))))</f>
        <v>Valor médio de lâmpadas de vapor de sódio para Cordeirópolis</v>
      </c>
      <c r="E261" s="49" t="str">
        <f>IF(B261="PMSP",VLOOKUP(C261,PMSP,3,FALSE),IF(B261="SINAPI",VLOOKUP(C261,SINAPI,3,FALSE),IF(B261="Cotações",VLOOKUP(C261,Cotações,3,FALSE),VLOOKUP(C261,CSP,3,FALSE))))</f>
        <v>Und.</v>
      </c>
      <c r="F261" s="50">
        <f>IF(B261="PMSP",VLOOKUP(C261,PMSP,5,FALSE),IF(B261="SINAPI",VLOOKUP(C261,SINAPI,5,FALSE),IF(B261="Cotações",VLOOKUP(C261,Cotações,4,FALSE),VLOOKUP(C261,CSP,4,FALSE))))</f>
        <v>52.874760519864182</v>
      </c>
      <c r="G261" s="51">
        <v>0.79113498992612497</v>
      </c>
      <c r="H261" s="50">
        <f>G261*F261</f>
        <v>41.831073131229019</v>
      </c>
    </row>
    <row r="262" spans="2:8" ht="27" hidden="1" outlineLevel="1" x14ac:dyDescent="0.25">
      <c r="B262" s="52" t="s">
        <v>58</v>
      </c>
      <c r="C262" s="53" t="s">
        <v>11866</v>
      </c>
      <c r="D262" s="16" t="str">
        <f>IF(B262="PMSP",VLOOKUP(C262,PMSP,2,FALSE),IF(B262="SINAPI",VLOOKUP(C262,SINAPI,2,FALSE),IF(B262="Cotações",VLOOKUP(C262,Cotações,2,FALSE),VLOOKUP(C262,CSP,2,FALSE))))</f>
        <v>Valor médio de lâmpadas de vapor de metálico para Cordeirópolis</v>
      </c>
      <c r="E262" s="54" t="str">
        <f>IF(B262="PMSP",VLOOKUP(C262,PMSP,3,FALSE),IF(B262="SINAPI",VLOOKUP(C262,SINAPI,3,FALSE),IF(B262="Cotações",VLOOKUP(C262,Cotações,3,FALSE),VLOOKUP(C262,CSP,3,FALSE))))</f>
        <v>Und.</v>
      </c>
      <c r="F262" s="55">
        <f>IF(B262="PMSP",VLOOKUP(C262,PMSP,5,FALSE),IF(B262="SINAPI",VLOOKUP(C262,SINAPI,5,FALSE),IF(B262="Cotações",VLOOKUP(C262,Cotações,4,FALSE),VLOOKUP(C262,CSP,4,FALSE))))</f>
        <v>72.669838226607666</v>
      </c>
      <c r="G262" s="56">
        <v>0.15177971793149764</v>
      </c>
      <c r="H262" s="55">
        <f>G262*F262</f>
        <v>11.029807548162076</v>
      </c>
    </row>
    <row r="263" spans="2:8" ht="27" hidden="1" outlineLevel="1" x14ac:dyDescent="0.25">
      <c r="B263" s="47" t="s">
        <v>58</v>
      </c>
      <c r="C263" s="48" t="s">
        <v>11867</v>
      </c>
      <c r="D263" s="57" t="str">
        <f>IF(B263="PMSP",VLOOKUP(C263,PMSP,2,FALSE),IF(B263="SINAPI",VLOOKUP(C263,SINAPI,2,FALSE),IF(B263="Cotações",VLOOKUP(C263,Cotações,2,FALSE),VLOOKUP(C263,CSP,2,FALSE))))</f>
        <v>Valor médio de lâmpadas de vapor de mercúrio para Cordeirópolis</v>
      </c>
      <c r="E263" s="49" t="str">
        <f>IF(B263="PMSP",VLOOKUP(C263,PMSP,3,FALSE),IF(B263="SINAPI",VLOOKUP(C263,SINAPI,3,FALSE),IF(B263="Cotações",VLOOKUP(C263,Cotações,3,FALSE),VLOOKUP(C263,CSP,3,FALSE))))</f>
        <v>Und.</v>
      </c>
      <c r="F263" s="50">
        <f>IF(B263="PMSP",VLOOKUP(C263,PMSP,5,FALSE),IF(B263="SINAPI",VLOOKUP(C263,SINAPI,5,FALSE),IF(B263="Cotações",VLOOKUP(C263,Cotações,4,FALSE),VLOOKUP(C263,CSP,4,FALSE))))</f>
        <v>29.575006492499998</v>
      </c>
      <c r="G263" s="51">
        <v>2.3281844638459816E-2</v>
      </c>
      <c r="H263" s="50">
        <f>G263*F263</f>
        <v>0.68856070633982536</v>
      </c>
    </row>
    <row r="264" spans="2:8" hidden="1" outlineLevel="1" x14ac:dyDescent="0.25">
      <c r="B264" s="52" t="s">
        <v>58</v>
      </c>
      <c r="C264" s="53" t="s">
        <v>11868</v>
      </c>
      <c r="D264" s="16" t="str">
        <f>IF(B264="PMSP",VLOOKUP(C264,PMSP,2,FALSE),IF(B264="SINAPI",VLOOKUP(C264,SINAPI,2,FALSE),IF(B264="Cotações",VLOOKUP(C264,Cotações,2,FALSE),VLOOKUP(C264,CSP,2,FALSE))))</f>
        <v>Valor médio de lâmpadas mista para Cordeirópolis</v>
      </c>
      <c r="E264" s="54" t="str">
        <f>IF(B264="PMSP",VLOOKUP(C264,PMSP,3,FALSE),IF(B264="SINAPI",VLOOKUP(C264,SINAPI,3,FALSE),IF(B264="Cotações",VLOOKUP(C264,Cotações,3,FALSE),VLOOKUP(C264,CSP,3,FALSE))))</f>
        <v>Und.</v>
      </c>
      <c r="F264" s="55">
        <f>IF(B264="PMSP",VLOOKUP(C264,PMSP,5,FALSE),IF(B264="SINAPI",VLOOKUP(C264,SINAPI,5,FALSE),IF(B264="Cotações",VLOOKUP(C264,Cotações,4,FALSE),VLOOKUP(C264,CSP,4,FALSE))))</f>
        <v>64.010000000000005</v>
      </c>
      <c r="G264" s="56">
        <v>1.0745466756212223E-2</v>
      </c>
      <c r="H264" s="55">
        <f>G264*F264</f>
        <v>0.68781732706514442</v>
      </c>
    </row>
    <row r="265" spans="2:8" ht="27" hidden="1" outlineLevel="1" x14ac:dyDescent="0.25">
      <c r="B265" s="47" t="s">
        <v>58</v>
      </c>
      <c r="C265" s="48" t="s">
        <v>11869</v>
      </c>
      <c r="D265" s="13" t="str">
        <f>IF(B265="PMSP",VLOOKUP(C265,PMSP,2,FALSE),IF(B265="SINAPI",VLOOKUP(C265,SINAPI,2,FALSE),IF(B265="Cotações",VLOOKUP(C265,Cotações,2,FALSE),VLOOKUP(C265,CSP,2,FALSE))))</f>
        <v>Valor médio de lâmpadas fluorescente compacta para Cordeirópolis</v>
      </c>
      <c r="E265" s="49" t="str">
        <f>IF(B265="PMSP",VLOOKUP(C265,PMSP,3,FALSE),IF(B265="SINAPI",VLOOKUP(C265,SINAPI,3,FALSE),IF(B265="Cotações",VLOOKUP(C265,Cotações,3,FALSE),VLOOKUP(C265,CSP,3,FALSE))))</f>
        <v>Und.</v>
      </c>
      <c r="F265" s="50">
        <f>IF(B265="PMSP",VLOOKUP(C265,PMSP,5,FALSE),IF(B265="SINAPI",VLOOKUP(C265,SINAPI,5,FALSE),IF(B265="Cotações",VLOOKUP(C265,Cotações,4,FALSE),VLOOKUP(C265,CSP,4,FALSE))))</f>
        <v>277.54349851009704</v>
      </c>
      <c r="G265" s="51">
        <v>2.3057980747705396E-2</v>
      </c>
      <c r="H265" s="50">
        <f>G265*F265</f>
        <v>6.399592645296619</v>
      </c>
    </row>
    <row r="266" spans="2:8" collapsed="1" x14ac:dyDescent="0.25"/>
    <row r="267" spans="2:8" x14ac:dyDescent="0.25">
      <c r="B267" s="31" t="s">
        <v>9</v>
      </c>
      <c r="C267" s="31" t="s">
        <v>1</v>
      </c>
      <c r="D267" s="31"/>
      <c r="E267" s="31"/>
      <c r="F267" s="31"/>
      <c r="G267" s="73" t="s">
        <v>2</v>
      </c>
      <c r="H267" s="73" t="s">
        <v>66</v>
      </c>
    </row>
    <row r="268" spans="2:8" ht="29.25" customHeight="1" x14ac:dyDescent="0.25">
      <c r="B268" s="36" t="s">
        <v>11871</v>
      </c>
      <c r="C268" s="116" t="s">
        <v>11917</v>
      </c>
      <c r="D268" s="116"/>
      <c r="E268" s="116"/>
      <c r="F268" s="44"/>
      <c r="G268" s="68" t="s">
        <v>2</v>
      </c>
      <c r="H268" s="45">
        <f>SUM(H270:H274)</f>
        <v>105.38256118526313</v>
      </c>
    </row>
    <row r="269" spans="2:8" hidden="1" outlineLevel="1" x14ac:dyDescent="0.25">
      <c r="B269" s="46" t="s">
        <v>61</v>
      </c>
      <c r="C269" s="46" t="s">
        <v>60</v>
      </c>
      <c r="D269" s="46" t="s">
        <v>62</v>
      </c>
      <c r="E269" s="46" t="s">
        <v>2</v>
      </c>
      <c r="F269" s="46" t="s">
        <v>63</v>
      </c>
      <c r="G269" s="69" t="s">
        <v>64</v>
      </c>
      <c r="H269" s="69" t="s">
        <v>65</v>
      </c>
    </row>
    <row r="270" spans="2:8" hidden="1" outlineLevel="1" x14ac:dyDescent="0.25">
      <c r="B270" s="47" t="s">
        <v>11826</v>
      </c>
      <c r="C270" s="48">
        <v>56050</v>
      </c>
      <c r="D270" s="13" t="str">
        <f>IF(B270="PMSP",VLOOKUP(C270,PMSP,2,FALSE),IF(B270="SINAPI",VLOOKUP(C270,SINAPI,2,FALSE),VLOOKUP(C270,Cotações,2,FALSE)))</f>
        <v>REATOR PARA LÂMPADA VAPOR DE SÓDIO - 70W / 220V</v>
      </c>
      <c r="E270" s="49" t="str">
        <f>IF(B270="PMSP",VLOOKUP(C270,PMSP,3,FALSE),IF(B270="SINAPI",VLOOKUP(C270,SINAPI,3,FALSE),VLOOKUP(C270,Cotações,3,FALSE)))</f>
        <v>Un</v>
      </c>
      <c r="F270" s="50">
        <f>IF(B270="PMSP",VLOOKUP(C270,PMSP,5,FALSE),IF(B270="SINAPI",VLOOKUP(C270,SINAPI,5,FALSE),VLOOKUP(C270,Cotações,4,FALSE)))</f>
        <v>89.673846009999991</v>
      </c>
      <c r="G270" s="51">
        <v>0.13016411997736277</v>
      </c>
      <c r="H270" s="50">
        <f>G270*F270</f>
        <v>11.672317250877192</v>
      </c>
    </row>
    <row r="271" spans="2:8" hidden="1" outlineLevel="1" x14ac:dyDescent="0.25">
      <c r="B271" s="52" t="s">
        <v>11829</v>
      </c>
      <c r="C271" s="53">
        <v>4</v>
      </c>
      <c r="D271" s="16" t="str">
        <f>IF(B271="PMSP",VLOOKUP(C271,PMSP,2,FALSE),IF(B271="SINAPI",VLOOKUP(C271,SINAPI,2,FALSE),VLOOKUP(C271,Cotações,2,FALSE)))</f>
        <v>Reator para lâmpada de vapor de sódio de 100W</v>
      </c>
      <c r="E271" s="54" t="str">
        <f>IF(B271="PMSP",VLOOKUP(C271,PMSP,3,FALSE),IF(B271="SINAPI",VLOOKUP(C271,SINAPI,3,FALSE),VLOOKUP(C271,Cotações,3,FALSE)))</f>
        <v>Und.</v>
      </c>
      <c r="F271" s="55">
        <f>IF(B271="PMSP",VLOOKUP(C271,PMSP,5,FALSE),IF(B271="SINAPI",VLOOKUP(C271,SINAPI,5,FALSE),VLOOKUP(C271,Cotações,4,FALSE)))</f>
        <v>99.746432659999996</v>
      </c>
      <c r="G271" s="56">
        <v>0.50028296547821161</v>
      </c>
      <c r="H271" s="55">
        <f>G271*F271</f>
        <v>49.901441127017534</v>
      </c>
    </row>
    <row r="272" spans="2:8" hidden="1" outlineLevel="1" x14ac:dyDescent="0.25">
      <c r="B272" s="47" t="s">
        <v>11826</v>
      </c>
      <c r="C272" s="48">
        <v>56051</v>
      </c>
      <c r="D272" s="13" t="str">
        <f>IF(B272="PMSP",VLOOKUP(C272,PMSP,2,FALSE),IF(B272="SINAPI",VLOOKUP(C272,SINAPI,2,FALSE),VLOOKUP(C272,Cotações,2,FALSE)))</f>
        <v>REATOR PARA LÂMPADA VAPOR DE SÓDIO - 150W / 220V</v>
      </c>
      <c r="E272" s="49" t="str">
        <f>IF(B272="PMSP",VLOOKUP(C272,PMSP,3,FALSE),IF(B272="SINAPI",VLOOKUP(C272,SINAPI,3,FALSE),VLOOKUP(C272,Cotações,3,FALSE)))</f>
        <v>Un</v>
      </c>
      <c r="F272" s="50">
        <f>IF(B272="PMSP",VLOOKUP(C272,PMSP,5,FALSE),IF(B272="SINAPI",VLOOKUP(C272,SINAPI,5,FALSE),VLOOKUP(C272,Cotações,4,FALSE)))</f>
        <v>99.746432659999996</v>
      </c>
      <c r="G272" s="51">
        <v>0.20882852292020374</v>
      </c>
      <c r="H272" s="50">
        <f>G272*F272</f>
        <v>20.829900198947367</v>
      </c>
    </row>
    <row r="273" spans="2:8" hidden="1" outlineLevel="1" x14ac:dyDescent="0.25">
      <c r="B273" s="52" t="s">
        <v>11826</v>
      </c>
      <c r="C273" s="53">
        <v>56052</v>
      </c>
      <c r="D273" s="16" t="str">
        <f>IF(B273="PMSP",VLOOKUP(C273,PMSP,2,FALSE),IF(B273="SINAPI",VLOOKUP(C273,SINAPI,2,FALSE),VLOOKUP(C273,Cotações,2,FALSE)))</f>
        <v>REATOR PARA LÂMPADA VAPOR DE SÓDIO - 250W / 220V</v>
      </c>
      <c r="E273" s="54" t="str">
        <f>IF(B273="PMSP",VLOOKUP(C273,PMSP,3,FALSE),IF(B273="SINAPI",VLOOKUP(C273,SINAPI,3,FALSE),VLOOKUP(C273,Cotações,3,FALSE)))</f>
        <v>Un</v>
      </c>
      <c r="F273" s="55">
        <f>IF(B273="PMSP",VLOOKUP(C273,PMSP,5,FALSE),IF(B273="SINAPI",VLOOKUP(C273,SINAPI,5,FALSE),VLOOKUP(C273,Cotações,4,FALSE)))</f>
        <v>138.56762849999998</v>
      </c>
      <c r="G273" s="56">
        <v>0.14035087719298245</v>
      </c>
      <c r="H273" s="55">
        <f>G273*F273</f>
        <v>19.448088210526311</v>
      </c>
    </row>
    <row r="274" spans="2:8" hidden="1" outlineLevel="1" x14ac:dyDescent="0.25">
      <c r="B274" s="47" t="s">
        <v>11826</v>
      </c>
      <c r="C274" s="48">
        <v>56053</v>
      </c>
      <c r="D274" s="13" t="str">
        <f>IF(B274="PMSP",VLOOKUP(C274,PMSP,2,FALSE),IF(B274="SINAPI",VLOOKUP(C274,SINAPI,2,FALSE),VLOOKUP(C274,Cotações,2,FALSE)))</f>
        <v>REATOR PARA LÂMPADA VAPOR DE SÓDIO - 400W / 220V</v>
      </c>
      <c r="E274" s="49" t="str">
        <f>IF(B274="PMSP",VLOOKUP(C274,PMSP,3,FALSE),IF(B274="SINAPI",VLOOKUP(C274,SINAPI,3,FALSE),VLOOKUP(C274,Cotações,3,FALSE)))</f>
        <v>Un</v>
      </c>
      <c r="F274" s="50">
        <f>IF(B274="PMSP",VLOOKUP(C274,PMSP,5,FALSE),IF(B274="SINAPI",VLOOKUP(C274,SINAPI,5,FALSE),VLOOKUP(C274,Cotações,4,FALSE)))</f>
        <v>173.30414002999999</v>
      </c>
      <c r="G274" s="51">
        <v>2.037351443123939E-2</v>
      </c>
      <c r="H274" s="50">
        <f>G274*F274</f>
        <v>3.5308143978947366</v>
      </c>
    </row>
    <row r="275" spans="2:8" collapsed="1" x14ac:dyDescent="0.25"/>
    <row r="276" spans="2:8" x14ac:dyDescent="0.25">
      <c r="B276" s="31" t="s">
        <v>9</v>
      </c>
      <c r="C276" s="31" t="s">
        <v>1</v>
      </c>
      <c r="D276" s="31"/>
      <c r="E276" s="31"/>
      <c r="F276" s="31"/>
      <c r="G276" s="73" t="s">
        <v>2</v>
      </c>
      <c r="H276" s="73" t="s">
        <v>66</v>
      </c>
    </row>
    <row r="277" spans="2:8" ht="32.25" customHeight="1" x14ac:dyDescent="0.25">
      <c r="B277" s="36" t="s">
        <v>11872</v>
      </c>
      <c r="C277" s="116" t="s">
        <v>11918</v>
      </c>
      <c r="D277" s="116"/>
      <c r="E277" s="116"/>
      <c r="F277" s="44"/>
      <c r="G277" s="68" t="s">
        <v>2</v>
      </c>
      <c r="H277" s="45">
        <f>SUM(H281:H283)</f>
        <v>103.76709524876105</v>
      </c>
    </row>
    <row r="278" spans="2:8" hidden="1" outlineLevel="1" x14ac:dyDescent="0.25">
      <c r="B278" s="46" t="s">
        <v>61</v>
      </c>
      <c r="C278" s="46" t="s">
        <v>60</v>
      </c>
      <c r="D278" s="46" t="s">
        <v>62</v>
      </c>
      <c r="E278" s="46" t="s">
        <v>2</v>
      </c>
      <c r="F278" s="46" t="s">
        <v>63</v>
      </c>
      <c r="G278" s="69" t="s">
        <v>64</v>
      </c>
      <c r="H278" s="69" t="s">
        <v>65</v>
      </c>
    </row>
    <row r="279" spans="2:8" hidden="1" outlineLevel="1" x14ac:dyDescent="0.25">
      <c r="B279" s="47" t="s">
        <v>11826</v>
      </c>
      <c r="C279" s="48">
        <v>56061</v>
      </c>
      <c r="D279" s="13" t="str">
        <f>IF(B279="PMSP",VLOOKUP(C279,PMSP,2,FALSE),IF(B279="SINAPI",VLOOKUP(C279,SINAPI,2,FALSE),VLOOKUP(C279,Cotações,2,FALSE)))</f>
        <v>REATOR PARA LÂMPADA VAPOR METÁLICO - 220V - 70W</v>
      </c>
      <c r="E279" s="49" t="str">
        <f>IF(B279="PMSP",VLOOKUP(C279,PMSP,3,FALSE),IF(B279="SINAPI",VLOOKUP(C279,SINAPI,3,FALSE),VLOOKUP(C279,Cotações,3,FALSE)))</f>
        <v>Un</v>
      </c>
      <c r="F279" s="50">
        <f>IF(B279="PMSP",VLOOKUP(C279,PMSP,5,FALSE),IF(B279="SINAPI",VLOOKUP(C279,SINAPI,5,FALSE),VLOOKUP(C279,Cotações,4,FALSE)))</f>
        <v>101.26010314</v>
      </c>
      <c r="G279" s="51">
        <v>2.9498525073746312E-3</v>
      </c>
      <c r="H279" s="50">
        <f>G279*F279</f>
        <v>0.29870236914454279</v>
      </c>
    </row>
    <row r="280" spans="2:8" hidden="1" outlineLevel="1" x14ac:dyDescent="0.25">
      <c r="B280" s="52" t="s">
        <v>11829</v>
      </c>
      <c r="C280" s="53">
        <v>5</v>
      </c>
      <c r="D280" s="16" t="str">
        <f>IF(B280="PMSP",VLOOKUP(C280,PMSP,2,FALSE),IF(B280="SINAPI",VLOOKUP(C280,SINAPI,2,FALSE),VLOOKUP(C280,Cotações,2,FALSE)))</f>
        <v>Reator para lâmpada de vapor metálico de 100W</v>
      </c>
      <c r="E280" s="54" t="str">
        <f>IF(B280="PMSP",VLOOKUP(C280,PMSP,3,FALSE),IF(B280="SINAPI",VLOOKUP(C280,SINAPI,3,FALSE),VLOOKUP(C280,Cotações,3,FALSE)))</f>
        <v>Und.</v>
      </c>
      <c r="F280" s="55">
        <f>IF(B280="PMSP",VLOOKUP(C280,PMSP,5,FALSE),IF(B280="SINAPI",VLOOKUP(C280,SINAPI,5,FALSE),VLOOKUP(C280,Cotações,4,FALSE)))</f>
        <v>102.01693837999998</v>
      </c>
      <c r="G280" s="56">
        <v>0.13716814159292035</v>
      </c>
      <c r="H280" s="55">
        <f>G280*F280</f>
        <v>13.993473848584069</v>
      </c>
    </row>
    <row r="281" spans="2:8" hidden="1" outlineLevel="1" x14ac:dyDescent="0.25">
      <c r="B281" s="47" t="s">
        <v>11826</v>
      </c>
      <c r="C281" s="48">
        <v>56062</v>
      </c>
      <c r="D281" s="13" t="str">
        <f>IF(B281="PMSP",VLOOKUP(C281,PMSP,2,FALSE),IF(B281="SINAPI",VLOOKUP(C281,SINAPI,2,FALSE),VLOOKUP(C281,Cotações,2,FALSE)))</f>
        <v>REATOR PARA LÂMPADA VAPOR METÁLICO - 220V - 150W</v>
      </c>
      <c r="E281" s="49" t="str">
        <f>IF(B281="PMSP",VLOOKUP(C281,PMSP,3,FALSE),IF(B281="SINAPI",VLOOKUP(C281,SINAPI,3,FALSE),VLOOKUP(C281,Cotações,3,FALSE)))</f>
        <v>Un</v>
      </c>
      <c r="F281" s="50">
        <f>IF(B281="PMSP",VLOOKUP(C281,PMSP,5,FALSE),IF(B281="SINAPI",VLOOKUP(C281,SINAPI,5,FALSE),VLOOKUP(C281,Cotações,4,FALSE)))</f>
        <v>102.01693837999998</v>
      </c>
      <c r="G281" s="51">
        <v>0.25811209439528021</v>
      </c>
      <c r="H281" s="50">
        <f>G281*F281</f>
        <v>26.331805629056042</v>
      </c>
    </row>
    <row r="282" spans="2:8" hidden="1" outlineLevel="1" x14ac:dyDescent="0.25">
      <c r="B282" s="52" t="s">
        <v>11826</v>
      </c>
      <c r="C282" s="53">
        <v>56063</v>
      </c>
      <c r="D282" s="16" t="str">
        <f>IF(B282="PMSP",VLOOKUP(C282,PMSP,2,FALSE),IF(B282="SINAPI",VLOOKUP(C282,SINAPI,2,FALSE),VLOOKUP(C282,Cotações,2,FALSE)))</f>
        <v>REATOR PARA LÂMPADA VAPOR METÁLICO - 220V - 250W</v>
      </c>
      <c r="E282" s="54" t="str">
        <f>IF(B282="PMSP",VLOOKUP(C282,PMSP,3,FALSE),IF(B282="SINAPI",VLOOKUP(C282,SINAPI,3,FALSE),VLOOKUP(C282,Cotações,3,FALSE)))</f>
        <v>Un</v>
      </c>
      <c r="F282" s="55">
        <f>IF(B282="PMSP",VLOOKUP(C282,PMSP,5,FALSE),IF(B282="SINAPI",VLOOKUP(C282,SINAPI,5,FALSE),VLOOKUP(C282,Cotações,4,FALSE)))</f>
        <v>126.40261500999998</v>
      </c>
      <c r="G282" s="56">
        <v>0.36135693215339232</v>
      </c>
      <c r="H282" s="55">
        <f>G282*F282</f>
        <v>45.676461176179934</v>
      </c>
    </row>
    <row r="283" spans="2:8" hidden="1" outlineLevel="1" x14ac:dyDescent="0.25">
      <c r="B283" s="47" t="s">
        <v>11826</v>
      </c>
      <c r="C283" s="48">
        <v>56064</v>
      </c>
      <c r="D283" s="13" t="str">
        <f>IF(B283="PMSP",VLOOKUP(C283,PMSP,2,FALSE),IF(B283="SINAPI",VLOOKUP(C283,SINAPI,2,FALSE),VLOOKUP(C283,Cotações,2,FALSE)))</f>
        <v>REATOR PARA LÂMPADA VAPOR METÁLICO - 220V - 400W</v>
      </c>
      <c r="E283" s="49" t="str">
        <f>IF(B283="PMSP",VLOOKUP(C283,PMSP,3,FALSE),IF(B283="SINAPI",VLOOKUP(C283,SINAPI,3,FALSE),VLOOKUP(C283,Cotações,3,FALSE)))</f>
        <v>Un</v>
      </c>
      <c r="F283" s="50">
        <f>IF(B283="PMSP",VLOOKUP(C283,PMSP,5,FALSE),IF(B283="SINAPI",VLOOKUP(C283,SINAPI,5,FALSE),VLOOKUP(C283,Cotações,4,FALSE)))</f>
        <v>132.10113916999998</v>
      </c>
      <c r="G283" s="51">
        <v>0.24041297935103245</v>
      </c>
      <c r="H283" s="50">
        <f>G283*F283</f>
        <v>31.758828443525069</v>
      </c>
    </row>
    <row r="284" spans="2:8" collapsed="1" x14ac:dyDescent="0.25"/>
    <row r="285" spans="2:8" x14ac:dyDescent="0.25">
      <c r="B285" s="31" t="s">
        <v>9</v>
      </c>
      <c r="C285" s="31" t="s">
        <v>1</v>
      </c>
      <c r="D285" s="31"/>
      <c r="E285" s="31"/>
      <c r="F285" s="31"/>
      <c r="G285" s="73" t="s">
        <v>2</v>
      </c>
      <c r="H285" s="73" t="s">
        <v>66</v>
      </c>
    </row>
    <row r="286" spans="2:8" x14ac:dyDescent="0.25">
      <c r="B286" s="36" t="s">
        <v>11873</v>
      </c>
      <c r="C286" s="116" t="s">
        <v>11919</v>
      </c>
      <c r="D286" s="116"/>
      <c r="E286" s="116"/>
      <c r="F286" s="44"/>
      <c r="G286" s="68" t="s">
        <v>2</v>
      </c>
      <c r="H286" s="45">
        <f>SUM(H288:H289)</f>
        <v>163.57620374057691</v>
      </c>
    </row>
    <row r="287" spans="2:8" hidden="1" outlineLevel="1" x14ac:dyDescent="0.25">
      <c r="B287" s="46" t="s">
        <v>61</v>
      </c>
      <c r="C287" s="46" t="s">
        <v>60</v>
      </c>
      <c r="D287" s="46" t="s">
        <v>62</v>
      </c>
      <c r="E287" s="46" t="s">
        <v>2</v>
      </c>
      <c r="F287" s="46" t="s">
        <v>63</v>
      </c>
      <c r="G287" s="69" t="s">
        <v>64</v>
      </c>
      <c r="H287" s="69" t="s">
        <v>65</v>
      </c>
    </row>
    <row r="288" spans="2:8" hidden="1" outlineLevel="1" x14ac:dyDescent="0.25">
      <c r="B288" s="47" t="s">
        <v>11826</v>
      </c>
      <c r="C288" s="48">
        <v>56048</v>
      </c>
      <c r="D288" s="13" t="str">
        <f>IF(B288="PMSP",VLOOKUP(C288,PMSP,2,FALSE),IF(B288="SINAPI",VLOOKUP(C288,SINAPI,2,FALSE),VLOOKUP(C288,Cotações,2,FALSE)))</f>
        <v>REATOR PARA LÂMPADA VAPOR DE MERCÚRIO - 80W / 220V</v>
      </c>
      <c r="E288" s="49" t="str">
        <f>IF(B288="PMSP",VLOOKUP(C288,PMSP,3,FALSE),IF(B288="SINAPI",VLOOKUP(C288,SINAPI,3,FALSE),VLOOKUP(C288,Cotações,3,FALSE)))</f>
        <v>Un</v>
      </c>
      <c r="F288" s="50">
        <f>IF(B288="PMSP",VLOOKUP(C288,PMSP,5,FALSE),IF(B288="SINAPI",VLOOKUP(C288,SINAPI,5,FALSE),VLOOKUP(C288,Cotações,4,FALSE)))</f>
        <v>50.162594509999998</v>
      </c>
      <c r="G288" s="51">
        <v>1.9230769230769232E-2</v>
      </c>
      <c r="H288" s="50">
        <f>G288*F288</f>
        <v>0.96466527903846155</v>
      </c>
    </row>
    <row r="289" spans="2:8" hidden="1" outlineLevel="1" x14ac:dyDescent="0.25">
      <c r="B289" s="52" t="s">
        <v>11830</v>
      </c>
      <c r="C289" s="53">
        <v>12316</v>
      </c>
      <c r="D289" s="16" t="str">
        <f>IF(B289="PMSP",VLOOKUP(C289,PMSP,2,FALSE),IF(B289="SINAPI",VLOOKUP(C289,SINAPI,2,FALSE),VLOOKUP(C289,Cotações,2,FALSE)))</f>
        <v>REATOR P/ 1 LAMPADA VAPOR DE MERCURIO 125W USO EXT</v>
      </c>
      <c r="E289" s="54" t="str">
        <f>IF(B289="PMSP",VLOOKUP(C289,PMSP,3,FALSE),IF(B289="SINAPI",VLOOKUP(C289,SINAPI,3,FALSE),VLOOKUP(C289,Cotações,3,FALSE)))</f>
        <v xml:space="preserve">UN    </v>
      </c>
      <c r="F289" s="55" t="str">
        <f>IF(B289="PMSP",VLOOKUP(C289,PMSP,5,FALSE),IF(B289="SINAPI",VLOOKUP(C289,SINAPI,5,FALSE),VLOOKUP(C289,Cotações,4,FALSE)))</f>
        <v>165,80</v>
      </c>
      <c r="G289" s="56">
        <v>0.98076923076923073</v>
      </c>
      <c r="H289" s="55">
        <f>G289*F289</f>
        <v>162.61153846153846</v>
      </c>
    </row>
    <row r="290" spans="2:8" collapsed="1" x14ac:dyDescent="0.25"/>
    <row r="291" spans="2:8" x14ac:dyDescent="0.25">
      <c r="B291" s="31" t="s">
        <v>9</v>
      </c>
      <c r="C291" s="31" t="s">
        <v>1</v>
      </c>
      <c r="D291" s="31"/>
      <c r="E291" s="31"/>
      <c r="F291" s="31"/>
      <c r="G291" s="73" t="s">
        <v>2</v>
      </c>
      <c r="H291" s="73" t="s">
        <v>66</v>
      </c>
    </row>
    <row r="292" spans="2:8" x14ac:dyDescent="0.25">
      <c r="B292" s="36" t="s">
        <v>11874</v>
      </c>
      <c r="C292" s="116" t="s">
        <v>11920</v>
      </c>
      <c r="D292" s="116"/>
      <c r="E292" s="116"/>
      <c r="F292" s="44"/>
      <c r="G292" s="68" t="s">
        <v>2</v>
      </c>
      <c r="H292" s="45">
        <f>SUM(H294:H296)</f>
        <v>106.53104425310472</v>
      </c>
    </row>
    <row r="293" spans="2:8" hidden="1" outlineLevel="1" x14ac:dyDescent="0.25">
      <c r="B293" s="46" t="s">
        <v>61</v>
      </c>
      <c r="C293" s="46" t="s">
        <v>60</v>
      </c>
      <c r="D293" s="46" t="s">
        <v>62</v>
      </c>
      <c r="E293" s="46" t="s">
        <v>2</v>
      </c>
      <c r="F293" s="46" t="s">
        <v>63</v>
      </c>
      <c r="G293" s="69" t="s">
        <v>64</v>
      </c>
      <c r="H293" s="69" t="s">
        <v>65</v>
      </c>
    </row>
    <row r="294" spans="2:8" ht="27" hidden="1" outlineLevel="1" x14ac:dyDescent="0.25">
      <c r="B294" s="47" t="s">
        <v>58</v>
      </c>
      <c r="C294" s="48" t="s">
        <v>11871</v>
      </c>
      <c r="D294" s="57" t="str">
        <f>IF(B294="PMSP",VLOOKUP(C294,PMSP,2,FALSE),IF(B294="SINAPI",VLOOKUP(C294,SINAPI,2,FALSE),IF(B294="Cotações",VLOOKUP(C294,Cotações,2,FALSE),VLOOKUP(C294,CSP,2,FALSE))))</f>
        <v>Valor médio de reatores para lâmpada de vapor de sódio para Cordeirópolis</v>
      </c>
      <c r="E294" s="49" t="str">
        <f>IF(B294="PMSP",VLOOKUP(C294,PMSP,3,FALSE),IF(B294="SINAPI",VLOOKUP(C294,SINAPI,3,FALSE),IF(B294="Cotações",VLOOKUP(C294,Cotações,3,FALSE),VLOOKUP(C294,CSP,3,FALSE))))</f>
        <v>Und.</v>
      </c>
      <c r="F294" s="50">
        <f>IF(B294="PMSP",VLOOKUP(C294,PMSP,5,FALSE),IF(B294="SINAPI",VLOOKUP(C294,SINAPI,5,FALSE),IF(B294="Cotações",VLOOKUP(C294,Cotações,4,FALSE),VLOOKUP(C294,CSP,4,FALSE))))</f>
        <v>105.38256118526313</v>
      </c>
      <c r="G294" s="51">
        <v>0.81881371640407796</v>
      </c>
      <c r="H294" s="50">
        <f>G294*F294</f>
        <v>86.288686568285442</v>
      </c>
    </row>
    <row r="295" spans="2:8" ht="27" hidden="1" outlineLevel="1" x14ac:dyDescent="0.25">
      <c r="B295" s="52" t="s">
        <v>58</v>
      </c>
      <c r="C295" s="53" t="s">
        <v>11872</v>
      </c>
      <c r="D295" s="16" t="str">
        <f>IF(B295="PMSP",VLOOKUP(C295,PMSP,2,FALSE),IF(B295="SINAPI",VLOOKUP(C295,SINAPI,2,FALSE),IF(B295="Cotações",VLOOKUP(C295,Cotações,2,FALSE),VLOOKUP(C295,CSP,2,FALSE))))</f>
        <v>Valor médio de reatores para lâmpada de vapor de metálico para Cordeirópolis</v>
      </c>
      <c r="E295" s="54" t="str">
        <f>IF(B295="PMSP",VLOOKUP(C295,PMSP,3,FALSE),IF(B295="SINAPI",VLOOKUP(C295,SINAPI,3,FALSE),IF(B295="Cotações",VLOOKUP(C295,Cotações,3,FALSE),VLOOKUP(C295,CSP,3,FALSE))))</f>
        <v>Und.</v>
      </c>
      <c r="F295" s="55">
        <f>IF(B295="PMSP",VLOOKUP(C295,PMSP,5,FALSE),IF(B295="SINAPI",VLOOKUP(C295,SINAPI,5,FALSE),IF(B295="Cotações",VLOOKUP(C295,Cotações,4,FALSE),VLOOKUP(C295,CSP,4,FALSE))))</f>
        <v>103.76709524876105</v>
      </c>
      <c r="G295" s="56">
        <v>0.15708989805375348</v>
      </c>
      <c r="H295" s="55">
        <f>G295*F295</f>
        <v>16.300762413962001</v>
      </c>
    </row>
    <row r="296" spans="2:8" ht="27" hidden="1" outlineLevel="1" x14ac:dyDescent="0.25">
      <c r="B296" s="47" t="s">
        <v>58</v>
      </c>
      <c r="C296" s="48" t="s">
        <v>11873</v>
      </c>
      <c r="D296" s="57" t="str">
        <f>IF(B296="PMSP",VLOOKUP(C296,PMSP,2,FALSE),IF(B296="SINAPI",VLOOKUP(C296,SINAPI,2,FALSE),IF(B296="Cotações",VLOOKUP(C296,Cotações,2,FALSE),VLOOKUP(C296,CSP,2,FALSE))))</f>
        <v>Valor médio de reatores para lâmpada de vapor de mercúrio para Cordeirópolis</v>
      </c>
      <c r="E296" s="49" t="str">
        <f>IF(B296="PMSP",VLOOKUP(C296,PMSP,3,FALSE),IF(B296="SINAPI",VLOOKUP(C296,SINAPI,3,FALSE),IF(B296="Cotações",VLOOKUP(C296,Cotações,3,FALSE),VLOOKUP(C296,CSP,3,FALSE))))</f>
        <v>Und.</v>
      </c>
      <c r="F296" s="50">
        <f>IF(B296="PMSP",VLOOKUP(C296,PMSP,5,FALSE),IF(B296="SINAPI",VLOOKUP(C296,SINAPI,5,FALSE),IF(B296="Cotações",VLOOKUP(C296,Cotações,4,FALSE),VLOOKUP(C296,CSP,4,FALSE))))</f>
        <v>163.57620374057691</v>
      </c>
      <c r="G296" s="51">
        <v>2.4096385542168676E-2</v>
      </c>
      <c r="H296" s="50">
        <f>G296*F296</f>
        <v>3.9415952708572752</v>
      </c>
    </row>
    <row r="297" spans="2:8" collapsed="1" x14ac:dyDescent="0.25"/>
    <row r="298" spans="2:8" x14ac:dyDescent="0.25">
      <c r="B298" s="31" t="s">
        <v>9</v>
      </c>
      <c r="C298" s="31" t="s">
        <v>1</v>
      </c>
      <c r="D298" s="31"/>
      <c r="E298" s="31"/>
      <c r="F298" s="31"/>
      <c r="G298" s="73" t="s">
        <v>2</v>
      </c>
      <c r="H298" s="73" t="s">
        <v>66</v>
      </c>
    </row>
    <row r="299" spans="2:8" ht="33.75" customHeight="1" x14ac:dyDescent="0.25">
      <c r="B299" s="36" t="s">
        <v>11875</v>
      </c>
      <c r="C299" s="116" t="s">
        <v>11995</v>
      </c>
      <c r="D299" s="116"/>
      <c r="E299" s="116"/>
      <c r="F299" s="44"/>
      <c r="G299" s="68" t="s">
        <v>2</v>
      </c>
      <c r="H299" s="45">
        <f>SUM(H301:H305)</f>
        <v>53.561753729957445</v>
      </c>
    </row>
    <row r="300" spans="2:8" hidden="1" outlineLevel="1" x14ac:dyDescent="0.25">
      <c r="B300" s="46" t="s">
        <v>61</v>
      </c>
      <c r="C300" s="46" t="s">
        <v>60</v>
      </c>
      <c r="D300" s="46" t="s">
        <v>62</v>
      </c>
      <c r="E300" s="46" t="s">
        <v>2</v>
      </c>
      <c r="F300" s="46" t="s">
        <v>63</v>
      </c>
      <c r="G300" s="69" t="s">
        <v>64</v>
      </c>
      <c r="H300" s="69" t="s">
        <v>65</v>
      </c>
    </row>
    <row r="301" spans="2:8" hidden="1" outlineLevel="1" x14ac:dyDescent="0.25">
      <c r="B301" s="47" t="s">
        <v>11826</v>
      </c>
      <c r="C301" s="48">
        <v>56450</v>
      </c>
      <c r="D301" s="13" t="str">
        <f>IF(B301="PMSP",VLOOKUP(C301,PMSP,2,FALSE),IF(B301="SINAPI",VLOOKUP(C301,SINAPI,2,FALSE),VLOOKUP(C301,Cotações,2,FALSE)))</f>
        <v>LÂMPADA VAPOR DE SÓDIO - 70W</v>
      </c>
      <c r="E301" s="49" t="str">
        <f>IF(B301="PMSP",VLOOKUP(C301,PMSP,3,FALSE),IF(B301="SINAPI",VLOOKUP(C301,SINAPI,3,FALSE),VLOOKUP(C301,Cotações,3,FALSE)))</f>
        <v>Un</v>
      </c>
      <c r="F301" s="50">
        <f>IF(B301="PMSP",VLOOKUP(C301,PMSP,5,FALSE),IF(B301="SINAPI",VLOOKUP(C301,SINAPI,5,FALSE),VLOOKUP(C301,Cotações,4,FALSE)))</f>
        <v>42.004355820000001</v>
      </c>
      <c r="G301" s="51">
        <v>0.12907801418439716</v>
      </c>
      <c r="H301" s="50">
        <f>G301*F301</f>
        <v>5.4218388363404255</v>
      </c>
    </row>
    <row r="302" spans="2:8" hidden="1" outlineLevel="1" x14ac:dyDescent="0.25">
      <c r="B302" s="52" t="s">
        <v>11829</v>
      </c>
      <c r="C302" s="53">
        <v>1</v>
      </c>
      <c r="D302" s="16" t="str">
        <f>IF(B302="PMSP",VLOOKUP(C302,PMSP,2,FALSE),IF(B302="SINAPI",VLOOKUP(C302,SINAPI,2,FALSE),VLOOKUP(C302,Cotações,2,FALSE)))</f>
        <v>Lâmpada de vapor de sódio de 100W</v>
      </c>
      <c r="E302" s="54" t="str">
        <f>IF(B302="PMSP",VLOOKUP(C302,PMSP,3,FALSE),IF(B302="SINAPI",VLOOKUP(C302,SINAPI,3,FALSE),VLOOKUP(C302,Cotações,3,FALSE)))</f>
        <v>Und.</v>
      </c>
      <c r="F302" s="55" t="str">
        <f>IF(B302="PMSP",VLOOKUP(C302,PMSP,5,FALSE),IF(B302="SINAPI",VLOOKUP(C302,SINAPI,5,FALSE),VLOOKUP(C302,Cotações,4,FALSE)))</f>
        <v>52,74</v>
      </c>
      <c r="G302" s="56">
        <v>0.50638297872340421</v>
      </c>
      <c r="H302" s="55">
        <f>G302*F302</f>
        <v>26.706638297872338</v>
      </c>
    </row>
    <row r="303" spans="2:8" hidden="1" outlineLevel="1" x14ac:dyDescent="0.25">
      <c r="B303" s="47" t="s">
        <v>11830</v>
      </c>
      <c r="C303" s="48">
        <v>12216</v>
      </c>
      <c r="D303" s="13" t="str">
        <f>IF(B303="PMSP",VLOOKUP(C303,PMSP,2,FALSE),IF(B303="SINAPI",VLOOKUP(C303,SINAPI,2,FALSE),VLOOKUP(C303,Cotações,2,FALSE)))</f>
        <v>LAMPADA VAPOR DE SODIO OVOIDE 150 W (BASE E40)</v>
      </c>
      <c r="E303" s="49" t="str">
        <f>IF(B303="PMSP",VLOOKUP(C303,PMSP,3,FALSE),IF(B303="SINAPI",VLOOKUP(C303,SINAPI,3,FALSE),VLOOKUP(C303,Cotações,3,FALSE)))</f>
        <v xml:space="preserve">UN    </v>
      </c>
      <c r="F303" s="50" t="str">
        <f>IF(B303="PMSP",VLOOKUP(C303,PMSP,5,FALSE),IF(B303="SINAPI",VLOOKUP(C303,SINAPI,5,FALSE),VLOOKUP(C303,Cotações,4,FALSE)))</f>
        <v>52,74</v>
      </c>
      <c r="G303" s="51">
        <v>0.17352245862884161</v>
      </c>
      <c r="H303" s="50">
        <f>G303*F303</f>
        <v>9.1515744680851068</v>
      </c>
    </row>
    <row r="304" spans="2:8" hidden="1" outlineLevel="1" x14ac:dyDescent="0.25">
      <c r="B304" s="52" t="s">
        <v>11830</v>
      </c>
      <c r="C304" s="53">
        <v>3757</v>
      </c>
      <c r="D304" s="16" t="str">
        <f>IF(B304="PMSP",VLOOKUP(C304,PMSP,2,FALSE),IF(B304="SINAPI",VLOOKUP(C304,SINAPI,2,FALSE),VLOOKUP(C304,Cotações,2,FALSE)))</f>
        <v>LAMPADA VAPOR DE SODIO OVOIDE 250 W (BASE E40)</v>
      </c>
      <c r="E304" s="54" t="str">
        <f>IF(B304="PMSP",VLOOKUP(C304,PMSP,3,FALSE),IF(B304="SINAPI",VLOOKUP(C304,SINAPI,3,FALSE),VLOOKUP(C304,Cotações,3,FALSE)))</f>
        <v xml:space="preserve">UN    </v>
      </c>
      <c r="F304" s="55" t="str">
        <f>IF(B304="PMSP",VLOOKUP(C304,PMSP,5,FALSE),IF(B304="SINAPI",VLOOKUP(C304,SINAPI,5,FALSE),VLOOKUP(C304,Cotações,4,FALSE)))</f>
        <v>60,99</v>
      </c>
      <c r="G304" s="56">
        <v>0.12860520094562647</v>
      </c>
      <c r="H304" s="55">
        <f>G304*F304</f>
        <v>7.8436312056737583</v>
      </c>
    </row>
    <row r="305" spans="2:8" hidden="1" outlineLevel="1" x14ac:dyDescent="0.25">
      <c r="B305" s="47" t="s">
        <v>11830</v>
      </c>
      <c r="C305" s="48">
        <v>3758</v>
      </c>
      <c r="D305" s="13" t="str">
        <f>IF(B305="PMSP",VLOOKUP(C305,PMSP,2,FALSE),IF(B305="SINAPI",VLOOKUP(C305,SINAPI,2,FALSE),VLOOKUP(C305,Cotações,2,FALSE)))</f>
        <v>LAMPADA VAPOR DE SODIO OVOIDE 400 W (BASE E40)</v>
      </c>
      <c r="E305" s="49" t="str">
        <f>IF(B305="PMSP",VLOOKUP(C305,PMSP,3,FALSE),IF(B305="SINAPI",VLOOKUP(C305,SINAPI,3,FALSE),VLOOKUP(C305,Cotações,3,FALSE)))</f>
        <v xml:space="preserve">UN    </v>
      </c>
      <c r="F305" s="50" t="str">
        <f>IF(B305="PMSP",VLOOKUP(C305,PMSP,5,FALSE),IF(B305="SINAPI",VLOOKUP(C305,SINAPI,5,FALSE),VLOOKUP(C305,Cotações,4,FALSE)))</f>
        <v>71,11</v>
      </c>
      <c r="G305" s="51">
        <v>6.2411347517730496E-2</v>
      </c>
      <c r="H305" s="50">
        <f>G305*F305</f>
        <v>4.4380709219858154</v>
      </c>
    </row>
    <row r="306" spans="2:8" collapsed="1" x14ac:dyDescent="0.25"/>
    <row r="307" spans="2:8" x14ac:dyDescent="0.25">
      <c r="B307" s="31" t="s">
        <v>9</v>
      </c>
      <c r="C307" s="31" t="s">
        <v>1</v>
      </c>
      <c r="D307" s="31"/>
      <c r="E307" s="31"/>
      <c r="F307" s="31"/>
      <c r="G307" s="73" t="s">
        <v>2</v>
      </c>
      <c r="H307" s="73" t="s">
        <v>66</v>
      </c>
    </row>
    <row r="308" spans="2:8" ht="30.75" customHeight="1" x14ac:dyDescent="0.25">
      <c r="B308" s="36" t="s">
        <v>11876</v>
      </c>
      <c r="C308" s="116" t="s">
        <v>11996</v>
      </c>
      <c r="D308" s="116"/>
      <c r="E308" s="116"/>
      <c r="F308" s="44"/>
      <c r="G308" s="68" t="s">
        <v>2</v>
      </c>
      <c r="H308" s="45">
        <f>SUM(H312:H312)</f>
        <v>70.220477358999986</v>
      </c>
    </row>
    <row r="309" spans="2:8" hidden="1" outlineLevel="1" x14ac:dyDescent="0.25">
      <c r="B309" s="46" t="s">
        <v>61</v>
      </c>
      <c r="C309" s="46" t="s">
        <v>60</v>
      </c>
      <c r="D309" s="46" t="s">
        <v>62</v>
      </c>
      <c r="E309" s="46" t="s">
        <v>2</v>
      </c>
      <c r="F309" s="46" t="s">
        <v>63</v>
      </c>
      <c r="G309" s="69" t="s">
        <v>64</v>
      </c>
      <c r="H309" s="69" t="s">
        <v>65</v>
      </c>
    </row>
    <row r="310" spans="2:8" hidden="1" outlineLevel="1" x14ac:dyDescent="0.25">
      <c r="B310" s="47" t="s">
        <v>11829</v>
      </c>
      <c r="C310" s="48">
        <v>2</v>
      </c>
      <c r="D310" s="13" t="str">
        <f>IF(B310="PMSP",VLOOKUP(C310,PMSP,2,FALSE),IF(B310="SINAPI",VLOOKUP(C310,SINAPI,2,FALSE),VLOOKUP(C310,Cotações,2,FALSE)))</f>
        <v>Lâmpada de vapor metálico de 100W</v>
      </c>
      <c r="E310" s="49" t="str">
        <f>IF(B310="PMSP",VLOOKUP(C310,PMSP,3,FALSE),IF(B310="SINAPI",VLOOKUP(C310,SINAPI,3,FALSE),VLOOKUP(C310,Cotações,3,FALSE)))</f>
        <v>Und.</v>
      </c>
      <c r="F310" s="50" t="str">
        <f>IF(B310="PMSP",VLOOKUP(C310,PMSP,5,FALSE),IF(B310="SINAPI",VLOOKUP(C310,SINAPI,5,FALSE),VLOOKUP(C310,Cotações,4,FALSE)))</f>
        <v>49,93</v>
      </c>
      <c r="G310" s="51">
        <v>1.4285714285714285E-2</v>
      </c>
      <c r="H310" s="50">
        <f>G310*F310</f>
        <v>0.7132857142857143</v>
      </c>
    </row>
    <row r="311" spans="2:8" ht="27" hidden="1" outlineLevel="1" x14ac:dyDescent="0.25">
      <c r="B311" s="52" t="s">
        <v>11826</v>
      </c>
      <c r="C311" s="53">
        <v>56482</v>
      </c>
      <c r="D311" s="16" t="str">
        <f>IF(B311="PMSP",VLOOKUP(C311,PMSP,2,FALSE),IF(B311="SINAPI",VLOOKUP(C311,SINAPI,2,FALSE),VLOOKUP(C311,Cotações,2,FALSE)))</f>
        <v>LÂMPADA MULTIVAPOR METÁLICO TUBULAR OU OVÓIDE, BASE E40 - 250W</v>
      </c>
      <c r="E311" s="54" t="str">
        <f>IF(B311="PMSP",VLOOKUP(C311,PMSP,3,FALSE),IF(B311="SINAPI",VLOOKUP(C311,SINAPI,3,FALSE),VLOOKUP(C311,Cotações,3,FALSE)))</f>
        <v>Un</v>
      </c>
      <c r="F311" s="55">
        <f>IF(B311="PMSP",VLOOKUP(C311,PMSP,5,FALSE),IF(B311="SINAPI",VLOOKUP(C311,SINAPI,5,FALSE),VLOOKUP(C311,Cotações,4,FALSE)))</f>
        <v>98.010163579999997</v>
      </c>
      <c r="G311" s="56">
        <v>0.29285714285714287</v>
      </c>
      <c r="H311" s="55">
        <f>G311*F311</f>
        <v>28.702976477</v>
      </c>
    </row>
    <row r="312" spans="2:8" ht="27" hidden="1" outlineLevel="1" x14ac:dyDescent="0.25">
      <c r="B312" s="47" t="s">
        <v>11826</v>
      </c>
      <c r="C312" s="48">
        <v>56483</v>
      </c>
      <c r="D312" s="13" t="str">
        <f>IF(B312="PMSP",VLOOKUP(C312,PMSP,2,FALSE),IF(B312="SINAPI",VLOOKUP(C312,SINAPI,2,FALSE),VLOOKUP(C312,Cotações,2,FALSE)))</f>
        <v>LÂMPADA MULTIVAPOR METÁLICO TUBULAR OU OVÓIDE, BASE E40 - 400W</v>
      </c>
      <c r="E312" s="49" t="str">
        <f>IF(B312="PMSP",VLOOKUP(C312,PMSP,3,FALSE),IF(B312="SINAPI",VLOOKUP(C312,SINAPI,3,FALSE),VLOOKUP(C312,Cotações,3,FALSE)))</f>
        <v>Un</v>
      </c>
      <c r="F312" s="50">
        <f>IF(B312="PMSP",VLOOKUP(C312,PMSP,5,FALSE),IF(B312="SINAPI",VLOOKUP(C312,SINAPI,5,FALSE),VLOOKUP(C312,Cotações,4,FALSE)))</f>
        <v>101.34914257999999</v>
      </c>
      <c r="G312" s="51">
        <v>0.69285714285714284</v>
      </c>
      <c r="H312" s="50">
        <f>G312*F312</f>
        <v>70.220477358999986</v>
      </c>
    </row>
    <row r="313" spans="2:8" collapsed="1" x14ac:dyDescent="0.25"/>
    <row r="314" spans="2:8" x14ac:dyDescent="0.25">
      <c r="B314" s="31" t="s">
        <v>9</v>
      </c>
      <c r="C314" s="31" t="s">
        <v>1</v>
      </c>
      <c r="D314" s="31"/>
      <c r="E314" s="31"/>
      <c r="F314" s="31"/>
      <c r="G314" s="73" t="s">
        <v>2</v>
      </c>
      <c r="H314" s="73" t="s">
        <v>66</v>
      </c>
    </row>
    <row r="315" spans="2:8" ht="27.75" customHeight="1" x14ac:dyDescent="0.25">
      <c r="B315" s="36" t="s">
        <v>11877</v>
      </c>
      <c r="C315" s="116" t="s">
        <v>11997</v>
      </c>
      <c r="D315" s="116"/>
      <c r="E315" s="116"/>
      <c r="F315" s="44"/>
      <c r="G315" s="68" t="s">
        <v>2</v>
      </c>
      <c r="H315" s="45">
        <f>SUM(H317:H318)</f>
        <v>28.809823805000001</v>
      </c>
    </row>
    <row r="316" spans="2:8" hidden="1" outlineLevel="1" x14ac:dyDescent="0.25">
      <c r="B316" s="46" t="s">
        <v>61</v>
      </c>
      <c r="C316" s="46" t="s">
        <v>60</v>
      </c>
      <c r="D316" s="46" t="s">
        <v>62</v>
      </c>
      <c r="E316" s="46" t="s">
        <v>2</v>
      </c>
      <c r="F316" s="46" t="s">
        <v>63</v>
      </c>
      <c r="G316" s="69" t="s">
        <v>64</v>
      </c>
      <c r="H316" s="69" t="s">
        <v>65</v>
      </c>
    </row>
    <row r="317" spans="2:8" hidden="1" outlineLevel="1" x14ac:dyDescent="0.25">
      <c r="B317" s="47" t="s">
        <v>11826</v>
      </c>
      <c r="C317" s="48">
        <v>56438</v>
      </c>
      <c r="D317" s="13" t="str">
        <f>IF(B317="PMSP",VLOOKUP(C317,PMSP,2,FALSE),IF(B317="SINAPI",VLOOKUP(C317,SINAPI,2,FALSE),VLOOKUP(C317,Cotações,2,FALSE)))</f>
        <v>LÂMPADA VAPOR DE MERCÚRIO - 220V - 80W</v>
      </c>
      <c r="E317" s="49" t="str">
        <f>IF(B317="PMSP",VLOOKUP(C317,PMSP,3,FALSE),IF(B317="SINAPI",VLOOKUP(C317,SINAPI,3,FALSE),VLOOKUP(C317,Cotações,3,FALSE)))</f>
        <v>Un</v>
      </c>
      <c r="F317" s="50">
        <f>IF(B317="PMSP",VLOOKUP(C317,PMSP,5,FALSE),IF(B317="SINAPI",VLOOKUP(C317,SINAPI,5,FALSE),VLOOKUP(C317,Cotações,4,FALSE)))</f>
        <v>28.014033810000001</v>
      </c>
      <c r="G317" s="51">
        <v>0.5</v>
      </c>
      <c r="H317" s="50">
        <f>G317*F317</f>
        <v>14.007016905</v>
      </c>
    </row>
    <row r="318" spans="2:8" hidden="1" outlineLevel="1" x14ac:dyDescent="0.25">
      <c r="B318" s="52" t="s">
        <v>11826</v>
      </c>
      <c r="C318" s="53">
        <v>56439</v>
      </c>
      <c r="D318" s="16" t="str">
        <f>IF(B318="PMSP",VLOOKUP(C318,PMSP,2,FALSE),IF(B318="SINAPI",VLOOKUP(C318,SINAPI,2,FALSE),VLOOKUP(C318,Cotações,2,FALSE)))</f>
        <v>LÂMPADA VAPOR DE MERCÚRIO - 220V - 125W</v>
      </c>
      <c r="E318" s="54" t="str">
        <f>IF(B318="PMSP",VLOOKUP(C318,PMSP,3,FALSE),IF(B318="SINAPI",VLOOKUP(C318,SINAPI,3,FALSE),VLOOKUP(C318,Cotações,3,FALSE)))</f>
        <v>Un</v>
      </c>
      <c r="F318" s="55">
        <f>IF(B318="PMSP",VLOOKUP(C318,PMSP,5,FALSE),IF(B318="SINAPI",VLOOKUP(C318,SINAPI,5,FALSE),VLOOKUP(C318,Cotações,4,FALSE)))</f>
        <v>29.6056138</v>
      </c>
      <c r="G318" s="56">
        <v>0.5</v>
      </c>
      <c r="H318" s="55">
        <f>G318*F318</f>
        <v>14.8028069</v>
      </c>
    </row>
    <row r="319" spans="2:8" collapsed="1" x14ac:dyDescent="0.25"/>
    <row r="320" spans="2:8" x14ac:dyDescent="0.25">
      <c r="B320" s="31" t="s">
        <v>9</v>
      </c>
      <c r="C320" s="31" t="s">
        <v>1</v>
      </c>
      <c r="D320" s="31"/>
      <c r="E320" s="31"/>
      <c r="F320" s="31"/>
      <c r="G320" s="73" t="s">
        <v>2</v>
      </c>
      <c r="H320" s="73" t="s">
        <v>66</v>
      </c>
    </row>
    <row r="321" spans="2:8" ht="30.75" customHeight="1" x14ac:dyDescent="0.25">
      <c r="B321" s="36" t="s">
        <v>11878</v>
      </c>
      <c r="C321" s="116" t="s">
        <v>11943</v>
      </c>
      <c r="D321" s="116"/>
      <c r="E321" s="116"/>
      <c r="F321" s="44"/>
      <c r="G321" s="68" t="s">
        <v>2</v>
      </c>
      <c r="H321" s="45">
        <f>SUM(H323:H323)</f>
        <v>27.3</v>
      </c>
    </row>
    <row r="322" spans="2:8" hidden="1" outlineLevel="1" x14ac:dyDescent="0.25">
      <c r="B322" s="46" t="s">
        <v>61</v>
      </c>
      <c r="C322" s="46" t="s">
        <v>60</v>
      </c>
      <c r="D322" s="46" t="s">
        <v>62</v>
      </c>
      <c r="E322" s="46" t="s">
        <v>2</v>
      </c>
      <c r="F322" s="46" t="s">
        <v>63</v>
      </c>
      <c r="G322" s="69" t="s">
        <v>64</v>
      </c>
      <c r="H322" s="69" t="s">
        <v>65</v>
      </c>
    </row>
    <row r="323" spans="2:8" hidden="1" outlineLevel="1" x14ac:dyDescent="0.25">
      <c r="B323" s="47" t="s">
        <v>11829</v>
      </c>
      <c r="C323" s="48">
        <v>3</v>
      </c>
      <c r="D323" s="13" t="str">
        <f>IF(B323="PMSP",VLOOKUP(C323,PMSP,2,FALSE),IF(B323="SINAPI",VLOOKUP(C323,SINAPI,2,FALSE),VLOOKUP(C323,Cotações,2,FALSE)))</f>
        <v>Lâmpada mista de 30W</v>
      </c>
      <c r="E323" s="49" t="str">
        <f>IF(B323="PMSP",VLOOKUP(C323,PMSP,3,FALSE),IF(B323="SINAPI",VLOOKUP(C323,SINAPI,3,FALSE),VLOOKUP(C323,Cotações,3,FALSE)))</f>
        <v>Und.</v>
      </c>
      <c r="F323" s="50" t="str">
        <f>IF(B323="PMSP",VLOOKUP(C323,PMSP,5,FALSE),IF(B323="SINAPI",VLOOKUP(C323,SINAPI,5,FALSE),VLOOKUP(C323,Cotações,4,FALSE)))</f>
        <v>27,30</v>
      </c>
      <c r="G323" s="51">
        <v>1</v>
      </c>
      <c r="H323" s="50">
        <f>G323*F323</f>
        <v>27.3</v>
      </c>
    </row>
    <row r="324" spans="2:8" collapsed="1" x14ac:dyDescent="0.25"/>
    <row r="325" spans="2:8" x14ac:dyDescent="0.25">
      <c r="B325" s="31" t="s">
        <v>9</v>
      </c>
      <c r="C325" s="31" t="s">
        <v>1</v>
      </c>
      <c r="D325" s="31"/>
      <c r="E325" s="31"/>
      <c r="F325" s="31"/>
      <c r="G325" s="73" t="s">
        <v>2</v>
      </c>
      <c r="H325" s="73" t="s">
        <v>66</v>
      </c>
    </row>
    <row r="326" spans="2:8" ht="31.5" customHeight="1" x14ac:dyDescent="0.25">
      <c r="B326" s="36" t="s">
        <v>11879</v>
      </c>
      <c r="C326" s="116" t="s">
        <v>11950</v>
      </c>
      <c r="D326" s="116"/>
      <c r="E326" s="116"/>
      <c r="F326" s="44"/>
      <c r="G326" s="68" t="s">
        <v>2</v>
      </c>
      <c r="H326" s="45">
        <f>SUM(H328:H330)</f>
        <v>265.39527872169782</v>
      </c>
    </row>
    <row r="327" spans="2:8" hidden="1" outlineLevel="1" x14ac:dyDescent="0.25">
      <c r="B327" s="46" t="s">
        <v>61</v>
      </c>
      <c r="C327" s="46" t="s">
        <v>60</v>
      </c>
      <c r="D327" s="46" t="s">
        <v>62</v>
      </c>
      <c r="E327" s="46" t="s">
        <v>2</v>
      </c>
      <c r="F327" s="46" t="s">
        <v>63</v>
      </c>
      <c r="G327" s="69" t="s">
        <v>64</v>
      </c>
      <c r="H327" s="69" t="s">
        <v>65</v>
      </c>
    </row>
    <row r="328" spans="2:8" hidden="1" outlineLevel="1" x14ac:dyDescent="0.25">
      <c r="B328" s="47" t="s">
        <v>11826</v>
      </c>
      <c r="C328" s="48">
        <v>56494</v>
      </c>
      <c r="D328" s="13" t="str">
        <f>IF(B328="PMSP",VLOOKUP(C328,PMSP,2,FALSE),IF(B328="SINAPI",VLOOKUP(C328,SINAPI,2,FALSE),VLOOKUP(C328,Cotações,2,FALSE)))</f>
        <v>LÂMPADA DE LED (BULBO) SOQUETE E-27/E- 40 - 40 W</v>
      </c>
      <c r="E328" s="49" t="str">
        <f>IF(B328="PMSP",VLOOKUP(C328,PMSP,3,FALSE),IF(B328="SINAPI",VLOOKUP(C328,SINAPI,3,FALSE),VLOOKUP(C328,Cotações,3,FALSE)))</f>
        <v>Un</v>
      </c>
      <c r="F328" s="50">
        <f>IF(B328="PMSP",VLOOKUP(C328,PMSP,5,FALSE),IF(B328="SINAPI",VLOOKUP(C328,SINAPI,5,FALSE),VLOOKUP(C328,Cotações,4,FALSE)))</f>
        <v>97.531576589999986</v>
      </c>
      <c r="G328" s="51">
        <v>0.21294964028776978</v>
      </c>
      <c r="H328" s="50">
        <f>G328*F328</f>
        <v>20.769314151539565</v>
      </c>
    </row>
    <row r="329" spans="2:8" hidden="1" outlineLevel="1" x14ac:dyDescent="0.25">
      <c r="B329" s="52" t="s">
        <v>11826</v>
      </c>
      <c r="C329" s="53">
        <v>56495</v>
      </c>
      <c r="D329" s="16" t="str">
        <f>IF(B329="PMSP",VLOOKUP(C329,PMSP,2,FALSE),IF(B329="SINAPI",VLOOKUP(C329,SINAPI,2,FALSE),IF(B329="Cotações",VLOOKUP(C329,Cotações,2,FALSE),VLOOKUP(C329,CSP,2,FALSE))))</f>
        <v>LÂMPADA DE LED (BULBO) SOQUETE E-27/E- 40 - 70 W</v>
      </c>
      <c r="E329" s="54" t="str">
        <f>IF(B329="PMSP",VLOOKUP(C329,PMSP,3,FALSE),IF(B329="SINAPI",VLOOKUP(C329,SINAPI,3,FALSE),IF(B329="Cotações",VLOOKUP(C329,Cotações,3,FALSE),VLOOKUP(C329,CSP,3,FALSE))))</f>
        <v>Un</v>
      </c>
      <c r="F329" s="55">
        <f>IF(B329="PMSP",VLOOKUP(C329,PMSP,5,FALSE),IF(B329="SINAPI",VLOOKUP(C329,SINAPI,5,FALSE),IF(B329="Cotações",VLOOKUP(C329,Cotações,4,FALSE),VLOOKUP(C329,CSP,4,FALSE))))</f>
        <v>111.23252041999999</v>
      </c>
      <c r="G329" s="56">
        <v>9.2086330935251801E-2</v>
      </c>
      <c r="H329" s="55">
        <f>G329*F329</f>
        <v>10.242994686158273</v>
      </c>
    </row>
    <row r="330" spans="2:8" hidden="1" outlineLevel="1" x14ac:dyDescent="0.25">
      <c r="B330" s="47" t="s">
        <v>11826</v>
      </c>
      <c r="C330" s="48">
        <v>56497</v>
      </c>
      <c r="D330" s="57" t="str">
        <f>IF(B330="PMSP",VLOOKUP(C330,PMSP,2,FALSE),IF(B330="SINAPI",VLOOKUP(C330,SINAPI,2,FALSE),IF(B330="Cotações",VLOOKUP(C330,Cotações,2,FALSE),VLOOKUP(C330,CSP,2,FALSE))))</f>
        <v>LÂMPADA DE LED (BULBO) SOQUETE E-27/E- 40 - 150 W</v>
      </c>
      <c r="E330" s="49" t="str">
        <f>IF(B330="PMSP",VLOOKUP(C330,PMSP,3,FALSE),IF(B330="SINAPI",VLOOKUP(C330,SINAPI,3,FALSE),IF(B330="Cotações",VLOOKUP(C330,Cotações,3,FALSE),VLOOKUP(C330,CSP,3,FALSE))))</f>
        <v>Un</v>
      </c>
      <c r="F330" s="50">
        <f>IF(B330="PMSP",VLOOKUP(C330,PMSP,5,FALSE),IF(B330="SINAPI",VLOOKUP(C330,SINAPI,5,FALSE),IF(B330="Cotações",VLOOKUP(C330,Cotações,4,FALSE),VLOOKUP(C330,CSP,4,FALSE))))</f>
        <v>337.25913885999995</v>
      </c>
      <c r="G330" s="51">
        <v>0.69496402877697849</v>
      </c>
      <c r="H330" s="50">
        <f>G330*F330</f>
        <v>234.382969884</v>
      </c>
    </row>
    <row r="331" spans="2:8" collapsed="1" x14ac:dyDescent="0.25"/>
    <row r="332" spans="2:8" x14ac:dyDescent="0.25">
      <c r="B332" s="31" t="s">
        <v>9</v>
      </c>
      <c r="C332" s="31" t="s">
        <v>1</v>
      </c>
      <c r="D332" s="31"/>
      <c r="E332" s="31"/>
      <c r="F332" s="31"/>
      <c r="G332" s="73" t="s">
        <v>2</v>
      </c>
      <c r="H332" s="73" t="s">
        <v>66</v>
      </c>
    </row>
    <row r="333" spans="2:8" ht="29.25" customHeight="1" x14ac:dyDescent="0.25">
      <c r="B333" s="36" t="s">
        <v>11880</v>
      </c>
      <c r="C333" s="116" t="s">
        <v>11936</v>
      </c>
      <c r="D333" s="116"/>
      <c r="E333" s="116"/>
      <c r="F333" s="44"/>
      <c r="G333" s="68" t="s">
        <v>2</v>
      </c>
      <c r="H333" s="45">
        <f>SUM(H335:H339)</f>
        <v>103.81894652116952</v>
      </c>
    </row>
    <row r="334" spans="2:8" hidden="1" outlineLevel="1" x14ac:dyDescent="0.25">
      <c r="B334" s="46" t="s">
        <v>61</v>
      </c>
      <c r="C334" s="46" t="s">
        <v>60</v>
      </c>
      <c r="D334" s="46" t="s">
        <v>62</v>
      </c>
      <c r="E334" s="46" t="s">
        <v>2</v>
      </c>
      <c r="F334" s="46" t="s">
        <v>63</v>
      </c>
      <c r="G334" s="69" t="s">
        <v>64</v>
      </c>
      <c r="H334" s="69" t="s">
        <v>65</v>
      </c>
    </row>
    <row r="335" spans="2:8" ht="27" hidden="1" outlineLevel="1" x14ac:dyDescent="0.25">
      <c r="B335" s="47" t="s">
        <v>58</v>
      </c>
      <c r="C335" s="48" t="s">
        <v>11875</v>
      </c>
      <c r="D335" s="57" t="str">
        <f>IF(B335="PMSP",VLOOKUP(C335,PMSP,2,FALSE),IF(B335="SINAPI",VLOOKUP(C335,SINAPI,2,FALSE),IF(B335="Cotações",VLOOKUP(C335,Cotações,2,FALSE),VLOOKUP(C335,CSP,2,FALSE))))</f>
        <v>Valor médio de lâmpadas de vapor de sódio para Engenheiro Coelho</v>
      </c>
      <c r="E335" s="49" t="str">
        <f>IF(B335="PMSP",VLOOKUP(C335,PMSP,3,FALSE),IF(B335="SINAPI",VLOOKUP(C335,SINAPI,3,FALSE),IF(B335="Cotações",VLOOKUP(C335,Cotações,3,FALSE),VLOOKUP(C335,CSP,3,FALSE))))</f>
        <v>Und.</v>
      </c>
      <c r="F335" s="50">
        <f>IF(B335="PMSP",VLOOKUP(C335,PMSP,5,FALSE),IF(B335="SINAPI",VLOOKUP(C335,SINAPI,5,FALSE),IF(B335="Cotações",VLOOKUP(C335,Cotações,4,FALSE),VLOOKUP(C335,CSP,4,FALSE))))</f>
        <v>53.561753729957445</v>
      </c>
      <c r="G335" s="51">
        <v>0.71284125379170882</v>
      </c>
      <c r="H335" s="50">
        <f>G335*F335</f>
        <v>38.181027684145604</v>
      </c>
    </row>
    <row r="336" spans="2:8" ht="27" hidden="1" outlineLevel="1" x14ac:dyDescent="0.25">
      <c r="B336" s="52" t="s">
        <v>58</v>
      </c>
      <c r="C336" s="53" t="s">
        <v>11876</v>
      </c>
      <c r="D336" s="16" t="str">
        <f>IF(B336="PMSP",VLOOKUP(C336,PMSP,2,FALSE),IF(B336="SINAPI",VLOOKUP(C336,SINAPI,2,FALSE),IF(B336="Cotações",VLOOKUP(C336,Cotações,2,FALSE),VLOOKUP(C336,CSP,2,FALSE))))</f>
        <v>Valor médio de lâmpadas de vapor de metálico para Engenheiro Coelho</v>
      </c>
      <c r="E336" s="54" t="str">
        <f>IF(B336="PMSP",VLOOKUP(C336,PMSP,3,FALSE),IF(B336="SINAPI",VLOOKUP(C336,SINAPI,3,FALSE),IF(B336="Cotações",VLOOKUP(C336,Cotações,3,FALSE),VLOOKUP(C336,CSP,3,FALSE))))</f>
        <v>Und.</v>
      </c>
      <c r="F336" s="55">
        <f>IF(B336="PMSP",VLOOKUP(C336,PMSP,5,FALSE),IF(B336="SINAPI",VLOOKUP(C336,SINAPI,5,FALSE),IF(B336="Cotações",VLOOKUP(C336,Cotações,4,FALSE),VLOOKUP(C336,CSP,4,FALSE))))</f>
        <v>70.220477358999986</v>
      </c>
      <c r="G336" s="56">
        <v>4.7185709470845966E-2</v>
      </c>
      <c r="H336" s="55">
        <f>G336*F336</f>
        <v>3.3134030435658905</v>
      </c>
    </row>
    <row r="337" spans="2:8" ht="27" hidden="1" outlineLevel="1" x14ac:dyDescent="0.25">
      <c r="B337" s="47" t="s">
        <v>58</v>
      </c>
      <c r="C337" s="48" t="s">
        <v>11877</v>
      </c>
      <c r="D337" s="57" t="str">
        <f>IF(B337="PMSP",VLOOKUP(C337,PMSP,2,FALSE),IF(B337="SINAPI",VLOOKUP(C337,SINAPI,2,FALSE),IF(B337="Cotações",VLOOKUP(C337,Cotações,2,FALSE),VLOOKUP(C337,CSP,2,FALSE))))</f>
        <v>Valor médio de lâmpadas de vapor de mercúrio para Engenheiro Coelho</v>
      </c>
      <c r="E337" s="49" t="str">
        <f>IF(B337="PMSP",VLOOKUP(C337,PMSP,3,FALSE),IF(B337="SINAPI",VLOOKUP(C337,SINAPI,3,FALSE),IF(B337="Cotações",VLOOKUP(C337,Cotações,3,FALSE),VLOOKUP(C337,CSP,3,FALSE))))</f>
        <v>Und.</v>
      </c>
      <c r="F337" s="50">
        <f>IF(B337="PMSP",VLOOKUP(C337,PMSP,5,FALSE),IF(B337="SINAPI",VLOOKUP(C337,SINAPI,5,FALSE),IF(B337="Cotações",VLOOKUP(C337,Cotações,4,FALSE),VLOOKUP(C337,CSP,4,FALSE))))</f>
        <v>28.809823805000001</v>
      </c>
      <c r="G337" s="51">
        <v>6.740815638692281E-4</v>
      </c>
      <c r="H337" s="50">
        <f>G337*F337</f>
        <v>1.9420171085271314E-2</v>
      </c>
    </row>
    <row r="338" spans="2:8" hidden="1" outlineLevel="1" x14ac:dyDescent="0.25">
      <c r="B338" s="52" t="s">
        <v>58</v>
      </c>
      <c r="C338" s="53" t="s">
        <v>11878</v>
      </c>
      <c r="D338" s="16" t="str">
        <f>IF(B338="PMSP",VLOOKUP(C338,PMSP,2,FALSE),IF(B338="SINAPI",VLOOKUP(C338,SINAPI,2,FALSE),IF(B338="Cotações",VLOOKUP(C338,Cotações,2,FALSE),VLOOKUP(C338,CSP,2,FALSE))))</f>
        <v>Valor médio de lâmpadas mista para Engenheiro Coelho</v>
      </c>
      <c r="E338" s="54" t="str">
        <f>IF(B338="PMSP",VLOOKUP(C338,PMSP,3,FALSE),IF(B338="SINAPI",VLOOKUP(C338,SINAPI,3,FALSE),IF(B338="Cotações",VLOOKUP(C338,Cotações,3,FALSE),VLOOKUP(C338,CSP,3,FALSE))))</f>
        <v>Und.</v>
      </c>
      <c r="F338" s="55">
        <f>IF(B338="PMSP",VLOOKUP(C338,PMSP,5,FALSE),IF(B338="SINAPI",VLOOKUP(C338,SINAPI,5,FALSE),IF(B338="Cotações",VLOOKUP(C338,Cotações,4,FALSE),VLOOKUP(C338,CSP,4,FALSE))))</f>
        <v>27.3</v>
      </c>
      <c r="G338" s="56">
        <v>5.0556117290192111E-3</v>
      </c>
      <c r="H338" s="55">
        <f>G338*F338</f>
        <v>0.13801820020222447</v>
      </c>
    </row>
    <row r="339" spans="2:8" ht="27" hidden="1" outlineLevel="1" x14ac:dyDescent="0.25">
      <c r="B339" s="47" t="s">
        <v>58</v>
      </c>
      <c r="C339" s="48" t="s">
        <v>11879</v>
      </c>
      <c r="D339" s="13" t="str">
        <f>IF(B339="PMSP",VLOOKUP(C339,PMSP,2,FALSE),IF(B339="SINAPI",VLOOKUP(C339,SINAPI,2,FALSE),IF(B339="Cotações",VLOOKUP(C339,Cotações,2,FALSE),VLOOKUP(C339,CSP,2,FALSE))))</f>
        <v>Valor médio de lâmpadas fluorescente compacta para Engenheiro Coelho</v>
      </c>
      <c r="E339" s="49" t="str">
        <f>IF(B339="PMSP",VLOOKUP(C339,PMSP,3,FALSE),IF(B339="SINAPI",VLOOKUP(C339,SINAPI,3,FALSE),IF(B339="Cotações",VLOOKUP(C339,Cotações,3,FALSE),VLOOKUP(C339,CSP,3,FALSE))))</f>
        <v>Und.</v>
      </c>
      <c r="F339" s="50">
        <f>IF(B339="PMSP",VLOOKUP(C339,PMSP,5,FALSE),IF(B339="SINAPI",VLOOKUP(C339,SINAPI,5,FALSE),IF(B339="Cotações",VLOOKUP(C339,Cotações,4,FALSE),VLOOKUP(C339,CSP,4,FALSE))))</f>
        <v>265.39527872169782</v>
      </c>
      <c r="G339" s="51">
        <v>0.23424334344455677</v>
      </c>
      <c r="H339" s="50">
        <f>G339*F339</f>
        <v>62.167077422170536</v>
      </c>
    </row>
    <row r="340" spans="2:8" collapsed="1" x14ac:dyDescent="0.25"/>
    <row r="341" spans="2:8" x14ac:dyDescent="0.25">
      <c r="B341" s="31" t="s">
        <v>9</v>
      </c>
      <c r="C341" s="31" t="s">
        <v>1</v>
      </c>
      <c r="D341" s="31"/>
      <c r="E341" s="31"/>
      <c r="F341" s="31"/>
      <c r="G341" s="73" t="s">
        <v>2</v>
      </c>
      <c r="H341" s="73" t="s">
        <v>66</v>
      </c>
    </row>
    <row r="342" spans="2:8" ht="27.75" customHeight="1" x14ac:dyDescent="0.25">
      <c r="B342" s="36" t="s">
        <v>11881</v>
      </c>
      <c r="C342" s="116" t="s">
        <v>11921</v>
      </c>
      <c r="D342" s="116"/>
      <c r="E342" s="116"/>
      <c r="F342" s="44"/>
      <c r="G342" s="68" t="s">
        <v>2</v>
      </c>
      <c r="H342" s="45">
        <f>SUM(H344:H348)</f>
        <v>108.02972650674702</v>
      </c>
    </row>
    <row r="343" spans="2:8" hidden="1" outlineLevel="1" x14ac:dyDescent="0.25">
      <c r="B343" s="46" t="s">
        <v>61</v>
      </c>
      <c r="C343" s="46" t="s">
        <v>60</v>
      </c>
      <c r="D343" s="46" t="s">
        <v>62</v>
      </c>
      <c r="E343" s="46" t="s">
        <v>2</v>
      </c>
      <c r="F343" s="46" t="s">
        <v>63</v>
      </c>
      <c r="G343" s="69" t="s">
        <v>64</v>
      </c>
      <c r="H343" s="69" t="s">
        <v>65</v>
      </c>
    </row>
    <row r="344" spans="2:8" hidden="1" outlineLevel="1" x14ac:dyDescent="0.25">
      <c r="B344" s="47" t="s">
        <v>11826</v>
      </c>
      <c r="C344" s="48">
        <v>56050</v>
      </c>
      <c r="D344" s="13" t="str">
        <f>IF(B344="PMSP",VLOOKUP(C344,PMSP,2,FALSE),IF(B344="SINAPI",VLOOKUP(C344,SINAPI,2,FALSE),VLOOKUP(C344,Cotações,2,FALSE)))</f>
        <v>REATOR PARA LÂMPADA VAPOR DE SÓDIO - 70W / 220V</v>
      </c>
      <c r="E344" s="49" t="str">
        <f>IF(B344="PMSP",VLOOKUP(C344,PMSP,3,FALSE),IF(B344="SINAPI",VLOOKUP(C344,SINAPI,3,FALSE),VLOOKUP(C344,Cotações,3,FALSE)))</f>
        <v>Un</v>
      </c>
      <c r="F344" s="50">
        <f>IF(B344="PMSP",VLOOKUP(C344,PMSP,5,FALSE),IF(B344="SINAPI",VLOOKUP(C344,SINAPI,5,FALSE),VLOOKUP(C344,Cotações,4,FALSE)))</f>
        <v>89.673846009999991</v>
      </c>
      <c r="G344" s="51">
        <v>0.12907801418439716</v>
      </c>
      <c r="H344" s="50">
        <f>G344*F344</f>
        <v>11.574921967248224</v>
      </c>
    </row>
    <row r="345" spans="2:8" hidden="1" outlineLevel="1" x14ac:dyDescent="0.25">
      <c r="B345" s="52" t="s">
        <v>11829</v>
      </c>
      <c r="C345" s="53">
        <v>4</v>
      </c>
      <c r="D345" s="16" t="str">
        <f>IF(B345="PMSP",VLOOKUP(C345,PMSP,2,FALSE),IF(B345="SINAPI",VLOOKUP(C345,SINAPI,2,FALSE),VLOOKUP(C345,Cotações,2,FALSE)))</f>
        <v>Reator para lâmpada de vapor de sódio de 100W</v>
      </c>
      <c r="E345" s="54" t="str">
        <f>IF(B345="PMSP",VLOOKUP(C345,PMSP,3,FALSE),IF(B345="SINAPI",VLOOKUP(C345,SINAPI,3,FALSE),VLOOKUP(C345,Cotações,3,FALSE)))</f>
        <v>Und.</v>
      </c>
      <c r="F345" s="55">
        <f>IF(B345="PMSP",VLOOKUP(C345,PMSP,5,FALSE),IF(B345="SINAPI",VLOOKUP(C345,SINAPI,5,FALSE),VLOOKUP(C345,Cotações,4,FALSE)))</f>
        <v>99.746432659999996</v>
      </c>
      <c r="G345" s="56">
        <v>0.50638297872340421</v>
      </c>
      <c r="H345" s="55">
        <f>G345*F345</f>
        <v>50.509895687404246</v>
      </c>
    </row>
    <row r="346" spans="2:8" hidden="1" outlineLevel="1" x14ac:dyDescent="0.25">
      <c r="B346" s="47" t="s">
        <v>11826</v>
      </c>
      <c r="C346" s="48">
        <v>56051</v>
      </c>
      <c r="D346" s="13" t="str">
        <f>IF(B346="PMSP",VLOOKUP(C346,PMSP,2,FALSE),IF(B346="SINAPI",VLOOKUP(C346,SINAPI,2,FALSE),VLOOKUP(C346,Cotações,2,FALSE)))</f>
        <v>REATOR PARA LÂMPADA VAPOR DE SÓDIO - 150W / 220V</v>
      </c>
      <c r="E346" s="49" t="str">
        <f>IF(B346="PMSP",VLOOKUP(C346,PMSP,3,FALSE),IF(B346="SINAPI",VLOOKUP(C346,SINAPI,3,FALSE),VLOOKUP(C346,Cotações,3,FALSE)))</f>
        <v>Un</v>
      </c>
      <c r="F346" s="50">
        <f>IF(B346="PMSP",VLOOKUP(C346,PMSP,5,FALSE),IF(B346="SINAPI",VLOOKUP(C346,SINAPI,5,FALSE),VLOOKUP(C346,Cotações,4,FALSE)))</f>
        <v>99.746432659999996</v>
      </c>
      <c r="G346" s="51">
        <v>0.17352245862884161</v>
      </c>
      <c r="H346" s="50">
        <f>G346*F346</f>
        <v>17.308246234619386</v>
      </c>
    </row>
    <row r="347" spans="2:8" hidden="1" outlineLevel="1" x14ac:dyDescent="0.25">
      <c r="B347" s="52" t="s">
        <v>11826</v>
      </c>
      <c r="C347" s="53">
        <v>56052</v>
      </c>
      <c r="D347" s="16" t="str">
        <f>IF(B347="PMSP",VLOOKUP(C347,PMSP,2,FALSE),IF(B347="SINAPI",VLOOKUP(C347,SINAPI,2,FALSE),VLOOKUP(C347,Cotações,2,FALSE)))</f>
        <v>REATOR PARA LÂMPADA VAPOR DE SÓDIO - 250W / 220V</v>
      </c>
      <c r="E347" s="54" t="str">
        <f>IF(B347="PMSP",VLOOKUP(C347,PMSP,3,FALSE),IF(B347="SINAPI",VLOOKUP(C347,SINAPI,3,FALSE),VLOOKUP(C347,Cotações,3,FALSE)))</f>
        <v>Un</v>
      </c>
      <c r="F347" s="55">
        <f>IF(B347="PMSP",VLOOKUP(C347,PMSP,5,FALSE),IF(B347="SINAPI",VLOOKUP(C347,SINAPI,5,FALSE),VLOOKUP(C347,Cotações,4,FALSE)))</f>
        <v>138.56762849999998</v>
      </c>
      <c r="G347" s="56">
        <v>0.12860520094562647</v>
      </c>
      <c r="H347" s="55">
        <f>G347*F347</f>
        <v>17.820517707801415</v>
      </c>
    </row>
    <row r="348" spans="2:8" hidden="1" outlineLevel="1" x14ac:dyDescent="0.25">
      <c r="B348" s="47" t="s">
        <v>11826</v>
      </c>
      <c r="C348" s="48">
        <v>56053</v>
      </c>
      <c r="D348" s="13" t="str">
        <f>IF(B348="PMSP",VLOOKUP(C348,PMSP,2,FALSE),IF(B348="SINAPI",VLOOKUP(C348,SINAPI,2,FALSE),VLOOKUP(C348,Cotações,2,FALSE)))</f>
        <v>REATOR PARA LÂMPADA VAPOR DE SÓDIO - 400W / 220V</v>
      </c>
      <c r="E348" s="49" t="str">
        <f>IF(B348="PMSP",VLOOKUP(C348,PMSP,3,FALSE),IF(B348="SINAPI",VLOOKUP(C348,SINAPI,3,FALSE),VLOOKUP(C348,Cotações,3,FALSE)))</f>
        <v>Un</v>
      </c>
      <c r="F348" s="50">
        <f>IF(B348="PMSP",VLOOKUP(C348,PMSP,5,FALSE),IF(B348="SINAPI",VLOOKUP(C348,SINAPI,5,FALSE),VLOOKUP(C348,Cotações,4,FALSE)))</f>
        <v>173.30414002999999</v>
      </c>
      <c r="G348" s="51">
        <v>6.2411347517730496E-2</v>
      </c>
      <c r="H348" s="50">
        <f>G348*F348</f>
        <v>10.816144909673758</v>
      </c>
    </row>
    <row r="349" spans="2:8" collapsed="1" x14ac:dyDescent="0.25"/>
    <row r="350" spans="2:8" x14ac:dyDescent="0.25">
      <c r="B350" s="31" t="s">
        <v>9</v>
      </c>
      <c r="C350" s="31" t="s">
        <v>1</v>
      </c>
      <c r="D350" s="31"/>
      <c r="E350" s="31"/>
      <c r="F350" s="31"/>
      <c r="G350" s="73" t="s">
        <v>2</v>
      </c>
      <c r="H350" s="73" t="s">
        <v>66</v>
      </c>
    </row>
    <row r="351" spans="2:8" ht="31.5" customHeight="1" x14ac:dyDescent="0.25">
      <c r="B351" s="36" t="s">
        <v>11882</v>
      </c>
      <c r="C351" s="116" t="s">
        <v>11922</v>
      </c>
      <c r="D351" s="116"/>
      <c r="E351" s="116"/>
      <c r="F351" s="44"/>
      <c r="G351" s="68" t="s">
        <v>2</v>
      </c>
      <c r="H351" s="45">
        <f>SUM(H355:H355)</f>
        <v>91.527217853499991</v>
      </c>
    </row>
    <row r="352" spans="2:8" hidden="1" outlineLevel="1" x14ac:dyDescent="0.25">
      <c r="B352" s="46" t="s">
        <v>61</v>
      </c>
      <c r="C352" s="46" t="s">
        <v>60</v>
      </c>
      <c r="D352" s="46" t="s">
        <v>62</v>
      </c>
      <c r="E352" s="46" t="s">
        <v>2</v>
      </c>
      <c r="F352" s="46" t="s">
        <v>63</v>
      </c>
      <c r="G352" s="69" t="s">
        <v>64</v>
      </c>
      <c r="H352" s="69" t="s">
        <v>65</v>
      </c>
    </row>
    <row r="353" spans="2:8" hidden="1" outlineLevel="1" x14ac:dyDescent="0.25">
      <c r="B353" s="47" t="s">
        <v>11829</v>
      </c>
      <c r="C353" s="48">
        <v>5</v>
      </c>
      <c r="D353" s="13" t="str">
        <f>IF(B353="PMSP",VLOOKUP(C353,PMSP,2,FALSE),IF(B353="SINAPI",VLOOKUP(C353,SINAPI,2,FALSE),VLOOKUP(C353,Cotações,2,FALSE)))</f>
        <v>Reator para lâmpada de vapor metálico de 100W</v>
      </c>
      <c r="E353" s="49" t="str">
        <f>IF(B353="PMSP",VLOOKUP(C353,PMSP,3,FALSE),IF(B353="SINAPI",VLOOKUP(C353,SINAPI,3,FALSE),VLOOKUP(C353,Cotações,3,FALSE)))</f>
        <v>Und.</v>
      </c>
      <c r="F353" s="50">
        <f>IF(B353="PMSP",VLOOKUP(C353,PMSP,5,FALSE),IF(B353="SINAPI",VLOOKUP(C353,SINAPI,5,FALSE),VLOOKUP(C353,Cotações,4,FALSE)))</f>
        <v>102.01693837999998</v>
      </c>
      <c r="G353" s="51">
        <v>1.4285714285714285E-2</v>
      </c>
      <c r="H353" s="50">
        <f>G353*F353</f>
        <v>1.4573848339999997</v>
      </c>
    </row>
    <row r="354" spans="2:8" hidden="1" outlineLevel="1" x14ac:dyDescent="0.25">
      <c r="B354" s="52" t="s">
        <v>11826</v>
      </c>
      <c r="C354" s="53">
        <v>56063</v>
      </c>
      <c r="D354" s="16" t="str">
        <f>IF(B354="PMSP",VLOOKUP(C354,PMSP,2,FALSE),IF(B354="SINAPI",VLOOKUP(C354,SINAPI,2,FALSE),VLOOKUP(C354,Cotações,2,FALSE)))</f>
        <v>REATOR PARA LÂMPADA VAPOR METÁLICO - 220V - 250W</v>
      </c>
      <c r="E354" s="54" t="str">
        <f>IF(B354="PMSP",VLOOKUP(C354,PMSP,3,FALSE),IF(B354="SINAPI",VLOOKUP(C354,SINAPI,3,FALSE),VLOOKUP(C354,Cotações,3,FALSE)))</f>
        <v>Un</v>
      </c>
      <c r="F354" s="55">
        <f>IF(B354="PMSP",VLOOKUP(C354,PMSP,5,FALSE),IF(B354="SINAPI",VLOOKUP(C354,SINAPI,5,FALSE),VLOOKUP(C354,Cotações,4,FALSE)))</f>
        <v>126.40261500999998</v>
      </c>
      <c r="G354" s="56">
        <v>0.29285714285714287</v>
      </c>
      <c r="H354" s="55">
        <f>G354*F354</f>
        <v>37.017908681499996</v>
      </c>
    </row>
    <row r="355" spans="2:8" hidden="1" outlineLevel="1" x14ac:dyDescent="0.25">
      <c r="B355" s="47" t="s">
        <v>11826</v>
      </c>
      <c r="C355" s="48">
        <v>56064</v>
      </c>
      <c r="D355" s="13" t="str">
        <f>IF(B355="PMSP",VLOOKUP(C355,PMSP,2,FALSE),IF(B355="SINAPI",VLOOKUP(C355,SINAPI,2,FALSE),VLOOKUP(C355,Cotações,2,FALSE)))</f>
        <v>REATOR PARA LÂMPADA VAPOR METÁLICO - 220V - 400W</v>
      </c>
      <c r="E355" s="49" t="str">
        <f>IF(B355="PMSP",VLOOKUP(C355,PMSP,3,FALSE),IF(B355="SINAPI",VLOOKUP(C355,SINAPI,3,FALSE),VLOOKUP(C355,Cotações,3,FALSE)))</f>
        <v>Un</v>
      </c>
      <c r="F355" s="50">
        <f>IF(B355="PMSP",VLOOKUP(C355,PMSP,5,FALSE),IF(B355="SINAPI",VLOOKUP(C355,SINAPI,5,FALSE),VLOOKUP(C355,Cotações,4,FALSE)))</f>
        <v>132.10113916999998</v>
      </c>
      <c r="G355" s="51">
        <v>0.69285714285714284</v>
      </c>
      <c r="H355" s="50">
        <f>G355*F355</f>
        <v>91.527217853499991</v>
      </c>
    </row>
    <row r="356" spans="2:8" collapsed="1" x14ac:dyDescent="0.25"/>
    <row r="357" spans="2:8" x14ac:dyDescent="0.25">
      <c r="B357" s="31" t="s">
        <v>9</v>
      </c>
      <c r="C357" s="31" t="s">
        <v>1</v>
      </c>
      <c r="D357" s="31"/>
      <c r="E357" s="31"/>
      <c r="F357" s="31"/>
      <c r="G357" s="73" t="s">
        <v>2</v>
      </c>
      <c r="H357" s="73" t="s">
        <v>66</v>
      </c>
    </row>
    <row r="358" spans="2:8" ht="27" customHeight="1" x14ac:dyDescent="0.25">
      <c r="B358" s="36" t="s">
        <v>11883</v>
      </c>
      <c r="C358" s="116" t="s">
        <v>11923</v>
      </c>
      <c r="D358" s="116"/>
      <c r="E358" s="116"/>
      <c r="F358" s="44"/>
      <c r="G358" s="68" t="s">
        <v>2</v>
      </c>
      <c r="H358" s="45">
        <f>SUM(H360:H361)</f>
        <v>107.981297255</v>
      </c>
    </row>
    <row r="359" spans="2:8" hidden="1" outlineLevel="1" x14ac:dyDescent="0.25">
      <c r="B359" s="46" t="s">
        <v>61</v>
      </c>
      <c r="C359" s="46" t="s">
        <v>60</v>
      </c>
      <c r="D359" s="46" t="s">
        <v>62</v>
      </c>
      <c r="E359" s="46" t="s">
        <v>2</v>
      </c>
      <c r="F359" s="46" t="s">
        <v>63</v>
      </c>
      <c r="G359" s="69" t="s">
        <v>64</v>
      </c>
      <c r="H359" s="69" t="s">
        <v>65</v>
      </c>
    </row>
    <row r="360" spans="2:8" hidden="1" outlineLevel="1" x14ac:dyDescent="0.25">
      <c r="B360" s="47" t="s">
        <v>11826</v>
      </c>
      <c r="C360" s="48">
        <v>56048</v>
      </c>
      <c r="D360" s="13" t="str">
        <f>IF(B360="PMSP",VLOOKUP(C360,PMSP,2,FALSE),IF(B360="SINAPI",VLOOKUP(C360,SINAPI,2,FALSE),VLOOKUP(C360,Cotações,2,FALSE)))</f>
        <v>REATOR PARA LÂMPADA VAPOR DE MERCÚRIO - 80W / 220V</v>
      </c>
      <c r="E360" s="49" t="str">
        <f>IF(B360="PMSP",VLOOKUP(C360,PMSP,3,FALSE),IF(B360="SINAPI",VLOOKUP(C360,SINAPI,3,FALSE),VLOOKUP(C360,Cotações,3,FALSE)))</f>
        <v>Un</v>
      </c>
      <c r="F360" s="50">
        <f>IF(B360="PMSP",VLOOKUP(C360,PMSP,5,FALSE),IF(B360="SINAPI",VLOOKUP(C360,SINAPI,5,FALSE),VLOOKUP(C360,Cotações,4,FALSE)))</f>
        <v>50.162594509999998</v>
      </c>
      <c r="G360" s="51">
        <v>0.5</v>
      </c>
      <c r="H360" s="50">
        <f>G360*F360</f>
        <v>25.081297254999999</v>
      </c>
    </row>
    <row r="361" spans="2:8" hidden="1" outlineLevel="1" x14ac:dyDescent="0.25">
      <c r="B361" s="52" t="s">
        <v>11830</v>
      </c>
      <c r="C361" s="53">
        <v>12316</v>
      </c>
      <c r="D361" s="16" t="str">
        <f>IF(B361="PMSP",VLOOKUP(C361,PMSP,2,FALSE),IF(B361="SINAPI",VLOOKUP(C361,SINAPI,2,FALSE),VLOOKUP(C361,Cotações,2,FALSE)))</f>
        <v>REATOR P/ 1 LAMPADA VAPOR DE MERCURIO 125W USO EXT</v>
      </c>
      <c r="E361" s="54" t="str">
        <f>IF(B361="PMSP",VLOOKUP(C361,PMSP,3,FALSE),IF(B361="SINAPI",VLOOKUP(C361,SINAPI,3,FALSE),VLOOKUP(C361,Cotações,3,FALSE)))</f>
        <v xml:space="preserve">UN    </v>
      </c>
      <c r="F361" s="55" t="str">
        <f>IF(B361="PMSP",VLOOKUP(C361,PMSP,5,FALSE),IF(B361="SINAPI",VLOOKUP(C361,SINAPI,5,FALSE),VLOOKUP(C361,Cotações,4,FALSE)))</f>
        <v>165,80</v>
      </c>
      <c r="G361" s="56">
        <v>0.5</v>
      </c>
      <c r="H361" s="55">
        <f>G361*F361</f>
        <v>82.9</v>
      </c>
    </row>
    <row r="362" spans="2:8" collapsed="1" x14ac:dyDescent="0.25"/>
    <row r="363" spans="2:8" x14ac:dyDescent="0.25">
      <c r="B363" s="31" t="s">
        <v>9</v>
      </c>
      <c r="C363" s="31" t="s">
        <v>1</v>
      </c>
      <c r="D363" s="31"/>
      <c r="E363" s="31"/>
      <c r="F363" s="31"/>
      <c r="G363" s="73" t="s">
        <v>2</v>
      </c>
      <c r="H363" s="73" t="s">
        <v>66</v>
      </c>
    </row>
    <row r="364" spans="2:8" x14ac:dyDescent="0.25">
      <c r="B364" s="36" t="s">
        <v>11884</v>
      </c>
      <c r="C364" s="116" t="s">
        <v>11924</v>
      </c>
      <c r="D364" s="116"/>
      <c r="E364" s="116"/>
      <c r="F364" s="44"/>
      <c r="G364" s="68" t="s">
        <v>2</v>
      </c>
      <c r="H364" s="45">
        <f>SUM(H366:H368)</f>
        <v>107.00604548328309</v>
      </c>
    </row>
    <row r="365" spans="2:8" hidden="1" outlineLevel="1" x14ac:dyDescent="0.25">
      <c r="B365" s="46" t="s">
        <v>61</v>
      </c>
      <c r="C365" s="46" t="s">
        <v>60</v>
      </c>
      <c r="D365" s="46" t="s">
        <v>62</v>
      </c>
      <c r="E365" s="46" t="s">
        <v>2</v>
      </c>
      <c r="F365" s="46" t="s">
        <v>63</v>
      </c>
      <c r="G365" s="69" t="s">
        <v>64</v>
      </c>
      <c r="H365" s="69" t="s">
        <v>65</v>
      </c>
    </row>
    <row r="366" spans="2:8" ht="27" hidden="1" outlineLevel="1" x14ac:dyDescent="0.25">
      <c r="B366" s="47" t="s">
        <v>58</v>
      </c>
      <c r="C366" s="48" t="s">
        <v>11881</v>
      </c>
      <c r="D366" s="57" t="str">
        <f>IF(B366="PMSP",VLOOKUP(C366,PMSP,2,FALSE),IF(B366="SINAPI",VLOOKUP(C366,SINAPI,2,FALSE),IF(B366="Cotações",VLOOKUP(C366,Cotações,2,FALSE),VLOOKUP(C366,CSP,2,FALSE))))</f>
        <v>Valor médio de reatores para lâmpada de vapor de sódio para Engenheiro Coelho</v>
      </c>
      <c r="E366" s="49" t="str">
        <f>IF(B366="PMSP",VLOOKUP(C366,PMSP,3,FALSE),IF(B366="SINAPI",VLOOKUP(C366,SINAPI,3,FALSE),IF(B366="Cotações",VLOOKUP(C366,Cotações,3,FALSE),VLOOKUP(C366,CSP,3,FALSE))))</f>
        <v>Und.</v>
      </c>
      <c r="F366" s="50">
        <f>IF(B366="PMSP",VLOOKUP(C366,PMSP,5,FALSE),IF(B366="SINAPI",VLOOKUP(C366,SINAPI,5,FALSE),IF(B366="Cotações",VLOOKUP(C366,Cotações,4,FALSE),VLOOKUP(C366,CSP,4,FALSE))))</f>
        <v>108.02972650674702</v>
      </c>
      <c r="G366" s="51">
        <v>0.93708462560921579</v>
      </c>
      <c r="H366" s="50">
        <f>G366*F366</f>
        <v>101.23299581824101</v>
      </c>
    </row>
    <row r="367" spans="2:8" ht="27" hidden="1" outlineLevel="1" x14ac:dyDescent="0.25">
      <c r="B367" s="52" t="s">
        <v>58</v>
      </c>
      <c r="C367" s="53" t="s">
        <v>11882</v>
      </c>
      <c r="D367" s="16" t="str">
        <f>IF(B367="PMSP",VLOOKUP(C367,PMSP,2,FALSE),IF(B367="SINAPI",VLOOKUP(C367,SINAPI,2,FALSE),IF(B367="Cotações",VLOOKUP(C367,Cotações,2,FALSE),VLOOKUP(C367,CSP,2,FALSE))))</f>
        <v>Valor médio de reatores para lâmpada de vapor de metálico para Engenheiro Coelho</v>
      </c>
      <c r="E367" s="54" t="str">
        <f>IF(B367="PMSP",VLOOKUP(C367,PMSP,3,FALSE),IF(B367="SINAPI",VLOOKUP(C367,SINAPI,3,FALSE),IF(B367="Cotações",VLOOKUP(C367,Cotações,3,FALSE),VLOOKUP(C367,CSP,3,FALSE))))</f>
        <v>Und.</v>
      </c>
      <c r="F367" s="55">
        <f>IF(B367="PMSP",VLOOKUP(C367,PMSP,5,FALSE),IF(B367="SINAPI",VLOOKUP(C367,SINAPI,5,FALSE),IF(B367="Cotações",VLOOKUP(C367,Cotações,4,FALSE),VLOOKUP(C367,CSP,4,FALSE))))</f>
        <v>91.527217853499991</v>
      </c>
      <c r="G367" s="56">
        <v>6.2029242357111207E-2</v>
      </c>
      <c r="H367" s="55">
        <f>G367*F367</f>
        <v>5.6773639785068664</v>
      </c>
    </row>
    <row r="368" spans="2:8" ht="27" hidden="1" outlineLevel="1" x14ac:dyDescent="0.25">
      <c r="B368" s="47" t="s">
        <v>58</v>
      </c>
      <c r="C368" s="48" t="s">
        <v>11883</v>
      </c>
      <c r="D368" s="57" t="str">
        <f>IF(B368="PMSP",VLOOKUP(C368,PMSP,2,FALSE),IF(B368="SINAPI",VLOOKUP(C368,SINAPI,2,FALSE),IF(B368="Cotações",VLOOKUP(C368,Cotações,2,FALSE),VLOOKUP(C368,CSP,2,FALSE))))</f>
        <v>Valor médio de reatores para lâmpada de vapor de mercúrio para Engenheiro Coelho</v>
      </c>
      <c r="E368" s="49" t="str">
        <f>IF(B368="PMSP",VLOOKUP(C368,PMSP,3,FALSE),IF(B368="SINAPI",VLOOKUP(C368,SINAPI,3,FALSE),IF(B368="Cotações",VLOOKUP(C368,Cotações,3,FALSE),VLOOKUP(C368,CSP,3,FALSE))))</f>
        <v>Und.</v>
      </c>
      <c r="F368" s="50">
        <f>IF(B368="PMSP",VLOOKUP(C368,PMSP,5,FALSE),IF(B368="SINAPI",VLOOKUP(C368,SINAPI,5,FALSE),IF(B368="Cotações",VLOOKUP(C368,Cotações,4,FALSE),VLOOKUP(C368,CSP,4,FALSE))))</f>
        <v>107.981297255</v>
      </c>
      <c r="G368" s="51">
        <v>8.8613203367301726E-4</v>
      </c>
      <c r="H368" s="50">
        <f>G368*F368</f>
        <v>9.5685686535223746E-2</v>
      </c>
    </row>
    <row r="369" spans="2:8" collapsed="1" x14ac:dyDescent="0.25"/>
    <row r="370" spans="2:8" x14ac:dyDescent="0.25">
      <c r="B370" s="31" t="s">
        <v>9</v>
      </c>
      <c r="C370" s="31" t="s">
        <v>1</v>
      </c>
      <c r="D370" s="31"/>
      <c r="E370" s="31"/>
      <c r="F370" s="31"/>
      <c r="G370" s="73" t="s">
        <v>2</v>
      </c>
      <c r="H370" s="73" t="s">
        <v>66</v>
      </c>
    </row>
    <row r="371" spans="2:8" ht="34.5" customHeight="1" x14ac:dyDescent="0.25">
      <c r="B371" s="36" t="s">
        <v>11885</v>
      </c>
      <c r="C371" s="116" t="s">
        <v>11998</v>
      </c>
      <c r="D371" s="116"/>
      <c r="E371" s="116"/>
      <c r="F371" s="44"/>
      <c r="G371" s="68" t="s">
        <v>2</v>
      </c>
      <c r="H371" s="45">
        <f>SUM(H373:H377)</f>
        <v>55.381219432945457</v>
      </c>
    </row>
    <row r="372" spans="2:8" hidden="1" outlineLevel="1" x14ac:dyDescent="0.25">
      <c r="B372" s="46" t="s">
        <v>61</v>
      </c>
      <c r="C372" s="46" t="s">
        <v>60</v>
      </c>
      <c r="D372" s="46" t="s">
        <v>62</v>
      </c>
      <c r="E372" s="46" t="s">
        <v>2</v>
      </c>
      <c r="F372" s="46" t="s">
        <v>63</v>
      </c>
      <c r="G372" s="69" t="s">
        <v>64</v>
      </c>
      <c r="H372" s="69" t="s">
        <v>65</v>
      </c>
    </row>
    <row r="373" spans="2:8" hidden="1" outlineLevel="1" x14ac:dyDescent="0.25">
      <c r="B373" s="47" t="s">
        <v>11826</v>
      </c>
      <c r="C373" s="48">
        <v>56450</v>
      </c>
      <c r="D373" s="13" t="str">
        <f>IF(B373="PMSP",VLOOKUP(C373,PMSP,2,FALSE),IF(B373="SINAPI",VLOOKUP(C373,SINAPI,2,FALSE),VLOOKUP(C373,Cotações,2,FALSE)))</f>
        <v>LÂMPADA VAPOR DE SÓDIO - 70W</v>
      </c>
      <c r="E373" s="49" t="str">
        <f>IF(B373="PMSP",VLOOKUP(C373,PMSP,3,FALSE),IF(B373="SINAPI",VLOOKUP(C373,SINAPI,3,FALSE),VLOOKUP(C373,Cotações,3,FALSE)))</f>
        <v>Un</v>
      </c>
      <c r="F373" s="50">
        <f>IF(B373="PMSP",VLOOKUP(C373,PMSP,5,FALSE),IF(B373="SINAPI",VLOOKUP(C373,SINAPI,5,FALSE),VLOOKUP(C373,Cotações,4,FALSE)))</f>
        <v>42.004355820000001</v>
      </c>
      <c r="G373" s="51">
        <v>7.9595959595959595E-2</v>
      </c>
      <c r="H373" s="50">
        <f>G373*F373</f>
        <v>3.3433770087030301</v>
      </c>
    </row>
    <row r="374" spans="2:8" hidden="1" outlineLevel="1" x14ac:dyDescent="0.25">
      <c r="B374" s="52" t="s">
        <v>11829</v>
      </c>
      <c r="C374" s="53">
        <v>1</v>
      </c>
      <c r="D374" s="16" t="str">
        <f>IF(B374="PMSP",VLOOKUP(C374,PMSP,2,FALSE),IF(B374="SINAPI",VLOOKUP(C374,SINAPI,2,FALSE),VLOOKUP(C374,Cotações,2,FALSE)))</f>
        <v>Lâmpada de vapor de sódio de 100W</v>
      </c>
      <c r="E374" s="54" t="str">
        <f>IF(B374="PMSP",VLOOKUP(C374,PMSP,3,FALSE),IF(B374="SINAPI",VLOOKUP(C374,SINAPI,3,FALSE),VLOOKUP(C374,Cotações,3,FALSE)))</f>
        <v>Und.</v>
      </c>
      <c r="F374" s="55" t="str">
        <f>IF(B374="PMSP",VLOOKUP(C374,PMSP,5,FALSE),IF(B374="SINAPI",VLOOKUP(C374,SINAPI,5,FALSE),VLOOKUP(C374,Cotações,4,FALSE)))</f>
        <v>52,74</v>
      </c>
      <c r="G374" s="56">
        <v>0.2084848484848485</v>
      </c>
      <c r="H374" s="55">
        <f>G374*F374</f>
        <v>10.995490909090909</v>
      </c>
    </row>
    <row r="375" spans="2:8" hidden="1" outlineLevel="1" x14ac:dyDescent="0.25">
      <c r="B375" s="47" t="s">
        <v>11830</v>
      </c>
      <c r="C375" s="48">
        <v>12216</v>
      </c>
      <c r="D375" s="13" t="str">
        <f>IF(B375="PMSP",VLOOKUP(C375,PMSP,2,FALSE),IF(B375="SINAPI",VLOOKUP(C375,SINAPI,2,FALSE),VLOOKUP(C375,Cotações,2,FALSE)))</f>
        <v>LAMPADA VAPOR DE SODIO OVOIDE 150 W (BASE E40)</v>
      </c>
      <c r="E375" s="49" t="str">
        <f>IF(B375="PMSP",VLOOKUP(C375,PMSP,3,FALSE),IF(B375="SINAPI",VLOOKUP(C375,SINAPI,3,FALSE),VLOOKUP(C375,Cotações,3,FALSE)))</f>
        <v xml:space="preserve">UN    </v>
      </c>
      <c r="F375" s="50" t="str">
        <f>IF(B375="PMSP",VLOOKUP(C375,PMSP,5,FALSE),IF(B375="SINAPI",VLOOKUP(C375,SINAPI,5,FALSE),VLOOKUP(C375,Cotações,4,FALSE)))</f>
        <v>52,74</v>
      </c>
      <c r="G375" s="51">
        <v>0.29414141414141415</v>
      </c>
      <c r="H375" s="50">
        <f>G375*F375</f>
        <v>15.513018181818182</v>
      </c>
    </row>
    <row r="376" spans="2:8" hidden="1" outlineLevel="1" x14ac:dyDescent="0.25">
      <c r="B376" s="52" t="s">
        <v>11830</v>
      </c>
      <c r="C376" s="53">
        <v>3757</v>
      </c>
      <c r="D376" s="16" t="str">
        <f>IF(B376="PMSP",VLOOKUP(C376,PMSP,2,FALSE),IF(B376="SINAPI",VLOOKUP(C376,SINAPI,2,FALSE),VLOOKUP(C376,Cotações,2,FALSE)))</f>
        <v>LAMPADA VAPOR DE SODIO OVOIDE 250 W (BASE E40)</v>
      </c>
      <c r="E376" s="54" t="str">
        <f>IF(B376="PMSP",VLOOKUP(C376,PMSP,3,FALSE),IF(B376="SINAPI",VLOOKUP(C376,SINAPI,3,FALSE),VLOOKUP(C376,Cotações,3,FALSE)))</f>
        <v xml:space="preserve">UN    </v>
      </c>
      <c r="F376" s="55" t="str">
        <f>IF(B376="PMSP",VLOOKUP(C376,PMSP,5,FALSE),IF(B376="SINAPI",VLOOKUP(C376,SINAPI,5,FALSE),VLOOKUP(C376,Cotações,4,FALSE)))</f>
        <v>60,99</v>
      </c>
      <c r="G376" s="56">
        <v>0.41292929292929292</v>
      </c>
      <c r="H376" s="55">
        <f>G376*F376</f>
        <v>25.184557575757577</v>
      </c>
    </row>
    <row r="377" spans="2:8" hidden="1" outlineLevel="1" x14ac:dyDescent="0.25">
      <c r="B377" s="47" t="s">
        <v>11830</v>
      </c>
      <c r="C377" s="48">
        <v>3758</v>
      </c>
      <c r="D377" s="13" t="str">
        <f>IF(B377="PMSP",VLOOKUP(C377,PMSP,2,FALSE),IF(B377="SINAPI",VLOOKUP(C377,SINAPI,2,FALSE),VLOOKUP(C377,Cotações,2,FALSE)))</f>
        <v>LAMPADA VAPOR DE SODIO OVOIDE 400 W (BASE E40)</v>
      </c>
      <c r="E377" s="49" t="str">
        <f>IF(B377="PMSP",VLOOKUP(C377,PMSP,3,FALSE),IF(B377="SINAPI",VLOOKUP(C377,SINAPI,3,FALSE),VLOOKUP(C377,Cotações,3,FALSE)))</f>
        <v xml:space="preserve">UN    </v>
      </c>
      <c r="F377" s="50" t="str">
        <f>IF(B377="PMSP",VLOOKUP(C377,PMSP,5,FALSE),IF(B377="SINAPI",VLOOKUP(C377,SINAPI,5,FALSE),VLOOKUP(C377,Cotações,4,FALSE)))</f>
        <v>71,11</v>
      </c>
      <c r="G377" s="51">
        <v>4.8484848484848485E-3</v>
      </c>
      <c r="H377" s="50">
        <f>G377*F377</f>
        <v>0.34477575757575757</v>
      </c>
    </row>
    <row r="378" spans="2:8" collapsed="1" x14ac:dyDescent="0.25"/>
    <row r="379" spans="2:8" x14ac:dyDescent="0.25">
      <c r="B379" s="31" t="s">
        <v>9</v>
      </c>
      <c r="C379" s="31" t="s">
        <v>1</v>
      </c>
      <c r="D379" s="31"/>
      <c r="E379" s="31"/>
      <c r="F379" s="31"/>
      <c r="G379" s="73" t="s">
        <v>2</v>
      </c>
      <c r="H379" s="73" t="s">
        <v>66</v>
      </c>
    </row>
    <row r="380" spans="2:8" ht="30.75" customHeight="1" x14ac:dyDescent="0.25">
      <c r="B380" s="36" t="s">
        <v>11886</v>
      </c>
      <c r="C380" s="116" t="s">
        <v>11999</v>
      </c>
      <c r="D380" s="116"/>
      <c r="E380" s="116"/>
      <c r="F380" s="44"/>
      <c r="G380" s="68" t="s">
        <v>2</v>
      </c>
      <c r="H380" s="45">
        <f>SUM(H382:H386)</f>
        <v>76.937017286796873</v>
      </c>
    </row>
    <row r="381" spans="2:8" hidden="1" outlineLevel="1" x14ac:dyDescent="0.25">
      <c r="B381" s="46" t="s">
        <v>61</v>
      </c>
      <c r="C381" s="46" t="s">
        <v>60</v>
      </c>
      <c r="D381" s="46" t="s">
        <v>62</v>
      </c>
      <c r="E381" s="46" t="s">
        <v>2</v>
      </c>
      <c r="F381" s="46" t="s">
        <v>63</v>
      </c>
      <c r="G381" s="69" t="s">
        <v>64</v>
      </c>
      <c r="H381" s="69" t="s">
        <v>65</v>
      </c>
    </row>
    <row r="382" spans="2:8" ht="27" hidden="1" outlineLevel="1" x14ac:dyDescent="0.25">
      <c r="B382" s="47" t="s">
        <v>11826</v>
      </c>
      <c r="C382" s="48">
        <v>56480</v>
      </c>
      <c r="D382" s="13" t="str">
        <f>IF(B382="PMSP",VLOOKUP(C382,PMSP,2,FALSE),IF(B382="SINAPI",VLOOKUP(C382,SINAPI,2,FALSE),VLOOKUP(C382,Cotações,2,FALSE)))</f>
        <v>LÂMPADA MULTIVAPOR METÁLICO TUBULAR OU OVÓIDE, BASE E27 - 70W - 1ª LINHA</v>
      </c>
      <c r="E382" s="49" t="str">
        <f>IF(B382="PMSP",VLOOKUP(C382,PMSP,3,FALSE),IF(B382="SINAPI",VLOOKUP(C382,SINAPI,3,FALSE),VLOOKUP(C382,Cotações,3,FALSE)))</f>
        <v>Un</v>
      </c>
      <c r="F382" s="50">
        <f>IF(B382="PMSP",VLOOKUP(C382,PMSP,5,FALSE),IF(B382="SINAPI",VLOOKUP(C382,SINAPI,5,FALSE),VLOOKUP(C382,Cotações,4,FALSE)))</f>
        <v>44.363900979999997</v>
      </c>
      <c r="G382" s="51">
        <v>6.640625E-2</v>
      </c>
      <c r="H382" s="50">
        <f>G382*F382</f>
        <v>2.946040299453125</v>
      </c>
    </row>
    <row r="383" spans="2:8" hidden="1" outlineLevel="1" x14ac:dyDescent="0.25">
      <c r="B383" s="52" t="s">
        <v>11829</v>
      </c>
      <c r="C383" s="53">
        <v>2</v>
      </c>
      <c r="D383" s="16" t="str">
        <f>IF(B383="PMSP",VLOOKUP(C383,PMSP,2,FALSE),IF(B383="SINAPI",VLOOKUP(C383,SINAPI,2,FALSE),VLOOKUP(C383,Cotações,2,FALSE)))</f>
        <v>Lâmpada de vapor metálico de 100W</v>
      </c>
      <c r="E383" s="54" t="str">
        <f>IF(B383="PMSP",VLOOKUP(C383,PMSP,3,FALSE),IF(B383="SINAPI",VLOOKUP(C383,SINAPI,3,FALSE),VLOOKUP(C383,Cotações,3,FALSE)))</f>
        <v>Und.</v>
      </c>
      <c r="F383" s="55" t="str">
        <f>IF(B383="PMSP",VLOOKUP(C383,PMSP,5,FALSE),IF(B383="SINAPI",VLOOKUP(C383,SINAPI,5,FALSE),VLOOKUP(C383,Cotações,4,FALSE)))</f>
        <v>49,93</v>
      </c>
      <c r="G383" s="56">
        <v>3.90625E-3</v>
      </c>
      <c r="H383" s="55">
        <f>G383*F383</f>
        <v>0.1950390625</v>
      </c>
    </row>
    <row r="384" spans="2:8" hidden="1" outlineLevel="1" x14ac:dyDescent="0.25">
      <c r="B384" s="47" t="s">
        <v>11830</v>
      </c>
      <c r="C384" s="48">
        <v>39376</v>
      </c>
      <c r="D384" s="13" t="str">
        <f>IF(B384="PMSP",VLOOKUP(C384,PMSP,2,FALSE),IF(B384="SINAPI",VLOOKUP(C384,SINAPI,2,FALSE),VLOOKUP(C384,Cotações,2,FALSE)))</f>
        <v>LAMPADA VAPOR METALICO OVOIDE 150 W, BASE E27/E40</v>
      </c>
      <c r="E384" s="49" t="str">
        <f>IF(B384="PMSP",VLOOKUP(C384,PMSP,3,FALSE),IF(B384="SINAPI",VLOOKUP(C384,SINAPI,3,FALSE),VLOOKUP(C384,Cotações,3,FALSE)))</f>
        <v xml:space="preserve">UN    </v>
      </c>
      <c r="F384" s="50" t="str">
        <f>IF(B384="PMSP",VLOOKUP(C384,PMSP,5,FALSE),IF(B384="SINAPI",VLOOKUP(C384,SINAPI,5,FALSE),VLOOKUP(C384,Cotações,4,FALSE)))</f>
        <v>49,93</v>
      </c>
      <c r="G384" s="51">
        <v>0.51953125</v>
      </c>
      <c r="H384" s="50">
        <f>G384*F384</f>
        <v>25.940195312499998</v>
      </c>
    </row>
    <row r="385" spans="2:8" ht="27" hidden="1" outlineLevel="1" x14ac:dyDescent="0.25">
      <c r="B385" s="52" t="s">
        <v>11826</v>
      </c>
      <c r="C385" s="53">
        <v>56482</v>
      </c>
      <c r="D385" s="16" t="str">
        <f>IF(B385="PMSP",VLOOKUP(C385,PMSP,2,FALSE),IF(B385="SINAPI",VLOOKUP(C385,SINAPI,2,FALSE),VLOOKUP(C385,Cotações,2,FALSE)))</f>
        <v>LÂMPADA MULTIVAPOR METÁLICO TUBULAR OU OVÓIDE, BASE E40 - 250W</v>
      </c>
      <c r="E385" s="54" t="str">
        <f>IF(B385="PMSP",VLOOKUP(C385,PMSP,3,FALSE),IF(B385="SINAPI",VLOOKUP(C385,SINAPI,3,FALSE),VLOOKUP(C385,Cotações,3,FALSE)))</f>
        <v>Un</v>
      </c>
      <c r="F385" s="55">
        <f>IF(B385="PMSP",VLOOKUP(C385,PMSP,5,FALSE),IF(B385="SINAPI",VLOOKUP(C385,SINAPI,5,FALSE),VLOOKUP(C385,Cotações,4,FALSE)))</f>
        <v>98.010163579999997</v>
      </c>
      <c r="G385" s="56">
        <v>0.1328125</v>
      </c>
      <c r="H385" s="55">
        <f>G385*F385</f>
        <v>13.016974850468749</v>
      </c>
    </row>
    <row r="386" spans="2:8" ht="27" hidden="1" outlineLevel="1" x14ac:dyDescent="0.25">
      <c r="B386" s="47" t="s">
        <v>11826</v>
      </c>
      <c r="C386" s="48">
        <v>56483</v>
      </c>
      <c r="D386" s="13" t="str">
        <f>IF(B386="PMSP",VLOOKUP(C386,PMSP,2,FALSE),IF(B386="SINAPI",VLOOKUP(C386,SINAPI,2,FALSE),VLOOKUP(C386,Cotações,2,FALSE)))</f>
        <v>LÂMPADA MULTIVAPOR METÁLICO TUBULAR OU OVÓIDE, BASE E40 - 400W</v>
      </c>
      <c r="E386" s="49" t="str">
        <f>IF(B386="PMSP",VLOOKUP(C386,PMSP,3,FALSE),IF(B386="SINAPI",VLOOKUP(C386,SINAPI,3,FALSE),VLOOKUP(C386,Cotações,3,FALSE)))</f>
        <v>Un</v>
      </c>
      <c r="F386" s="50">
        <f>IF(B386="PMSP",VLOOKUP(C386,PMSP,5,FALSE),IF(B386="SINAPI",VLOOKUP(C386,SINAPI,5,FALSE),VLOOKUP(C386,Cotações,4,FALSE)))</f>
        <v>101.34914257999999</v>
      </c>
      <c r="G386" s="51">
        <v>0.34375</v>
      </c>
      <c r="H386" s="50">
        <f>G386*F386</f>
        <v>34.838767761874998</v>
      </c>
    </row>
    <row r="387" spans="2:8" collapsed="1" x14ac:dyDescent="0.25"/>
    <row r="388" spans="2:8" x14ac:dyDescent="0.25">
      <c r="B388" s="31" t="s">
        <v>9</v>
      </c>
      <c r="C388" s="31" t="s">
        <v>1</v>
      </c>
      <c r="D388" s="31"/>
      <c r="E388" s="31"/>
      <c r="F388" s="31"/>
      <c r="G388" s="73" t="s">
        <v>2</v>
      </c>
      <c r="H388" s="73" t="s">
        <v>66</v>
      </c>
    </row>
    <row r="389" spans="2:8" ht="31.5" customHeight="1" x14ac:dyDescent="0.25">
      <c r="B389" s="36" t="s">
        <v>11887</v>
      </c>
      <c r="C389" s="116" t="s">
        <v>12000</v>
      </c>
      <c r="D389" s="116"/>
      <c r="E389" s="116"/>
      <c r="F389" s="44"/>
      <c r="G389" s="68" t="s">
        <v>2</v>
      </c>
      <c r="H389" s="45">
        <f>SUM(H391:H392)</f>
        <v>29.352731179940417</v>
      </c>
    </row>
    <row r="390" spans="2:8" hidden="1" outlineLevel="1" x14ac:dyDescent="0.25">
      <c r="B390" s="46" t="s">
        <v>61</v>
      </c>
      <c r="C390" s="46" t="s">
        <v>60</v>
      </c>
      <c r="D390" s="46" t="s">
        <v>62</v>
      </c>
      <c r="E390" s="46" t="s">
        <v>2</v>
      </c>
      <c r="F390" s="46" t="s">
        <v>63</v>
      </c>
      <c r="G390" s="69" t="s">
        <v>64</v>
      </c>
      <c r="H390" s="69" t="s">
        <v>65</v>
      </c>
    </row>
    <row r="391" spans="2:8" hidden="1" outlineLevel="1" x14ac:dyDescent="0.25">
      <c r="B391" s="47" t="s">
        <v>11826</v>
      </c>
      <c r="C391" s="48">
        <v>56438</v>
      </c>
      <c r="D391" s="13" t="str">
        <f>IF(B391="PMSP",VLOOKUP(C391,PMSP,2,FALSE),IF(B391="SINAPI",VLOOKUP(C391,SINAPI,2,FALSE),VLOOKUP(C391,Cotações,2,FALSE)))</f>
        <v>LÂMPADA VAPOR DE MERCÚRIO - 220V - 80W</v>
      </c>
      <c r="E391" s="49" t="str">
        <f>IF(B391="PMSP",VLOOKUP(C391,PMSP,3,FALSE),IF(B391="SINAPI",VLOOKUP(C391,SINAPI,3,FALSE),VLOOKUP(C391,Cotações,3,FALSE)))</f>
        <v>Un</v>
      </c>
      <c r="F391" s="50">
        <f>IF(B391="PMSP",VLOOKUP(C391,PMSP,5,FALSE),IF(B391="SINAPI",VLOOKUP(C391,SINAPI,5,FALSE),VLOOKUP(C391,Cotações,4,FALSE)))</f>
        <v>28.014033810000001</v>
      </c>
      <c r="G391" s="51">
        <v>0.15888778550148958</v>
      </c>
      <c r="H391" s="50">
        <f>G391*F391</f>
        <v>4.4510877950347565</v>
      </c>
    </row>
    <row r="392" spans="2:8" hidden="1" outlineLevel="1" x14ac:dyDescent="0.25">
      <c r="B392" s="52" t="s">
        <v>11826</v>
      </c>
      <c r="C392" s="53">
        <v>56439</v>
      </c>
      <c r="D392" s="16" t="str">
        <f>IF(B392="PMSP",VLOOKUP(C392,PMSP,2,FALSE),IF(B392="SINAPI",VLOOKUP(C392,SINAPI,2,FALSE),VLOOKUP(C392,Cotações,2,FALSE)))</f>
        <v>LÂMPADA VAPOR DE MERCÚRIO - 220V - 125W</v>
      </c>
      <c r="E392" s="54" t="str">
        <f>IF(B392="PMSP",VLOOKUP(C392,PMSP,3,FALSE),IF(B392="SINAPI",VLOOKUP(C392,SINAPI,3,FALSE),VLOOKUP(C392,Cotações,3,FALSE)))</f>
        <v>Un</v>
      </c>
      <c r="F392" s="55">
        <f>IF(B392="PMSP",VLOOKUP(C392,PMSP,5,FALSE),IF(B392="SINAPI",VLOOKUP(C392,SINAPI,5,FALSE),VLOOKUP(C392,Cotações,4,FALSE)))</f>
        <v>29.6056138</v>
      </c>
      <c r="G392" s="56">
        <v>0.84111221449851048</v>
      </c>
      <c r="H392" s="55">
        <f>G392*F392</f>
        <v>24.901643384905661</v>
      </c>
    </row>
    <row r="393" spans="2:8" collapsed="1" x14ac:dyDescent="0.25"/>
    <row r="394" spans="2:8" x14ac:dyDescent="0.25">
      <c r="B394" s="31" t="s">
        <v>9</v>
      </c>
      <c r="C394" s="31" t="s">
        <v>1</v>
      </c>
      <c r="D394" s="31"/>
      <c r="E394" s="31"/>
      <c r="F394" s="31"/>
      <c r="G394" s="73" t="s">
        <v>2</v>
      </c>
      <c r="H394" s="73" t="s">
        <v>66</v>
      </c>
    </row>
    <row r="395" spans="2:8" x14ac:dyDescent="0.25">
      <c r="B395" s="36" t="s">
        <v>11888</v>
      </c>
      <c r="C395" s="116" t="s">
        <v>11944</v>
      </c>
      <c r="D395" s="116"/>
      <c r="E395" s="116"/>
      <c r="F395" s="44"/>
      <c r="G395" s="68" t="s">
        <v>2</v>
      </c>
      <c r="H395" s="45">
        <f>SUM(H397:H397)</f>
        <v>27.3</v>
      </c>
    </row>
    <row r="396" spans="2:8" hidden="1" outlineLevel="1" x14ac:dyDescent="0.25">
      <c r="B396" s="46" t="s">
        <v>61</v>
      </c>
      <c r="C396" s="46" t="s">
        <v>60</v>
      </c>
      <c r="D396" s="46" t="s">
        <v>62</v>
      </c>
      <c r="E396" s="46" t="s">
        <v>2</v>
      </c>
      <c r="F396" s="46" t="s">
        <v>63</v>
      </c>
      <c r="G396" s="69" t="s">
        <v>64</v>
      </c>
      <c r="H396" s="69" t="s">
        <v>65</v>
      </c>
    </row>
    <row r="397" spans="2:8" hidden="1" outlineLevel="1" x14ac:dyDescent="0.25">
      <c r="B397" s="47" t="s">
        <v>11829</v>
      </c>
      <c r="C397" s="48">
        <v>3</v>
      </c>
      <c r="D397" s="13" t="str">
        <f>IF(B397="PMSP",VLOOKUP(C397,PMSP,2,FALSE),IF(B397="SINAPI",VLOOKUP(C397,SINAPI,2,FALSE),VLOOKUP(C397,Cotações,2,FALSE)))</f>
        <v>Lâmpada mista de 30W</v>
      </c>
      <c r="E397" s="49" t="str">
        <f>IF(B397="PMSP",VLOOKUP(C397,PMSP,3,FALSE),IF(B397="SINAPI",VLOOKUP(C397,SINAPI,3,FALSE),VLOOKUP(C397,Cotações,3,FALSE)))</f>
        <v>Und.</v>
      </c>
      <c r="F397" s="50" t="str">
        <f>IF(B397="PMSP",VLOOKUP(C397,PMSP,5,FALSE),IF(B397="SINAPI",VLOOKUP(C397,SINAPI,5,FALSE),VLOOKUP(C397,Cotações,4,FALSE)))</f>
        <v>27,30</v>
      </c>
      <c r="G397" s="51">
        <v>1</v>
      </c>
      <c r="H397" s="50">
        <f>G397*F397</f>
        <v>27.3</v>
      </c>
    </row>
    <row r="398" spans="2:8" collapsed="1" x14ac:dyDescent="0.25"/>
    <row r="399" spans="2:8" x14ac:dyDescent="0.25">
      <c r="B399" s="31" t="s">
        <v>9</v>
      </c>
      <c r="C399" s="31" t="s">
        <v>1</v>
      </c>
      <c r="D399" s="31"/>
      <c r="E399" s="31"/>
      <c r="F399" s="31"/>
      <c r="G399" s="73" t="s">
        <v>2</v>
      </c>
      <c r="H399" s="73" t="s">
        <v>66</v>
      </c>
    </row>
    <row r="400" spans="2:8" x14ac:dyDescent="0.25">
      <c r="B400" s="36" t="s">
        <v>11889</v>
      </c>
      <c r="C400" s="116" t="s">
        <v>11951</v>
      </c>
      <c r="D400" s="116"/>
      <c r="E400" s="116"/>
      <c r="F400" s="44"/>
      <c r="G400" s="68" t="s">
        <v>2</v>
      </c>
      <c r="H400" s="45">
        <f>SUM(H402:H404)</f>
        <v>249.27190531923077</v>
      </c>
    </row>
    <row r="401" spans="2:8" hidden="1" outlineLevel="1" x14ac:dyDescent="0.25">
      <c r="B401" s="46" t="s">
        <v>61</v>
      </c>
      <c r="C401" s="46" t="s">
        <v>60</v>
      </c>
      <c r="D401" s="46" t="s">
        <v>62</v>
      </c>
      <c r="E401" s="46" t="s">
        <v>2</v>
      </c>
      <c r="F401" s="46" t="s">
        <v>63</v>
      </c>
      <c r="G401" s="69" t="s">
        <v>64</v>
      </c>
      <c r="H401" s="69" t="s">
        <v>65</v>
      </c>
    </row>
    <row r="402" spans="2:8" hidden="1" outlineLevel="1" x14ac:dyDescent="0.25">
      <c r="B402" s="47" t="s">
        <v>11826</v>
      </c>
      <c r="C402" s="48">
        <v>56494</v>
      </c>
      <c r="D402" s="13" t="str">
        <f>IF(B402="PMSP",VLOOKUP(C402,PMSP,2,FALSE),IF(B402="SINAPI",VLOOKUP(C402,SINAPI,2,FALSE),VLOOKUP(C402,Cotações,2,FALSE)))</f>
        <v>LÂMPADA DE LED (BULBO) SOQUETE E-27/E- 40 - 40 W</v>
      </c>
      <c r="E402" s="49" t="str">
        <f>IF(B402="PMSP",VLOOKUP(C402,PMSP,3,FALSE),IF(B402="SINAPI",VLOOKUP(C402,SINAPI,3,FALSE),VLOOKUP(C402,Cotações,3,FALSE)))</f>
        <v>Un</v>
      </c>
      <c r="F402" s="50">
        <f>IF(B402="PMSP",VLOOKUP(C402,PMSP,5,FALSE),IF(B402="SINAPI",VLOOKUP(C402,SINAPI,5,FALSE),VLOOKUP(C402,Cotações,4,FALSE)))</f>
        <v>97.531576589999986</v>
      </c>
      <c r="G402" s="51">
        <v>7.6923076923076927E-2</v>
      </c>
      <c r="H402" s="50">
        <f>G402*F402</f>
        <v>7.5024289684615377</v>
      </c>
    </row>
    <row r="403" spans="2:8" hidden="1" outlineLevel="1" x14ac:dyDescent="0.25">
      <c r="B403" s="52" t="s">
        <v>11826</v>
      </c>
      <c r="C403" s="53">
        <v>56495</v>
      </c>
      <c r="D403" s="16" t="str">
        <f>IF(B403="PMSP",VLOOKUP(C403,PMSP,2,FALSE),IF(B403="SINAPI",VLOOKUP(C403,SINAPI,2,FALSE),IF(B403="Cotações",VLOOKUP(C403,Cotações,2,FALSE),VLOOKUP(C403,CSP,2,FALSE))))</f>
        <v>LÂMPADA DE LED (BULBO) SOQUETE E-27/E- 40 - 70 W</v>
      </c>
      <c r="E403" s="54" t="str">
        <f>IF(B403="PMSP",VLOOKUP(C403,PMSP,3,FALSE),IF(B403="SINAPI",VLOOKUP(C403,SINAPI,3,FALSE),IF(B403="Cotações",VLOOKUP(C403,Cotações,3,FALSE),VLOOKUP(C403,CSP,3,FALSE))))</f>
        <v>Un</v>
      </c>
      <c r="F403" s="55">
        <f>IF(B403="PMSP",VLOOKUP(C403,PMSP,5,FALSE),IF(B403="SINAPI",VLOOKUP(C403,SINAPI,5,FALSE),IF(B403="Cotações",VLOOKUP(C403,Cotações,4,FALSE),VLOOKUP(C403,CSP,4,FALSE))))</f>
        <v>111.23252041999999</v>
      </c>
      <c r="G403" s="56">
        <v>0.30769230769230771</v>
      </c>
      <c r="H403" s="55">
        <f>G403*F403</f>
        <v>34.225390898461534</v>
      </c>
    </row>
    <row r="404" spans="2:8" hidden="1" outlineLevel="1" x14ac:dyDescent="0.25">
      <c r="B404" s="47" t="s">
        <v>11826</v>
      </c>
      <c r="C404" s="48">
        <v>56497</v>
      </c>
      <c r="D404" s="57" t="str">
        <f>IF(B404="PMSP",VLOOKUP(C404,PMSP,2,FALSE),IF(B404="SINAPI",VLOOKUP(C404,SINAPI,2,FALSE),IF(B404="Cotações",VLOOKUP(C404,Cotações,2,FALSE),VLOOKUP(C404,CSP,2,FALSE))))</f>
        <v>LÂMPADA DE LED (BULBO) SOQUETE E-27/E- 40 - 150 W</v>
      </c>
      <c r="E404" s="49" t="str">
        <f>IF(B404="PMSP",VLOOKUP(C404,PMSP,3,FALSE),IF(B404="SINAPI",VLOOKUP(C404,SINAPI,3,FALSE),IF(B404="Cotações",VLOOKUP(C404,Cotações,3,FALSE),VLOOKUP(C404,CSP,3,FALSE))))</f>
        <v>Un</v>
      </c>
      <c r="F404" s="50">
        <f>IF(B404="PMSP",VLOOKUP(C404,PMSP,5,FALSE),IF(B404="SINAPI",VLOOKUP(C404,SINAPI,5,FALSE),IF(B404="Cotações",VLOOKUP(C404,Cotações,4,FALSE),VLOOKUP(C404,CSP,4,FALSE))))</f>
        <v>337.25913885999995</v>
      </c>
      <c r="G404" s="51">
        <v>0.61538461538461542</v>
      </c>
      <c r="H404" s="50">
        <f>G404*F404</f>
        <v>207.54408545230768</v>
      </c>
    </row>
    <row r="405" spans="2:8" collapsed="1" x14ac:dyDescent="0.25"/>
    <row r="406" spans="2:8" x14ac:dyDescent="0.25">
      <c r="B406" s="31" t="s">
        <v>9</v>
      </c>
      <c r="C406" s="31" t="s">
        <v>1</v>
      </c>
      <c r="D406" s="31"/>
      <c r="E406" s="31"/>
      <c r="F406" s="31"/>
      <c r="G406" s="73" t="s">
        <v>2</v>
      </c>
      <c r="H406" s="73" t="s">
        <v>66</v>
      </c>
    </row>
    <row r="407" spans="2:8" x14ac:dyDescent="0.25">
      <c r="B407" s="36" t="s">
        <v>11890</v>
      </c>
      <c r="C407" s="116" t="s">
        <v>11937</v>
      </c>
      <c r="D407" s="116"/>
      <c r="E407" s="116"/>
      <c r="F407" s="44"/>
      <c r="G407" s="68" t="s">
        <v>2</v>
      </c>
      <c r="H407" s="45">
        <f>SUM(H409:H413)</f>
        <v>50.404399811810329</v>
      </c>
    </row>
    <row r="408" spans="2:8" hidden="1" outlineLevel="1" x14ac:dyDescent="0.25">
      <c r="B408" s="46" t="s">
        <v>61</v>
      </c>
      <c r="C408" s="46" t="s">
        <v>60</v>
      </c>
      <c r="D408" s="46" t="s">
        <v>62</v>
      </c>
      <c r="E408" s="46" t="s">
        <v>2</v>
      </c>
      <c r="F408" s="46" t="s">
        <v>63</v>
      </c>
      <c r="G408" s="69" t="s">
        <v>64</v>
      </c>
      <c r="H408" s="69" t="s">
        <v>65</v>
      </c>
    </row>
    <row r="409" spans="2:8" hidden="1" outlineLevel="1" x14ac:dyDescent="0.25">
      <c r="B409" s="47" t="s">
        <v>58</v>
      </c>
      <c r="C409" s="48" t="s">
        <v>11885</v>
      </c>
      <c r="D409" s="57" t="str">
        <f>IF(B409="PMSP",VLOOKUP(C409,PMSP,2,FALSE),IF(B409="SINAPI",VLOOKUP(C409,SINAPI,2,FALSE),IF(B409="Cotações",VLOOKUP(C409,Cotações,2,FALSE),VLOOKUP(C409,CSP,2,FALSE))))</f>
        <v>Valor médio de lâmpadas de vapor de sódio para Holambra</v>
      </c>
      <c r="E409" s="49" t="str">
        <f>IF(B409="PMSP",VLOOKUP(C409,PMSP,3,FALSE),IF(B409="SINAPI",VLOOKUP(C409,SINAPI,3,FALSE),IF(B409="Cotações",VLOOKUP(C409,Cotações,3,FALSE),VLOOKUP(C409,CSP,3,FALSE))))</f>
        <v>Und.</v>
      </c>
      <c r="F409" s="50">
        <f>IF(B409="PMSP",VLOOKUP(C409,PMSP,5,FALSE),IF(B409="SINAPI",VLOOKUP(C409,SINAPI,5,FALSE),IF(B409="Cotações",VLOOKUP(C409,Cotações,4,FALSE),VLOOKUP(C409,CSP,4,FALSE))))</f>
        <v>55.381219432945457</v>
      </c>
      <c r="G409" s="51">
        <v>0.6497768443160935</v>
      </c>
      <c r="H409" s="50">
        <f>G409*F409</f>
        <v>35.985433997516409</v>
      </c>
    </row>
    <row r="410" spans="2:8" ht="27" hidden="1" outlineLevel="1" x14ac:dyDescent="0.25">
      <c r="B410" s="52" t="s">
        <v>58</v>
      </c>
      <c r="C410" s="53" t="s">
        <v>11886</v>
      </c>
      <c r="D410" s="16" t="str">
        <f>IF(B410="PMSP",VLOOKUP(C410,PMSP,2,FALSE),IF(B410="SINAPI",VLOOKUP(C410,SINAPI,2,FALSE),IF(B410="Cotações",VLOOKUP(C410,Cotações,2,FALSE),VLOOKUP(C410,CSP,2,FALSE))))</f>
        <v>Valor médio de lâmpadas de vapor de metálico para Holambra</v>
      </c>
      <c r="E410" s="54" t="str">
        <f>IF(B410="PMSP",VLOOKUP(C410,PMSP,3,FALSE),IF(B410="SINAPI",VLOOKUP(C410,SINAPI,3,FALSE),IF(B410="Cotações",VLOOKUP(C410,Cotações,3,FALSE),VLOOKUP(C410,CSP,3,FALSE))))</f>
        <v>Und.</v>
      </c>
      <c r="F410" s="55">
        <f>IF(B410="PMSP",VLOOKUP(C410,PMSP,5,FALSE),IF(B410="SINAPI",VLOOKUP(C410,SINAPI,5,FALSE),IF(B410="Cotações",VLOOKUP(C410,Cotações,4,FALSE),VLOOKUP(C410,CSP,4,FALSE))))</f>
        <v>76.937017286796873</v>
      </c>
      <c r="G410" s="56">
        <v>7.1672354948805458E-2</v>
      </c>
      <c r="H410" s="55">
        <f>G410*F410</f>
        <v>5.514257211681687</v>
      </c>
    </row>
    <row r="411" spans="2:8" ht="27" hidden="1" outlineLevel="1" x14ac:dyDescent="0.25">
      <c r="B411" s="47" t="s">
        <v>58</v>
      </c>
      <c r="C411" s="48" t="s">
        <v>11887</v>
      </c>
      <c r="D411" s="57" t="str">
        <f>IF(B411="PMSP",VLOOKUP(C411,PMSP,2,FALSE),IF(B411="SINAPI",VLOOKUP(C411,SINAPI,2,FALSE),IF(B411="Cotações",VLOOKUP(C411,Cotações,2,FALSE),VLOOKUP(C411,CSP,2,FALSE))))</f>
        <v>Valor médio de lâmpadas de vapor de mercúrio para Holambra</v>
      </c>
      <c r="E411" s="49" t="str">
        <f>IF(B411="PMSP",VLOOKUP(C411,PMSP,3,FALSE),IF(B411="SINAPI",VLOOKUP(C411,SINAPI,3,FALSE),IF(B411="Cotações",VLOOKUP(C411,Cotações,3,FALSE),VLOOKUP(C411,CSP,3,FALSE))))</f>
        <v>Und.</v>
      </c>
      <c r="F411" s="50">
        <f>IF(B411="PMSP",VLOOKUP(C411,PMSP,5,FALSE),IF(B411="SINAPI",VLOOKUP(C411,SINAPI,5,FALSE),IF(B411="Cotações",VLOOKUP(C411,Cotações,4,FALSE),VLOOKUP(C411,CSP,4,FALSE))))</f>
        <v>29.352731179940417</v>
      </c>
      <c r="G411" s="51">
        <v>0.26437385140456809</v>
      </c>
      <c r="H411" s="50">
        <f>G411*F411</f>
        <v>7.7600945912838002</v>
      </c>
    </row>
    <row r="412" spans="2:8" hidden="1" outlineLevel="1" x14ac:dyDescent="0.25">
      <c r="B412" s="52" t="s">
        <v>58</v>
      </c>
      <c r="C412" s="53" t="s">
        <v>11888</v>
      </c>
      <c r="D412" s="16" t="str">
        <f>IF(B412="PMSP",VLOOKUP(C412,PMSP,2,FALSE),IF(B412="SINAPI",VLOOKUP(C412,SINAPI,2,FALSE),IF(B412="Cotações",VLOOKUP(C412,Cotações,2,FALSE),VLOOKUP(C412,CSP,2,FALSE))))</f>
        <v>Valor médio de lâmpadas mista para Holambra</v>
      </c>
      <c r="E412" s="54" t="str">
        <f>IF(B412="PMSP",VLOOKUP(C412,PMSP,3,FALSE),IF(B412="SINAPI",VLOOKUP(C412,SINAPI,3,FALSE),IF(B412="Cotações",VLOOKUP(C412,Cotações,3,FALSE),VLOOKUP(C412,CSP,3,FALSE))))</f>
        <v>Und.</v>
      </c>
      <c r="F412" s="55">
        <f>IF(B412="PMSP",VLOOKUP(C412,PMSP,5,FALSE),IF(B412="SINAPI",VLOOKUP(C412,SINAPI,5,FALSE),IF(B412="Cotações",VLOOKUP(C412,Cotações,4,FALSE),VLOOKUP(C412,CSP,4,FALSE))))</f>
        <v>27.3</v>
      </c>
      <c r="G412" s="56">
        <v>1.0763980047256497E-2</v>
      </c>
      <c r="H412" s="55">
        <f>G412*F412</f>
        <v>0.29385665529010235</v>
      </c>
    </row>
    <row r="413" spans="2:8" ht="27" hidden="1" outlineLevel="1" x14ac:dyDescent="0.25">
      <c r="B413" s="47" t="s">
        <v>58</v>
      </c>
      <c r="C413" s="48" t="s">
        <v>11889</v>
      </c>
      <c r="D413" s="13" t="str">
        <f>IF(B413="PMSP",VLOOKUP(C413,PMSP,2,FALSE),IF(B413="SINAPI",VLOOKUP(C413,SINAPI,2,FALSE),IF(B413="Cotações",VLOOKUP(C413,Cotações,2,FALSE),VLOOKUP(C413,CSP,2,FALSE))))</f>
        <v>Valor médio de lâmpadas fluorescente compacta para Holambra</v>
      </c>
      <c r="E413" s="49" t="str">
        <f>IF(B413="PMSP",VLOOKUP(C413,PMSP,3,FALSE),IF(B413="SINAPI",VLOOKUP(C413,SINAPI,3,FALSE),IF(B413="Cotações",VLOOKUP(C413,Cotações,3,FALSE),VLOOKUP(C413,CSP,3,FALSE))))</f>
        <v>Und.</v>
      </c>
      <c r="F413" s="50">
        <f>IF(B413="PMSP",VLOOKUP(C413,PMSP,5,FALSE),IF(B413="SINAPI",VLOOKUP(C413,SINAPI,5,FALSE),IF(B413="Cotações",VLOOKUP(C413,Cotações,4,FALSE),VLOOKUP(C413,CSP,4,FALSE))))</f>
        <v>249.27190531923077</v>
      </c>
      <c r="G413" s="51">
        <v>3.4129692832764501E-3</v>
      </c>
      <c r="H413" s="50">
        <f>G413*F413</f>
        <v>0.85075735603833014</v>
      </c>
    </row>
    <row r="414" spans="2:8" collapsed="1" x14ac:dyDescent="0.25"/>
    <row r="415" spans="2:8" x14ac:dyDescent="0.25">
      <c r="B415" s="31" t="s">
        <v>9</v>
      </c>
      <c r="C415" s="31" t="s">
        <v>1</v>
      </c>
      <c r="D415" s="31"/>
      <c r="E415" s="31"/>
      <c r="F415" s="31"/>
      <c r="G415" s="73" t="s">
        <v>2</v>
      </c>
      <c r="H415" s="73" t="s">
        <v>66</v>
      </c>
    </row>
    <row r="416" spans="2:8" ht="30.75" customHeight="1" x14ac:dyDescent="0.25">
      <c r="B416" s="36" t="s">
        <v>11891</v>
      </c>
      <c r="C416" s="116" t="s">
        <v>11925</v>
      </c>
      <c r="D416" s="116"/>
      <c r="E416" s="116"/>
      <c r="F416" s="44"/>
      <c r="G416" s="68" t="s">
        <v>2</v>
      </c>
      <c r="H416" s="45">
        <f>SUM(H418:H422)</f>
        <v>115.33174783853333</v>
      </c>
    </row>
    <row r="417" spans="2:8" hidden="1" outlineLevel="1" x14ac:dyDescent="0.25">
      <c r="B417" s="46" t="s">
        <v>61</v>
      </c>
      <c r="C417" s="46" t="s">
        <v>60</v>
      </c>
      <c r="D417" s="46" t="s">
        <v>62</v>
      </c>
      <c r="E417" s="46" t="s">
        <v>2</v>
      </c>
      <c r="F417" s="46" t="s">
        <v>63</v>
      </c>
      <c r="G417" s="69" t="s">
        <v>64</v>
      </c>
      <c r="H417" s="69" t="s">
        <v>65</v>
      </c>
    </row>
    <row r="418" spans="2:8" hidden="1" outlineLevel="1" x14ac:dyDescent="0.25">
      <c r="B418" s="47" t="s">
        <v>11826</v>
      </c>
      <c r="C418" s="48">
        <v>56050</v>
      </c>
      <c r="D418" s="13" t="str">
        <f>IF(B418="PMSP",VLOOKUP(C418,PMSP,2,FALSE),IF(B418="SINAPI",VLOOKUP(C418,SINAPI,2,FALSE),VLOOKUP(C418,Cotações,2,FALSE)))</f>
        <v>REATOR PARA LÂMPADA VAPOR DE SÓDIO - 70W / 220V</v>
      </c>
      <c r="E418" s="49" t="str">
        <f>IF(B418="PMSP",VLOOKUP(C418,PMSP,3,FALSE),IF(B418="SINAPI",VLOOKUP(C418,SINAPI,3,FALSE),VLOOKUP(C418,Cotações,3,FALSE)))</f>
        <v>Un</v>
      </c>
      <c r="F418" s="50">
        <f>IF(B418="PMSP",VLOOKUP(C418,PMSP,5,FALSE),IF(B418="SINAPI",VLOOKUP(C418,SINAPI,5,FALSE),VLOOKUP(C418,Cotações,4,FALSE)))</f>
        <v>89.673846009999991</v>
      </c>
      <c r="G418" s="51">
        <v>7.9595959595959595E-2</v>
      </c>
      <c r="H418" s="50">
        <f>G418*F418</f>
        <v>7.1376758238262621</v>
      </c>
    </row>
    <row r="419" spans="2:8" hidden="1" outlineLevel="1" x14ac:dyDescent="0.25">
      <c r="B419" s="52" t="s">
        <v>11829</v>
      </c>
      <c r="C419" s="53">
        <v>4</v>
      </c>
      <c r="D419" s="16" t="str">
        <f>IF(B419="PMSP",VLOOKUP(C419,PMSP,2,FALSE),IF(B419="SINAPI",VLOOKUP(C419,SINAPI,2,FALSE),VLOOKUP(C419,Cotações,2,FALSE)))</f>
        <v>Reator para lâmpada de vapor de sódio de 100W</v>
      </c>
      <c r="E419" s="54" t="str">
        <f>IF(B419="PMSP",VLOOKUP(C419,PMSP,3,FALSE),IF(B419="SINAPI",VLOOKUP(C419,SINAPI,3,FALSE),VLOOKUP(C419,Cotações,3,FALSE)))</f>
        <v>Und.</v>
      </c>
      <c r="F419" s="55">
        <f>IF(B419="PMSP",VLOOKUP(C419,PMSP,5,FALSE),IF(B419="SINAPI",VLOOKUP(C419,SINAPI,5,FALSE),VLOOKUP(C419,Cotações,4,FALSE)))</f>
        <v>99.746432659999996</v>
      </c>
      <c r="G419" s="56">
        <v>0.2084848484848485</v>
      </c>
      <c r="H419" s="55">
        <f>G419*F419</f>
        <v>20.795619900024242</v>
      </c>
    </row>
    <row r="420" spans="2:8" hidden="1" outlineLevel="1" x14ac:dyDescent="0.25">
      <c r="B420" s="47" t="s">
        <v>11826</v>
      </c>
      <c r="C420" s="48">
        <v>56051</v>
      </c>
      <c r="D420" s="13" t="str">
        <f>IF(B420="PMSP",VLOOKUP(C420,PMSP,2,FALSE),IF(B420="SINAPI",VLOOKUP(C420,SINAPI,2,FALSE),VLOOKUP(C420,Cotações,2,FALSE)))</f>
        <v>REATOR PARA LÂMPADA VAPOR DE SÓDIO - 150W / 220V</v>
      </c>
      <c r="E420" s="49" t="str">
        <f>IF(B420="PMSP",VLOOKUP(C420,PMSP,3,FALSE),IF(B420="SINAPI",VLOOKUP(C420,SINAPI,3,FALSE),VLOOKUP(C420,Cotações,3,FALSE)))</f>
        <v>Un</v>
      </c>
      <c r="F420" s="50">
        <f>IF(B420="PMSP",VLOOKUP(C420,PMSP,5,FALSE),IF(B420="SINAPI",VLOOKUP(C420,SINAPI,5,FALSE),VLOOKUP(C420,Cotações,4,FALSE)))</f>
        <v>99.746432659999996</v>
      </c>
      <c r="G420" s="51">
        <v>0.29414141414141415</v>
      </c>
      <c r="H420" s="50">
        <f>G420*F420</f>
        <v>29.339556758173735</v>
      </c>
    </row>
    <row r="421" spans="2:8" hidden="1" outlineLevel="1" x14ac:dyDescent="0.25">
      <c r="B421" s="52" t="s">
        <v>11826</v>
      </c>
      <c r="C421" s="53">
        <v>56052</v>
      </c>
      <c r="D421" s="16" t="str">
        <f>IF(B421="PMSP",VLOOKUP(C421,PMSP,2,FALSE),IF(B421="SINAPI",VLOOKUP(C421,SINAPI,2,FALSE),VLOOKUP(C421,Cotações,2,FALSE)))</f>
        <v>REATOR PARA LÂMPADA VAPOR DE SÓDIO - 250W / 220V</v>
      </c>
      <c r="E421" s="54" t="str">
        <f>IF(B421="PMSP",VLOOKUP(C421,PMSP,3,FALSE),IF(B421="SINAPI",VLOOKUP(C421,SINAPI,3,FALSE),VLOOKUP(C421,Cotações,3,FALSE)))</f>
        <v>Un</v>
      </c>
      <c r="F421" s="55">
        <f>IF(B421="PMSP",VLOOKUP(C421,PMSP,5,FALSE),IF(B421="SINAPI",VLOOKUP(C421,SINAPI,5,FALSE),VLOOKUP(C421,Cotações,4,FALSE)))</f>
        <v>138.56762849999998</v>
      </c>
      <c r="G421" s="56">
        <v>0.41292929292929292</v>
      </c>
      <c r="H421" s="55">
        <f>G421*F421</f>
        <v>57.218632859393935</v>
      </c>
    </row>
    <row r="422" spans="2:8" hidden="1" outlineLevel="1" x14ac:dyDescent="0.25">
      <c r="B422" s="47" t="s">
        <v>11826</v>
      </c>
      <c r="C422" s="48">
        <v>56053</v>
      </c>
      <c r="D422" s="13" t="str">
        <f>IF(B422="PMSP",VLOOKUP(C422,PMSP,2,FALSE),IF(B422="SINAPI",VLOOKUP(C422,SINAPI,2,FALSE),VLOOKUP(C422,Cotações,2,FALSE)))</f>
        <v>REATOR PARA LÂMPADA VAPOR DE SÓDIO - 400W / 220V</v>
      </c>
      <c r="E422" s="49" t="str">
        <f>IF(B422="PMSP",VLOOKUP(C422,PMSP,3,FALSE),IF(B422="SINAPI",VLOOKUP(C422,SINAPI,3,FALSE),VLOOKUP(C422,Cotações,3,FALSE)))</f>
        <v>Un</v>
      </c>
      <c r="F422" s="50">
        <f>IF(B422="PMSP",VLOOKUP(C422,PMSP,5,FALSE),IF(B422="SINAPI",VLOOKUP(C422,SINAPI,5,FALSE),VLOOKUP(C422,Cotações,4,FALSE)))</f>
        <v>173.30414002999999</v>
      </c>
      <c r="G422" s="51">
        <v>4.8484848484848485E-3</v>
      </c>
      <c r="H422" s="50">
        <f>G422*F422</f>
        <v>0.84026249711515144</v>
      </c>
    </row>
    <row r="423" spans="2:8" collapsed="1" x14ac:dyDescent="0.25"/>
    <row r="424" spans="2:8" x14ac:dyDescent="0.25">
      <c r="B424" s="31" t="s">
        <v>9</v>
      </c>
      <c r="C424" s="31" t="s">
        <v>1</v>
      </c>
      <c r="D424" s="31"/>
      <c r="E424" s="31"/>
      <c r="F424" s="31"/>
      <c r="G424" s="73" t="s">
        <v>2</v>
      </c>
      <c r="H424" s="73" t="s">
        <v>66</v>
      </c>
    </row>
    <row r="425" spans="2:8" ht="27.75" customHeight="1" x14ac:dyDescent="0.25">
      <c r="B425" s="36" t="s">
        <v>11892</v>
      </c>
      <c r="C425" s="116" t="s">
        <v>11926</v>
      </c>
      <c r="D425" s="116"/>
      <c r="E425" s="116"/>
      <c r="F425" s="44"/>
      <c r="G425" s="68" t="s">
        <v>2</v>
      </c>
      <c r="H425" s="45">
        <f>SUM(H427:H431)</f>
        <v>122.32140880312498</v>
      </c>
    </row>
    <row r="426" spans="2:8" hidden="1" outlineLevel="1" x14ac:dyDescent="0.25">
      <c r="B426" s="46" t="s">
        <v>61</v>
      </c>
      <c r="C426" s="46" t="s">
        <v>60</v>
      </c>
      <c r="D426" s="46" t="s">
        <v>62</v>
      </c>
      <c r="E426" s="46" t="s">
        <v>2</v>
      </c>
      <c r="F426" s="46" t="s">
        <v>63</v>
      </c>
      <c r="G426" s="69" t="s">
        <v>64</v>
      </c>
      <c r="H426" s="69" t="s">
        <v>65</v>
      </c>
    </row>
    <row r="427" spans="2:8" hidden="1" outlineLevel="1" x14ac:dyDescent="0.25">
      <c r="B427" s="47" t="s">
        <v>11826</v>
      </c>
      <c r="C427" s="48">
        <v>56061</v>
      </c>
      <c r="D427" s="13" t="str">
        <f>IF(B427="PMSP",VLOOKUP(C427,PMSP,2,FALSE),IF(B427="SINAPI",VLOOKUP(C427,SINAPI,2,FALSE),VLOOKUP(C427,Cotações,2,FALSE)))</f>
        <v>REATOR PARA LÂMPADA VAPOR METÁLICO - 220V - 70W</v>
      </c>
      <c r="E427" s="49" t="str">
        <f>IF(B427="PMSP",VLOOKUP(C427,PMSP,3,FALSE),IF(B427="SINAPI",VLOOKUP(C427,SINAPI,3,FALSE),VLOOKUP(C427,Cotações,3,FALSE)))</f>
        <v>Un</v>
      </c>
      <c r="F427" s="50">
        <f>IF(B427="PMSP",VLOOKUP(C427,PMSP,5,FALSE),IF(B427="SINAPI",VLOOKUP(C427,SINAPI,5,FALSE),VLOOKUP(C427,Cotações,4,FALSE)))</f>
        <v>101.26010314</v>
      </c>
      <c r="G427" s="51">
        <v>6.640625E-2</v>
      </c>
      <c r="H427" s="50">
        <f>G427*F427</f>
        <v>6.7243037241406247</v>
      </c>
    </row>
    <row r="428" spans="2:8" hidden="1" outlineLevel="1" x14ac:dyDescent="0.25">
      <c r="B428" s="52" t="s">
        <v>11829</v>
      </c>
      <c r="C428" s="53">
        <v>5</v>
      </c>
      <c r="D428" s="16" t="str">
        <f>IF(B428="PMSP",VLOOKUP(C428,PMSP,2,FALSE),IF(B428="SINAPI",VLOOKUP(C428,SINAPI,2,FALSE),VLOOKUP(C428,Cotações,2,FALSE)))</f>
        <v>Reator para lâmpada de vapor metálico de 100W</v>
      </c>
      <c r="E428" s="54" t="str">
        <f>IF(B428="PMSP",VLOOKUP(C428,PMSP,3,FALSE),IF(B428="SINAPI",VLOOKUP(C428,SINAPI,3,FALSE),VLOOKUP(C428,Cotações,3,FALSE)))</f>
        <v>Und.</v>
      </c>
      <c r="F428" s="55">
        <f>IF(B428="PMSP",VLOOKUP(C428,PMSP,5,FALSE),IF(B428="SINAPI",VLOOKUP(C428,SINAPI,5,FALSE),VLOOKUP(C428,Cotações,4,FALSE)))</f>
        <v>102.01693837999998</v>
      </c>
      <c r="G428" s="56">
        <v>3.90625E-3</v>
      </c>
      <c r="H428" s="55">
        <f>G428*F428</f>
        <v>0.39850366554687494</v>
      </c>
    </row>
    <row r="429" spans="2:8" hidden="1" outlineLevel="1" x14ac:dyDescent="0.25">
      <c r="B429" s="47" t="s">
        <v>11826</v>
      </c>
      <c r="C429" s="48">
        <v>56062</v>
      </c>
      <c r="D429" s="13" t="str">
        <f>IF(B429="PMSP",VLOOKUP(C429,PMSP,2,FALSE),IF(B429="SINAPI",VLOOKUP(C429,SINAPI,2,FALSE),VLOOKUP(C429,Cotações,2,FALSE)))</f>
        <v>REATOR PARA LÂMPADA VAPOR METÁLICO - 220V - 150W</v>
      </c>
      <c r="E429" s="49" t="str">
        <f>IF(B429="PMSP",VLOOKUP(C429,PMSP,3,FALSE),IF(B429="SINAPI",VLOOKUP(C429,SINAPI,3,FALSE),VLOOKUP(C429,Cotações,3,FALSE)))</f>
        <v>Un</v>
      </c>
      <c r="F429" s="50">
        <f>IF(B429="PMSP",VLOOKUP(C429,PMSP,5,FALSE),IF(B429="SINAPI",VLOOKUP(C429,SINAPI,5,FALSE),VLOOKUP(C429,Cotações,4,FALSE)))</f>
        <v>102.01693837999998</v>
      </c>
      <c r="G429" s="51">
        <v>0.51953125</v>
      </c>
      <c r="H429" s="50">
        <f>G429*F429</f>
        <v>53.000987517734366</v>
      </c>
    </row>
    <row r="430" spans="2:8" hidden="1" outlineLevel="1" x14ac:dyDescent="0.25">
      <c r="B430" s="52" t="s">
        <v>11826</v>
      </c>
      <c r="C430" s="53">
        <v>56063</v>
      </c>
      <c r="D430" s="16" t="str">
        <f>IF(B430="PMSP",VLOOKUP(C430,PMSP,2,FALSE),IF(B430="SINAPI",VLOOKUP(C430,SINAPI,2,FALSE),VLOOKUP(C430,Cotações,2,FALSE)))</f>
        <v>REATOR PARA LÂMPADA VAPOR METÁLICO - 220V - 250W</v>
      </c>
      <c r="E430" s="54" t="str">
        <f>IF(B430="PMSP",VLOOKUP(C430,PMSP,3,FALSE),IF(B430="SINAPI",VLOOKUP(C430,SINAPI,3,FALSE),VLOOKUP(C430,Cotações,3,FALSE)))</f>
        <v>Un</v>
      </c>
      <c r="F430" s="55">
        <f>IF(B430="PMSP",VLOOKUP(C430,PMSP,5,FALSE),IF(B430="SINAPI",VLOOKUP(C430,SINAPI,5,FALSE),VLOOKUP(C430,Cotações,4,FALSE)))</f>
        <v>126.40261500999998</v>
      </c>
      <c r="G430" s="56">
        <v>0.1328125</v>
      </c>
      <c r="H430" s="55">
        <f>G430*F430</f>
        <v>16.787847306015621</v>
      </c>
    </row>
    <row r="431" spans="2:8" hidden="1" outlineLevel="1" x14ac:dyDescent="0.25">
      <c r="B431" s="47" t="s">
        <v>11826</v>
      </c>
      <c r="C431" s="48">
        <v>56064</v>
      </c>
      <c r="D431" s="13" t="str">
        <f>IF(B431="PMSP",VLOOKUP(C431,PMSP,2,FALSE),IF(B431="SINAPI",VLOOKUP(C431,SINAPI,2,FALSE),VLOOKUP(C431,Cotações,2,FALSE)))</f>
        <v>REATOR PARA LÂMPADA VAPOR METÁLICO - 220V - 400W</v>
      </c>
      <c r="E431" s="49" t="str">
        <f>IF(B431="PMSP",VLOOKUP(C431,PMSP,3,FALSE),IF(B431="SINAPI",VLOOKUP(C431,SINAPI,3,FALSE),VLOOKUP(C431,Cotações,3,FALSE)))</f>
        <v>Un</v>
      </c>
      <c r="F431" s="50">
        <f>IF(B431="PMSP",VLOOKUP(C431,PMSP,5,FALSE),IF(B431="SINAPI",VLOOKUP(C431,SINAPI,5,FALSE),VLOOKUP(C431,Cotações,4,FALSE)))</f>
        <v>132.10113916999998</v>
      </c>
      <c r="G431" s="51">
        <v>0.34375</v>
      </c>
      <c r="H431" s="50">
        <f>G431*F431</f>
        <v>45.409766589687493</v>
      </c>
    </row>
    <row r="432" spans="2:8" collapsed="1" x14ac:dyDescent="0.25"/>
    <row r="433" spans="2:8" x14ac:dyDescent="0.25">
      <c r="B433" s="31" t="s">
        <v>9</v>
      </c>
      <c r="C433" s="31" t="s">
        <v>1</v>
      </c>
      <c r="D433" s="31"/>
      <c r="E433" s="31"/>
      <c r="F433" s="31"/>
      <c r="G433" s="73" t="s">
        <v>2</v>
      </c>
      <c r="H433" s="73" t="s">
        <v>66</v>
      </c>
    </row>
    <row r="434" spans="2:8" ht="32.25" customHeight="1" x14ac:dyDescent="0.25">
      <c r="B434" s="36" t="s">
        <v>11893</v>
      </c>
      <c r="C434" s="116" t="s">
        <v>11927</v>
      </c>
      <c r="D434" s="116"/>
      <c r="E434" s="116"/>
      <c r="F434" s="44"/>
      <c r="G434" s="68" t="s">
        <v>2</v>
      </c>
      <c r="H434" s="45">
        <f>SUM(H436:H437)</f>
        <v>147.42662872055612</v>
      </c>
    </row>
    <row r="435" spans="2:8" hidden="1" outlineLevel="1" x14ac:dyDescent="0.25">
      <c r="B435" s="46" t="s">
        <v>61</v>
      </c>
      <c r="C435" s="46" t="s">
        <v>60</v>
      </c>
      <c r="D435" s="46" t="s">
        <v>62</v>
      </c>
      <c r="E435" s="46" t="s">
        <v>2</v>
      </c>
      <c r="F435" s="46" t="s">
        <v>63</v>
      </c>
      <c r="G435" s="69" t="s">
        <v>64</v>
      </c>
      <c r="H435" s="69" t="s">
        <v>65</v>
      </c>
    </row>
    <row r="436" spans="2:8" hidden="1" outlineLevel="1" x14ac:dyDescent="0.25">
      <c r="B436" s="47" t="s">
        <v>11826</v>
      </c>
      <c r="C436" s="48">
        <v>56048</v>
      </c>
      <c r="D436" s="13" t="str">
        <f>IF(B436="PMSP",VLOOKUP(C436,PMSP,2,FALSE),IF(B436="SINAPI",VLOOKUP(C436,SINAPI,2,FALSE),VLOOKUP(C436,Cotações,2,FALSE)))</f>
        <v>REATOR PARA LÂMPADA VAPOR DE MERCÚRIO - 80W / 220V</v>
      </c>
      <c r="E436" s="49" t="str">
        <f>IF(B436="PMSP",VLOOKUP(C436,PMSP,3,FALSE),IF(B436="SINAPI",VLOOKUP(C436,SINAPI,3,FALSE),VLOOKUP(C436,Cotações,3,FALSE)))</f>
        <v>Un</v>
      </c>
      <c r="F436" s="50">
        <f>IF(B436="PMSP",VLOOKUP(C436,PMSP,5,FALSE),IF(B436="SINAPI",VLOOKUP(C436,SINAPI,5,FALSE),VLOOKUP(C436,Cotações,4,FALSE)))</f>
        <v>50.162594509999998</v>
      </c>
      <c r="G436" s="51">
        <v>0.15888778550148958</v>
      </c>
      <c r="H436" s="50">
        <f>G436*F436</f>
        <v>7.9702235567030781</v>
      </c>
    </row>
    <row r="437" spans="2:8" hidden="1" outlineLevel="1" x14ac:dyDescent="0.25">
      <c r="B437" s="52" t="s">
        <v>11830</v>
      </c>
      <c r="C437" s="53">
        <v>12316</v>
      </c>
      <c r="D437" s="16" t="str">
        <f>IF(B437="PMSP",VLOOKUP(C437,PMSP,2,FALSE),IF(B437="SINAPI",VLOOKUP(C437,SINAPI,2,FALSE),VLOOKUP(C437,Cotações,2,FALSE)))</f>
        <v>REATOR P/ 1 LAMPADA VAPOR DE MERCURIO 125W USO EXT</v>
      </c>
      <c r="E437" s="54" t="str">
        <f>IF(B437="PMSP",VLOOKUP(C437,PMSP,3,FALSE),IF(B437="SINAPI",VLOOKUP(C437,SINAPI,3,FALSE),VLOOKUP(C437,Cotações,3,FALSE)))</f>
        <v xml:space="preserve">UN    </v>
      </c>
      <c r="F437" s="55" t="str">
        <f>IF(B437="PMSP",VLOOKUP(C437,PMSP,5,FALSE),IF(B437="SINAPI",VLOOKUP(C437,SINAPI,5,FALSE),VLOOKUP(C437,Cotações,4,FALSE)))</f>
        <v>165,80</v>
      </c>
      <c r="G437" s="56">
        <v>0.84111221449851048</v>
      </c>
      <c r="H437" s="55">
        <f>G437*F437</f>
        <v>139.45640516385305</v>
      </c>
    </row>
    <row r="438" spans="2:8" collapsed="1" x14ac:dyDescent="0.25"/>
    <row r="439" spans="2:8" x14ac:dyDescent="0.25">
      <c r="B439" s="31" t="s">
        <v>9</v>
      </c>
      <c r="C439" s="31" t="s">
        <v>1</v>
      </c>
      <c r="D439" s="31"/>
      <c r="E439" s="31"/>
      <c r="F439" s="31"/>
      <c r="G439" s="73" t="s">
        <v>2</v>
      </c>
      <c r="H439" s="73" t="s">
        <v>66</v>
      </c>
    </row>
    <row r="440" spans="2:8" x14ac:dyDescent="0.25">
      <c r="B440" s="36" t="s">
        <v>11894</v>
      </c>
      <c r="C440" s="116" t="s">
        <v>11928</v>
      </c>
      <c r="D440" s="116"/>
      <c r="E440" s="116"/>
      <c r="F440" s="44"/>
      <c r="G440" s="68" t="s">
        <v>2</v>
      </c>
      <c r="H440" s="45">
        <f>SUM(H442:H444)</f>
        <v>124.44698685092493</v>
      </c>
    </row>
    <row r="441" spans="2:8" hidden="1" outlineLevel="1" x14ac:dyDescent="0.25">
      <c r="B441" s="46" t="s">
        <v>61</v>
      </c>
      <c r="C441" s="46" t="s">
        <v>60</v>
      </c>
      <c r="D441" s="46" t="s">
        <v>62</v>
      </c>
      <c r="E441" s="46" t="s">
        <v>2</v>
      </c>
      <c r="F441" s="46" t="s">
        <v>63</v>
      </c>
      <c r="G441" s="69" t="s">
        <v>64</v>
      </c>
      <c r="H441" s="69" t="s">
        <v>65</v>
      </c>
    </row>
    <row r="442" spans="2:8" ht="27" hidden="1" outlineLevel="1" x14ac:dyDescent="0.25">
      <c r="B442" s="47" t="s">
        <v>58</v>
      </c>
      <c r="C442" s="48" t="s">
        <v>11891</v>
      </c>
      <c r="D442" s="57" t="str">
        <f>IF(B442="PMSP",VLOOKUP(C442,PMSP,2,FALSE),IF(B442="SINAPI",VLOOKUP(C442,SINAPI,2,FALSE),IF(B442="Cotações",VLOOKUP(C442,Cotações,2,FALSE),VLOOKUP(C442,CSP,2,FALSE))))</f>
        <v>Valor médio de reatores para lâmpada de vapor de sódio para Holambra</v>
      </c>
      <c r="E442" s="49" t="str">
        <f>IF(B442="PMSP",VLOOKUP(C442,PMSP,3,FALSE),IF(B442="SINAPI",VLOOKUP(C442,SINAPI,3,FALSE),IF(B442="Cotações",VLOOKUP(C442,Cotações,3,FALSE),VLOOKUP(C442,CSP,3,FALSE))))</f>
        <v>Und.</v>
      </c>
      <c r="F442" s="50">
        <f>IF(B442="PMSP",VLOOKUP(C442,PMSP,5,FALSE),IF(B442="SINAPI",VLOOKUP(C442,SINAPI,5,FALSE),IF(B442="Cotações",VLOOKUP(C442,Cotações,4,FALSE),VLOOKUP(C442,CSP,4,FALSE))))</f>
        <v>115.33174783853333</v>
      </c>
      <c r="G442" s="51">
        <v>0.65912117177097196</v>
      </c>
      <c r="H442" s="50">
        <f>G442*F442</f>
        <v>76.017596777728357</v>
      </c>
    </row>
    <row r="443" spans="2:8" ht="27" hidden="1" outlineLevel="1" x14ac:dyDescent="0.25">
      <c r="B443" s="52" t="s">
        <v>58</v>
      </c>
      <c r="C443" s="53" t="s">
        <v>11892</v>
      </c>
      <c r="D443" s="16" t="str">
        <f>IF(B443="PMSP",VLOOKUP(C443,PMSP,2,FALSE),IF(B443="SINAPI",VLOOKUP(C443,SINAPI,2,FALSE),IF(B443="Cotações",VLOOKUP(C443,Cotações,2,FALSE),VLOOKUP(C443,CSP,2,FALSE))))</f>
        <v>Valor médio de reatores para lâmpada de vapor de metálico para Holambra</v>
      </c>
      <c r="E443" s="54" t="str">
        <f>IF(B443="PMSP",VLOOKUP(C443,PMSP,3,FALSE),IF(B443="SINAPI",VLOOKUP(C443,SINAPI,3,FALSE),IF(B443="Cotações",VLOOKUP(C443,Cotações,3,FALSE),VLOOKUP(C443,CSP,3,FALSE))))</f>
        <v>Und.</v>
      </c>
      <c r="F443" s="55">
        <f>IF(B443="PMSP",VLOOKUP(C443,PMSP,5,FALSE),IF(B443="SINAPI",VLOOKUP(C443,SINAPI,5,FALSE),IF(B443="Cotações",VLOOKUP(C443,Cotações,4,FALSE),VLOOKUP(C443,CSP,4,FALSE))))</f>
        <v>122.32140880312498</v>
      </c>
      <c r="G443" s="56">
        <v>7.2703062583222358E-2</v>
      </c>
      <c r="H443" s="55">
        <f>G443*F443</f>
        <v>8.893141039481522</v>
      </c>
    </row>
    <row r="444" spans="2:8" ht="27" hidden="1" outlineLevel="1" x14ac:dyDescent="0.25">
      <c r="B444" s="47" t="s">
        <v>58</v>
      </c>
      <c r="C444" s="48" t="s">
        <v>11893</v>
      </c>
      <c r="D444" s="57" t="str">
        <f>IF(B444="PMSP",VLOOKUP(C444,PMSP,2,FALSE),IF(B444="SINAPI",VLOOKUP(C444,SINAPI,2,FALSE),IF(B444="Cotações",VLOOKUP(C444,Cotações,2,FALSE),VLOOKUP(C444,CSP,2,FALSE))))</f>
        <v>Valor médio de reatores para lâmpada de vapor de mercúrio para Holambra</v>
      </c>
      <c r="E444" s="49" t="str">
        <f>IF(B444="PMSP",VLOOKUP(C444,PMSP,3,FALSE),IF(B444="SINAPI",VLOOKUP(C444,SINAPI,3,FALSE),IF(B444="Cotações",VLOOKUP(C444,Cotações,3,FALSE),VLOOKUP(C444,CSP,3,FALSE))))</f>
        <v>Und.</v>
      </c>
      <c r="F444" s="50">
        <f>IF(B444="PMSP",VLOOKUP(C444,PMSP,5,FALSE),IF(B444="SINAPI",VLOOKUP(C444,SINAPI,5,FALSE),IF(B444="Cotações",VLOOKUP(C444,Cotações,4,FALSE),VLOOKUP(C444,CSP,4,FALSE))))</f>
        <v>147.42662872055612</v>
      </c>
      <c r="G444" s="51">
        <v>0.26817576564580559</v>
      </c>
      <c r="H444" s="50">
        <f>G444*F444</f>
        <v>39.536249033715052</v>
      </c>
    </row>
    <row r="445" spans="2:8" collapsed="1" x14ac:dyDescent="0.25"/>
    <row r="446" spans="2:8" x14ac:dyDescent="0.25">
      <c r="B446" s="31" t="s">
        <v>9</v>
      </c>
      <c r="C446" s="31" t="s">
        <v>1</v>
      </c>
      <c r="D446" s="31"/>
      <c r="E446" s="31"/>
      <c r="F446" s="31"/>
      <c r="G446" s="73" t="s">
        <v>2</v>
      </c>
      <c r="H446" s="73" t="s">
        <v>66</v>
      </c>
    </row>
    <row r="447" spans="2:8" x14ac:dyDescent="0.25">
      <c r="B447" s="36" t="s">
        <v>11895</v>
      </c>
      <c r="C447" s="116" t="s">
        <v>12001</v>
      </c>
      <c r="D447" s="116"/>
      <c r="E447" s="116"/>
      <c r="F447" s="44"/>
      <c r="G447" s="68" t="s">
        <v>2</v>
      </c>
      <c r="H447" s="45">
        <f>SUM(H449:H453)</f>
        <v>57.068676579586828</v>
      </c>
    </row>
    <row r="448" spans="2:8" hidden="1" outlineLevel="1" x14ac:dyDescent="0.25">
      <c r="B448" s="46" t="s">
        <v>61</v>
      </c>
      <c r="C448" s="46" t="s">
        <v>60</v>
      </c>
      <c r="D448" s="46" t="s">
        <v>62</v>
      </c>
      <c r="E448" s="46" t="s">
        <v>2</v>
      </c>
      <c r="F448" s="46" t="s">
        <v>63</v>
      </c>
      <c r="G448" s="69" t="s">
        <v>64</v>
      </c>
      <c r="H448" s="69" t="s">
        <v>65</v>
      </c>
    </row>
    <row r="449" spans="2:8" hidden="1" outlineLevel="1" x14ac:dyDescent="0.25">
      <c r="B449" s="47" t="s">
        <v>11826</v>
      </c>
      <c r="C449" s="48">
        <v>56450</v>
      </c>
      <c r="D449" s="13" t="str">
        <f>IF(B449="PMSP",VLOOKUP(C449,PMSP,2,FALSE),IF(B449="SINAPI",VLOOKUP(C449,SINAPI,2,FALSE),VLOOKUP(C449,Cotações,2,FALSE)))</f>
        <v>LÂMPADA VAPOR DE SÓDIO - 70W</v>
      </c>
      <c r="E449" s="49" t="str">
        <f>IF(B449="PMSP",VLOOKUP(C449,PMSP,3,FALSE),IF(B449="SINAPI",VLOOKUP(C449,SINAPI,3,FALSE),VLOOKUP(C449,Cotações,3,FALSE)))</f>
        <v>Un</v>
      </c>
      <c r="F449" s="50">
        <f>IF(B449="PMSP",VLOOKUP(C449,PMSP,5,FALSE),IF(B449="SINAPI",VLOOKUP(C449,SINAPI,5,FALSE),VLOOKUP(C449,Cotações,4,FALSE)))</f>
        <v>42.004355820000001</v>
      </c>
      <c r="G449" s="51">
        <v>4.3116749528544489E-2</v>
      </c>
      <c r="H449" s="50">
        <f>G449*F449</f>
        <v>1.8110912889988</v>
      </c>
    </row>
    <row r="450" spans="2:8" hidden="1" outlineLevel="1" x14ac:dyDescent="0.25">
      <c r="B450" s="52" t="s">
        <v>11829</v>
      </c>
      <c r="C450" s="53">
        <v>1</v>
      </c>
      <c r="D450" s="16" t="str">
        <f>IF(B450="PMSP",VLOOKUP(C450,PMSP,2,FALSE),IF(B450="SINAPI",VLOOKUP(C450,SINAPI,2,FALSE),VLOOKUP(C450,Cotações,2,FALSE)))</f>
        <v>Lâmpada de vapor de sódio de 100W</v>
      </c>
      <c r="E450" s="54" t="str">
        <f>IF(B450="PMSP",VLOOKUP(C450,PMSP,3,FALSE),IF(B450="SINAPI",VLOOKUP(C450,SINAPI,3,FALSE),VLOOKUP(C450,Cotações,3,FALSE)))</f>
        <v>Und.</v>
      </c>
      <c r="F450" s="55" t="str">
        <f>IF(B450="PMSP",VLOOKUP(C450,PMSP,5,FALSE),IF(B450="SINAPI",VLOOKUP(C450,SINAPI,5,FALSE),VLOOKUP(C450,Cotações,4,FALSE)))</f>
        <v>52,74</v>
      </c>
      <c r="G450" s="56">
        <v>0.12009257671866964</v>
      </c>
      <c r="H450" s="55">
        <f>G450*F450</f>
        <v>6.3336824961426377</v>
      </c>
    </row>
    <row r="451" spans="2:8" hidden="1" outlineLevel="1" x14ac:dyDescent="0.25">
      <c r="B451" s="47" t="s">
        <v>11830</v>
      </c>
      <c r="C451" s="48">
        <v>12216</v>
      </c>
      <c r="D451" s="13" t="str">
        <f>IF(B451="PMSP",VLOOKUP(C451,PMSP,2,FALSE),IF(B451="SINAPI",VLOOKUP(C451,SINAPI,2,FALSE),VLOOKUP(C451,Cotações,2,FALSE)))</f>
        <v>LAMPADA VAPOR DE SODIO OVOIDE 150 W (BASE E40)</v>
      </c>
      <c r="E451" s="49" t="str">
        <f>IF(B451="PMSP",VLOOKUP(C451,PMSP,3,FALSE),IF(B451="SINAPI",VLOOKUP(C451,SINAPI,3,FALSE),VLOOKUP(C451,Cotações,3,FALSE)))</f>
        <v xml:space="preserve">UN    </v>
      </c>
      <c r="F451" s="50" t="str">
        <f>IF(B451="PMSP",VLOOKUP(C451,PMSP,5,FALSE),IF(B451="SINAPI",VLOOKUP(C451,SINAPI,5,FALSE),VLOOKUP(C451,Cotações,4,FALSE)))</f>
        <v>52,74</v>
      </c>
      <c r="G451" s="51">
        <v>0.45851191496656951</v>
      </c>
      <c r="H451" s="50">
        <f>G451*F451</f>
        <v>24.181918395336876</v>
      </c>
    </row>
    <row r="452" spans="2:8" hidden="1" outlineLevel="1" x14ac:dyDescent="0.25">
      <c r="B452" s="52" t="s">
        <v>11830</v>
      </c>
      <c r="C452" s="53">
        <v>3757</v>
      </c>
      <c r="D452" s="16" t="str">
        <f>IF(B452="PMSP",VLOOKUP(C452,PMSP,2,FALSE),IF(B452="SINAPI",VLOOKUP(C452,SINAPI,2,FALSE),VLOOKUP(C452,Cotações,2,FALSE)))</f>
        <v>LAMPADA VAPOR DE SODIO OVOIDE 250 W (BASE E40)</v>
      </c>
      <c r="E452" s="54" t="str">
        <f>IF(B452="PMSP",VLOOKUP(C452,PMSP,3,FALSE),IF(B452="SINAPI",VLOOKUP(C452,SINAPI,3,FALSE),VLOOKUP(C452,Cotações,3,FALSE)))</f>
        <v xml:space="preserve">UN    </v>
      </c>
      <c r="F452" s="55" t="str">
        <f>IF(B452="PMSP",VLOOKUP(C452,PMSP,5,FALSE),IF(B452="SINAPI",VLOOKUP(C452,SINAPI,5,FALSE),VLOOKUP(C452,Cotações,4,FALSE)))</f>
        <v>60,99</v>
      </c>
      <c r="G452" s="56">
        <v>0.21318361049202811</v>
      </c>
      <c r="H452" s="55">
        <f>G452*F452</f>
        <v>13.002068403908794</v>
      </c>
    </row>
    <row r="453" spans="2:8" hidden="1" outlineLevel="1" x14ac:dyDescent="0.25">
      <c r="B453" s="47" t="s">
        <v>11830</v>
      </c>
      <c r="C453" s="48">
        <v>3758</v>
      </c>
      <c r="D453" s="13" t="str">
        <f>IF(B453="PMSP",VLOOKUP(C453,PMSP,2,FALSE),IF(B453="SINAPI",VLOOKUP(C453,SINAPI,2,FALSE),VLOOKUP(C453,Cotações,2,FALSE)))</f>
        <v>LAMPADA VAPOR DE SODIO OVOIDE 400 W (BASE E40)</v>
      </c>
      <c r="E453" s="49" t="str">
        <f>IF(B453="PMSP",VLOOKUP(C453,PMSP,3,FALSE),IF(B453="SINAPI",VLOOKUP(C453,SINAPI,3,FALSE),VLOOKUP(C453,Cotações,3,FALSE)))</f>
        <v xml:space="preserve">UN    </v>
      </c>
      <c r="F453" s="50" t="str">
        <f>IF(B453="PMSP",VLOOKUP(C453,PMSP,5,FALSE),IF(B453="SINAPI",VLOOKUP(C453,SINAPI,5,FALSE),VLOOKUP(C453,Cotações,4,FALSE)))</f>
        <v>71,11</v>
      </c>
      <c r="G453" s="51">
        <v>0.16509514829418823</v>
      </c>
      <c r="H453" s="50">
        <f>G453*F453</f>
        <v>11.739915995199725</v>
      </c>
    </row>
    <row r="454" spans="2:8" collapsed="1" x14ac:dyDescent="0.25"/>
    <row r="455" spans="2:8" x14ac:dyDescent="0.25">
      <c r="B455" s="31" t="s">
        <v>9</v>
      </c>
      <c r="C455" s="31" t="s">
        <v>1</v>
      </c>
      <c r="D455" s="31"/>
      <c r="E455" s="31"/>
      <c r="F455" s="31"/>
      <c r="G455" s="73" t="s">
        <v>2</v>
      </c>
      <c r="H455" s="73" t="s">
        <v>66</v>
      </c>
    </row>
    <row r="456" spans="2:8" ht="28.5" customHeight="1" x14ac:dyDescent="0.25">
      <c r="B456" s="36" t="s">
        <v>11896</v>
      </c>
      <c r="C456" s="116" t="s">
        <v>11904</v>
      </c>
      <c r="D456" s="116"/>
      <c r="E456" s="116"/>
      <c r="F456" s="44"/>
      <c r="G456" s="68" t="s">
        <v>2</v>
      </c>
      <c r="H456" s="45">
        <f>SUM(H458:H460)</f>
        <v>95.33910065484848</v>
      </c>
    </row>
    <row r="457" spans="2:8" hidden="1" outlineLevel="1" x14ac:dyDescent="0.25">
      <c r="B457" s="46" t="s">
        <v>61</v>
      </c>
      <c r="C457" s="46" t="s">
        <v>60</v>
      </c>
      <c r="D457" s="46" t="s">
        <v>62</v>
      </c>
      <c r="E457" s="46" t="s">
        <v>2</v>
      </c>
      <c r="F457" s="46" t="s">
        <v>63</v>
      </c>
      <c r="G457" s="69" t="s">
        <v>64</v>
      </c>
      <c r="H457" s="69" t="s">
        <v>65</v>
      </c>
    </row>
    <row r="458" spans="2:8" hidden="1" outlineLevel="1" x14ac:dyDescent="0.25">
      <c r="B458" s="47" t="s">
        <v>11830</v>
      </c>
      <c r="C458" s="48">
        <v>39376</v>
      </c>
      <c r="D458" s="13" t="str">
        <f>IF(B458="PMSP",VLOOKUP(C458,PMSP,2,FALSE),IF(B458="SINAPI",VLOOKUP(C458,SINAPI,2,FALSE),VLOOKUP(C458,Cotações,2,FALSE)))</f>
        <v>LAMPADA VAPOR METALICO OVOIDE 150 W, BASE E27/E40</v>
      </c>
      <c r="E458" s="49" t="str">
        <f>IF(B458="PMSP",VLOOKUP(C458,PMSP,3,FALSE),IF(B458="SINAPI",VLOOKUP(C458,SINAPI,3,FALSE),VLOOKUP(C458,Cotações,3,FALSE)))</f>
        <v xml:space="preserve">UN    </v>
      </c>
      <c r="F458" s="50" t="str">
        <f>IF(B458="PMSP",VLOOKUP(C458,PMSP,5,FALSE),IF(B458="SINAPI",VLOOKUP(C458,SINAPI,5,FALSE),VLOOKUP(C458,Cotações,4,FALSE)))</f>
        <v>49,93</v>
      </c>
      <c r="G458" s="51">
        <v>0.10606060606060606</v>
      </c>
      <c r="H458" s="50">
        <f>G458*F458</f>
        <v>5.2956060606060609</v>
      </c>
    </row>
    <row r="459" spans="2:8" ht="27" hidden="1" outlineLevel="1" x14ac:dyDescent="0.25">
      <c r="B459" s="52" t="s">
        <v>11826</v>
      </c>
      <c r="C459" s="53">
        <v>56482</v>
      </c>
      <c r="D459" s="16" t="str">
        <f>IF(B459="PMSP",VLOOKUP(C459,PMSP,2,FALSE),IF(B459="SINAPI",VLOOKUP(C459,SINAPI,2,FALSE),VLOOKUP(C459,Cotações,2,FALSE)))</f>
        <v>LÂMPADA MULTIVAPOR METÁLICO TUBULAR OU OVÓIDE, BASE E40 - 250W</v>
      </c>
      <c r="E459" s="54" t="str">
        <f>IF(B459="PMSP",VLOOKUP(C459,PMSP,3,FALSE),IF(B459="SINAPI",VLOOKUP(C459,SINAPI,3,FALSE),VLOOKUP(C459,Cotações,3,FALSE)))</f>
        <v>Un</v>
      </c>
      <c r="F459" s="55">
        <f>IF(B459="PMSP",VLOOKUP(C459,PMSP,5,FALSE),IF(B459="SINAPI",VLOOKUP(C459,SINAPI,5,FALSE),VLOOKUP(C459,Cotações,4,FALSE)))</f>
        <v>98.010163579999997</v>
      </c>
      <c r="G459" s="56">
        <v>0.16666666666666666</v>
      </c>
      <c r="H459" s="55">
        <f>G459*F459</f>
        <v>16.33502726333333</v>
      </c>
    </row>
    <row r="460" spans="2:8" ht="27" hidden="1" outlineLevel="1" x14ac:dyDescent="0.25">
      <c r="B460" s="47" t="s">
        <v>11826</v>
      </c>
      <c r="C460" s="48">
        <v>56483</v>
      </c>
      <c r="D460" s="13" t="str">
        <f>IF(B460="PMSP",VLOOKUP(C460,PMSP,2,FALSE),IF(B460="SINAPI",VLOOKUP(C460,SINAPI,2,FALSE),VLOOKUP(C460,Cotações,2,FALSE)))</f>
        <v>LÂMPADA MULTIVAPOR METÁLICO TUBULAR OU OVÓIDE, BASE E40 - 400W</v>
      </c>
      <c r="E460" s="49" t="str">
        <f>IF(B460="PMSP",VLOOKUP(C460,PMSP,3,FALSE),IF(B460="SINAPI",VLOOKUP(C460,SINAPI,3,FALSE),VLOOKUP(C460,Cotações,3,FALSE)))</f>
        <v>Un</v>
      </c>
      <c r="F460" s="50">
        <f>IF(B460="PMSP",VLOOKUP(C460,PMSP,5,FALSE),IF(B460="SINAPI",VLOOKUP(C460,SINAPI,5,FALSE),VLOOKUP(C460,Cotações,4,FALSE)))</f>
        <v>101.34914257999999</v>
      </c>
      <c r="G460" s="51">
        <v>0.72727272727272729</v>
      </c>
      <c r="H460" s="50">
        <f>G460*F460</f>
        <v>73.708467330909087</v>
      </c>
    </row>
    <row r="461" spans="2:8" collapsed="1" x14ac:dyDescent="0.25"/>
    <row r="462" spans="2:8" x14ac:dyDescent="0.25">
      <c r="B462" s="31" t="s">
        <v>9</v>
      </c>
      <c r="C462" s="31" t="s">
        <v>1</v>
      </c>
      <c r="D462" s="31"/>
      <c r="E462" s="31"/>
      <c r="F462" s="31"/>
      <c r="G462" s="73" t="s">
        <v>2</v>
      </c>
      <c r="H462" s="73" t="s">
        <v>66</v>
      </c>
    </row>
    <row r="463" spans="2:8" ht="33.75" customHeight="1" x14ac:dyDescent="0.25">
      <c r="B463" s="36" t="s">
        <v>11897</v>
      </c>
      <c r="C463" s="116" t="s">
        <v>11903</v>
      </c>
      <c r="D463" s="116"/>
      <c r="E463" s="116"/>
      <c r="F463" s="44"/>
      <c r="G463" s="68" t="s">
        <v>2</v>
      </c>
      <c r="H463" s="45">
        <f>SUM(H465:H467)</f>
        <v>42.658605323618417</v>
      </c>
    </row>
    <row r="464" spans="2:8" hidden="1" outlineLevel="1" x14ac:dyDescent="0.25">
      <c r="B464" s="46" t="s">
        <v>61</v>
      </c>
      <c r="C464" s="46" t="s">
        <v>60</v>
      </c>
      <c r="D464" s="46" t="s">
        <v>62</v>
      </c>
      <c r="E464" s="46" t="s">
        <v>2</v>
      </c>
      <c r="F464" s="46" t="s">
        <v>63</v>
      </c>
      <c r="G464" s="69" t="s">
        <v>64</v>
      </c>
      <c r="H464" s="69" t="s">
        <v>65</v>
      </c>
    </row>
    <row r="465" spans="2:8" hidden="1" outlineLevel="1" x14ac:dyDescent="0.25">
      <c r="B465" s="47" t="s">
        <v>11826</v>
      </c>
      <c r="C465" s="48">
        <v>56438</v>
      </c>
      <c r="D465" s="13" t="str">
        <f>IF(B465="PMSP",VLOOKUP(C465,PMSP,2,FALSE),IF(B465="SINAPI",VLOOKUP(C465,SINAPI,2,FALSE),VLOOKUP(C465,Cotações,2,FALSE)))</f>
        <v>LÂMPADA VAPOR DE MERCÚRIO - 220V - 80W</v>
      </c>
      <c r="E465" s="49" t="str">
        <f>IF(B465="PMSP",VLOOKUP(C465,PMSP,3,FALSE),IF(B465="SINAPI",VLOOKUP(C465,SINAPI,3,FALSE),VLOOKUP(C465,Cotações,3,FALSE)))</f>
        <v>Un</v>
      </c>
      <c r="F465" s="50">
        <f>IF(B465="PMSP",VLOOKUP(C465,PMSP,5,FALSE),IF(B465="SINAPI",VLOOKUP(C465,SINAPI,5,FALSE),VLOOKUP(C465,Cotações,4,FALSE)))</f>
        <v>28.014033810000001</v>
      </c>
      <c r="G465" s="51">
        <v>0.22368421052631579</v>
      </c>
      <c r="H465" s="50">
        <f>G465*F465</f>
        <v>6.2662970364473685</v>
      </c>
    </row>
    <row r="466" spans="2:8" hidden="1" outlineLevel="1" x14ac:dyDescent="0.25">
      <c r="B466" s="52" t="s">
        <v>11826</v>
      </c>
      <c r="C466" s="53">
        <v>56439</v>
      </c>
      <c r="D466" s="16" t="str">
        <f>IF(B466="PMSP",VLOOKUP(C466,PMSP,2,FALSE),IF(B466="SINAPI",VLOOKUP(C466,SINAPI,2,FALSE),VLOOKUP(C466,Cotações,2,FALSE)))</f>
        <v>LÂMPADA VAPOR DE MERCÚRIO - 220V - 125W</v>
      </c>
      <c r="E466" s="54" t="str">
        <f>IF(B466="PMSP",VLOOKUP(C466,PMSP,3,FALSE),IF(B466="SINAPI",VLOOKUP(C466,SINAPI,3,FALSE),VLOOKUP(C466,Cotações,3,FALSE)))</f>
        <v>Un</v>
      </c>
      <c r="F466" s="55">
        <f>IF(B466="PMSP",VLOOKUP(C466,PMSP,5,FALSE),IF(B466="SINAPI",VLOOKUP(C466,SINAPI,5,FALSE),VLOOKUP(C466,Cotações,4,FALSE)))</f>
        <v>29.6056138</v>
      </c>
      <c r="G466" s="56">
        <v>0.61184210526315785</v>
      </c>
      <c r="H466" s="55">
        <f>G466*F466</f>
        <v>18.113961074999999</v>
      </c>
    </row>
    <row r="467" spans="2:8" hidden="1" outlineLevel="1" x14ac:dyDescent="0.25">
      <c r="B467" s="47" t="s">
        <v>11826</v>
      </c>
      <c r="C467" s="48">
        <v>56441</v>
      </c>
      <c r="D467" s="13" t="str">
        <f>IF(B467="PMSP",VLOOKUP(C467,PMSP,2,FALSE),IF(B467="SINAPI",VLOOKUP(C467,SINAPI,2,FALSE),VLOOKUP(C467,Cotações,2,FALSE)))</f>
        <v>LÂMPADA VAPOR DE MERCÚRIO - 220V - 400W</v>
      </c>
      <c r="E467" s="49" t="str">
        <f>IF(B467="PMSP",VLOOKUP(C467,PMSP,3,FALSE),IF(B467="SINAPI",VLOOKUP(C467,SINAPI,3,FALSE),VLOOKUP(C467,Cotações,3,FALSE)))</f>
        <v>Un</v>
      </c>
      <c r="F467" s="50">
        <f>IF(B467="PMSP",VLOOKUP(C467,PMSP,5,FALSE),IF(B467="SINAPI",VLOOKUP(C467,SINAPI,5,FALSE),VLOOKUP(C467,Cotações,4,FALSE)))</f>
        <v>111.13235104999998</v>
      </c>
      <c r="G467" s="51">
        <v>0.16447368421052633</v>
      </c>
      <c r="H467" s="50">
        <f>G467*F467</f>
        <v>18.278347212171052</v>
      </c>
    </row>
    <row r="468" spans="2:8" collapsed="1" x14ac:dyDescent="0.25"/>
    <row r="469" spans="2:8" x14ac:dyDescent="0.25">
      <c r="B469" s="31" t="s">
        <v>9</v>
      </c>
      <c r="C469" s="31" t="s">
        <v>1</v>
      </c>
      <c r="D469" s="31"/>
      <c r="E469" s="31"/>
      <c r="F469" s="31"/>
      <c r="G469" s="73" t="s">
        <v>2</v>
      </c>
      <c r="H469" s="73" t="s">
        <v>66</v>
      </c>
    </row>
    <row r="470" spans="2:8" ht="21.75" customHeight="1" x14ac:dyDescent="0.25">
      <c r="B470" s="36" t="s">
        <v>11898</v>
      </c>
      <c r="C470" s="116" t="s">
        <v>11945</v>
      </c>
      <c r="D470" s="116"/>
      <c r="E470" s="116"/>
      <c r="F470" s="44"/>
      <c r="G470" s="68" t="s">
        <v>2</v>
      </c>
      <c r="H470" s="45">
        <f>SUM(H472:H474)</f>
        <v>47.03675324675325</v>
      </c>
    </row>
    <row r="471" spans="2:8" hidden="1" outlineLevel="1" x14ac:dyDescent="0.25">
      <c r="B471" s="46" t="s">
        <v>61</v>
      </c>
      <c r="C471" s="46" t="s">
        <v>60</v>
      </c>
      <c r="D471" s="46" t="s">
        <v>62</v>
      </c>
      <c r="E471" s="46" t="s">
        <v>2</v>
      </c>
      <c r="F471" s="46" t="s">
        <v>63</v>
      </c>
      <c r="G471" s="69" t="s">
        <v>64</v>
      </c>
      <c r="H471" s="69" t="s">
        <v>65</v>
      </c>
    </row>
    <row r="472" spans="2:8" hidden="1" outlineLevel="1" x14ac:dyDescent="0.25">
      <c r="B472" s="47" t="s">
        <v>11829</v>
      </c>
      <c r="C472" s="48">
        <v>3</v>
      </c>
      <c r="D472" s="13" t="str">
        <f>IF(B472="PMSP",VLOOKUP(C472,PMSP,2,FALSE),IF(B472="SINAPI",VLOOKUP(C472,SINAPI,2,FALSE),VLOOKUP(C472,Cotações,2,FALSE)))</f>
        <v>Lâmpada mista de 30W</v>
      </c>
      <c r="E472" s="49" t="str">
        <f>IF(B472="PMSP",VLOOKUP(C472,PMSP,3,FALSE),IF(B472="SINAPI",VLOOKUP(C472,SINAPI,3,FALSE),VLOOKUP(C472,Cotações,3,FALSE)))</f>
        <v>Und.</v>
      </c>
      <c r="F472" s="50" t="str">
        <f>IF(B472="PMSP",VLOOKUP(C472,PMSP,5,FALSE),IF(B472="SINAPI",VLOOKUP(C472,SINAPI,5,FALSE),VLOOKUP(C472,Cotações,4,FALSE)))</f>
        <v>27,30</v>
      </c>
      <c r="G472" s="51">
        <v>9.0909090909090912E-2</v>
      </c>
      <c r="H472" s="50">
        <f>G472*F472</f>
        <v>2.4818181818181819</v>
      </c>
    </row>
    <row r="473" spans="2:8" hidden="1" outlineLevel="1" x14ac:dyDescent="0.25">
      <c r="B473" s="52" t="s">
        <v>11830</v>
      </c>
      <c r="C473" s="53">
        <v>3750</v>
      </c>
      <c r="D473" s="16" t="str">
        <f>IF(B473="PMSP",VLOOKUP(C473,PMSP,2,FALSE),IF(B473="SINAPI",VLOOKUP(C473,SINAPI,2,FALSE),VLOOKUP(C473,Cotações,2,FALSE)))</f>
        <v>LAMPADA DE LUZ MISTA 250 W, BASE E27 (220 V)</v>
      </c>
      <c r="E473" s="54" t="str">
        <f>IF(B473="PMSP",VLOOKUP(C473,PMSP,3,FALSE),IF(B473="SINAPI",VLOOKUP(C473,SINAPI,3,FALSE),VLOOKUP(C473,Cotações,3,FALSE)))</f>
        <v xml:space="preserve">UN    </v>
      </c>
      <c r="F473" s="55" t="str">
        <f>IF(B473="PMSP",VLOOKUP(C473,PMSP,5,FALSE),IF(B473="SINAPI",VLOOKUP(C473,SINAPI,5,FALSE),VLOOKUP(C473,Cotações,4,FALSE)))</f>
        <v>36,71</v>
      </c>
      <c r="G473" s="56">
        <v>0.55844155844155841</v>
      </c>
      <c r="H473" s="55">
        <f>G473*F473</f>
        <v>20.500389610389611</v>
      </c>
    </row>
    <row r="474" spans="2:8" hidden="1" outlineLevel="1" x14ac:dyDescent="0.25">
      <c r="B474" s="47" t="s">
        <v>11830</v>
      </c>
      <c r="C474" s="48">
        <v>3756</v>
      </c>
      <c r="D474" s="13" t="str">
        <f>IF(B474="PMSP",VLOOKUP(C474,PMSP,2,FALSE),IF(B474="SINAPI",VLOOKUP(C474,SINAPI,2,FALSE),VLOOKUP(C474,Cotações,2,FALSE)))</f>
        <v>LAMPADA DE LUZ MISTA 500 W, BASE E40 (220 V)</v>
      </c>
      <c r="E474" s="49" t="str">
        <f>IF(B474="PMSP",VLOOKUP(C474,PMSP,3,FALSE),IF(B474="SINAPI",VLOOKUP(C474,SINAPI,3,FALSE),VLOOKUP(C474,Cotações,3,FALSE)))</f>
        <v xml:space="preserve">UN    </v>
      </c>
      <c r="F474" s="50" t="str">
        <f>IF(B474="PMSP",VLOOKUP(C474,PMSP,5,FALSE),IF(B474="SINAPI",VLOOKUP(C474,SINAPI,5,FALSE),VLOOKUP(C474,Cotações,4,FALSE)))</f>
        <v>68,60</v>
      </c>
      <c r="G474" s="51">
        <v>0.35064935064935066</v>
      </c>
      <c r="H474" s="50">
        <f>G474*F474</f>
        <v>24.054545454545455</v>
      </c>
    </row>
    <row r="475" spans="2:8" collapsed="1" x14ac:dyDescent="0.25"/>
    <row r="476" spans="2:8" x14ac:dyDescent="0.25">
      <c r="B476" s="31" t="s">
        <v>9</v>
      </c>
      <c r="C476" s="31" t="s">
        <v>1</v>
      </c>
      <c r="D476" s="31"/>
      <c r="E476" s="31"/>
      <c r="F476" s="31"/>
      <c r="G476" s="73" t="s">
        <v>2</v>
      </c>
      <c r="H476" s="73" t="s">
        <v>66</v>
      </c>
    </row>
    <row r="477" spans="2:8" ht="29.25" customHeight="1" x14ac:dyDescent="0.25">
      <c r="B477" s="36" t="s">
        <v>11899</v>
      </c>
      <c r="C477" s="116" t="s">
        <v>11952</v>
      </c>
      <c r="D477" s="116"/>
      <c r="E477" s="116"/>
      <c r="F477" s="44"/>
      <c r="G477" s="68" t="s">
        <v>2</v>
      </c>
      <c r="H477" s="45">
        <f>SUM(H479:H479)</f>
        <v>111.23252041999999</v>
      </c>
    </row>
    <row r="478" spans="2:8" hidden="1" outlineLevel="1" x14ac:dyDescent="0.25">
      <c r="B478" s="46" t="s">
        <v>61</v>
      </c>
      <c r="C478" s="46" t="s">
        <v>60</v>
      </c>
      <c r="D478" s="46" t="s">
        <v>62</v>
      </c>
      <c r="E478" s="46" t="s">
        <v>2</v>
      </c>
      <c r="F478" s="46" t="s">
        <v>63</v>
      </c>
      <c r="G478" s="69" t="s">
        <v>64</v>
      </c>
      <c r="H478" s="69" t="s">
        <v>65</v>
      </c>
    </row>
    <row r="479" spans="2:8" hidden="1" outlineLevel="1" x14ac:dyDescent="0.25">
      <c r="B479" s="52" t="s">
        <v>11826</v>
      </c>
      <c r="C479" s="53">
        <v>56495</v>
      </c>
      <c r="D479" s="16" t="str">
        <f>IF(B479="PMSP",VLOOKUP(C479,PMSP,2,FALSE),IF(B479="SINAPI",VLOOKUP(C479,SINAPI,2,FALSE),IF(B479="Cotações",VLOOKUP(C479,Cotações,2,FALSE),VLOOKUP(C479,CSP,2,FALSE))))</f>
        <v>LÂMPADA DE LED (BULBO) SOQUETE E-27/E- 40 - 70 W</v>
      </c>
      <c r="E479" s="54" t="str">
        <f>IF(B479="PMSP",VLOOKUP(C479,PMSP,3,FALSE),IF(B479="SINAPI",VLOOKUP(C479,SINAPI,3,FALSE),IF(B479="Cotações",VLOOKUP(C479,Cotações,3,FALSE),VLOOKUP(C479,CSP,3,FALSE))))</f>
        <v>Un</v>
      </c>
      <c r="F479" s="55">
        <f>IF(B479="PMSP",VLOOKUP(C479,PMSP,5,FALSE),IF(B479="SINAPI",VLOOKUP(C479,SINAPI,5,FALSE),IF(B479="Cotações",VLOOKUP(C479,Cotações,4,FALSE),VLOOKUP(C479,CSP,4,FALSE))))</f>
        <v>111.23252041999999</v>
      </c>
      <c r="G479" s="56">
        <v>1</v>
      </c>
      <c r="H479" s="55">
        <f>G479*F479</f>
        <v>111.23252041999999</v>
      </c>
    </row>
    <row r="480" spans="2:8" collapsed="1" x14ac:dyDescent="0.25"/>
    <row r="481" spans="2:8" x14ac:dyDescent="0.25">
      <c r="B481" s="31" t="s">
        <v>9</v>
      </c>
      <c r="C481" s="31" t="s">
        <v>1</v>
      </c>
      <c r="D481" s="31"/>
      <c r="E481" s="31"/>
      <c r="F481" s="31"/>
      <c r="G481" s="73" t="s">
        <v>2</v>
      </c>
      <c r="H481" s="73" t="s">
        <v>66</v>
      </c>
    </row>
    <row r="482" spans="2:8" x14ac:dyDescent="0.25">
      <c r="B482" s="36" t="s">
        <v>11900</v>
      </c>
      <c r="C482" s="116" t="s">
        <v>11938</v>
      </c>
      <c r="D482" s="116"/>
      <c r="E482" s="116"/>
      <c r="F482" s="44"/>
      <c r="G482" s="68" t="s">
        <v>2</v>
      </c>
      <c r="H482" s="45">
        <f>SUM(H484:H488)</f>
        <v>57.623172536489442</v>
      </c>
    </row>
    <row r="483" spans="2:8" hidden="1" outlineLevel="1" x14ac:dyDescent="0.25">
      <c r="B483" s="46" t="s">
        <v>61</v>
      </c>
      <c r="C483" s="46" t="s">
        <v>60</v>
      </c>
      <c r="D483" s="46" t="s">
        <v>62</v>
      </c>
      <c r="E483" s="46" t="s">
        <v>2</v>
      </c>
      <c r="F483" s="46" t="s">
        <v>63</v>
      </c>
      <c r="G483" s="69" t="s">
        <v>64</v>
      </c>
      <c r="H483" s="69" t="s">
        <v>65</v>
      </c>
    </row>
    <row r="484" spans="2:8" hidden="1" outlineLevel="1" x14ac:dyDescent="0.25">
      <c r="B484" s="47" t="s">
        <v>58</v>
      </c>
      <c r="C484" s="48" t="s">
        <v>11895</v>
      </c>
      <c r="D484" s="57" t="str">
        <f>IF(B484="PMSP",VLOOKUP(C484,PMSP,2,FALSE),IF(B484="SINAPI",VLOOKUP(C484,SINAPI,2,FALSE),IF(B484="Cotações",VLOOKUP(C484,Cotações,2,FALSE),VLOOKUP(C484,CSP,2,FALSE))))</f>
        <v>Valor médio de lâmpadas de vapor de sódio para Jaguariúna</v>
      </c>
      <c r="E484" s="49" t="str">
        <f>IF(B484="PMSP",VLOOKUP(C484,PMSP,3,FALSE),IF(B484="SINAPI",VLOOKUP(C484,SINAPI,3,FALSE),IF(B484="Cotações",VLOOKUP(C484,Cotações,3,FALSE),VLOOKUP(C484,CSP,3,FALSE))))</f>
        <v>Und.</v>
      </c>
      <c r="F484" s="50">
        <f>IF(B484="PMSP",VLOOKUP(C484,PMSP,5,FALSE),IF(B484="SINAPI",VLOOKUP(C484,SINAPI,5,FALSE),IF(B484="Cotações",VLOOKUP(C484,Cotações,4,FALSE),VLOOKUP(C484,CSP,4,FALSE))))</f>
        <v>57.068676579586828</v>
      </c>
      <c r="G484" s="51">
        <v>0.9615891856247939</v>
      </c>
      <c r="H484" s="50">
        <f>G484*F484</f>
        <v>54.876622236849649</v>
      </c>
    </row>
    <row r="485" spans="2:8" ht="27" hidden="1" outlineLevel="1" x14ac:dyDescent="0.25">
      <c r="B485" s="52" t="s">
        <v>58</v>
      </c>
      <c r="C485" s="53" t="s">
        <v>11896</v>
      </c>
      <c r="D485" s="16" t="str">
        <f>IF(B485="PMSP",VLOOKUP(C485,PMSP,2,FALSE),IF(B485="SINAPI",VLOOKUP(C485,SINAPI,2,FALSE),IF(B485="Cotações",VLOOKUP(C485,Cotações,2,FALSE),VLOOKUP(C485,CSP,2,FALSE))))</f>
        <v>Valor médio de lâmpadas de vapor de metálico para Jaguariúna</v>
      </c>
      <c r="E485" s="54" t="str">
        <f>IF(B485="PMSP",VLOOKUP(C485,PMSP,3,FALSE),IF(B485="SINAPI",VLOOKUP(C485,SINAPI,3,FALSE),IF(B485="Cotações",VLOOKUP(C485,Cotações,3,FALSE),VLOOKUP(C485,CSP,3,FALSE))))</f>
        <v>Und.</v>
      </c>
      <c r="F485" s="55">
        <f>IF(B485="PMSP",VLOOKUP(C485,PMSP,5,FALSE),IF(B485="SINAPI",VLOOKUP(C485,SINAPI,5,FALSE),IF(B485="Cotações",VLOOKUP(C485,Cotações,4,FALSE),VLOOKUP(C485,CSP,4,FALSE))))</f>
        <v>95.33910065484848</v>
      </c>
      <c r="G485" s="56">
        <v>1.6320474777448073E-2</v>
      </c>
      <c r="H485" s="55">
        <f>G485*F485</f>
        <v>1.5559793875420376</v>
      </c>
    </row>
    <row r="486" spans="2:8" ht="27" hidden="1" outlineLevel="1" x14ac:dyDescent="0.25">
      <c r="B486" s="47" t="s">
        <v>58</v>
      </c>
      <c r="C486" s="48" t="s">
        <v>11897</v>
      </c>
      <c r="D486" s="57" t="str">
        <f>IF(B486="PMSP",VLOOKUP(C486,PMSP,2,FALSE),IF(B486="SINAPI",VLOOKUP(C486,SINAPI,2,FALSE),IF(B486="Cotações",VLOOKUP(C486,Cotações,2,FALSE),VLOOKUP(C486,CSP,2,FALSE))))</f>
        <v>Valor médio de lâmpadas de vapor de mercúrio para Jaguariúna</v>
      </c>
      <c r="E486" s="49" t="str">
        <f>IF(B486="PMSP",VLOOKUP(C486,PMSP,3,FALSE),IF(B486="SINAPI",VLOOKUP(C486,SINAPI,3,FALSE),IF(B486="Cotações",VLOOKUP(C486,Cotações,3,FALSE),VLOOKUP(C486,CSP,3,FALSE))))</f>
        <v>Und.</v>
      </c>
      <c r="F486" s="50">
        <f>IF(B486="PMSP",VLOOKUP(C486,PMSP,5,FALSE),IF(B486="SINAPI",VLOOKUP(C486,SINAPI,5,FALSE),IF(B486="Cotações",VLOOKUP(C486,Cotações,4,FALSE),VLOOKUP(C486,CSP,4,FALSE))))</f>
        <v>42.658605323618417</v>
      </c>
      <c r="G486" s="51">
        <v>1.2528849324101549E-2</v>
      </c>
      <c r="H486" s="50">
        <f>G486*F486</f>
        <v>0.53446323847593136</v>
      </c>
    </row>
    <row r="487" spans="2:8" hidden="1" outlineLevel="1" x14ac:dyDescent="0.25">
      <c r="B487" s="52" t="s">
        <v>58</v>
      </c>
      <c r="C487" s="53" t="s">
        <v>11898</v>
      </c>
      <c r="D487" s="16" t="str">
        <f>IF(B487="PMSP",VLOOKUP(C487,PMSP,2,FALSE),IF(B487="SINAPI",VLOOKUP(C487,SINAPI,2,FALSE),IF(B487="Cotações",VLOOKUP(C487,Cotações,2,FALSE),VLOOKUP(C487,CSP,2,FALSE))))</f>
        <v>Valor médio de lâmpadas mista para Jaguariúna</v>
      </c>
      <c r="E487" s="54" t="str">
        <f>IF(B487="PMSP",VLOOKUP(C487,PMSP,3,FALSE),IF(B487="SINAPI",VLOOKUP(C487,SINAPI,3,FALSE),IF(B487="Cotações",VLOOKUP(C487,Cotações,3,FALSE),VLOOKUP(C487,CSP,3,FALSE))))</f>
        <v>Und.</v>
      </c>
      <c r="F487" s="55">
        <f>IF(B487="PMSP",VLOOKUP(C487,PMSP,5,FALSE),IF(B487="SINAPI",VLOOKUP(C487,SINAPI,5,FALSE),IF(B487="Cotações",VLOOKUP(C487,Cotações,4,FALSE),VLOOKUP(C487,CSP,4,FALSE))))</f>
        <v>47.03675324675325</v>
      </c>
      <c r="G487" s="56">
        <v>6.3468513023409168E-3</v>
      </c>
      <c r="H487" s="55">
        <f>G487*F487</f>
        <v>0.29853527860204421</v>
      </c>
    </row>
    <row r="488" spans="2:8" ht="27" hidden="1" outlineLevel="1" x14ac:dyDescent="0.25">
      <c r="B488" s="47" t="s">
        <v>58</v>
      </c>
      <c r="C488" s="48" t="s">
        <v>11899</v>
      </c>
      <c r="D488" s="13" t="str">
        <f>IF(B488="PMSP",VLOOKUP(C488,PMSP,2,FALSE),IF(B488="SINAPI",VLOOKUP(C488,SINAPI,2,FALSE),IF(B488="Cotações",VLOOKUP(C488,Cotações,2,FALSE),VLOOKUP(C488,CSP,2,FALSE))))</f>
        <v>Valor médio de lâmpadas fluorescente compacta para Jaguariúna</v>
      </c>
      <c r="E488" s="49" t="str">
        <f>IF(B488="PMSP",VLOOKUP(C488,PMSP,3,FALSE),IF(B488="SINAPI",VLOOKUP(C488,SINAPI,3,FALSE),IF(B488="Cotações",VLOOKUP(C488,Cotações,3,FALSE),VLOOKUP(C488,CSP,3,FALSE))))</f>
        <v>Und.</v>
      </c>
      <c r="F488" s="50">
        <f>IF(B488="PMSP",VLOOKUP(C488,PMSP,5,FALSE),IF(B488="SINAPI",VLOOKUP(C488,SINAPI,5,FALSE),IF(B488="Cotações",VLOOKUP(C488,Cotações,4,FALSE),VLOOKUP(C488,CSP,4,FALSE))))</f>
        <v>111.23252041999999</v>
      </c>
      <c r="G488" s="51">
        <v>3.214638971315529E-3</v>
      </c>
      <c r="H488" s="50">
        <f>G488*F488</f>
        <v>0.35757239501978233</v>
      </c>
    </row>
    <row r="489" spans="2:8" collapsed="1" x14ac:dyDescent="0.25"/>
    <row r="490" spans="2:8" x14ac:dyDescent="0.25">
      <c r="B490" s="31" t="s">
        <v>9</v>
      </c>
      <c r="C490" s="31" t="s">
        <v>1</v>
      </c>
      <c r="D490" s="31"/>
      <c r="E490" s="31"/>
      <c r="F490" s="31"/>
      <c r="G490" s="73" t="s">
        <v>2</v>
      </c>
      <c r="H490" s="73" t="s">
        <v>66</v>
      </c>
    </row>
    <row r="491" spans="2:8" ht="30" customHeight="1" x14ac:dyDescent="0.25">
      <c r="B491" s="36" t="s">
        <v>11901</v>
      </c>
      <c r="C491" s="116" t="s">
        <v>11929</v>
      </c>
      <c r="D491" s="116"/>
      <c r="E491" s="116"/>
      <c r="F491" s="44"/>
      <c r="G491" s="68" t="s">
        <v>2</v>
      </c>
      <c r="H491" s="45">
        <f>SUM(H493:H497)</f>
        <v>119.73219876352732</v>
      </c>
    </row>
    <row r="492" spans="2:8" hidden="1" outlineLevel="1" x14ac:dyDescent="0.25">
      <c r="B492" s="46" t="s">
        <v>61</v>
      </c>
      <c r="C492" s="46" t="s">
        <v>60</v>
      </c>
      <c r="D492" s="46" t="s">
        <v>62</v>
      </c>
      <c r="E492" s="46" t="s">
        <v>2</v>
      </c>
      <c r="F492" s="46" t="s">
        <v>63</v>
      </c>
      <c r="G492" s="69" t="s">
        <v>64</v>
      </c>
      <c r="H492" s="69" t="s">
        <v>65</v>
      </c>
    </row>
    <row r="493" spans="2:8" hidden="1" outlineLevel="1" x14ac:dyDescent="0.25">
      <c r="B493" s="47" t="s">
        <v>11826</v>
      </c>
      <c r="C493" s="48">
        <v>56050</v>
      </c>
      <c r="D493" s="13" t="str">
        <f>IF(B493="PMSP",VLOOKUP(C493,PMSP,2,FALSE),IF(B493="SINAPI",VLOOKUP(C493,SINAPI,2,FALSE),VLOOKUP(C493,Cotações,2,FALSE)))</f>
        <v>REATOR PARA LÂMPADA VAPOR DE SÓDIO - 70W / 220V</v>
      </c>
      <c r="E493" s="49" t="str">
        <f>IF(B493="PMSP",VLOOKUP(C493,PMSP,3,FALSE),IF(B493="SINAPI",VLOOKUP(C493,SINAPI,3,FALSE),VLOOKUP(C493,Cotações,3,FALSE)))</f>
        <v>Un</v>
      </c>
      <c r="F493" s="50">
        <f>IF(B493="PMSP",VLOOKUP(C493,PMSP,5,FALSE),IF(B493="SINAPI",VLOOKUP(C493,SINAPI,5,FALSE),VLOOKUP(C493,Cotações,4,FALSE)))</f>
        <v>89.673846009999991</v>
      </c>
      <c r="G493" s="51">
        <v>4.3116749528544489E-2</v>
      </c>
      <c r="H493" s="50">
        <f>G493*F493</f>
        <v>3.8664447576744383</v>
      </c>
    </row>
    <row r="494" spans="2:8" hidden="1" outlineLevel="1" x14ac:dyDescent="0.25">
      <c r="B494" s="52" t="s">
        <v>11829</v>
      </c>
      <c r="C494" s="53">
        <v>4</v>
      </c>
      <c r="D494" s="16" t="str">
        <f>IF(B494="PMSP",VLOOKUP(C494,PMSP,2,FALSE),IF(B494="SINAPI",VLOOKUP(C494,SINAPI,2,FALSE),VLOOKUP(C494,Cotações,2,FALSE)))</f>
        <v>Reator para lâmpada de vapor de sódio de 100W</v>
      </c>
      <c r="E494" s="54" t="str">
        <f>IF(B494="PMSP",VLOOKUP(C494,PMSP,3,FALSE),IF(B494="SINAPI",VLOOKUP(C494,SINAPI,3,FALSE),VLOOKUP(C494,Cotações,3,FALSE)))</f>
        <v>Und.</v>
      </c>
      <c r="F494" s="55">
        <f>IF(B494="PMSP",VLOOKUP(C494,PMSP,5,FALSE),IF(B494="SINAPI",VLOOKUP(C494,SINAPI,5,FALSE),VLOOKUP(C494,Cotações,4,FALSE)))</f>
        <v>99.746432659999996</v>
      </c>
      <c r="G494" s="56">
        <v>0.12009257671866964</v>
      </c>
      <c r="H494" s="55">
        <f>G494*F494</f>
        <v>11.978806116634665</v>
      </c>
    </row>
    <row r="495" spans="2:8" hidden="1" outlineLevel="1" x14ac:dyDescent="0.25">
      <c r="B495" s="47" t="s">
        <v>11826</v>
      </c>
      <c r="C495" s="48">
        <v>56051</v>
      </c>
      <c r="D495" s="13" t="str">
        <f>IF(B495="PMSP",VLOOKUP(C495,PMSP,2,FALSE),IF(B495="SINAPI",VLOOKUP(C495,SINAPI,2,FALSE),VLOOKUP(C495,Cotações,2,FALSE)))</f>
        <v>REATOR PARA LÂMPADA VAPOR DE SÓDIO - 150W / 220V</v>
      </c>
      <c r="E495" s="49" t="str">
        <f>IF(B495="PMSP",VLOOKUP(C495,PMSP,3,FALSE),IF(B495="SINAPI",VLOOKUP(C495,SINAPI,3,FALSE),VLOOKUP(C495,Cotações,3,FALSE)))</f>
        <v>Un</v>
      </c>
      <c r="F495" s="50">
        <f>IF(B495="PMSP",VLOOKUP(C495,PMSP,5,FALSE),IF(B495="SINAPI",VLOOKUP(C495,SINAPI,5,FALSE),VLOOKUP(C495,Cotações,4,FALSE)))</f>
        <v>99.746432659999996</v>
      </c>
      <c r="G495" s="51">
        <v>0.45851191496656951</v>
      </c>
      <c r="H495" s="50">
        <f>G495*F495</f>
        <v>45.734927850020568</v>
      </c>
    </row>
    <row r="496" spans="2:8" hidden="1" outlineLevel="1" x14ac:dyDescent="0.25">
      <c r="B496" s="52" t="s">
        <v>11826</v>
      </c>
      <c r="C496" s="53">
        <v>56052</v>
      </c>
      <c r="D496" s="16" t="str">
        <f>IF(B496="PMSP",VLOOKUP(C496,PMSP,2,FALSE),IF(B496="SINAPI",VLOOKUP(C496,SINAPI,2,FALSE),VLOOKUP(C496,Cotações,2,FALSE)))</f>
        <v>REATOR PARA LÂMPADA VAPOR DE SÓDIO - 250W / 220V</v>
      </c>
      <c r="E496" s="54" t="str">
        <f>IF(B496="PMSP",VLOOKUP(C496,PMSP,3,FALSE),IF(B496="SINAPI",VLOOKUP(C496,SINAPI,3,FALSE),VLOOKUP(C496,Cotações,3,FALSE)))</f>
        <v>Un</v>
      </c>
      <c r="F496" s="55">
        <f>IF(B496="PMSP",VLOOKUP(C496,PMSP,5,FALSE),IF(B496="SINAPI",VLOOKUP(C496,SINAPI,5,FALSE),VLOOKUP(C496,Cotações,4,FALSE)))</f>
        <v>138.56762849999998</v>
      </c>
      <c r="G496" s="56">
        <v>0.21318361049202811</v>
      </c>
      <c r="H496" s="55">
        <f>G496*F496</f>
        <v>29.540347340948049</v>
      </c>
    </row>
    <row r="497" spans="2:8" hidden="1" outlineLevel="1" x14ac:dyDescent="0.25">
      <c r="B497" s="47" t="s">
        <v>11826</v>
      </c>
      <c r="C497" s="48">
        <v>56053</v>
      </c>
      <c r="D497" s="13" t="str">
        <f>IF(B497="PMSP",VLOOKUP(C497,PMSP,2,FALSE),IF(B497="SINAPI",VLOOKUP(C497,SINAPI,2,FALSE),VLOOKUP(C497,Cotações,2,FALSE)))</f>
        <v>REATOR PARA LÂMPADA VAPOR DE SÓDIO - 400W / 220V</v>
      </c>
      <c r="E497" s="49" t="str">
        <f>IF(B497="PMSP",VLOOKUP(C497,PMSP,3,FALSE),IF(B497="SINAPI",VLOOKUP(C497,SINAPI,3,FALSE),VLOOKUP(C497,Cotações,3,FALSE)))</f>
        <v>Un</v>
      </c>
      <c r="F497" s="50">
        <f>IF(B497="PMSP",VLOOKUP(C497,PMSP,5,FALSE),IF(B497="SINAPI",VLOOKUP(C497,SINAPI,5,FALSE),VLOOKUP(C497,Cotações,4,FALSE)))</f>
        <v>173.30414002999999</v>
      </c>
      <c r="G497" s="51">
        <v>0.16509514829418823</v>
      </c>
      <c r="H497" s="50">
        <f>G497*F497</f>
        <v>28.61167269824961</v>
      </c>
    </row>
    <row r="498" spans="2:8" collapsed="1" x14ac:dyDescent="0.25"/>
    <row r="499" spans="2:8" x14ac:dyDescent="0.25">
      <c r="B499" s="31" t="s">
        <v>9</v>
      </c>
      <c r="C499" s="31" t="s">
        <v>1</v>
      </c>
      <c r="D499" s="31"/>
      <c r="E499" s="31"/>
      <c r="F499" s="31"/>
      <c r="G499" s="73" t="s">
        <v>2</v>
      </c>
      <c r="H499" s="73" t="s">
        <v>66</v>
      </c>
    </row>
    <row r="500" spans="2:8" ht="33" customHeight="1" x14ac:dyDescent="0.25">
      <c r="B500" s="36" t="s">
        <v>11902</v>
      </c>
      <c r="C500" s="116" t="s">
        <v>11930</v>
      </c>
      <c r="D500" s="116"/>
      <c r="E500" s="116"/>
      <c r="F500" s="44"/>
      <c r="G500" s="68" t="s">
        <v>2</v>
      </c>
      <c r="H500" s="45">
        <f>SUM(H502:H504)</f>
        <v>127.96063657469695</v>
      </c>
    </row>
    <row r="501" spans="2:8" hidden="1" outlineLevel="1" x14ac:dyDescent="0.25">
      <c r="B501" s="46" t="s">
        <v>61</v>
      </c>
      <c r="C501" s="46" t="s">
        <v>60</v>
      </c>
      <c r="D501" s="46" t="s">
        <v>62</v>
      </c>
      <c r="E501" s="46" t="s">
        <v>2</v>
      </c>
      <c r="F501" s="46" t="s">
        <v>63</v>
      </c>
      <c r="G501" s="69" t="s">
        <v>64</v>
      </c>
      <c r="H501" s="69" t="s">
        <v>65</v>
      </c>
    </row>
    <row r="502" spans="2:8" hidden="1" outlineLevel="1" x14ac:dyDescent="0.25">
      <c r="B502" s="47" t="s">
        <v>11826</v>
      </c>
      <c r="C502" s="48">
        <v>56062</v>
      </c>
      <c r="D502" s="13" t="str">
        <f>IF(B502="PMSP",VLOOKUP(C502,PMSP,2,FALSE),IF(B502="SINAPI",VLOOKUP(C502,SINAPI,2,FALSE),VLOOKUP(C502,Cotações,2,FALSE)))</f>
        <v>REATOR PARA LÂMPADA VAPOR METÁLICO - 220V - 150W</v>
      </c>
      <c r="E502" s="49" t="str">
        <f>IF(B502="PMSP",VLOOKUP(C502,PMSP,3,FALSE),IF(B502="SINAPI",VLOOKUP(C502,SINAPI,3,FALSE),VLOOKUP(C502,Cotações,3,FALSE)))</f>
        <v>Un</v>
      </c>
      <c r="F502" s="50">
        <f>IF(B502="PMSP",VLOOKUP(C502,PMSP,5,FALSE),IF(B502="SINAPI",VLOOKUP(C502,SINAPI,5,FALSE),VLOOKUP(C502,Cotações,4,FALSE)))</f>
        <v>102.01693837999998</v>
      </c>
      <c r="G502" s="51">
        <v>0.10606060606060606</v>
      </c>
      <c r="H502" s="50">
        <f>G502*F502</f>
        <v>10.819978313030301</v>
      </c>
    </row>
    <row r="503" spans="2:8" hidden="1" outlineLevel="1" x14ac:dyDescent="0.25">
      <c r="B503" s="52" t="s">
        <v>11826</v>
      </c>
      <c r="C503" s="53">
        <v>56063</v>
      </c>
      <c r="D503" s="16" t="str">
        <f>IF(B503="PMSP",VLOOKUP(C503,PMSP,2,FALSE),IF(B503="SINAPI",VLOOKUP(C503,SINAPI,2,FALSE),VLOOKUP(C503,Cotações,2,FALSE)))</f>
        <v>REATOR PARA LÂMPADA VAPOR METÁLICO - 220V - 250W</v>
      </c>
      <c r="E503" s="54" t="str">
        <f>IF(B503="PMSP",VLOOKUP(C503,PMSP,3,FALSE),IF(B503="SINAPI",VLOOKUP(C503,SINAPI,3,FALSE),VLOOKUP(C503,Cotações,3,FALSE)))</f>
        <v>Un</v>
      </c>
      <c r="F503" s="55">
        <f>IF(B503="PMSP",VLOOKUP(C503,PMSP,5,FALSE),IF(B503="SINAPI",VLOOKUP(C503,SINAPI,5,FALSE),VLOOKUP(C503,Cotações,4,FALSE)))</f>
        <v>126.40261500999998</v>
      </c>
      <c r="G503" s="56">
        <v>0.16666666666666666</v>
      </c>
      <c r="H503" s="55">
        <f>G503*F503</f>
        <v>21.06710250166666</v>
      </c>
    </row>
    <row r="504" spans="2:8" hidden="1" outlineLevel="1" x14ac:dyDescent="0.25">
      <c r="B504" s="47" t="s">
        <v>11826</v>
      </c>
      <c r="C504" s="48">
        <v>56064</v>
      </c>
      <c r="D504" s="13" t="str">
        <f>IF(B504="PMSP",VLOOKUP(C504,PMSP,2,FALSE),IF(B504="SINAPI",VLOOKUP(C504,SINAPI,2,FALSE),VLOOKUP(C504,Cotações,2,FALSE)))</f>
        <v>REATOR PARA LÂMPADA VAPOR METÁLICO - 220V - 400W</v>
      </c>
      <c r="E504" s="49" t="str">
        <f>IF(B504="PMSP",VLOOKUP(C504,PMSP,3,FALSE),IF(B504="SINAPI",VLOOKUP(C504,SINAPI,3,FALSE),VLOOKUP(C504,Cotações,3,FALSE)))</f>
        <v>Un</v>
      </c>
      <c r="F504" s="50">
        <f>IF(B504="PMSP",VLOOKUP(C504,PMSP,5,FALSE),IF(B504="SINAPI",VLOOKUP(C504,SINAPI,5,FALSE),VLOOKUP(C504,Cotações,4,FALSE)))</f>
        <v>132.10113916999998</v>
      </c>
      <c r="G504" s="51">
        <v>0.72727272727272729</v>
      </c>
      <c r="H504" s="50">
        <f>G504*F504</f>
        <v>96.073555759999991</v>
      </c>
    </row>
    <row r="505" spans="2:8" collapsed="1" x14ac:dyDescent="0.25"/>
    <row r="506" spans="2:8" x14ac:dyDescent="0.25">
      <c r="B506" s="31" t="s">
        <v>9</v>
      </c>
      <c r="C506" s="31" t="s">
        <v>1</v>
      </c>
      <c r="D506" s="31"/>
      <c r="E506" s="31"/>
      <c r="F506" s="31"/>
      <c r="G506" s="73" t="s">
        <v>2</v>
      </c>
      <c r="H506" s="73" t="s">
        <v>66</v>
      </c>
    </row>
    <row r="507" spans="2:8" ht="34.5" customHeight="1" x14ac:dyDescent="0.25">
      <c r="B507" s="36" t="s">
        <v>11954</v>
      </c>
      <c r="C507" s="116" t="s">
        <v>11931</v>
      </c>
      <c r="D507" s="116"/>
      <c r="E507" s="116"/>
      <c r="F507" s="44"/>
      <c r="G507" s="68" t="s">
        <v>2</v>
      </c>
      <c r="H507" s="45">
        <f>SUM(H509:H512)</f>
        <v>150.12617245618421</v>
      </c>
    </row>
    <row r="508" spans="2:8" hidden="1" outlineLevel="1" x14ac:dyDescent="0.25">
      <c r="B508" s="46" t="s">
        <v>61</v>
      </c>
      <c r="C508" s="46" t="s">
        <v>60</v>
      </c>
      <c r="D508" s="46" t="s">
        <v>62</v>
      </c>
      <c r="E508" s="46" t="s">
        <v>2</v>
      </c>
      <c r="F508" s="46" t="s">
        <v>63</v>
      </c>
      <c r="G508" s="69" t="s">
        <v>64</v>
      </c>
      <c r="H508" s="69" t="s">
        <v>65</v>
      </c>
    </row>
    <row r="509" spans="2:8" hidden="1" outlineLevel="1" x14ac:dyDescent="0.25">
      <c r="B509" s="47" t="s">
        <v>11826</v>
      </c>
      <c r="C509" s="48">
        <v>56048</v>
      </c>
      <c r="D509" s="13" t="str">
        <f>IF(B509="PMSP",VLOOKUP(C509,PMSP,2,FALSE),IF(B509="SINAPI",VLOOKUP(C509,SINAPI,2,FALSE),VLOOKUP(C509,Cotações,2,FALSE)))</f>
        <v>REATOR PARA LÂMPADA VAPOR DE MERCÚRIO - 80W / 220V</v>
      </c>
      <c r="E509" s="49" t="str">
        <f>IF(B509="PMSP",VLOOKUP(C509,PMSP,3,FALSE),IF(B509="SINAPI",VLOOKUP(C509,SINAPI,3,FALSE),VLOOKUP(C509,Cotações,3,FALSE)))</f>
        <v>Un</v>
      </c>
      <c r="F509" s="50">
        <f>IF(B509="PMSP",VLOOKUP(C509,PMSP,5,FALSE),IF(B509="SINAPI",VLOOKUP(C509,SINAPI,5,FALSE),VLOOKUP(C509,Cotações,4,FALSE)))</f>
        <v>50.162594509999998</v>
      </c>
      <c r="G509" s="51">
        <v>0.22368421052631579</v>
      </c>
      <c r="H509" s="50">
        <f>G509*F509</f>
        <v>11.220580350921052</v>
      </c>
    </row>
    <row r="510" spans="2:8" hidden="1" outlineLevel="1" x14ac:dyDescent="0.25">
      <c r="B510" s="52" t="s">
        <v>11830</v>
      </c>
      <c r="C510" s="53">
        <v>12316</v>
      </c>
      <c r="D510" s="16" t="str">
        <f>IF(B510="PMSP",VLOOKUP(C510,PMSP,2,FALSE),IF(B510="SINAPI",VLOOKUP(C510,SINAPI,2,FALSE),VLOOKUP(C510,Cotações,2,FALSE)))</f>
        <v>REATOR P/ 1 LAMPADA VAPOR DE MERCURIO 125W USO EXT</v>
      </c>
      <c r="E510" s="54" t="str">
        <f>IF(B510="PMSP",VLOOKUP(C510,PMSP,3,FALSE),IF(B510="SINAPI",VLOOKUP(C510,SINAPI,3,FALSE),VLOOKUP(C510,Cotações,3,FALSE)))</f>
        <v xml:space="preserve">UN    </v>
      </c>
      <c r="F510" s="55" t="str">
        <f>IF(B510="PMSP",VLOOKUP(C510,PMSP,5,FALSE),IF(B510="SINAPI",VLOOKUP(C510,SINAPI,5,FALSE),VLOOKUP(C510,Cotações,4,FALSE)))</f>
        <v>165,80</v>
      </c>
      <c r="G510" s="56">
        <v>0.61184210526315785</v>
      </c>
      <c r="H510" s="55">
        <f>G510*F510</f>
        <v>101.44342105263158</v>
      </c>
    </row>
    <row r="511" spans="2:8" hidden="1" outlineLevel="1" x14ac:dyDescent="0.25">
      <c r="B511" s="47" t="s">
        <v>11830</v>
      </c>
      <c r="C511" s="48">
        <v>12318</v>
      </c>
      <c r="D511" s="13" t="str">
        <f>IF(B511="PMSP",VLOOKUP(C511,PMSP,2,FALSE),IF(B511="SINAPI",VLOOKUP(C511,SINAPI,2,FALSE),VLOOKUP(C511,Cotações,2,FALSE)))</f>
        <v>REATOR P/ 1 LAMPADA VAPOR DE MERCURIO 400W USO EXT</v>
      </c>
      <c r="E511" s="49" t="str">
        <f>IF(B511="PMSP",VLOOKUP(C511,PMSP,3,FALSE),IF(B511="SINAPI",VLOOKUP(C511,SINAPI,3,FALSE),VLOOKUP(C511,Cotações,3,FALSE)))</f>
        <v xml:space="preserve">UN    </v>
      </c>
      <c r="F511" s="50" t="str">
        <f>IF(B511="PMSP",VLOOKUP(C511,PMSP,5,FALSE),IF(B511="SINAPI",VLOOKUP(C511,SINAPI,5,FALSE),VLOOKUP(C511,Cotações,4,FALSE)))</f>
        <v>227,77</v>
      </c>
      <c r="G511" s="51">
        <v>0.16447368421052633</v>
      </c>
      <c r="H511" s="50">
        <f>G511*F511</f>
        <v>37.462171052631582</v>
      </c>
    </row>
    <row r="512" spans="2:8" collapsed="1" x14ac:dyDescent="0.25"/>
    <row r="513" spans="2:8" x14ac:dyDescent="0.25">
      <c r="B513" s="31" t="s">
        <v>9</v>
      </c>
      <c r="C513" s="31" t="s">
        <v>1</v>
      </c>
      <c r="D513" s="31"/>
      <c r="E513" s="31"/>
      <c r="F513" s="31"/>
      <c r="G513" s="73" t="s">
        <v>2</v>
      </c>
      <c r="H513" s="73" t="s">
        <v>66</v>
      </c>
    </row>
    <row r="514" spans="2:8" ht="21.75" customHeight="1" x14ac:dyDescent="0.25">
      <c r="B514" s="36" t="s">
        <v>11955</v>
      </c>
      <c r="C514" s="116" t="s">
        <v>11953</v>
      </c>
      <c r="D514" s="116"/>
      <c r="E514" s="116"/>
      <c r="F514" s="44"/>
      <c r="G514" s="68" t="s">
        <v>2</v>
      </c>
      <c r="H514" s="45">
        <f>SUM(H516:H518)</f>
        <v>120.25226489933752</v>
      </c>
    </row>
    <row r="515" spans="2:8" hidden="1" outlineLevel="1" x14ac:dyDescent="0.25">
      <c r="B515" s="46" t="s">
        <v>61</v>
      </c>
      <c r="C515" s="46" t="s">
        <v>60</v>
      </c>
      <c r="D515" s="46" t="s">
        <v>62</v>
      </c>
      <c r="E515" s="46" t="s">
        <v>2</v>
      </c>
      <c r="F515" s="46" t="s">
        <v>63</v>
      </c>
      <c r="G515" s="69" t="s">
        <v>64</v>
      </c>
      <c r="H515" s="69" t="s">
        <v>65</v>
      </c>
    </row>
    <row r="516" spans="2:8" ht="27" hidden="1" outlineLevel="1" x14ac:dyDescent="0.25">
      <c r="B516" s="47" t="s">
        <v>58</v>
      </c>
      <c r="C516" s="48" t="s">
        <v>11901</v>
      </c>
      <c r="D516" s="57" t="str">
        <f>IF(B516="PMSP",VLOOKUP(C516,PMSP,2,FALSE),IF(B516="SINAPI",VLOOKUP(C516,SINAPI,2,FALSE),IF(B516="Cotações",VLOOKUP(C516,Cotações,2,FALSE),VLOOKUP(C516,CSP,2,FALSE))))</f>
        <v>Valor médio de reatores para lâmpada de vapor de sódio para Jaguariúna</v>
      </c>
      <c r="E516" s="49" t="str">
        <f>IF(B516="PMSP",VLOOKUP(C516,PMSP,3,FALSE),IF(B516="SINAPI",VLOOKUP(C516,SINAPI,3,FALSE),IF(B516="Cotações",VLOOKUP(C516,Cotações,3,FALSE),VLOOKUP(C516,CSP,3,FALSE))))</f>
        <v>Und.</v>
      </c>
      <c r="F516" s="50">
        <f>IF(B516="PMSP",VLOOKUP(C516,PMSP,5,FALSE),IF(B516="SINAPI",VLOOKUP(C516,SINAPI,5,FALSE),IF(B516="Cotações",VLOOKUP(C516,Cotações,4,FALSE),VLOOKUP(C516,CSP,4,FALSE))))</f>
        <v>119.73219876352732</v>
      </c>
      <c r="G516" s="51">
        <v>0.9708721704394141</v>
      </c>
      <c r="H516" s="50">
        <f>G516*F516</f>
        <v>116.24465968502911</v>
      </c>
    </row>
    <row r="517" spans="2:8" ht="27" hidden="1" outlineLevel="1" x14ac:dyDescent="0.25">
      <c r="B517" s="52" t="s">
        <v>58</v>
      </c>
      <c r="C517" s="53" t="s">
        <v>11902</v>
      </c>
      <c r="D517" s="16" t="str">
        <f>IF(B517="PMSP",VLOOKUP(C517,PMSP,2,FALSE),IF(B517="SINAPI",VLOOKUP(C517,SINAPI,2,FALSE),IF(B517="Cotações",VLOOKUP(C517,Cotações,2,FALSE),VLOOKUP(C517,CSP,2,FALSE))))</f>
        <v>Valor médio de reatores para lâmpada de vapor de metálico para Jaguariúna</v>
      </c>
      <c r="E517" s="54" t="str">
        <f>IF(B517="PMSP",VLOOKUP(C517,PMSP,3,FALSE),IF(B517="SINAPI",VLOOKUP(C517,SINAPI,3,FALSE),IF(B517="Cotações",VLOOKUP(C517,Cotações,3,FALSE),VLOOKUP(C517,CSP,3,FALSE))))</f>
        <v>Und.</v>
      </c>
      <c r="F517" s="55">
        <f>IF(B517="PMSP",VLOOKUP(C517,PMSP,5,FALSE),IF(B517="SINAPI",VLOOKUP(C517,SINAPI,5,FALSE),IF(B517="Cotações",VLOOKUP(C517,Cotações,4,FALSE),VLOOKUP(C517,CSP,4,FALSE))))</f>
        <v>127.96063657469695</v>
      </c>
      <c r="G517" s="56">
        <v>1.6478029294274301E-2</v>
      </c>
      <c r="H517" s="55">
        <f>G517*F517</f>
        <v>2.1085391179918438</v>
      </c>
    </row>
    <row r="518" spans="2:8" ht="27" hidden="1" outlineLevel="1" x14ac:dyDescent="0.25">
      <c r="B518" s="47" t="s">
        <v>58</v>
      </c>
      <c r="C518" s="48" t="s">
        <v>11954</v>
      </c>
      <c r="D518" s="57" t="str">
        <f>IF(B518="PMSP",VLOOKUP(C518,PMSP,2,FALSE),IF(B518="SINAPI",VLOOKUP(C518,SINAPI,2,FALSE),IF(B518="Cotações",VLOOKUP(C518,Cotações,2,FALSE),VLOOKUP(C518,CSP,2,FALSE))))</f>
        <v>Valor médio de reatores para lâmpada de vapor de mercúrio para Jaguariúna</v>
      </c>
      <c r="E518" s="49" t="str">
        <f>IF(B518="PMSP",VLOOKUP(C518,PMSP,3,FALSE),IF(B518="SINAPI",VLOOKUP(C518,SINAPI,3,FALSE),IF(B518="Cotações",VLOOKUP(C518,Cotações,3,FALSE),VLOOKUP(C518,CSP,3,FALSE))))</f>
        <v>Und.</v>
      </c>
      <c r="F518" s="50">
        <f>IF(B518="PMSP",VLOOKUP(C518,PMSP,5,FALSE),IF(B518="SINAPI",VLOOKUP(C518,SINAPI,5,FALSE),IF(B518="Cotações",VLOOKUP(C518,Cotações,4,FALSE),VLOOKUP(C518,CSP,4,FALSE))))</f>
        <v>150.12617245618421</v>
      </c>
      <c r="G518" s="51">
        <v>1.2649800266311585E-2</v>
      </c>
      <c r="H518" s="50">
        <f>G518*F518</f>
        <v>1.899066096316578</v>
      </c>
    </row>
    <row r="519" spans="2:8" collapsed="1" x14ac:dyDescent="0.25"/>
    <row r="520" spans="2:8" x14ac:dyDescent="0.25">
      <c r="B520" s="31" t="s">
        <v>9</v>
      </c>
      <c r="C520" s="31" t="s">
        <v>1</v>
      </c>
      <c r="D520" s="31"/>
      <c r="E520" s="31"/>
      <c r="F520" s="31"/>
      <c r="G520" s="73" t="s">
        <v>2</v>
      </c>
      <c r="H520" s="73" t="s">
        <v>66</v>
      </c>
    </row>
    <row r="521" spans="2:8" ht="32.25" customHeight="1" x14ac:dyDescent="0.25">
      <c r="B521" s="36" t="s">
        <v>11956</v>
      </c>
      <c r="C521" s="116" t="s">
        <v>12002</v>
      </c>
      <c r="D521" s="116"/>
      <c r="E521" s="116"/>
      <c r="F521" s="44"/>
      <c r="G521" s="68" t="s">
        <v>2</v>
      </c>
      <c r="H521" s="45">
        <f>SUM(H523:H527)</f>
        <v>52.586217914203878</v>
      </c>
    </row>
    <row r="522" spans="2:8" hidden="1" outlineLevel="1" x14ac:dyDescent="0.25">
      <c r="B522" s="46" t="s">
        <v>61</v>
      </c>
      <c r="C522" s="46" t="s">
        <v>60</v>
      </c>
      <c r="D522" s="46" t="s">
        <v>62</v>
      </c>
      <c r="E522" s="46" t="s">
        <v>2</v>
      </c>
      <c r="F522" s="46" t="s">
        <v>63</v>
      </c>
      <c r="G522" s="69" t="s">
        <v>64</v>
      </c>
      <c r="H522" s="69" t="s">
        <v>65</v>
      </c>
    </row>
    <row r="523" spans="2:8" hidden="1" outlineLevel="1" x14ac:dyDescent="0.25">
      <c r="B523" s="47" t="s">
        <v>11826</v>
      </c>
      <c r="C523" s="48">
        <v>56450</v>
      </c>
      <c r="D523" s="13" t="str">
        <f>IF(B523="PMSP",VLOOKUP(C523,PMSP,2,FALSE),IF(B523="SINAPI",VLOOKUP(C523,SINAPI,2,FALSE),VLOOKUP(C523,Cotações,2,FALSE)))</f>
        <v>LÂMPADA VAPOR DE SÓDIO - 70W</v>
      </c>
      <c r="E523" s="49" t="str">
        <f>IF(B523="PMSP",VLOOKUP(C523,PMSP,3,FALSE),IF(B523="SINAPI",VLOOKUP(C523,SINAPI,3,FALSE),VLOOKUP(C523,Cotações,3,FALSE)))</f>
        <v>Un</v>
      </c>
      <c r="F523" s="50">
        <f>IF(B523="PMSP",VLOOKUP(C523,PMSP,5,FALSE),IF(B523="SINAPI",VLOOKUP(C523,SINAPI,5,FALSE),VLOOKUP(C523,Cotações,4,FALSE)))</f>
        <v>42.004355820000001</v>
      </c>
      <c r="G523" s="51">
        <v>0.11733908222975054</v>
      </c>
      <c r="H523" s="50">
        <f>G523*F523</f>
        <v>4.9287525615706809</v>
      </c>
    </row>
    <row r="524" spans="2:8" hidden="1" outlineLevel="1" x14ac:dyDescent="0.25">
      <c r="B524" s="52" t="s">
        <v>11829</v>
      </c>
      <c r="C524" s="53">
        <v>1</v>
      </c>
      <c r="D524" s="16" t="str">
        <f>IF(B524="PMSP",VLOOKUP(C524,PMSP,2,FALSE),IF(B524="SINAPI",VLOOKUP(C524,SINAPI,2,FALSE),VLOOKUP(C524,Cotações,2,FALSE)))</f>
        <v>Lâmpada de vapor de sódio de 100W</v>
      </c>
      <c r="E524" s="54" t="str">
        <f>IF(B524="PMSP",VLOOKUP(C524,PMSP,3,FALSE),IF(B524="SINAPI",VLOOKUP(C524,SINAPI,3,FALSE),VLOOKUP(C524,Cotações,3,FALSE)))</f>
        <v>Und.</v>
      </c>
      <c r="F524" s="55" t="str">
        <f>IF(B524="PMSP",VLOOKUP(C524,PMSP,5,FALSE),IF(B524="SINAPI",VLOOKUP(C524,SINAPI,5,FALSE),VLOOKUP(C524,Cotações,4,FALSE)))</f>
        <v>52,74</v>
      </c>
      <c r="G524" s="56">
        <v>0.61533723437018784</v>
      </c>
      <c r="H524" s="55">
        <f>G524*F524</f>
        <v>32.452885740683705</v>
      </c>
    </row>
    <row r="525" spans="2:8" hidden="1" outlineLevel="1" x14ac:dyDescent="0.25">
      <c r="B525" s="47" t="s">
        <v>11830</v>
      </c>
      <c r="C525" s="48">
        <v>12216</v>
      </c>
      <c r="D525" s="13" t="str">
        <f>IF(B525="PMSP",VLOOKUP(C525,PMSP,2,FALSE),IF(B525="SINAPI",VLOOKUP(C525,SINAPI,2,FALSE),VLOOKUP(C525,Cotações,2,FALSE)))</f>
        <v>LAMPADA VAPOR DE SODIO OVOIDE 150 W (BASE E40)</v>
      </c>
      <c r="E525" s="49" t="str">
        <f>IF(B525="PMSP",VLOOKUP(C525,PMSP,3,FALSE),IF(B525="SINAPI",VLOOKUP(C525,SINAPI,3,FALSE),VLOOKUP(C525,Cotações,3,FALSE)))</f>
        <v xml:space="preserve">UN    </v>
      </c>
      <c r="F525" s="50" t="str">
        <f>IF(B525="PMSP",VLOOKUP(C525,PMSP,5,FALSE),IF(B525="SINAPI",VLOOKUP(C525,SINAPI,5,FALSE),VLOOKUP(C525,Cotações,4,FALSE)))</f>
        <v>52,74</v>
      </c>
      <c r="G525" s="51">
        <v>0.13704958423159841</v>
      </c>
      <c r="H525" s="50">
        <f>G525*F525</f>
        <v>7.2279950723745001</v>
      </c>
    </row>
    <row r="526" spans="2:8" hidden="1" outlineLevel="1" x14ac:dyDescent="0.25">
      <c r="B526" s="52" t="s">
        <v>11830</v>
      </c>
      <c r="C526" s="53">
        <v>3757</v>
      </c>
      <c r="D526" s="16" t="str">
        <f>IF(B526="PMSP",VLOOKUP(C526,PMSP,2,FALSE),IF(B526="SINAPI",VLOOKUP(C526,SINAPI,2,FALSE),VLOOKUP(C526,Cotações,2,FALSE)))</f>
        <v>LAMPADA VAPOR DE SODIO OVOIDE 250 W (BASE E40)</v>
      </c>
      <c r="E526" s="54" t="str">
        <f>IF(B526="PMSP",VLOOKUP(C526,PMSP,3,FALSE),IF(B526="SINAPI",VLOOKUP(C526,SINAPI,3,FALSE),VLOOKUP(C526,Cotações,3,FALSE)))</f>
        <v xml:space="preserve">UN    </v>
      </c>
      <c r="F526" s="55" t="str">
        <f>IF(B526="PMSP",VLOOKUP(C526,PMSP,5,FALSE),IF(B526="SINAPI",VLOOKUP(C526,SINAPI,5,FALSE),VLOOKUP(C526,Cotações,4,FALSE)))</f>
        <v>60,99</v>
      </c>
      <c r="G526" s="56">
        <v>0.12719433323067447</v>
      </c>
      <c r="H526" s="55">
        <f>G526*F526</f>
        <v>7.7575823837388365</v>
      </c>
    </row>
    <row r="527" spans="2:8" hidden="1" outlineLevel="1" x14ac:dyDescent="0.25">
      <c r="B527" s="47" t="s">
        <v>11830</v>
      </c>
      <c r="C527" s="48">
        <v>3758</v>
      </c>
      <c r="D527" s="13" t="str">
        <f>IF(B527="PMSP",VLOOKUP(C527,PMSP,2,FALSE),IF(B527="SINAPI",VLOOKUP(C527,SINAPI,2,FALSE),VLOOKUP(C527,Cotações,2,FALSE)))</f>
        <v>LAMPADA VAPOR DE SODIO OVOIDE 400 W (BASE E40)</v>
      </c>
      <c r="E527" s="49" t="str">
        <f>IF(B527="PMSP",VLOOKUP(C527,PMSP,3,FALSE),IF(B527="SINAPI",VLOOKUP(C527,SINAPI,3,FALSE),VLOOKUP(C527,Cotações,3,FALSE)))</f>
        <v xml:space="preserve">UN    </v>
      </c>
      <c r="F527" s="50" t="str">
        <f>IF(B527="PMSP",VLOOKUP(C527,PMSP,5,FALSE),IF(B527="SINAPI",VLOOKUP(C527,SINAPI,5,FALSE),VLOOKUP(C527,Cotações,4,FALSE)))</f>
        <v>71,11</v>
      </c>
      <c r="G527" s="51">
        <v>3.0797659377887281E-3</v>
      </c>
      <c r="H527" s="50">
        <f>G527*F527</f>
        <v>0.21900215583615645</v>
      </c>
    </row>
    <row r="528" spans="2:8" collapsed="1" x14ac:dyDescent="0.25"/>
    <row r="529" spans="2:8" x14ac:dyDescent="0.25">
      <c r="B529" s="31" t="s">
        <v>9</v>
      </c>
      <c r="C529" s="31" t="s">
        <v>1</v>
      </c>
      <c r="D529" s="31"/>
      <c r="E529" s="31"/>
      <c r="F529" s="31"/>
      <c r="G529" s="73" t="s">
        <v>2</v>
      </c>
      <c r="H529" s="73" t="s">
        <v>66</v>
      </c>
    </row>
    <row r="530" spans="2:8" ht="31.5" customHeight="1" x14ac:dyDescent="0.25">
      <c r="B530" s="36" t="s">
        <v>11957</v>
      </c>
      <c r="C530" s="116" t="s">
        <v>11974</v>
      </c>
      <c r="D530" s="116"/>
      <c r="E530" s="116"/>
      <c r="F530" s="44"/>
      <c r="G530" s="68" t="s">
        <v>2</v>
      </c>
      <c r="H530" s="45">
        <f>SUM(H532:H535)</f>
        <v>91.607019000483859</v>
      </c>
    </row>
    <row r="531" spans="2:8" hidden="1" outlineLevel="1" x14ac:dyDescent="0.25">
      <c r="B531" s="46" t="s">
        <v>61</v>
      </c>
      <c r="C531" s="46" t="s">
        <v>60</v>
      </c>
      <c r="D531" s="46" t="s">
        <v>62</v>
      </c>
      <c r="E531" s="46" t="s">
        <v>2</v>
      </c>
      <c r="F531" s="46" t="s">
        <v>63</v>
      </c>
      <c r="G531" s="69" t="s">
        <v>64</v>
      </c>
      <c r="H531" s="69" t="s">
        <v>65</v>
      </c>
    </row>
    <row r="532" spans="2:8" hidden="1" outlineLevel="1" x14ac:dyDescent="0.25">
      <c r="B532" s="52" t="s">
        <v>11829</v>
      </c>
      <c r="C532" s="53">
        <v>2</v>
      </c>
      <c r="D532" s="16" t="str">
        <f>IF(B532="PMSP",VLOOKUP(C532,PMSP,2,FALSE),IF(B532="SINAPI",VLOOKUP(C532,SINAPI,2,FALSE),VLOOKUP(C532,Cotações,2,FALSE)))</f>
        <v>Lâmpada de vapor metálico de 100W</v>
      </c>
      <c r="E532" s="54" t="str">
        <f>IF(B532="PMSP",VLOOKUP(C532,PMSP,3,FALSE),IF(B532="SINAPI",VLOOKUP(C532,SINAPI,3,FALSE),VLOOKUP(C532,Cotações,3,FALSE)))</f>
        <v>Und.</v>
      </c>
      <c r="F532" s="55" t="str">
        <f>IF(B532="PMSP",VLOOKUP(C532,PMSP,5,FALSE),IF(B532="SINAPI",VLOOKUP(C532,SINAPI,5,FALSE),VLOOKUP(C532,Cotações,4,FALSE)))</f>
        <v>49,93</v>
      </c>
      <c r="G532" s="56">
        <v>1.6129032258064516E-2</v>
      </c>
      <c r="H532" s="55">
        <f>G532*F532</f>
        <v>0.80532258064516127</v>
      </c>
    </row>
    <row r="533" spans="2:8" hidden="1" outlineLevel="1" x14ac:dyDescent="0.25">
      <c r="B533" s="47" t="s">
        <v>11830</v>
      </c>
      <c r="C533" s="48">
        <v>39376</v>
      </c>
      <c r="D533" s="13" t="str">
        <f>IF(B533="PMSP",VLOOKUP(C533,PMSP,2,FALSE),IF(B533="SINAPI",VLOOKUP(C533,SINAPI,2,FALSE),VLOOKUP(C533,Cotações,2,FALSE)))</f>
        <v>LAMPADA VAPOR METALICO OVOIDE 150 W, BASE E27/E40</v>
      </c>
      <c r="E533" s="49" t="str">
        <f>IF(B533="PMSP",VLOOKUP(C533,PMSP,3,FALSE),IF(B533="SINAPI",VLOOKUP(C533,SINAPI,3,FALSE),VLOOKUP(C533,Cotações,3,FALSE)))</f>
        <v xml:space="preserve">UN    </v>
      </c>
      <c r="F533" s="50" t="str">
        <f>IF(B533="PMSP",VLOOKUP(C533,PMSP,5,FALSE),IF(B533="SINAPI",VLOOKUP(C533,SINAPI,5,FALSE),VLOOKUP(C533,Cotações,4,FALSE)))</f>
        <v>49,93</v>
      </c>
      <c r="G533" s="51">
        <v>0.12096774193548387</v>
      </c>
      <c r="H533" s="50">
        <f>G533*F533</f>
        <v>6.0399193548387098</v>
      </c>
    </row>
    <row r="534" spans="2:8" ht="27" hidden="1" outlineLevel="1" x14ac:dyDescent="0.25">
      <c r="B534" s="52" t="s">
        <v>11826</v>
      </c>
      <c r="C534" s="53">
        <v>56482</v>
      </c>
      <c r="D534" s="16" t="str">
        <f>IF(B534="PMSP",VLOOKUP(C534,PMSP,2,FALSE),IF(B534="SINAPI",VLOOKUP(C534,SINAPI,2,FALSE),VLOOKUP(C534,Cotações,2,FALSE)))</f>
        <v>LÂMPADA MULTIVAPOR METÁLICO TUBULAR OU OVÓIDE, BASE E40 - 250W</v>
      </c>
      <c r="E534" s="54" t="str">
        <f>IF(B534="PMSP",VLOOKUP(C534,PMSP,3,FALSE),IF(B534="SINAPI",VLOOKUP(C534,SINAPI,3,FALSE),VLOOKUP(C534,Cotações,3,FALSE)))</f>
        <v>Un</v>
      </c>
      <c r="F534" s="55">
        <f>IF(B534="PMSP",VLOOKUP(C534,PMSP,5,FALSE),IF(B534="SINAPI",VLOOKUP(C534,SINAPI,5,FALSE),VLOOKUP(C534,Cotações,4,FALSE)))</f>
        <v>98.010163579999997</v>
      </c>
      <c r="G534" s="56">
        <v>0.80645161290322576</v>
      </c>
      <c r="H534" s="55">
        <f>G534*F534</f>
        <v>79.040454499999996</v>
      </c>
    </row>
    <row r="535" spans="2:8" ht="27" hidden="1" outlineLevel="1" x14ac:dyDescent="0.25">
      <c r="B535" s="47" t="s">
        <v>11826</v>
      </c>
      <c r="C535" s="48">
        <v>56483</v>
      </c>
      <c r="D535" s="13" t="str">
        <f>IF(B535="PMSP",VLOOKUP(C535,PMSP,2,FALSE),IF(B535="SINAPI",VLOOKUP(C535,SINAPI,2,FALSE),VLOOKUP(C535,Cotações,2,FALSE)))</f>
        <v>LÂMPADA MULTIVAPOR METÁLICO TUBULAR OU OVÓIDE, BASE E40 - 400W</v>
      </c>
      <c r="E535" s="49" t="str">
        <f>IF(B535="PMSP",VLOOKUP(C535,PMSP,3,FALSE),IF(B535="SINAPI",VLOOKUP(C535,SINAPI,3,FALSE),VLOOKUP(C535,Cotações,3,FALSE)))</f>
        <v>Un</v>
      </c>
      <c r="F535" s="50">
        <f>IF(B535="PMSP",VLOOKUP(C535,PMSP,5,FALSE),IF(B535="SINAPI",VLOOKUP(C535,SINAPI,5,FALSE),VLOOKUP(C535,Cotações,4,FALSE)))</f>
        <v>101.34914257999999</v>
      </c>
      <c r="G535" s="51">
        <v>5.6451612903225805E-2</v>
      </c>
      <c r="H535" s="50">
        <f>G535*F535</f>
        <v>5.7213225649999995</v>
      </c>
    </row>
    <row r="536" spans="2:8" collapsed="1" x14ac:dyDescent="0.25"/>
    <row r="537" spans="2:8" x14ac:dyDescent="0.25">
      <c r="B537" s="31" t="s">
        <v>9</v>
      </c>
      <c r="C537" s="31" t="s">
        <v>1</v>
      </c>
      <c r="D537" s="31"/>
      <c r="E537" s="31"/>
      <c r="F537" s="31"/>
      <c r="G537" s="73" t="s">
        <v>2</v>
      </c>
      <c r="H537" s="73" t="s">
        <v>66</v>
      </c>
    </row>
    <row r="538" spans="2:8" ht="31.5" customHeight="1" x14ac:dyDescent="0.25">
      <c r="B538" s="36" t="s">
        <v>11958</v>
      </c>
      <c r="C538" s="116" t="s">
        <v>11975</v>
      </c>
      <c r="D538" s="116"/>
      <c r="E538" s="116"/>
      <c r="F538" s="44"/>
      <c r="G538" s="68" t="s">
        <v>2</v>
      </c>
      <c r="H538" s="45">
        <f>SUM(H540:H540)</f>
        <v>29.6056138</v>
      </c>
    </row>
    <row r="539" spans="2:8" hidden="1" outlineLevel="1" x14ac:dyDescent="0.25">
      <c r="B539" s="46" t="s">
        <v>61</v>
      </c>
      <c r="C539" s="46" t="s">
        <v>60</v>
      </c>
      <c r="D539" s="46" t="s">
        <v>62</v>
      </c>
      <c r="E539" s="46" t="s">
        <v>2</v>
      </c>
      <c r="F539" s="46" t="s">
        <v>63</v>
      </c>
      <c r="G539" s="69" t="s">
        <v>64</v>
      </c>
      <c r="H539" s="69" t="s">
        <v>65</v>
      </c>
    </row>
    <row r="540" spans="2:8" hidden="1" outlineLevel="1" x14ac:dyDescent="0.25">
      <c r="B540" s="52" t="s">
        <v>11826</v>
      </c>
      <c r="C540" s="53">
        <v>56439</v>
      </c>
      <c r="D540" s="16" t="str">
        <f>IF(B540="PMSP",VLOOKUP(C540,PMSP,2,FALSE),IF(B540="SINAPI",VLOOKUP(C540,SINAPI,2,FALSE),VLOOKUP(C540,Cotações,2,FALSE)))</f>
        <v>LÂMPADA VAPOR DE MERCÚRIO - 220V - 125W</v>
      </c>
      <c r="E540" s="54" t="str">
        <f>IF(B540="PMSP",VLOOKUP(C540,PMSP,3,FALSE),IF(B540="SINAPI",VLOOKUP(C540,SINAPI,3,FALSE),VLOOKUP(C540,Cotações,3,FALSE)))</f>
        <v>Un</v>
      </c>
      <c r="F540" s="55">
        <f>IF(B540="PMSP",VLOOKUP(C540,PMSP,5,FALSE),IF(B540="SINAPI",VLOOKUP(C540,SINAPI,5,FALSE),VLOOKUP(C540,Cotações,4,FALSE)))</f>
        <v>29.6056138</v>
      </c>
      <c r="G540" s="56">
        <v>1</v>
      </c>
      <c r="H540" s="55">
        <f>G540*F540</f>
        <v>29.6056138</v>
      </c>
    </row>
    <row r="541" spans="2:8" collapsed="1" x14ac:dyDescent="0.25"/>
    <row r="542" spans="2:8" x14ac:dyDescent="0.25">
      <c r="B542" s="31" t="s">
        <v>9</v>
      </c>
      <c r="C542" s="31" t="s">
        <v>1</v>
      </c>
      <c r="D542" s="31"/>
      <c r="E542" s="31"/>
      <c r="F542" s="31"/>
      <c r="G542" s="73" t="s">
        <v>2</v>
      </c>
      <c r="H542" s="73" t="s">
        <v>66</v>
      </c>
    </row>
    <row r="543" spans="2:8" x14ac:dyDescent="0.25">
      <c r="B543" s="36" t="s">
        <v>11959</v>
      </c>
      <c r="C543" s="116" t="s">
        <v>11976</v>
      </c>
      <c r="D543" s="116"/>
      <c r="E543" s="116"/>
      <c r="F543" s="44"/>
      <c r="G543" s="68" t="s">
        <v>2</v>
      </c>
      <c r="H543" s="45">
        <f>SUM(H545:H545)</f>
        <v>27.3</v>
      </c>
    </row>
    <row r="544" spans="2:8" hidden="1" outlineLevel="1" x14ac:dyDescent="0.25">
      <c r="B544" s="46" t="s">
        <v>61</v>
      </c>
      <c r="C544" s="46" t="s">
        <v>60</v>
      </c>
      <c r="D544" s="46" t="s">
        <v>62</v>
      </c>
      <c r="E544" s="46" t="s">
        <v>2</v>
      </c>
      <c r="F544" s="46" t="s">
        <v>63</v>
      </c>
      <c r="G544" s="69" t="s">
        <v>64</v>
      </c>
      <c r="H544" s="69" t="s">
        <v>65</v>
      </c>
    </row>
    <row r="545" spans="2:8" hidden="1" outlineLevel="1" x14ac:dyDescent="0.25">
      <c r="B545" s="47" t="s">
        <v>11829</v>
      </c>
      <c r="C545" s="48">
        <v>3</v>
      </c>
      <c r="D545" s="13" t="str">
        <f>IF(B545="PMSP",VLOOKUP(C545,PMSP,2,FALSE),IF(B545="SINAPI",VLOOKUP(C545,SINAPI,2,FALSE),VLOOKUP(C545,Cotações,2,FALSE)))</f>
        <v>Lâmpada mista de 30W</v>
      </c>
      <c r="E545" s="49" t="str">
        <f>IF(B545="PMSP",VLOOKUP(C545,PMSP,3,FALSE),IF(B545="SINAPI",VLOOKUP(C545,SINAPI,3,FALSE),VLOOKUP(C545,Cotações,3,FALSE)))</f>
        <v>Und.</v>
      </c>
      <c r="F545" s="50" t="str">
        <f>IF(B545="PMSP",VLOOKUP(C545,PMSP,5,FALSE),IF(B545="SINAPI",VLOOKUP(C545,SINAPI,5,FALSE),VLOOKUP(C545,Cotações,4,FALSE)))</f>
        <v>27,30</v>
      </c>
      <c r="G545" s="51">
        <v>1</v>
      </c>
      <c r="H545" s="50">
        <f>G545*F545</f>
        <v>27.3</v>
      </c>
    </row>
    <row r="546" spans="2:8" collapsed="1" x14ac:dyDescent="0.25"/>
    <row r="547" spans="2:8" x14ac:dyDescent="0.25">
      <c r="B547" s="31" t="s">
        <v>9</v>
      </c>
      <c r="C547" s="31" t="s">
        <v>1</v>
      </c>
      <c r="D547" s="31"/>
      <c r="E547" s="31"/>
      <c r="F547" s="31"/>
      <c r="G547" s="73" t="s">
        <v>2</v>
      </c>
      <c r="H547" s="73" t="s">
        <v>66</v>
      </c>
    </row>
    <row r="548" spans="2:8" x14ac:dyDescent="0.25">
      <c r="B548" s="36" t="s">
        <v>11960</v>
      </c>
      <c r="C548" s="116" t="s">
        <v>11977</v>
      </c>
      <c r="D548" s="116"/>
      <c r="E548" s="116"/>
      <c r="F548" s="44"/>
      <c r="G548" s="68" t="s">
        <v>2</v>
      </c>
      <c r="H548" s="45">
        <f>SUM(H550:H551)</f>
        <v>303.01234424999996</v>
      </c>
    </row>
    <row r="549" spans="2:8" hidden="1" outlineLevel="1" x14ac:dyDescent="0.25">
      <c r="B549" s="46" t="s">
        <v>61</v>
      </c>
      <c r="C549" s="46" t="s">
        <v>60</v>
      </c>
      <c r="D549" s="46" t="s">
        <v>62</v>
      </c>
      <c r="E549" s="46" t="s">
        <v>2</v>
      </c>
      <c r="F549" s="46" t="s">
        <v>63</v>
      </c>
      <c r="G549" s="69" t="s">
        <v>64</v>
      </c>
      <c r="H549" s="69" t="s">
        <v>65</v>
      </c>
    </row>
    <row r="550" spans="2:8" hidden="1" outlineLevel="1" x14ac:dyDescent="0.25">
      <c r="B550" s="47" t="s">
        <v>11826</v>
      </c>
      <c r="C550" s="48">
        <v>56494</v>
      </c>
      <c r="D550" s="57" t="str">
        <f>IF(B550="PMSP",VLOOKUP(C550,PMSP,2,FALSE),IF(B550="SINAPI",VLOOKUP(C550,SINAPI,2,FALSE),IF(B550="Cotações",VLOOKUP(C550,Cotações,2,FALSE),VLOOKUP(C550,CSP,2,FALSE))))</f>
        <v>LÂMPADA DE LED (BULBO) SOQUETE E-27/E- 40 - 40 W</v>
      </c>
      <c r="E550" s="49" t="str">
        <f>IF(B550="PMSP",VLOOKUP(C550,PMSP,3,FALSE),IF(B550="SINAPI",VLOOKUP(C550,SINAPI,3,FALSE),IF(B550="Cotações",VLOOKUP(C550,Cotações,3,FALSE),VLOOKUP(C550,CSP,3,FALSE))))</f>
        <v>Un</v>
      </c>
      <c r="F550" s="50">
        <f>IF(B550="PMSP",VLOOKUP(C550,PMSP,5,FALSE),IF(B550="SINAPI",VLOOKUP(C550,SINAPI,5,FALSE),IF(B550="Cotações",VLOOKUP(C550,Cotações,4,FALSE),VLOOKUP(C550,CSP,4,FALSE))))</f>
        <v>97.531576589999986</v>
      </c>
      <c r="G550" s="51">
        <v>0.14285714285714285</v>
      </c>
      <c r="H550" s="50">
        <f>G550*F550</f>
        <v>13.933082369999997</v>
      </c>
    </row>
    <row r="551" spans="2:8" hidden="1" outlineLevel="1" x14ac:dyDescent="0.25">
      <c r="B551" s="52" t="s">
        <v>11826</v>
      </c>
      <c r="C551" s="53">
        <v>56497</v>
      </c>
      <c r="D551" s="16" t="str">
        <f>IF(B551="PMSP",VLOOKUP(C551,PMSP,2,FALSE),IF(B551="SINAPI",VLOOKUP(C551,SINAPI,2,FALSE),IF(B551="Cotações",VLOOKUP(C551,Cotações,2,FALSE),VLOOKUP(C551,CSP,2,FALSE))))</f>
        <v>LÂMPADA DE LED (BULBO) SOQUETE E-27/E- 40 - 150 W</v>
      </c>
      <c r="E551" s="54" t="str">
        <f>IF(B551="PMSP",VLOOKUP(C551,PMSP,3,FALSE),IF(B551="SINAPI",VLOOKUP(C551,SINAPI,3,FALSE),IF(B551="Cotações",VLOOKUP(C551,Cotações,3,FALSE),VLOOKUP(C551,CSP,3,FALSE))))</f>
        <v>Un</v>
      </c>
      <c r="F551" s="55">
        <f>IF(B551="PMSP",VLOOKUP(C551,PMSP,5,FALSE),IF(B551="SINAPI",VLOOKUP(C551,SINAPI,5,FALSE),IF(B551="Cotações",VLOOKUP(C551,Cotações,4,FALSE),VLOOKUP(C551,CSP,4,FALSE))))</f>
        <v>337.25913885999995</v>
      </c>
      <c r="G551" s="56">
        <v>0.8571428571428571</v>
      </c>
      <c r="H551" s="55">
        <f>G551*F551</f>
        <v>289.07926187999993</v>
      </c>
    </row>
    <row r="552" spans="2:8" collapsed="1" x14ac:dyDescent="0.25"/>
    <row r="553" spans="2:8" x14ac:dyDescent="0.25">
      <c r="B553" s="31" t="s">
        <v>9</v>
      </c>
      <c r="C553" s="31" t="s">
        <v>1</v>
      </c>
      <c r="D553" s="31"/>
      <c r="E553" s="31"/>
      <c r="F553" s="31"/>
      <c r="G553" s="73" t="s">
        <v>2</v>
      </c>
      <c r="H553" s="73" t="s">
        <v>66</v>
      </c>
    </row>
    <row r="554" spans="2:8" ht="24" customHeight="1" x14ac:dyDescent="0.25">
      <c r="B554" s="36" t="s">
        <v>11961</v>
      </c>
      <c r="C554" s="116" t="s">
        <v>11978</v>
      </c>
      <c r="D554" s="116"/>
      <c r="E554" s="116"/>
      <c r="F554" s="44"/>
      <c r="G554" s="68" t="s">
        <v>2</v>
      </c>
      <c r="H554" s="45">
        <f>SUM(H556:H560)</f>
        <v>60.271814733475516</v>
      </c>
    </row>
    <row r="555" spans="2:8" hidden="1" outlineLevel="1" x14ac:dyDescent="0.25">
      <c r="B555" s="46" t="s">
        <v>61</v>
      </c>
      <c r="C555" s="46" t="s">
        <v>60</v>
      </c>
      <c r="D555" s="46" t="s">
        <v>62</v>
      </c>
      <c r="E555" s="46" t="s">
        <v>2</v>
      </c>
      <c r="F555" s="46" t="s">
        <v>63</v>
      </c>
      <c r="G555" s="69" t="s">
        <v>64</v>
      </c>
      <c r="H555" s="69" t="s">
        <v>65</v>
      </c>
    </row>
    <row r="556" spans="2:8" ht="27" hidden="1" outlineLevel="1" x14ac:dyDescent="0.25">
      <c r="B556" s="47" t="s">
        <v>58</v>
      </c>
      <c r="C556" s="48" t="s">
        <v>11956</v>
      </c>
      <c r="D556" s="57" t="str">
        <f>IF(B556="PMSP",VLOOKUP(C556,PMSP,2,FALSE),IF(B556="SINAPI",VLOOKUP(C556,SINAPI,2,FALSE),IF(B556="Cotações",VLOOKUP(C556,Cotações,2,FALSE),VLOOKUP(C556,CSP,2,FALSE))))</f>
        <v>Valor médio de lâmpadas de vapor de sódio para Santo Antônio de Posse</v>
      </c>
      <c r="E556" s="49" t="str">
        <f>IF(B556="PMSP",VLOOKUP(C556,PMSP,3,FALSE),IF(B556="SINAPI",VLOOKUP(C556,SINAPI,3,FALSE),IF(B556="Cotações",VLOOKUP(C556,Cotações,3,FALSE),VLOOKUP(C556,CSP,3,FALSE))))</f>
        <v>Und.</v>
      </c>
      <c r="F556" s="50">
        <f>IF(B556="PMSP",VLOOKUP(C556,PMSP,5,FALSE),IF(B556="SINAPI",VLOOKUP(C556,SINAPI,5,FALSE),IF(B556="Cotações",VLOOKUP(C556,Cotações,4,FALSE),VLOOKUP(C556,CSP,4,FALSE))))</f>
        <v>52.586217914203878</v>
      </c>
      <c r="G556" s="51">
        <v>0.92957343257944458</v>
      </c>
      <c r="H556" s="50">
        <f>G556*F556</f>
        <v>48.882751092877179</v>
      </c>
    </row>
    <row r="557" spans="2:8" ht="27" hidden="1" outlineLevel="1" x14ac:dyDescent="0.25">
      <c r="B557" s="52" t="s">
        <v>58</v>
      </c>
      <c r="C557" s="53" t="s">
        <v>11957</v>
      </c>
      <c r="D557" s="16" t="str">
        <f>IF(B557="PMSP",VLOOKUP(C557,PMSP,2,FALSE),IF(B557="SINAPI",VLOOKUP(C557,SINAPI,2,FALSE),IF(B557="Cotações",VLOOKUP(C557,Cotações,2,FALSE),VLOOKUP(C557,CSP,2,FALSE))))</f>
        <v>Valor médio de lâmpadas de vapor de metálico para Santo Antônio de Posse</v>
      </c>
      <c r="E557" s="54" t="str">
        <f>IF(B557="PMSP",VLOOKUP(C557,PMSP,3,FALSE),IF(B557="SINAPI",VLOOKUP(C557,SINAPI,3,FALSE),IF(B557="Cotações",VLOOKUP(C557,Cotações,3,FALSE),VLOOKUP(C557,CSP,3,FALSE))))</f>
        <v>Und.</v>
      </c>
      <c r="F557" s="55">
        <f>IF(B557="PMSP",VLOOKUP(C557,PMSP,5,FALSE),IF(B557="SINAPI",VLOOKUP(C557,SINAPI,5,FALSE),IF(B557="Cotações",VLOOKUP(C557,Cotações,4,FALSE),VLOOKUP(C557,CSP,4,FALSE))))</f>
        <v>91.607019000483859</v>
      </c>
      <c r="G557" s="56">
        <v>3.5499570569710856E-2</v>
      </c>
      <c r="H557" s="55">
        <f>G557*F557</f>
        <v>3.2520098356885199</v>
      </c>
    </row>
    <row r="558" spans="2:8" ht="27" hidden="1" outlineLevel="1" x14ac:dyDescent="0.25">
      <c r="B558" s="47" t="s">
        <v>58</v>
      </c>
      <c r="C558" s="48" t="s">
        <v>11958</v>
      </c>
      <c r="D558" s="57" t="str">
        <f>IF(B558="PMSP",VLOOKUP(C558,PMSP,2,FALSE),IF(B558="SINAPI",VLOOKUP(C558,SINAPI,2,FALSE),IF(B558="Cotações",VLOOKUP(C558,Cotações,2,FALSE),VLOOKUP(C558,CSP,2,FALSE))))</f>
        <v>Valor médio de lâmpadas de vapor de mercúrio para Santo Antônio de Posse</v>
      </c>
      <c r="E558" s="49" t="str">
        <f>IF(B558="PMSP",VLOOKUP(C558,PMSP,3,FALSE),IF(B558="SINAPI",VLOOKUP(C558,SINAPI,3,FALSE),IF(B558="Cotações",VLOOKUP(C558,Cotações,3,FALSE),VLOOKUP(C558,CSP,3,FALSE))))</f>
        <v>Und.</v>
      </c>
      <c r="F558" s="50">
        <f>IF(B558="PMSP",VLOOKUP(C558,PMSP,5,FALSE),IF(B558="SINAPI",VLOOKUP(C558,SINAPI,5,FALSE),IF(B558="Cotações",VLOOKUP(C558,Cotações,4,FALSE),VLOOKUP(C558,CSP,4,FALSE))))</f>
        <v>29.6056138</v>
      </c>
      <c r="G558" s="51">
        <v>2.8628685943315199E-4</v>
      </c>
      <c r="H558" s="50">
        <f>G558*F558</f>
        <v>8.4756981963927842E-3</v>
      </c>
    </row>
    <row r="559" spans="2:8" hidden="1" outlineLevel="1" x14ac:dyDescent="0.25">
      <c r="B559" s="52" t="s">
        <v>58</v>
      </c>
      <c r="C559" s="53" t="s">
        <v>11959</v>
      </c>
      <c r="D559" s="16" t="str">
        <f>IF(B559="PMSP",VLOOKUP(C559,PMSP,2,FALSE),IF(B559="SINAPI",VLOOKUP(C559,SINAPI,2,FALSE),IF(B559="Cotações",VLOOKUP(C559,Cotações,2,FALSE),VLOOKUP(C559,CSP,2,FALSE))))</f>
        <v>Valor médio de lâmpadas mista para Santo Antônio de Posse</v>
      </c>
      <c r="E559" s="54" t="str">
        <f>IF(B559="PMSP",VLOOKUP(C559,PMSP,3,FALSE),IF(B559="SINAPI",VLOOKUP(C559,SINAPI,3,FALSE),IF(B559="Cotações",VLOOKUP(C559,Cotações,3,FALSE),VLOOKUP(C559,CSP,3,FALSE))))</f>
        <v>Und.</v>
      </c>
      <c r="F559" s="55">
        <f>IF(B559="PMSP",VLOOKUP(C559,PMSP,5,FALSE),IF(B559="SINAPI",VLOOKUP(C559,SINAPI,5,FALSE),IF(B559="Cotações",VLOOKUP(C559,Cotações,4,FALSE),VLOOKUP(C559,CSP,4,FALSE))))</f>
        <v>27.3</v>
      </c>
      <c r="G559" s="56">
        <v>8.5886057829945607E-3</v>
      </c>
      <c r="H559" s="55">
        <f>G559*F559</f>
        <v>0.23446893787575152</v>
      </c>
    </row>
    <row r="560" spans="2:8" ht="27" hidden="1" outlineLevel="1" x14ac:dyDescent="0.25">
      <c r="B560" s="47" t="s">
        <v>58</v>
      </c>
      <c r="C560" s="48" t="s">
        <v>11960</v>
      </c>
      <c r="D560" s="13" t="str">
        <f>IF(B560="PMSP",VLOOKUP(C560,PMSP,2,FALSE),IF(B560="SINAPI",VLOOKUP(C560,SINAPI,2,FALSE),IF(B560="Cotações",VLOOKUP(C560,Cotações,2,FALSE),VLOOKUP(C560,CSP,2,FALSE))))</f>
        <v>Valor médio de lâmpadas fluorescente compacta para Santo Antônio de Posse</v>
      </c>
      <c r="E560" s="49" t="str">
        <f>IF(B560="PMSP",VLOOKUP(C560,PMSP,3,FALSE),IF(B560="SINAPI",VLOOKUP(C560,SINAPI,3,FALSE),IF(B560="Cotações",VLOOKUP(C560,Cotações,3,FALSE),VLOOKUP(C560,CSP,3,FALSE))))</f>
        <v>Und.</v>
      </c>
      <c r="F560" s="50">
        <f>IF(B560="PMSP",VLOOKUP(C560,PMSP,5,FALSE),IF(B560="SINAPI",VLOOKUP(C560,SINAPI,5,FALSE),IF(B560="Cotações",VLOOKUP(C560,Cotações,4,FALSE),VLOOKUP(C560,CSP,4,FALSE))))</f>
        <v>303.01234424999996</v>
      </c>
      <c r="G560" s="51">
        <v>2.6052104208416832E-2</v>
      </c>
      <c r="H560" s="50">
        <f>G560*F560</f>
        <v>7.8941091688376739</v>
      </c>
    </row>
    <row r="561" spans="2:8" collapsed="1" x14ac:dyDescent="0.25"/>
    <row r="562" spans="2:8" x14ac:dyDescent="0.25">
      <c r="B562" s="31" t="s">
        <v>9</v>
      </c>
      <c r="C562" s="31" t="s">
        <v>1</v>
      </c>
      <c r="D562" s="31"/>
      <c r="E562" s="31"/>
      <c r="F562" s="31"/>
      <c r="G562" s="73" t="s">
        <v>2</v>
      </c>
      <c r="H562" s="73" t="s">
        <v>66</v>
      </c>
    </row>
    <row r="563" spans="2:8" ht="32.25" customHeight="1" x14ac:dyDescent="0.25">
      <c r="B563" s="36" t="s">
        <v>11962</v>
      </c>
      <c r="C563" s="116" t="s">
        <v>11979</v>
      </c>
      <c r="D563" s="116"/>
      <c r="E563" s="116"/>
      <c r="F563" s="44"/>
      <c r="G563" s="68" t="s">
        <v>2</v>
      </c>
      <c r="H563" s="45">
        <f>SUM(H565:H569)</f>
        <v>103.72890122851553</v>
      </c>
    </row>
    <row r="564" spans="2:8" hidden="1" outlineLevel="1" x14ac:dyDescent="0.25">
      <c r="B564" s="46" t="s">
        <v>61</v>
      </c>
      <c r="C564" s="46" t="s">
        <v>60</v>
      </c>
      <c r="D564" s="46" t="s">
        <v>62</v>
      </c>
      <c r="E564" s="46" t="s">
        <v>2</v>
      </c>
      <c r="F564" s="46" t="s">
        <v>63</v>
      </c>
      <c r="G564" s="69" t="s">
        <v>64</v>
      </c>
      <c r="H564" s="69" t="s">
        <v>65</v>
      </c>
    </row>
    <row r="565" spans="2:8" hidden="1" outlineLevel="1" x14ac:dyDescent="0.25">
      <c r="B565" s="47" t="s">
        <v>11826</v>
      </c>
      <c r="C565" s="48">
        <v>56050</v>
      </c>
      <c r="D565" s="13" t="str">
        <f>IF(B565="PMSP",VLOOKUP(C565,PMSP,2,FALSE),IF(B565="SINAPI",VLOOKUP(C565,SINAPI,2,FALSE),VLOOKUP(C565,Cotações,2,FALSE)))</f>
        <v>REATOR PARA LÂMPADA VAPOR DE SÓDIO - 70W / 220V</v>
      </c>
      <c r="E565" s="49" t="str">
        <f>IF(B565="PMSP",VLOOKUP(C565,PMSP,3,FALSE),IF(B565="SINAPI",VLOOKUP(C565,SINAPI,3,FALSE),VLOOKUP(C565,Cotações,3,FALSE)))</f>
        <v>Un</v>
      </c>
      <c r="F565" s="50">
        <f>IF(B565="PMSP",VLOOKUP(C565,PMSP,5,FALSE),IF(B565="SINAPI",VLOOKUP(C565,SINAPI,5,FALSE),VLOOKUP(C565,Cotações,4,FALSE)))</f>
        <v>89.673846009999991</v>
      </c>
      <c r="G565" s="51">
        <v>0.11733908222975054</v>
      </c>
      <c r="H565" s="50">
        <f>G565*F565</f>
        <v>10.522246790825376</v>
      </c>
    </row>
    <row r="566" spans="2:8" hidden="1" outlineLevel="1" x14ac:dyDescent="0.25">
      <c r="B566" s="52" t="s">
        <v>11829</v>
      </c>
      <c r="C566" s="53">
        <v>4</v>
      </c>
      <c r="D566" s="16" t="str">
        <f>IF(B566="PMSP",VLOOKUP(C566,PMSP,2,FALSE),IF(B566="SINAPI",VLOOKUP(C566,SINAPI,2,FALSE),VLOOKUP(C566,Cotações,2,FALSE)))</f>
        <v>Reator para lâmpada de vapor de sódio de 100W</v>
      </c>
      <c r="E566" s="54" t="str">
        <f>IF(B566="PMSP",VLOOKUP(C566,PMSP,3,FALSE),IF(B566="SINAPI",VLOOKUP(C566,SINAPI,3,FALSE),VLOOKUP(C566,Cotações,3,FALSE)))</f>
        <v>Und.</v>
      </c>
      <c r="F566" s="55">
        <f>IF(B566="PMSP",VLOOKUP(C566,PMSP,5,FALSE),IF(B566="SINAPI",VLOOKUP(C566,SINAPI,5,FALSE),VLOOKUP(C566,Cotações,4,FALSE)))</f>
        <v>99.746432659999996</v>
      </c>
      <c r="G566" s="56">
        <v>0.61533723437018784</v>
      </c>
      <c r="H566" s="55">
        <f>G566*F566</f>
        <v>61.377694011296576</v>
      </c>
    </row>
    <row r="567" spans="2:8" hidden="1" outlineLevel="1" x14ac:dyDescent="0.25">
      <c r="B567" s="47" t="s">
        <v>11826</v>
      </c>
      <c r="C567" s="48">
        <v>56051</v>
      </c>
      <c r="D567" s="13" t="str">
        <f>IF(B567="PMSP",VLOOKUP(C567,PMSP,2,FALSE),IF(B567="SINAPI",VLOOKUP(C567,SINAPI,2,FALSE),VLOOKUP(C567,Cotações,2,FALSE)))</f>
        <v>REATOR PARA LÂMPADA VAPOR DE SÓDIO - 150W / 220V</v>
      </c>
      <c r="E567" s="49" t="str">
        <f>IF(B567="PMSP",VLOOKUP(C567,PMSP,3,FALSE),IF(B567="SINAPI",VLOOKUP(C567,SINAPI,3,FALSE),VLOOKUP(C567,Cotações,3,FALSE)))</f>
        <v>Un</v>
      </c>
      <c r="F567" s="50">
        <f>IF(B567="PMSP",VLOOKUP(C567,PMSP,5,FALSE),IF(B567="SINAPI",VLOOKUP(C567,SINAPI,5,FALSE),VLOOKUP(C567,Cotações,4,FALSE)))</f>
        <v>99.746432659999996</v>
      </c>
      <c r="G567" s="51">
        <v>0.13704958423159841</v>
      </c>
      <c r="H567" s="50">
        <f>G567*F567</f>
        <v>13.670207124638129</v>
      </c>
    </row>
    <row r="568" spans="2:8" hidden="1" outlineLevel="1" x14ac:dyDescent="0.25">
      <c r="B568" s="52" t="s">
        <v>11826</v>
      </c>
      <c r="C568" s="53">
        <v>56052</v>
      </c>
      <c r="D568" s="16" t="str">
        <f>IF(B568="PMSP",VLOOKUP(C568,PMSP,2,FALSE),IF(B568="SINAPI",VLOOKUP(C568,SINAPI,2,FALSE),VLOOKUP(C568,Cotações,2,FALSE)))</f>
        <v>REATOR PARA LÂMPADA VAPOR DE SÓDIO - 250W / 220V</v>
      </c>
      <c r="E568" s="54" t="str">
        <f>IF(B568="PMSP",VLOOKUP(C568,PMSP,3,FALSE),IF(B568="SINAPI",VLOOKUP(C568,SINAPI,3,FALSE),VLOOKUP(C568,Cotações,3,FALSE)))</f>
        <v>Un</v>
      </c>
      <c r="F568" s="55">
        <f>IF(B568="PMSP",VLOOKUP(C568,PMSP,5,FALSE),IF(B568="SINAPI",VLOOKUP(C568,SINAPI,5,FALSE),VLOOKUP(C568,Cotações,4,FALSE)))</f>
        <v>138.56762849999998</v>
      </c>
      <c r="G568" s="56">
        <v>0.12719433323067447</v>
      </c>
      <c r="H568" s="55">
        <f>G568*F568</f>
        <v>17.625017114413303</v>
      </c>
    </row>
    <row r="569" spans="2:8" hidden="1" outlineLevel="1" x14ac:dyDescent="0.25">
      <c r="B569" s="47" t="s">
        <v>11826</v>
      </c>
      <c r="C569" s="48">
        <v>56053</v>
      </c>
      <c r="D569" s="13" t="str">
        <f>IF(B569="PMSP",VLOOKUP(C569,PMSP,2,FALSE),IF(B569="SINAPI",VLOOKUP(C569,SINAPI,2,FALSE),VLOOKUP(C569,Cotações,2,FALSE)))</f>
        <v>REATOR PARA LÂMPADA VAPOR DE SÓDIO - 400W / 220V</v>
      </c>
      <c r="E569" s="49" t="str">
        <f>IF(B569="PMSP",VLOOKUP(C569,PMSP,3,FALSE),IF(B569="SINAPI",VLOOKUP(C569,SINAPI,3,FALSE),VLOOKUP(C569,Cotações,3,FALSE)))</f>
        <v>Un</v>
      </c>
      <c r="F569" s="50">
        <f>IF(B569="PMSP",VLOOKUP(C569,PMSP,5,FALSE),IF(B569="SINAPI",VLOOKUP(C569,SINAPI,5,FALSE),VLOOKUP(C569,Cotações,4,FALSE)))</f>
        <v>173.30414002999999</v>
      </c>
      <c r="G569" s="51">
        <v>3.0797659377887281E-3</v>
      </c>
      <c r="H569" s="50">
        <f>G569*F569</f>
        <v>0.53373618734216199</v>
      </c>
    </row>
    <row r="570" spans="2:8" collapsed="1" x14ac:dyDescent="0.25"/>
    <row r="571" spans="2:8" x14ac:dyDescent="0.25">
      <c r="B571" s="31" t="s">
        <v>9</v>
      </c>
      <c r="C571" s="31" t="s">
        <v>1</v>
      </c>
      <c r="D571" s="31"/>
      <c r="E571" s="31"/>
      <c r="F571" s="31"/>
      <c r="G571" s="73" t="s">
        <v>2</v>
      </c>
      <c r="H571" s="73" t="s">
        <v>66</v>
      </c>
    </row>
    <row r="572" spans="2:8" ht="30" customHeight="1" x14ac:dyDescent="0.25">
      <c r="B572" s="36" t="s">
        <v>11963</v>
      </c>
      <c r="C572" s="116" t="s">
        <v>11980</v>
      </c>
      <c r="D572" s="116"/>
      <c r="E572" s="116"/>
      <c r="F572" s="44"/>
      <c r="G572" s="68" t="s">
        <v>2</v>
      </c>
      <c r="H572" s="45">
        <f>SUM(H574:H577)</f>
        <v>123.34448722749998</v>
      </c>
    </row>
    <row r="573" spans="2:8" hidden="1" outlineLevel="1" x14ac:dyDescent="0.25">
      <c r="B573" s="46" t="s">
        <v>61</v>
      </c>
      <c r="C573" s="46" t="s">
        <v>60</v>
      </c>
      <c r="D573" s="46" t="s">
        <v>62</v>
      </c>
      <c r="E573" s="46" t="s">
        <v>2</v>
      </c>
      <c r="F573" s="46" t="s">
        <v>63</v>
      </c>
      <c r="G573" s="69" t="s">
        <v>64</v>
      </c>
      <c r="H573" s="69" t="s">
        <v>65</v>
      </c>
    </row>
    <row r="574" spans="2:8" hidden="1" outlineLevel="1" x14ac:dyDescent="0.25">
      <c r="B574" s="52" t="s">
        <v>11829</v>
      </c>
      <c r="C574" s="53">
        <v>4</v>
      </c>
      <c r="D574" s="16" t="str">
        <f>IF(B574="PMSP",VLOOKUP(C574,PMSP,2,FALSE),IF(B574="SINAPI",VLOOKUP(C574,SINAPI,2,FALSE),VLOOKUP(C574,Cotações,2,FALSE)))</f>
        <v>Reator para lâmpada de vapor de sódio de 100W</v>
      </c>
      <c r="E574" s="54" t="str">
        <f>IF(B574="PMSP",VLOOKUP(C574,PMSP,3,FALSE),IF(B574="SINAPI",VLOOKUP(C574,SINAPI,3,FALSE),VLOOKUP(C574,Cotações,3,FALSE)))</f>
        <v>Und.</v>
      </c>
      <c r="F574" s="55">
        <f>IF(B574="PMSP",VLOOKUP(C574,PMSP,5,FALSE),IF(B574="SINAPI",VLOOKUP(C574,SINAPI,5,FALSE),VLOOKUP(C574,Cotações,4,FALSE)))</f>
        <v>99.746432659999996</v>
      </c>
      <c r="G574" s="56">
        <v>1.6129032258064516E-2</v>
      </c>
      <c r="H574" s="55">
        <f>G574*F574</f>
        <v>1.6088134299999999</v>
      </c>
    </row>
    <row r="575" spans="2:8" hidden="1" outlineLevel="1" x14ac:dyDescent="0.25">
      <c r="B575" s="47" t="s">
        <v>11826</v>
      </c>
      <c r="C575" s="48">
        <v>56062</v>
      </c>
      <c r="D575" s="13" t="str">
        <f>IF(B575="PMSP",VLOOKUP(C575,PMSP,2,FALSE),IF(B575="SINAPI",VLOOKUP(C575,SINAPI,2,FALSE),VLOOKUP(C575,Cotações,2,FALSE)))</f>
        <v>REATOR PARA LÂMPADA VAPOR METÁLICO - 220V - 150W</v>
      </c>
      <c r="E575" s="49" t="str">
        <f>IF(B575="PMSP",VLOOKUP(C575,PMSP,3,FALSE),IF(B575="SINAPI",VLOOKUP(C575,SINAPI,3,FALSE),VLOOKUP(C575,Cotações,3,FALSE)))</f>
        <v>Un</v>
      </c>
      <c r="F575" s="50">
        <f>IF(B575="PMSP",VLOOKUP(C575,PMSP,5,FALSE),IF(B575="SINAPI",VLOOKUP(C575,SINAPI,5,FALSE),VLOOKUP(C575,Cotações,4,FALSE)))</f>
        <v>102.01693837999998</v>
      </c>
      <c r="G575" s="51">
        <v>0.12096774193548387</v>
      </c>
      <c r="H575" s="50">
        <f>G575*F575</f>
        <v>12.340758674999998</v>
      </c>
    </row>
    <row r="576" spans="2:8" hidden="1" outlineLevel="1" x14ac:dyDescent="0.25">
      <c r="B576" s="52" t="s">
        <v>11826</v>
      </c>
      <c r="C576" s="53">
        <v>56063</v>
      </c>
      <c r="D576" s="16" t="str">
        <f>IF(B576="PMSP",VLOOKUP(C576,PMSP,2,FALSE),IF(B576="SINAPI",VLOOKUP(C576,SINAPI,2,FALSE),VLOOKUP(C576,Cotações,2,FALSE)))</f>
        <v>REATOR PARA LÂMPADA VAPOR METÁLICO - 220V - 250W</v>
      </c>
      <c r="E576" s="54" t="str">
        <f>IF(B576="PMSP",VLOOKUP(C576,PMSP,3,FALSE),IF(B576="SINAPI",VLOOKUP(C576,SINAPI,3,FALSE),VLOOKUP(C576,Cotações,3,FALSE)))</f>
        <v>Un</v>
      </c>
      <c r="F576" s="55">
        <f>IF(B576="PMSP",VLOOKUP(C576,PMSP,5,FALSE),IF(B576="SINAPI",VLOOKUP(C576,SINAPI,5,FALSE),VLOOKUP(C576,Cotações,4,FALSE)))</f>
        <v>126.40261500999998</v>
      </c>
      <c r="G576" s="56">
        <v>0.80645161290322576</v>
      </c>
      <c r="H576" s="55">
        <f>G576*F576</f>
        <v>101.93759274999998</v>
      </c>
    </row>
    <row r="577" spans="2:8" hidden="1" outlineLevel="1" x14ac:dyDescent="0.25">
      <c r="B577" s="47" t="s">
        <v>11826</v>
      </c>
      <c r="C577" s="48">
        <v>56064</v>
      </c>
      <c r="D577" s="13" t="str">
        <f>IF(B577="PMSP",VLOOKUP(C577,PMSP,2,FALSE),IF(B577="SINAPI",VLOOKUP(C577,SINAPI,2,FALSE),VLOOKUP(C577,Cotações,2,FALSE)))</f>
        <v>REATOR PARA LÂMPADA VAPOR METÁLICO - 220V - 400W</v>
      </c>
      <c r="E577" s="49" t="str">
        <f>IF(B577="PMSP",VLOOKUP(C577,PMSP,3,FALSE),IF(B577="SINAPI",VLOOKUP(C577,SINAPI,3,FALSE),VLOOKUP(C577,Cotações,3,FALSE)))</f>
        <v>Un</v>
      </c>
      <c r="F577" s="50">
        <f>IF(B577="PMSP",VLOOKUP(C577,PMSP,5,FALSE),IF(B577="SINAPI",VLOOKUP(C577,SINAPI,5,FALSE),VLOOKUP(C577,Cotações,4,FALSE)))</f>
        <v>132.10113916999998</v>
      </c>
      <c r="G577" s="51">
        <v>5.6451612903225805E-2</v>
      </c>
      <c r="H577" s="50">
        <f>G577*F577</f>
        <v>7.4573223724999984</v>
      </c>
    </row>
    <row r="578" spans="2:8" collapsed="1" x14ac:dyDescent="0.25"/>
    <row r="579" spans="2:8" x14ac:dyDescent="0.25">
      <c r="B579" s="31" t="s">
        <v>9</v>
      </c>
      <c r="C579" s="31" t="s">
        <v>1</v>
      </c>
      <c r="D579" s="31"/>
      <c r="E579" s="31"/>
      <c r="F579" s="31"/>
      <c r="G579" s="73" t="s">
        <v>2</v>
      </c>
      <c r="H579" s="73" t="s">
        <v>66</v>
      </c>
    </row>
    <row r="580" spans="2:8" ht="29.25" customHeight="1" x14ac:dyDescent="0.25">
      <c r="B580" s="36" t="s">
        <v>11964</v>
      </c>
      <c r="C580" s="116" t="s">
        <v>11981</v>
      </c>
      <c r="D580" s="116"/>
      <c r="E580" s="116"/>
      <c r="F580" s="44"/>
      <c r="G580" s="68" t="s">
        <v>2</v>
      </c>
      <c r="H580" s="45">
        <f>SUM(H582)</f>
        <v>165.8</v>
      </c>
    </row>
    <row r="581" spans="2:8" hidden="1" outlineLevel="1" x14ac:dyDescent="0.25">
      <c r="B581" s="46" t="s">
        <v>61</v>
      </c>
      <c r="C581" s="46" t="s">
        <v>60</v>
      </c>
      <c r="D581" s="46" t="s">
        <v>62</v>
      </c>
      <c r="E581" s="46" t="s">
        <v>2</v>
      </c>
      <c r="F581" s="46" t="s">
        <v>63</v>
      </c>
      <c r="G581" s="69" t="s">
        <v>64</v>
      </c>
      <c r="H581" s="69" t="s">
        <v>65</v>
      </c>
    </row>
    <row r="582" spans="2:8" hidden="1" outlineLevel="1" x14ac:dyDescent="0.25">
      <c r="B582" s="52" t="s">
        <v>11830</v>
      </c>
      <c r="C582" s="53">
        <v>12316</v>
      </c>
      <c r="D582" s="16" t="str">
        <f>IF(B582="PMSP",VLOOKUP(C582,PMSP,2,FALSE),IF(B582="SINAPI",VLOOKUP(C582,SINAPI,2,FALSE),VLOOKUP(C582,Cotações,2,FALSE)))</f>
        <v>REATOR P/ 1 LAMPADA VAPOR DE MERCURIO 125W USO EXT</v>
      </c>
      <c r="E582" s="54" t="str">
        <f>IF(B582="PMSP",VLOOKUP(C582,PMSP,3,FALSE),IF(B582="SINAPI",VLOOKUP(C582,SINAPI,3,FALSE),VLOOKUP(C582,Cotações,3,FALSE)))</f>
        <v xml:space="preserve">UN    </v>
      </c>
      <c r="F582" s="55" t="str">
        <f>IF(B582="PMSP",VLOOKUP(C582,PMSP,5,FALSE),IF(B582="SINAPI",VLOOKUP(C582,SINAPI,5,FALSE),VLOOKUP(C582,Cotações,4,FALSE)))</f>
        <v>165,80</v>
      </c>
      <c r="G582" s="56">
        <v>1</v>
      </c>
      <c r="H582" s="55">
        <f>G582*F582</f>
        <v>165.8</v>
      </c>
    </row>
    <row r="583" spans="2:8" collapsed="1" x14ac:dyDescent="0.25"/>
    <row r="584" spans="2:8" x14ac:dyDescent="0.25">
      <c r="B584" s="31" t="s">
        <v>9</v>
      </c>
      <c r="C584" s="31" t="s">
        <v>1</v>
      </c>
      <c r="D584" s="31"/>
      <c r="E584" s="31"/>
      <c r="F584" s="31"/>
      <c r="G584" s="73" t="s">
        <v>2</v>
      </c>
      <c r="H584" s="73" t="s">
        <v>66</v>
      </c>
    </row>
    <row r="585" spans="2:8" x14ac:dyDescent="0.25">
      <c r="B585" s="36" t="s">
        <v>11965</v>
      </c>
      <c r="C585" s="116" t="s">
        <v>11982</v>
      </c>
      <c r="D585" s="116"/>
      <c r="E585" s="116"/>
      <c r="F585" s="44"/>
      <c r="G585" s="68" t="s">
        <v>2</v>
      </c>
      <c r="H585" s="45">
        <f>SUM(H587:H589)</f>
        <v>104.46864137164884</v>
      </c>
    </row>
    <row r="586" spans="2:8" hidden="1" outlineLevel="1" x14ac:dyDescent="0.25">
      <c r="B586" s="46" t="s">
        <v>61</v>
      </c>
      <c r="C586" s="46" t="s">
        <v>60</v>
      </c>
      <c r="D586" s="46" t="s">
        <v>62</v>
      </c>
      <c r="E586" s="46" t="s">
        <v>2</v>
      </c>
      <c r="F586" s="46" t="s">
        <v>63</v>
      </c>
      <c r="G586" s="69" t="s">
        <v>64</v>
      </c>
      <c r="H586" s="69" t="s">
        <v>65</v>
      </c>
    </row>
    <row r="587" spans="2:8" ht="27" hidden="1" outlineLevel="1" x14ac:dyDescent="0.25">
      <c r="B587" s="47" t="s">
        <v>58</v>
      </c>
      <c r="C587" s="48" t="s">
        <v>11962</v>
      </c>
      <c r="D587" s="57" t="str">
        <f>IF(B587="PMSP",VLOOKUP(C587,PMSP,2,FALSE),IF(B587="SINAPI",VLOOKUP(C587,SINAPI,2,FALSE),IF(B587="Cotações",VLOOKUP(C587,Cotações,2,FALSE),VLOOKUP(C587,CSP,2,FALSE))))</f>
        <v>Valor médio de reatores para lâmpada de vapor de sódio para Santo Antônio de Posse</v>
      </c>
      <c r="E587" s="49" t="str">
        <f>IF(B587="PMSP",VLOOKUP(C587,PMSP,3,FALSE),IF(B587="SINAPI",VLOOKUP(C587,SINAPI,3,FALSE),IF(B587="Cotações",VLOOKUP(C587,Cotações,3,FALSE),VLOOKUP(C587,CSP,3,FALSE))))</f>
        <v>Und.</v>
      </c>
      <c r="F587" s="50">
        <f>IF(B587="PMSP",VLOOKUP(C587,PMSP,5,FALSE),IF(B587="SINAPI",VLOOKUP(C587,SINAPI,5,FALSE),IF(B587="Cotações",VLOOKUP(C587,Cotações,4,FALSE),VLOOKUP(C587,CSP,4,FALSE))))</f>
        <v>103.72890122851553</v>
      </c>
      <c r="G587" s="51">
        <v>0.96293001186239613</v>
      </c>
      <c r="H587" s="50">
        <f>G587*F587</f>
        <v>99.883672090447774</v>
      </c>
    </row>
    <row r="588" spans="2:8" ht="27" hidden="1" outlineLevel="1" x14ac:dyDescent="0.25">
      <c r="B588" s="52" t="s">
        <v>58</v>
      </c>
      <c r="C588" s="53" t="s">
        <v>11963</v>
      </c>
      <c r="D588" s="16" t="str">
        <f>IF(B588="PMSP",VLOOKUP(C588,PMSP,2,FALSE),IF(B588="SINAPI",VLOOKUP(C588,SINAPI,2,FALSE),IF(B588="Cotações",VLOOKUP(C588,Cotações,2,FALSE),VLOOKUP(C588,CSP,2,FALSE))))</f>
        <v>Valor médio de reatores para lâmpada de vapor de metálico para Santo Antônio de Posse</v>
      </c>
      <c r="E588" s="54" t="str">
        <f>IF(B588="PMSP",VLOOKUP(C588,PMSP,3,FALSE),IF(B588="SINAPI",VLOOKUP(C588,SINAPI,3,FALSE),IF(B588="Cotações",VLOOKUP(C588,Cotações,3,FALSE),VLOOKUP(C588,CSP,3,FALSE))))</f>
        <v>Und.</v>
      </c>
      <c r="F588" s="55">
        <f>IF(B588="PMSP",VLOOKUP(C588,PMSP,5,FALSE),IF(B588="SINAPI",VLOOKUP(C588,SINAPI,5,FALSE),IF(B588="Cotações",VLOOKUP(C588,Cotações,4,FALSE),VLOOKUP(C588,CSP,4,FALSE))))</f>
        <v>123.34448722749998</v>
      </c>
      <c r="G588" s="56">
        <v>3.6773428232502965E-2</v>
      </c>
      <c r="H588" s="55">
        <f>G588*F588</f>
        <v>4.5357996489353489</v>
      </c>
    </row>
    <row r="589" spans="2:8" ht="27" hidden="1" outlineLevel="1" x14ac:dyDescent="0.25">
      <c r="B589" s="47" t="s">
        <v>58</v>
      </c>
      <c r="C589" s="48" t="s">
        <v>11964</v>
      </c>
      <c r="D589" s="57" t="str">
        <f>IF(B589="PMSP",VLOOKUP(C589,PMSP,2,FALSE),IF(B589="SINAPI",VLOOKUP(C589,SINAPI,2,FALSE),IF(B589="Cotações",VLOOKUP(C589,Cotações,2,FALSE),VLOOKUP(C589,CSP,2,FALSE))))</f>
        <v>Valor médio de reatores para lâmpada de vapor de mercúrio para Santo Antônio de Posse</v>
      </c>
      <c r="E589" s="49" t="str">
        <f>IF(B589="PMSP",VLOOKUP(C589,PMSP,3,FALSE),IF(B589="SINAPI",VLOOKUP(C589,SINAPI,3,FALSE),IF(B589="Cotações",VLOOKUP(C589,Cotações,3,FALSE),VLOOKUP(C589,CSP,3,FALSE))))</f>
        <v>Und.</v>
      </c>
      <c r="F589" s="50">
        <f>IF(B589="PMSP",VLOOKUP(C589,PMSP,5,FALSE),IF(B589="SINAPI",VLOOKUP(C589,SINAPI,5,FALSE),IF(B589="Cotações",VLOOKUP(C589,Cotações,4,FALSE),VLOOKUP(C589,CSP,4,FALSE))))</f>
        <v>165.8</v>
      </c>
      <c r="G589" s="51">
        <v>2.9655990510083033E-4</v>
      </c>
      <c r="H589" s="50">
        <f>G589*F589</f>
        <v>4.9169632265717675E-2</v>
      </c>
    </row>
    <row r="590" spans="2:8" collapsed="1" x14ac:dyDescent="0.25"/>
    <row r="591" spans="2:8" x14ac:dyDescent="0.25">
      <c r="B591" s="31" t="s">
        <v>9</v>
      </c>
      <c r="C591" s="31" t="s">
        <v>1</v>
      </c>
      <c r="D591" s="31"/>
      <c r="E591" s="31"/>
      <c r="F591" s="31"/>
      <c r="G591" s="73" t="s">
        <v>2</v>
      </c>
      <c r="H591" s="73" t="s">
        <v>66</v>
      </c>
    </row>
    <row r="592" spans="2:8" x14ac:dyDescent="0.25">
      <c r="B592" s="36" t="s">
        <v>11966</v>
      </c>
      <c r="C592" s="116" t="s">
        <v>19284</v>
      </c>
      <c r="D592" s="116"/>
      <c r="E592" s="116"/>
      <c r="F592" s="44"/>
      <c r="G592" s="68" t="s">
        <v>2</v>
      </c>
      <c r="H592" s="45">
        <f>SUM(H594:H596)</f>
        <v>364.529</v>
      </c>
    </row>
    <row r="593" spans="2:8" hidden="1" outlineLevel="1" x14ac:dyDescent="0.25">
      <c r="B593" s="46" t="s">
        <v>61</v>
      </c>
      <c r="C593" s="46" t="s">
        <v>60</v>
      </c>
      <c r="D593" s="46" t="s">
        <v>62</v>
      </c>
      <c r="E593" s="46" t="s">
        <v>2</v>
      </c>
      <c r="F593" s="46" t="s">
        <v>63</v>
      </c>
      <c r="G593" s="69" t="s">
        <v>64</v>
      </c>
      <c r="H593" s="69" t="s">
        <v>65</v>
      </c>
    </row>
    <row r="594" spans="2:8" hidden="1" outlineLevel="1" x14ac:dyDescent="0.25">
      <c r="B594" s="52" t="s">
        <v>11829</v>
      </c>
      <c r="C594" s="53">
        <v>6</v>
      </c>
      <c r="D594" s="16" t="str">
        <f>IF(B594="PMSP",VLOOKUP(C594,PMSP,2,FALSE),IF(B594="SINAPI",VLOOKUP(C594,SINAPI,2,FALSE),IF(B594="Cotações",VLOOKUP(C594,Cotações,2,FALSE),IF(B594="CPU",VLOOKUP(C594,CSP,2,FALSE),VLOOKUP(C594,SINAPICOMP,2,FALSE)))))</f>
        <v>Pedágio para Conchal</v>
      </c>
      <c r="E594" s="54" t="str">
        <f>IF(B594="PMSP",VLOOKUP(C594,PMSP,3,FALSE),IF(B594="SINAPI",VLOOKUP(C594,SINAPI,3,FALSE),IF(B594="Cotações",VLOOKUP(C594,Cotações,3,FALSE),IF(B594="CPU",VLOOKUP(C594,CSP,3,FALSE),VLOOKUP(C594,SINAPICOMP,3,FALSE)))))</f>
        <v>Und.</v>
      </c>
      <c r="F594" s="55">
        <f>IF(B594="PMSP",VLOOKUP(C594,PMSP,5,FALSE),IF(B594="SINAPI",VLOOKUP(C594,SINAPI,5,FALSE),IF(B594="Cotações",VLOOKUP(C594,Cotações,4,FALSE),IF(B594="CPU",VLOOKUP(C594,CSP,5,FALSE),VLOOKUP(C594,SINAPICOMP,5,FALSE)))))</f>
        <v>7.2</v>
      </c>
      <c r="G594" s="56">
        <v>2</v>
      </c>
      <c r="H594" s="55">
        <f>G594*F594</f>
        <v>14.4</v>
      </c>
    </row>
    <row r="595" spans="2:8" ht="54" hidden="1" outlineLevel="1" x14ac:dyDescent="0.25">
      <c r="B595" s="47" t="s">
        <v>19279</v>
      </c>
      <c r="C595" s="48">
        <v>5928</v>
      </c>
      <c r="D595" s="57" t="str">
        <f>IF(B595="PMSP",VLOOKUP(C595,PMSP,2,FALSE),IF(B595="SINAPI",VLOOKUP(C595,SINAPI,2,FALSE),IF(B595="Cotações",VLOOKUP(C595,Cotações,2,FALSE),IF(B595="CPU",VLOOKUP(C595,CSP,2,FALSE),VLOOKUP(C595,SINAPICOMP,2,FALSE)))))</f>
        <v>GUINDAUTO HIDRÁULICO, CAPACIDADE MÁXIMA DE CARGA 6200 KG, MOMENTO MÁXIMO DE CARGA 11,7 TM, ALCANCE MÁXIMO HORIZONTAL 9,70 M, INCLUSIVE CAMINHÃO TOCO PBT 16.000 KG, POTÊNCIA DE 189 CV - CHP DIURNO. AF_06/2014</v>
      </c>
      <c r="E595" s="49" t="str">
        <f>IF(B595="PMSP",VLOOKUP(C595,PMSP,3,FALSE),IF(B595="SINAPI",VLOOKUP(C595,SINAPI,3,FALSE),IF(B595="Cotações",VLOOKUP(C595,Cotações,3,FALSE),IF(B595="CPU",VLOOKUP(C595,CSP,3,FALSE),VLOOKUP(C595,SINAPICOMP,3,FALSE)))))</f>
        <v>CHP</v>
      </c>
      <c r="F595" s="50">
        <f>IF(B595="PMSP",VLOOKUP(C595,PMSP,5,FALSE),IF(B595="SINAPI",VLOOKUP(C595,SINAPI,5,FALSE),IF(B595="Cotações",VLOOKUP(C595,Cotações,4,FALSE),IF(B595="CPU",VLOOKUP(C595,CSP,5,FALSE),VLOOKUP(C595,SINAPICOMP,5,FALSE)))))</f>
        <v>266.04000000000002</v>
      </c>
      <c r="G595" s="51">
        <f>(29.9*2)/50</f>
        <v>1.196</v>
      </c>
      <c r="H595" s="50">
        <f>G595*F595</f>
        <v>318.18384000000003</v>
      </c>
    </row>
    <row r="596" spans="2:8" hidden="1" outlineLevel="1" x14ac:dyDescent="0.25">
      <c r="B596" s="52" t="s">
        <v>19279</v>
      </c>
      <c r="C596" s="53">
        <v>88265</v>
      </c>
      <c r="D596" s="16" t="str">
        <f>IF(B596="PMSP",VLOOKUP(C596,PMSP,2,FALSE),IF(B596="SINAPI",VLOOKUP(C596,SINAPI,2,FALSE),IF(B596="Cotações",VLOOKUP(C596,Cotações,2,FALSE),IF(B596="CPU",VLOOKUP(C596,CSP,2,FALSE),VLOOKUP(C596,SINAPICOMP,2,FALSE)))))</f>
        <v>ELETRICISTA INDUSTRIAL COM ENCARGOS COMPLEMENTARES</v>
      </c>
      <c r="E596" s="54" t="str">
        <f>IF(B596="PMSP",VLOOKUP(C596,PMSP,3,FALSE),IF(B596="SINAPI",VLOOKUP(C596,SINAPI,3,FALSE),IF(B596="Cotações",VLOOKUP(C596,Cotações,3,FALSE),IF(B596="CPU",VLOOKUP(C596,CSP,3,FALSE),VLOOKUP(C596,SINAPICOMP,3,FALSE)))))</f>
        <v>H</v>
      </c>
      <c r="F596" s="55">
        <f>IF(B596="PMSP",VLOOKUP(C596,PMSP,5,FALSE),IF(B596="SINAPI",VLOOKUP(C596,SINAPI,5,FALSE),IF(B596="Cotações",VLOOKUP(C596,Cotações,4,FALSE),IF(B596="CPU",VLOOKUP(C596,CSP,5,FALSE),VLOOKUP(C596,SINAPICOMP,5,FALSE)))))</f>
        <v>26.71</v>
      </c>
      <c r="G596" s="56">
        <f>G595</f>
        <v>1.196</v>
      </c>
      <c r="H596" s="55">
        <f>G596*F596</f>
        <v>31.945160000000001</v>
      </c>
    </row>
    <row r="597" spans="2:8" collapsed="1" x14ac:dyDescent="0.25"/>
    <row r="598" spans="2:8" x14ac:dyDescent="0.25">
      <c r="B598" s="31" t="s">
        <v>9</v>
      </c>
      <c r="C598" s="31" t="s">
        <v>1</v>
      </c>
      <c r="D598" s="31"/>
      <c r="E598" s="31"/>
      <c r="F598" s="31"/>
      <c r="G598" s="73" t="s">
        <v>2</v>
      </c>
      <c r="H598" s="73" t="s">
        <v>66</v>
      </c>
    </row>
    <row r="599" spans="2:8" x14ac:dyDescent="0.25">
      <c r="B599" s="36" t="s">
        <v>11967</v>
      </c>
      <c r="C599" s="116" t="s">
        <v>19285</v>
      </c>
      <c r="D599" s="116"/>
      <c r="E599" s="116"/>
      <c r="F599" s="44"/>
      <c r="G599" s="68" t="s">
        <v>2</v>
      </c>
      <c r="H599" s="45">
        <f>SUM(H601:H603)</f>
        <v>461.32200000000006</v>
      </c>
    </row>
    <row r="600" spans="2:8" hidden="1" outlineLevel="1" x14ac:dyDescent="0.25">
      <c r="B600" s="46" t="s">
        <v>61</v>
      </c>
      <c r="C600" s="46" t="s">
        <v>60</v>
      </c>
      <c r="D600" s="46" t="s">
        <v>62</v>
      </c>
      <c r="E600" s="46" t="s">
        <v>2</v>
      </c>
      <c r="F600" s="46" t="s">
        <v>63</v>
      </c>
      <c r="G600" s="69" t="s">
        <v>64</v>
      </c>
      <c r="H600" s="69" t="s">
        <v>65</v>
      </c>
    </row>
    <row r="601" spans="2:8" hidden="1" outlineLevel="1" x14ac:dyDescent="0.25">
      <c r="B601" s="52" t="s">
        <v>11829</v>
      </c>
      <c r="C601" s="53">
        <v>7</v>
      </c>
      <c r="D601" s="16" t="str">
        <f>IF(B601="PMSP",VLOOKUP(C601,PMSP,2,FALSE),IF(B601="SINAPI",VLOOKUP(C601,SINAPI,2,FALSE),IF(B601="Cotações",VLOOKUP(C601,Cotações,2,FALSE),IF(B601="CPU",VLOOKUP(C601,CSP,2,FALSE),VLOOKUP(C601,SINAPICOMP,2,FALSE)))))</f>
        <v>Pedágio para Cordeirópolis</v>
      </c>
      <c r="E601" s="54" t="str">
        <f>IF(B601="PMSP",VLOOKUP(C601,PMSP,3,FALSE),IF(B601="SINAPI",VLOOKUP(C601,SINAPI,3,FALSE),IF(B601="Cotações",VLOOKUP(C601,Cotações,3,FALSE),IF(B601="CPU",VLOOKUP(C601,CSP,3,FALSE),VLOOKUP(C601,SINAPICOMP,3,FALSE)))))</f>
        <v>Und.</v>
      </c>
      <c r="F601" s="55">
        <f>IF(B601="PMSP",VLOOKUP(C601,PMSP,5,FALSE),IF(B601="SINAPI",VLOOKUP(C601,SINAPI,5,FALSE),IF(B601="Cotações",VLOOKUP(C601,Cotações,4,FALSE),IF(B601="CPU",VLOOKUP(C601,CSP,5,FALSE),VLOOKUP(C601,SINAPICOMP,5,FALSE)))))</f>
        <v>7</v>
      </c>
      <c r="G601" s="56">
        <v>2</v>
      </c>
      <c r="H601" s="55">
        <f>G601*F601</f>
        <v>14</v>
      </c>
    </row>
    <row r="602" spans="2:8" ht="54" hidden="1" outlineLevel="1" x14ac:dyDescent="0.25">
      <c r="B602" s="47" t="s">
        <v>19279</v>
      </c>
      <c r="C602" s="48">
        <v>5928</v>
      </c>
      <c r="D602" s="57" t="str">
        <f>IF(B602="PMSP",VLOOKUP(C602,PMSP,2,FALSE),IF(B602="SINAPI",VLOOKUP(C602,SINAPI,2,FALSE),IF(B602="Cotações",VLOOKUP(C602,Cotações,2,FALSE),IF(B602="CPU",VLOOKUP(C602,CSP,2,FALSE),VLOOKUP(C602,SINAPICOMP,2,FALSE)))))</f>
        <v>GUINDAUTO HIDRÁULICO, CAPACIDADE MÁXIMA DE CARGA 6200 KG, MOMENTO MÁXIMO DE CARGA 11,7 TM, ALCANCE MÁXIMO HORIZONTAL 9,70 M, INCLUSIVE CAMINHÃO TOCO PBT 16.000 KG, POTÊNCIA DE 189 CV - CHP DIURNO. AF_06/2014</v>
      </c>
      <c r="E602" s="49" t="str">
        <f>IF(B602="PMSP",VLOOKUP(C602,PMSP,3,FALSE),IF(B602="SINAPI",VLOOKUP(C602,SINAPI,3,FALSE),IF(B602="Cotações",VLOOKUP(C602,Cotações,3,FALSE),IF(B602="CPU",VLOOKUP(C602,CSP,3,FALSE),VLOOKUP(C602,SINAPICOMP,3,FALSE)))))</f>
        <v>CHP</v>
      </c>
      <c r="F602" s="50">
        <f>IF(B602="PMSP",VLOOKUP(C602,PMSP,5,FALSE),IF(B602="SINAPI",VLOOKUP(C602,SINAPI,5,FALSE),IF(B602="Cotações",VLOOKUP(C602,Cotações,4,FALSE),IF(B602="CPU",VLOOKUP(C602,CSP,5,FALSE),VLOOKUP(C602,SINAPICOMP,5,FALSE)))))</f>
        <v>266.04000000000002</v>
      </c>
      <c r="G602" s="51">
        <f>(38.2*2)/50</f>
        <v>1.528</v>
      </c>
      <c r="H602" s="50">
        <f>G602*F602</f>
        <v>406.50912000000005</v>
      </c>
    </row>
    <row r="603" spans="2:8" hidden="1" outlineLevel="1" x14ac:dyDescent="0.25">
      <c r="B603" s="52" t="s">
        <v>19279</v>
      </c>
      <c r="C603" s="53">
        <v>88265</v>
      </c>
      <c r="D603" s="16" t="str">
        <f>IF(B603="PMSP",VLOOKUP(C603,PMSP,2,FALSE),IF(B603="SINAPI",VLOOKUP(C603,SINAPI,2,FALSE),IF(B603="Cotações",VLOOKUP(C603,Cotações,2,FALSE),IF(B603="CPU",VLOOKUP(C603,CSP,2,FALSE),VLOOKUP(C603,SINAPICOMP,2,FALSE)))))</f>
        <v>ELETRICISTA INDUSTRIAL COM ENCARGOS COMPLEMENTARES</v>
      </c>
      <c r="E603" s="54" t="str">
        <f>IF(B603="PMSP",VLOOKUP(C603,PMSP,3,FALSE),IF(B603="SINAPI",VLOOKUP(C603,SINAPI,3,FALSE),IF(B603="Cotações",VLOOKUP(C603,Cotações,3,FALSE),IF(B603="CPU",VLOOKUP(C603,CSP,3,FALSE),VLOOKUP(C603,SINAPICOMP,3,FALSE)))))</f>
        <v>H</v>
      </c>
      <c r="F603" s="55">
        <f>IF(B603="PMSP",VLOOKUP(C603,PMSP,5,FALSE),IF(B603="SINAPI",VLOOKUP(C603,SINAPI,5,FALSE),IF(B603="Cotações",VLOOKUP(C603,Cotações,4,FALSE),IF(B603="CPU",VLOOKUP(C603,CSP,5,FALSE),VLOOKUP(C603,SINAPICOMP,5,FALSE)))))</f>
        <v>26.71</v>
      </c>
      <c r="G603" s="56">
        <f>G602</f>
        <v>1.528</v>
      </c>
      <c r="H603" s="55">
        <f>G603*F603</f>
        <v>40.81288</v>
      </c>
    </row>
    <row r="604" spans="2:8" collapsed="1" x14ac:dyDescent="0.25"/>
    <row r="605" spans="2:8" x14ac:dyDescent="0.25">
      <c r="B605" s="31" t="s">
        <v>9</v>
      </c>
      <c r="C605" s="31" t="s">
        <v>1</v>
      </c>
      <c r="D605" s="31"/>
      <c r="E605" s="31"/>
      <c r="F605" s="31"/>
      <c r="G605" s="73" t="s">
        <v>2</v>
      </c>
      <c r="H605" s="73" t="s">
        <v>66</v>
      </c>
    </row>
    <row r="606" spans="2:8" x14ac:dyDescent="0.25">
      <c r="B606" s="36" t="s">
        <v>11968</v>
      </c>
      <c r="C606" s="116" t="s">
        <v>19286</v>
      </c>
      <c r="D606" s="116"/>
      <c r="E606" s="116"/>
      <c r="F606" s="44"/>
      <c r="G606" s="68" t="s">
        <v>2</v>
      </c>
      <c r="H606" s="45">
        <f>SUM(H608:H609)</f>
        <v>122.955</v>
      </c>
    </row>
    <row r="607" spans="2:8" hidden="1" outlineLevel="1" x14ac:dyDescent="0.25">
      <c r="B607" s="46" t="s">
        <v>61</v>
      </c>
      <c r="C607" s="46" t="s">
        <v>60</v>
      </c>
      <c r="D607" s="46" t="s">
        <v>62</v>
      </c>
      <c r="E607" s="46" t="s">
        <v>2</v>
      </c>
      <c r="F607" s="46" t="s">
        <v>63</v>
      </c>
      <c r="G607" s="69" t="s">
        <v>64</v>
      </c>
      <c r="H607" s="69" t="s">
        <v>65</v>
      </c>
    </row>
    <row r="608" spans="2:8" ht="54" hidden="1" outlineLevel="1" x14ac:dyDescent="0.25">
      <c r="B608" s="47" t="s">
        <v>19279</v>
      </c>
      <c r="C608" s="48">
        <v>5928</v>
      </c>
      <c r="D608" s="57" t="str">
        <f>IF(B608="PMSP",VLOOKUP(C608,PMSP,2,FALSE),IF(B608="SINAPI",VLOOKUP(C608,SINAPI,2,FALSE),IF(B608="Cotações",VLOOKUP(C608,Cotações,2,FALSE),IF(B608="CPU",VLOOKUP(C608,CSP,2,FALSE),VLOOKUP(C608,SINAPICOMP,2,FALSE)))))</f>
        <v>GUINDAUTO HIDRÁULICO, CAPACIDADE MÁXIMA DE CARGA 6200 KG, MOMENTO MÁXIMO DE CARGA 11,7 TM, ALCANCE MÁXIMO HORIZONTAL 9,70 M, INCLUSIVE CAMINHÃO TOCO PBT 16.000 KG, POTÊNCIA DE 189 CV - CHP DIURNO. AF_06/2014</v>
      </c>
      <c r="E608" s="49" t="str">
        <f>IF(B608="PMSP",VLOOKUP(C608,PMSP,3,FALSE),IF(B608="SINAPI",VLOOKUP(C608,SINAPI,3,FALSE),IF(B608="Cotações",VLOOKUP(C608,Cotações,3,FALSE),IF(B608="CPU",VLOOKUP(C608,CSP,3,FALSE),VLOOKUP(C608,SINAPICOMP,3,FALSE)))))</f>
        <v>CHP</v>
      </c>
      <c r="F608" s="50">
        <f>IF(B608="PMSP",VLOOKUP(C608,PMSP,5,FALSE),IF(B608="SINAPI",VLOOKUP(C608,SINAPI,5,FALSE),IF(B608="Cotações",VLOOKUP(C608,Cotações,4,FALSE),IF(B608="CPU",VLOOKUP(C608,CSP,5,FALSE),VLOOKUP(C608,SINAPICOMP,5,FALSE)))))</f>
        <v>266.04000000000002</v>
      </c>
      <c r="G608" s="51">
        <f>(10.5*2)/50</f>
        <v>0.42</v>
      </c>
      <c r="H608" s="50">
        <f>G608*F608</f>
        <v>111.7368</v>
      </c>
    </row>
    <row r="609" spans="2:8" hidden="1" outlineLevel="1" x14ac:dyDescent="0.25">
      <c r="B609" s="52" t="s">
        <v>19279</v>
      </c>
      <c r="C609" s="53">
        <v>88265</v>
      </c>
      <c r="D609" s="16" t="str">
        <f>IF(B609="PMSP",VLOOKUP(C609,PMSP,2,FALSE),IF(B609="SINAPI",VLOOKUP(C609,SINAPI,2,FALSE),IF(B609="Cotações",VLOOKUP(C609,Cotações,2,FALSE),IF(B609="CPU",VLOOKUP(C609,CSP,2,FALSE),VLOOKUP(C609,SINAPICOMP,2,FALSE)))))</f>
        <v>ELETRICISTA INDUSTRIAL COM ENCARGOS COMPLEMENTARES</v>
      </c>
      <c r="E609" s="54" t="str">
        <f>IF(B609="PMSP",VLOOKUP(C609,PMSP,3,FALSE),IF(B609="SINAPI",VLOOKUP(C609,SINAPI,3,FALSE),IF(B609="Cotações",VLOOKUP(C609,Cotações,3,FALSE),IF(B609="CPU",VLOOKUP(C609,CSP,3,FALSE),VLOOKUP(C609,SINAPICOMP,3,FALSE)))))</f>
        <v>H</v>
      </c>
      <c r="F609" s="55">
        <f>IF(B609="PMSP",VLOOKUP(C609,PMSP,5,FALSE),IF(B609="SINAPI",VLOOKUP(C609,SINAPI,5,FALSE),IF(B609="Cotações",VLOOKUP(C609,Cotações,4,FALSE),IF(B609="CPU",VLOOKUP(C609,CSP,5,FALSE),VLOOKUP(C609,SINAPICOMP,5,FALSE)))))</f>
        <v>26.71</v>
      </c>
      <c r="G609" s="56">
        <f>G608</f>
        <v>0.42</v>
      </c>
      <c r="H609" s="55">
        <f>G609*F609</f>
        <v>11.2182</v>
      </c>
    </row>
    <row r="610" spans="2:8" collapsed="1" x14ac:dyDescent="0.25"/>
    <row r="611" spans="2:8" x14ac:dyDescent="0.25">
      <c r="B611" s="31" t="s">
        <v>9</v>
      </c>
      <c r="C611" s="31" t="s">
        <v>1</v>
      </c>
      <c r="D611" s="31"/>
      <c r="E611" s="31"/>
      <c r="F611" s="31"/>
      <c r="G611" s="73" t="s">
        <v>2</v>
      </c>
      <c r="H611" s="73" t="s">
        <v>66</v>
      </c>
    </row>
    <row r="612" spans="2:8" x14ac:dyDescent="0.25">
      <c r="B612" s="36" t="s">
        <v>11969</v>
      </c>
      <c r="C612" s="116" t="s">
        <v>19287</v>
      </c>
      <c r="D612" s="116"/>
      <c r="E612" s="116"/>
      <c r="F612" s="44"/>
      <c r="G612" s="68" t="s">
        <v>2</v>
      </c>
      <c r="H612" s="45">
        <f>SUM(H614:H616)</f>
        <v>143.21</v>
      </c>
    </row>
    <row r="613" spans="2:8" ht="12.75" hidden="1" customHeight="1" outlineLevel="1" x14ac:dyDescent="0.25">
      <c r="B613" s="46" t="s">
        <v>61</v>
      </c>
      <c r="C613" s="46" t="s">
        <v>60</v>
      </c>
      <c r="D613" s="46" t="s">
        <v>62</v>
      </c>
      <c r="E613" s="46" t="s">
        <v>2</v>
      </c>
      <c r="F613" s="46" t="s">
        <v>63</v>
      </c>
      <c r="G613" s="69" t="s">
        <v>64</v>
      </c>
      <c r="H613" s="69" t="s">
        <v>65</v>
      </c>
    </row>
    <row r="614" spans="2:8" hidden="1" outlineLevel="1" x14ac:dyDescent="0.25">
      <c r="B614" s="52" t="s">
        <v>11829</v>
      </c>
      <c r="C614" s="53">
        <v>8</v>
      </c>
      <c r="D614" s="16" t="str">
        <f>IF(B614="PMSP",VLOOKUP(C614,PMSP,2,FALSE),IF(B614="SINAPI",VLOOKUP(C614,SINAPI,2,FALSE),IF(B614="Cotações",VLOOKUP(C614,Cotações,2,FALSE),IF(B614="CPU",VLOOKUP(C614,CSP,2,FALSE),VLOOKUP(C614,SINAPICOMP,2,FALSE)))))</f>
        <v>Pedágio para Engenheiro Coelho</v>
      </c>
      <c r="E614" s="54" t="str">
        <f>IF(B614="PMSP",VLOOKUP(C614,PMSP,3,FALSE),IF(B614="SINAPI",VLOOKUP(C614,SINAPI,3,FALSE),IF(B614="Cotações",VLOOKUP(C614,Cotações,3,FALSE),IF(B614="CPU",VLOOKUP(C614,CSP,3,FALSE),VLOOKUP(C614,SINAPICOMP,3,FALSE)))))</f>
        <v>Und.</v>
      </c>
      <c r="F614" s="55">
        <f>IF(B614="PMSP",VLOOKUP(C614,PMSP,5,FALSE),IF(B614="SINAPI",VLOOKUP(C614,SINAPI,5,FALSE),IF(B614="Cotações",VLOOKUP(C614,Cotações,4,FALSE),IF(B614="CPU",VLOOKUP(C614,CSP,5,FALSE),VLOOKUP(C614,SINAPICOMP,5,FALSE)))))</f>
        <v>7.2</v>
      </c>
      <c r="G614" s="56">
        <v>2</v>
      </c>
      <c r="H614" s="55">
        <f>G614*F614</f>
        <v>14.4</v>
      </c>
    </row>
    <row r="615" spans="2:8" ht="54" hidden="1" outlineLevel="1" x14ac:dyDescent="0.25">
      <c r="B615" s="47" t="s">
        <v>19279</v>
      </c>
      <c r="C615" s="48">
        <v>5928</v>
      </c>
      <c r="D615" s="57" t="str">
        <f>IF(B615="PMSP",VLOOKUP(C615,PMSP,2,FALSE),IF(B615="SINAPI",VLOOKUP(C615,SINAPI,2,FALSE),IF(B615="Cotações",VLOOKUP(C615,Cotações,2,FALSE),IF(B615="CPU",VLOOKUP(C615,CSP,2,FALSE),VLOOKUP(C615,SINAPICOMP,2,FALSE)))))</f>
        <v>GUINDAUTO HIDRÁULICO, CAPACIDADE MÁXIMA DE CARGA 6200 KG, MOMENTO MÁXIMO DE CARGA 11,7 TM, ALCANCE MÁXIMO HORIZONTAL 9,70 M, INCLUSIVE CAMINHÃO TOCO PBT 16.000 KG, POTÊNCIA DE 189 CV - CHP DIURNO. AF_06/2014</v>
      </c>
      <c r="E615" s="49" t="str">
        <f>IF(B615="PMSP",VLOOKUP(C615,PMSP,3,FALSE),IF(B615="SINAPI",VLOOKUP(C615,SINAPI,3,FALSE),IF(B615="Cotações",VLOOKUP(C615,Cotações,3,FALSE),IF(B615="CPU",VLOOKUP(C615,CSP,3,FALSE),VLOOKUP(C615,SINAPICOMP,3,FALSE)))))</f>
        <v>CHP</v>
      </c>
      <c r="F615" s="50">
        <f>IF(B615="PMSP",VLOOKUP(C615,PMSP,5,FALSE),IF(B615="SINAPI",VLOOKUP(C615,SINAPI,5,FALSE),IF(B615="Cotações",VLOOKUP(C615,Cotações,4,FALSE),IF(B615="CPU",VLOOKUP(C615,CSP,5,FALSE),VLOOKUP(C615,SINAPICOMP,5,FALSE)))))</f>
        <v>266.04000000000002</v>
      </c>
      <c r="G615" s="51">
        <f>(11*2)/50</f>
        <v>0.44</v>
      </c>
      <c r="H615" s="50">
        <f>G615*F615</f>
        <v>117.05760000000001</v>
      </c>
    </row>
    <row r="616" spans="2:8" hidden="1" outlineLevel="1" x14ac:dyDescent="0.25">
      <c r="B616" s="52" t="s">
        <v>19279</v>
      </c>
      <c r="C616" s="53">
        <v>88265</v>
      </c>
      <c r="D616" s="16" t="str">
        <f>IF(B616="PMSP",VLOOKUP(C616,PMSP,2,FALSE),IF(B616="SINAPI",VLOOKUP(C616,SINAPI,2,FALSE),IF(B616="Cotações",VLOOKUP(C616,Cotações,2,FALSE),IF(B616="CPU",VLOOKUP(C616,CSP,2,FALSE),VLOOKUP(C616,SINAPICOMP,2,FALSE)))))</f>
        <v>ELETRICISTA INDUSTRIAL COM ENCARGOS COMPLEMENTARES</v>
      </c>
      <c r="E616" s="54" t="str">
        <f>IF(B616="PMSP",VLOOKUP(C616,PMSP,3,FALSE),IF(B616="SINAPI",VLOOKUP(C616,SINAPI,3,FALSE),IF(B616="Cotações",VLOOKUP(C616,Cotações,3,FALSE),IF(B616="CPU",VLOOKUP(C616,CSP,3,FALSE),VLOOKUP(C616,SINAPICOMP,3,FALSE)))))</f>
        <v>H</v>
      </c>
      <c r="F616" s="55">
        <f>IF(B616="PMSP",VLOOKUP(C616,PMSP,5,FALSE),IF(B616="SINAPI",VLOOKUP(C616,SINAPI,5,FALSE),IF(B616="Cotações",VLOOKUP(C616,Cotações,4,FALSE),IF(B616="CPU",VLOOKUP(C616,CSP,5,FALSE),VLOOKUP(C616,SINAPICOMP,5,FALSE)))))</f>
        <v>26.71</v>
      </c>
      <c r="G616" s="56">
        <f>G615</f>
        <v>0.44</v>
      </c>
      <c r="H616" s="55">
        <f>G616*F616</f>
        <v>11.7524</v>
      </c>
    </row>
    <row r="617" spans="2:8" collapsed="1" x14ac:dyDescent="0.25"/>
    <row r="618" spans="2:8" x14ac:dyDescent="0.25">
      <c r="B618" s="31" t="s">
        <v>9</v>
      </c>
      <c r="C618" s="31" t="s">
        <v>1</v>
      </c>
      <c r="D618" s="31"/>
      <c r="E618" s="31"/>
      <c r="F618" s="31"/>
      <c r="G618" s="73" t="s">
        <v>2</v>
      </c>
      <c r="H618" s="73" t="s">
        <v>66</v>
      </c>
    </row>
    <row r="619" spans="2:8" x14ac:dyDescent="0.25">
      <c r="B619" s="36" t="s">
        <v>11970</v>
      </c>
      <c r="C619" s="116" t="s">
        <v>19288</v>
      </c>
      <c r="D619" s="116"/>
      <c r="E619" s="116"/>
      <c r="F619" s="44"/>
      <c r="G619" s="68" t="s">
        <v>2</v>
      </c>
      <c r="H619" s="45">
        <f>SUM(H621:H622)</f>
        <v>183.84700000000001</v>
      </c>
    </row>
    <row r="620" spans="2:8" hidden="1" outlineLevel="1" x14ac:dyDescent="0.25">
      <c r="B620" s="46" t="s">
        <v>61</v>
      </c>
      <c r="C620" s="46" t="s">
        <v>60</v>
      </c>
      <c r="D620" s="46" t="s">
        <v>62</v>
      </c>
      <c r="E620" s="46" t="s">
        <v>2</v>
      </c>
      <c r="F620" s="46" t="s">
        <v>63</v>
      </c>
      <c r="G620" s="69" t="s">
        <v>64</v>
      </c>
      <c r="H620" s="69" t="s">
        <v>65</v>
      </c>
    </row>
    <row r="621" spans="2:8" ht="54" hidden="1" outlineLevel="1" x14ac:dyDescent="0.25">
      <c r="B621" s="47" t="s">
        <v>19279</v>
      </c>
      <c r="C621" s="48">
        <v>5928</v>
      </c>
      <c r="D621" s="57" t="str">
        <f>IF(B621="PMSP",VLOOKUP(C621,PMSP,2,FALSE),IF(B621="SINAPI",VLOOKUP(C621,SINAPI,2,FALSE),IF(B621="Cotações",VLOOKUP(C621,Cotações,2,FALSE),IF(B621="CPU",VLOOKUP(C621,CSP,2,FALSE),VLOOKUP(C621,SINAPICOMP,2,FALSE)))))</f>
        <v>GUINDAUTO HIDRÁULICO, CAPACIDADE MÁXIMA DE CARGA 6200 KG, MOMENTO MÁXIMO DE CARGA 11,7 TM, ALCANCE MÁXIMO HORIZONTAL 9,70 M, INCLUSIVE CAMINHÃO TOCO PBT 16.000 KG, POTÊNCIA DE 189 CV - CHP DIURNO. AF_06/2014</v>
      </c>
      <c r="E621" s="49" t="str">
        <f>IF(B621="PMSP",VLOOKUP(C621,PMSP,3,FALSE),IF(B621="SINAPI",VLOOKUP(C621,SINAPI,3,FALSE),IF(B621="Cotações",VLOOKUP(C621,Cotações,3,FALSE),IF(B621="CPU",VLOOKUP(C621,CSP,3,FALSE),VLOOKUP(C621,SINAPICOMP,3,FALSE)))))</f>
        <v>CHP</v>
      </c>
      <c r="F621" s="50">
        <f>IF(B621="PMSP",VLOOKUP(C621,PMSP,5,FALSE),IF(B621="SINAPI",VLOOKUP(C621,SINAPI,5,FALSE),IF(B621="Cotações",VLOOKUP(C621,Cotações,4,FALSE),IF(B621="CPU",VLOOKUP(C621,CSP,5,FALSE),VLOOKUP(C621,SINAPICOMP,5,FALSE)))))</f>
        <v>266.04000000000002</v>
      </c>
      <c r="G621" s="51">
        <f>(15.7*2)/50</f>
        <v>0.628</v>
      </c>
      <c r="H621" s="50">
        <f>G621*F621</f>
        <v>167.07312000000002</v>
      </c>
    </row>
    <row r="622" spans="2:8" hidden="1" outlineLevel="1" x14ac:dyDescent="0.25">
      <c r="B622" s="52" t="s">
        <v>19279</v>
      </c>
      <c r="C622" s="53">
        <v>88265</v>
      </c>
      <c r="D622" s="16" t="str">
        <f>IF(B622="PMSP",VLOOKUP(C622,PMSP,2,FALSE),IF(B622="SINAPI",VLOOKUP(C622,SINAPI,2,FALSE),IF(B622="Cotações",VLOOKUP(C622,Cotações,2,FALSE),IF(B622="CPU",VLOOKUP(C622,CSP,2,FALSE),VLOOKUP(C622,SINAPICOMP,2,FALSE)))))</f>
        <v>ELETRICISTA INDUSTRIAL COM ENCARGOS COMPLEMENTARES</v>
      </c>
      <c r="E622" s="54" t="str">
        <f>IF(B622="PMSP",VLOOKUP(C622,PMSP,3,FALSE),IF(B622="SINAPI",VLOOKUP(C622,SINAPI,3,FALSE),IF(B622="Cotações",VLOOKUP(C622,Cotações,3,FALSE),IF(B622="CPU",VLOOKUP(C622,CSP,3,FALSE),VLOOKUP(C622,SINAPICOMP,3,FALSE)))))</f>
        <v>H</v>
      </c>
      <c r="F622" s="55">
        <f>IF(B622="PMSP",VLOOKUP(C622,PMSP,5,FALSE),IF(B622="SINAPI",VLOOKUP(C622,SINAPI,5,FALSE),IF(B622="Cotações",VLOOKUP(C622,Cotações,4,FALSE),IF(B622="CPU",VLOOKUP(C622,CSP,5,FALSE),VLOOKUP(C622,SINAPICOMP,5,FALSE)))))</f>
        <v>26.71</v>
      </c>
      <c r="G622" s="56">
        <f>G621</f>
        <v>0.628</v>
      </c>
      <c r="H622" s="55">
        <f>G622*F622</f>
        <v>16.773880000000002</v>
      </c>
    </row>
    <row r="623" spans="2:8" collapsed="1" x14ac:dyDescent="0.25"/>
    <row r="624" spans="2:8" x14ac:dyDescent="0.25">
      <c r="B624" s="31" t="s">
        <v>9</v>
      </c>
      <c r="C624" s="31" t="s">
        <v>1</v>
      </c>
      <c r="D624" s="31"/>
      <c r="E624" s="31"/>
      <c r="F624" s="31"/>
      <c r="G624" s="73" t="s">
        <v>2</v>
      </c>
      <c r="H624" s="73" t="s">
        <v>66</v>
      </c>
    </row>
    <row r="625" spans="2:8" x14ac:dyDescent="0.25">
      <c r="B625" s="36" t="s">
        <v>11971</v>
      </c>
      <c r="C625" s="116" t="s">
        <v>19289</v>
      </c>
      <c r="D625" s="116"/>
      <c r="E625" s="116"/>
      <c r="F625" s="44"/>
      <c r="G625" s="68" t="s">
        <v>2</v>
      </c>
      <c r="H625" s="45">
        <f>SUM(H627:H628)</f>
        <v>374.72</v>
      </c>
    </row>
    <row r="626" spans="2:8" hidden="1" outlineLevel="1" x14ac:dyDescent="0.25">
      <c r="B626" s="46" t="s">
        <v>61</v>
      </c>
      <c r="C626" s="46" t="s">
        <v>60</v>
      </c>
      <c r="D626" s="46" t="s">
        <v>62</v>
      </c>
      <c r="E626" s="46" t="s">
        <v>2</v>
      </c>
      <c r="F626" s="46" t="s">
        <v>63</v>
      </c>
      <c r="G626" s="69" t="s">
        <v>64</v>
      </c>
      <c r="H626" s="69" t="s">
        <v>65</v>
      </c>
    </row>
    <row r="627" spans="2:8" ht="54" hidden="1" outlineLevel="1" x14ac:dyDescent="0.25">
      <c r="B627" s="47" t="s">
        <v>19279</v>
      </c>
      <c r="C627" s="48">
        <v>5928</v>
      </c>
      <c r="D627" s="57" t="str">
        <f>IF(B627="PMSP",VLOOKUP(C627,PMSP,2,FALSE),IF(B627="SINAPI",VLOOKUP(C627,SINAPI,2,FALSE),IF(B627="Cotações",VLOOKUP(C627,Cotações,2,FALSE),IF(B627="CPU",VLOOKUP(C627,CSP,2,FALSE),VLOOKUP(C627,SINAPICOMP,2,FALSE)))))</f>
        <v>GUINDAUTO HIDRÁULICO, CAPACIDADE MÁXIMA DE CARGA 6200 KG, MOMENTO MÁXIMO DE CARGA 11,7 TM, ALCANCE MÁXIMO HORIZONTAL 9,70 M, INCLUSIVE CAMINHÃO TOCO PBT 16.000 KG, POTÊNCIA DE 189 CV - CHP DIURNO. AF_06/2014</v>
      </c>
      <c r="E627" s="49" t="str">
        <f>IF(B627="PMSP",VLOOKUP(C627,PMSP,3,FALSE),IF(B627="SINAPI",VLOOKUP(C627,SINAPI,3,FALSE),IF(B627="Cotações",VLOOKUP(C627,Cotações,3,FALSE),IF(B627="CPU",VLOOKUP(C627,CSP,3,FALSE),VLOOKUP(C627,SINAPICOMP,3,FALSE)))))</f>
        <v>CHP</v>
      </c>
      <c r="F627" s="50">
        <f>IF(B627="PMSP",VLOOKUP(C627,PMSP,5,FALSE),IF(B627="SINAPI",VLOOKUP(C627,SINAPI,5,FALSE),IF(B627="Cotações",VLOOKUP(C627,Cotações,4,FALSE),IF(B627="CPU",VLOOKUP(C627,CSP,5,FALSE),VLOOKUP(C627,SINAPICOMP,5,FALSE)))))</f>
        <v>266.04000000000002</v>
      </c>
      <c r="G627" s="51">
        <f>(32*2)/50</f>
        <v>1.28</v>
      </c>
      <c r="H627" s="50">
        <f>G627*F627</f>
        <v>340.53120000000001</v>
      </c>
    </row>
    <row r="628" spans="2:8" hidden="1" outlineLevel="1" x14ac:dyDescent="0.25">
      <c r="B628" s="52" t="s">
        <v>19279</v>
      </c>
      <c r="C628" s="53">
        <v>88265</v>
      </c>
      <c r="D628" s="16" t="str">
        <f>IF(B628="PMSP",VLOOKUP(C628,PMSP,2,FALSE),IF(B628="SINAPI",VLOOKUP(C628,SINAPI,2,FALSE),IF(B628="Cotações",VLOOKUP(C628,Cotações,2,FALSE),IF(B628="CPU",VLOOKUP(C628,CSP,2,FALSE),VLOOKUP(C628,SINAPICOMP,2,FALSE)))))</f>
        <v>ELETRICISTA INDUSTRIAL COM ENCARGOS COMPLEMENTARES</v>
      </c>
      <c r="E628" s="54" t="str">
        <f>IF(B628="PMSP",VLOOKUP(C628,PMSP,3,FALSE),IF(B628="SINAPI",VLOOKUP(C628,SINAPI,3,FALSE),IF(B628="Cotações",VLOOKUP(C628,Cotações,3,FALSE),IF(B628="CPU",VLOOKUP(C628,CSP,3,FALSE),VLOOKUP(C628,SINAPICOMP,3,FALSE)))))</f>
        <v>H</v>
      </c>
      <c r="F628" s="55">
        <f>IF(B628="PMSP",VLOOKUP(C628,PMSP,5,FALSE),IF(B628="SINAPI",VLOOKUP(C628,SINAPI,5,FALSE),IF(B628="Cotações",VLOOKUP(C628,Cotações,4,FALSE),IF(B628="CPU",VLOOKUP(C628,CSP,5,FALSE),VLOOKUP(C628,SINAPICOMP,5,FALSE)))))</f>
        <v>26.71</v>
      </c>
      <c r="G628" s="56">
        <f>G627</f>
        <v>1.28</v>
      </c>
      <c r="H628" s="55">
        <f>G628*F628</f>
        <v>34.188800000000001</v>
      </c>
    </row>
    <row r="629" spans="2:8" collapsed="1" x14ac:dyDescent="0.25"/>
    <row r="630" spans="2:8" x14ac:dyDescent="0.25">
      <c r="B630" s="31" t="s">
        <v>9</v>
      </c>
      <c r="C630" s="31" t="s">
        <v>1</v>
      </c>
      <c r="D630" s="31"/>
      <c r="E630" s="31"/>
      <c r="F630" s="31"/>
      <c r="G630" s="73" t="s">
        <v>2</v>
      </c>
      <c r="H630" s="73" t="s">
        <v>66</v>
      </c>
    </row>
    <row r="631" spans="2:8" x14ac:dyDescent="0.25">
      <c r="B631" s="36" t="s">
        <v>11972</v>
      </c>
      <c r="C631" s="116" t="s">
        <v>19290</v>
      </c>
      <c r="D631" s="116"/>
      <c r="E631" s="116"/>
      <c r="F631" s="44"/>
      <c r="G631" s="68" t="s">
        <v>2</v>
      </c>
      <c r="H631" s="45">
        <f>SUM(H633:H634)</f>
        <v>346.61600000000004</v>
      </c>
    </row>
    <row r="632" spans="2:8" hidden="1" outlineLevel="1" x14ac:dyDescent="0.25">
      <c r="B632" s="46" t="s">
        <v>61</v>
      </c>
      <c r="C632" s="46" t="s">
        <v>60</v>
      </c>
      <c r="D632" s="46" t="s">
        <v>62</v>
      </c>
      <c r="E632" s="46" t="s">
        <v>2</v>
      </c>
      <c r="F632" s="46" t="s">
        <v>63</v>
      </c>
      <c r="G632" s="69" t="s">
        <v>64</v>
      </c>
      <c r="H632" s="69" t="s">
        <v>65</v>
      </c>
    </row>
    <row r="633" spans="2:8" ht="54" hidden="1" outlineLevel="1" x14ac:dyDescent="0.25">
      <c r="B633" s="47" t="s">
        <v>19279</v>
      </c>
      <c r="C633" s="48">
        <v>5928</v>
      </c>
      <c r="D633" s="57" t="str">
        <f>IF(B633="PMSP",VLOOKUP(C633,PMSP,2,FALSE),IF(B633="SINAPI",VLOOKUP(C633,SINAPI,2,FALSE),IF(B633="Cotações",VLOOKUP(C633,Cotações,2,FALSE),IF(B633="CPU",VLOOKUP(C633,CSP,2,FALSE),VLOOKUP(C633,SINAPICOMP,2,FALSE)))))</f>
        <v>GUINDAUTO HIDRÁULICO, CAPACIDADE MÁXIMA DE CARGA 6200 KG, MOMENTO MÁXIMO DE CARGA 11,7 TM, ALCANCE MÁXIMO HORIZONTAL 9,70 M, INCLUSIVE CAMINHÃO TOCO PBT 16.000 KG, POTÊNCIA DE 189 CV - CHP DIURNO. AF_06/2014</v>
      </c>
      <c r="E633" s="49" t="str">
        <f>IF(B633="PMSP",VLOOKUP(C633,PMSP,3,FALSE),IF(B633="SINAPI",VLOOKUP(C633,SINAPI,3,FALSE),IF(B633="Cotações",VLOOKUP(C633,Cotações,3,FALSE),IF(B633="CPU",VLOOKUP(C633,CSP,3,FALSE),VLOOKUP(C633,SINAPICOMP,3,FALSE)))))</f>
        <v>CHP</v>
      </c>
      <c r="F633" s="50">
        <f>IF(B633="PMSP",VLOOKUP(C633,PMSP,5,FALSE),IF(B633="SINAPI",VLOOKUP(C633,SINAPI,5,FALSE),IF(B633="Cotações",VLOOKUP(C633,Cotações,4,FALSE),IF(B633="CPU",VLOOKUP(C633,CSP,5,FALSE),VLOOKUP(C633,SINAPICOMP,5,FALSE)))))</f>
        <v>266.04000000000002</v>
      </c>
      <c r="G633" s="51">
        <f>(29.6*2)/50</f>
        <v>1.1840000000000002</v>
      </c>
      <c r="H633" s="50">
        <f>G633*F633</f>
        <v>314.99136000000004</v>
      </c>
    </row>
    <row r="634" spans="2:8" hidden="1" outlineLevel="1" x14ac:dyDescent="0.25">
      <c r="B634" s="52" t="s">
        <v>19279</v>
      </c>
      <c r="C634" s="53">
        <v>88265</v>
      </c>
      <c r="D634" s="16" t="str">
        <f>IF(B634="PMSP",VLOOKUP(C634,PMSP,2,FALSE),IF(B634="SINAPI",VLOOKUP(C634,SINAPI,2,FALSE),IF(B634="Cotações",VLOOKUP(C634,Cotações,2,FALSE),IF(B634="CPU",VLOOKUP(C634,CSP,2,FALSE),VLOOKUP(C634,SINAPICOMP,2,FALSE)))))</f>
        <v>ELETRICISTA INDUSTRIAL COM ENCARGOS COMPLEMENTARES</v>
      </c>
      <c r="E634" s="54" t="str">
        <f>IF(B634="PMSP",VLOOKUP(C634,PMSP,3,FALSE),IF(B634="SINAPI",VLOOKUP(C634,SINAPI,3,FALSE),IF(B634="Cotações",VLOOKUP(C634,Cotações,3,FALSE),IF(B634="CPU",VLOOKUP(C634,CSP,3,FALSE),VLOOKUP(C634,SINAPICOMP,3,FALSE)))))</f>
        <v>H</v>
      </c>
      <c r="F634" s="55">
        <f>IF(B634="PMSP",VLOOKUP(C634,PMSP,5,FALSE),IF(B634="SINAPI",VLOOKUP(C634,SINAPI,5,FALSE),IF(B634="Cotações",VLOOKUP(C634,Cotações,4,FALSE),IF(B634="CPU",VLOOKUP(C634,CSP,5,FALSE),VLOOKUP(C634,SINAPICOMP,5,FALSE)))))</f>
        <v>26.71</v>
      </c>
      <c r="G634" s="56">
        <f>G633</f>
        <v>1.1840000000000002</v>
      </c>
      <c r="H634" s="55">
        <f>G634*F634</f>
        <v>31.624640000000007</v>
      </c>
    </row>
    <row r="635" spans="2:8" collapsed="1" x14ac:dyDescent="0.25"/>
    <row r="636" spans="2:8" x14ac:dyDescent="0.25">
      <c r="B636" s="31" t="s">
        <v>9</v>
      </c>
      <c r="C636" s="31" t="s">
        <v>1</v>
      </c>
      <c r="D636" s="31"/>
      <c r="E636" s="31"/>
      <c r="F636" s="31"/>
      <c r="G636" s="73" t="s">
        <v>2</v>
      </c>
      <c r="H636" s="73" t="s">
        <v>66</v>
      </c>
    </row>
    <row r="637" spans="2:8" ht="58.5" customHeight="1" x14ac:dyDescent="0.25">
      <c r="B637" s="36" t="s">
        <v>11973</v>
      </c>
      <c r="C637" s="116" t="s">
        <v>19291</v>
      </c>
      <c r="D637" s="116"/>
      <c r="E637" s="116"/>
      <c r="F637" s="44"/>
      <c r="G637" s="68" t="s">
        <v>2</v>
      </c>
      <c r="H637" s="45">
        <f>SUM(H639:H650)</f>
        <v>191.07774715071216</v>
      </c>
    </row>
    <row r="638" spans="2:8" hidden="1" outlineLevel="1" x14ac:dyDescent="0.25">
      <c r="B638" s="46" t="s">
        <v>61</v>
      </c>
      <c r="C638" s="46" t="s">
        <v>60</v>
      </c>
      <c r="D638" s="46" t="s">
        <v>62</v>
      </c>
      <c r="E638" s="46" t="s">
        <v>2</v>
      </c>
      <c r="F638" s="46" t="s">
        <v>63</v>
      </c>
      <c r="G638" s="69" t="s">
        <v>64</v>
      </c>
      <c r="H638" s="69" t="s">
        <v>65</v>
      </c>
    </row>
    <row r="639" spans="2:8" ht="54" hidden="1" outlineLevel="1" x14ac:dyDescent="0.25">
      <c r="B639" s="47" t="s">
        <v>19279</v>
      </c>
      <c r="C639" s="48">
        <v>5928</v>
      </c>
      <c r="D639" s="57" t="str">
        <f t="shared" ref="D639:D649" si="0">IF(B639="PMSP",VLOOKUP(C639,PMSP,2,FALSE),IF(B639="SINAPI",VLOOKUP(C639,SINAPI,2,FALSE),IF(B639="Cotações",VLOOKUP(C639,Cotações,2,FALSE),IF(B639="CPU",VLOOKUP(C639,CSP,2,FALSE),VLOOKUP(C639,SINAPICOMP,2,FALSE)))))</f>
        <v>GUINDAUTO HIDRÁULICO, CAPACIDADE MÁXIMA DE CARGA 6200 KG, MOMENTO MÁXIMO DE CARGA 11,7 TM, ALCANCE MÁXIMO HORIZONTAL 9,70 M, INCLUSIVE CAMINHÃO TOCO PBT 16.000 KG, POTÊNCIA DE 189 CV - CHP DIURNO. AF_06/2014</v>
      </c>
      <c r="E639" s="49" t="str">
        <f t="shared" ref="E639:E649" si="1">IF(B639="PMSP",VLOOKUP(C639,PMSP,3,FALSE),IF(B639="SINAPI",VLOOKUP(C639,SINAPI,3,FALSE),IF(B639="Cotações",VLOOKUP(C639,Cotações,3,FALSE),IF(B639="CPU",VLOOKUP(C639,CSP,3,FALSE),VLOOKUP(C639,SINAPICOMP,3,FALSE)))))</f>
        <v>CHP</v>
      </c>
      <c r="F639" s="50">
        <f t="shared" ref="F639:F649" si="2">IF(B639="PMSP",VLOOKUP(C639,PMSP,5,FALSE),IF(B639="SINAPI",VLOOKUP(C639,SINAPI,5,FALSE),IF(B639="Cotações",VLOOKUP(C639,Cotações,4,FALSE),IF(B639="CPU",VLOOKUP(C639,CSP,4,FALSE),VLOOKUP(C639,SINAPICOMP,5,FALSE)))))</f>
        <v>266.04000000000002</v>
      </c>
      <c r="G639" s="51">
        <f>7/20</f>
        <v>0.35</v>
      </c>
      <c r="H639" s="50">
        <f t="shared" ref="H639:H649" si="3">G639*F639</f>
        <v>93.114000000000004</v>
      </c>
    </row>
    <row r="640" spans="2:8" hidden="1" outlineLevel="1" x14ac:dyDescent="0.25">
      <c r="B640" s="52" t="s">
        <v>19279</v>
      </c>
      <c r="C640" s="53">
        <v>88265</v>
      </c>
      <c r="D640" s="16" t="str">
        <f t="shared" si="0"/>
        <v>ELETRICISTA INDUSTRIAL COM ENCARGOS COMPLEMENTARES</v>
      </c>
      <c r="E640" s="54" t="str">
        <f t="shared" si="1"/>
        <v>H</v>
      </c>
      <c r="F640" s="55">
        <f t="shared" si="2"/>
        <v>26.71</v>
      </c>
      <c r="G640" s="56">
        <f>G639</f>
        <v>0.35</v>
      </c>
      <c r="H640" s="55">
        <f t="shared" si="3"/>
        <v>9.3484999999999996</v>
      </c>
    </row>
    <row r="641" spans="2:8" hidden="1" outlineLevel="1" x14ac:dyDescent="0.25">
      <c r="B641" s="47" t="s">
        <v>58</v>
      </c>
      <c r="C641" s="48" t="s">
        <v>11837</v>
      </c>
      <c r="D641" s="57" t="str">
        <f t="shared" si="0"/>
        <v>Valor médio de lâmpadas para Artur Nogueira</v>
      </c>
      <c r="E641" s="49" t="str">
        <f t="shared" si="1"/>
        <v>Und.</v>
      </c>
      <c r="F641" s="50">
        <f t="shared" si="2"/>
        <v>54.279447121377416</v>
      </c>
      <c r="G641" s="51">
        <v>0.80299383094105226</v>
      </c>
      <c r="H641" s="50">
        <f t="shared" si="3"/>
        <v>43.586061185357124</v>
      </c>
    </row>
    <row r="642" spans="2:8" hidden="1" outlineLevel="1" x14ac:dyDescent="0.25">
      <c r="B642" s="52" t="s">
        <v>58</v>
      </c>
      <c r="C642" s="53" t="s">
        <v>11844</v>
      </c>
      <c r="D642" s="16" t="str">
        <f t="shared" si="0"/>
        <v>Valor médio de reatores para Artur Nogueira</v>
      </c>
      <c r="E642" s="54" t="str">
        <f t="shared" si="1"/>
        <v>Und.</v>
      </c>
      <c r="F642" s="55">
        <f t="shared" si="2"/>
        <v>109.01528634802416</v>
      </c>
      <c r="G642" s="56">
        <v>0.19058433761471549</v>
      </c>
      <c r="H642" s="55">
        <f t="shared" si="3"/>
        <v>20.776606138516723</v>
      </c>
    </row>
    <row r="643" spans="2:8" ht="27" hidden="1" outlineLevel="1" x14ac:dyDescent="0.25">
      <c r="B643" s="47" t="s">
        <v>11830</v>
      </c>
      <c r="C643" s="48">
        <v>2510</v>
      </c>
      <c r="D643" s="57" t="str">
        <f t="shared" si="0"/>
        <v>RELE FOTOELETRICO INTERNO E EXTERNO BIVOLT 1000 W, DE CONECTOR, SEM BASE</v>
      </c>
      <c r="E643" s="49" t="str">
        <f t="shared" si="1"/>
        <v xml:space="preserve">UN    </v>
      </c>
      <c r="F643" s="50" t="str">
        <f t="shared" si="2"/>
        <v>52,40</v>
      </c>
      <c r="G643" s="51">
        <v>0.2541945160621506</v>
      </c>
      <c r="H643" s="50">
        <f t="shared" si="3"/>
        <v>13.319792641656692</v>
      </c>
    </row>
    <row r="644" spans="2:8" hidden="1" outlineLevel="1" x14ac:dyDescent="0.25">
      <c r="B644" s="52" t="s">
        <v>11830</v>
      </c>
      <c r="C644" s="53">
        <v>39380</v>
      </c>
      <c r="D644" s="16" t="str">
        <f t="shared" si="0"/>
        <v>BASE PARA RELE COM SUPORTE METALICO</v>
      </c>
      <c r="E644" s="54" t="str">
        <f t="shared" si="1"/>
        <v xml:space="preserve">UN    </v>
      </c>
      <c r="F644" s="55" t="str">
        <f t="shared" si="2"/>
        <v>29,98</v>
      </c>
      <c r="G644" s="56">
        <v>1.3907017987085048E-2</v>
      </c>
      <c r="H644" s="55">
        <f t="shared" si="3"/>
        <v>0.41693239925280973</v>
      </c>
    </row>
    <row r="645" spans="2:8" ht="27" hidden="1" outlineLevel="1" x14ac:dyDescent="0.25">
      <c r="B645" s="47" t="s">
        <v>11830</v>
      </c>
      <c r="C645" s="48">
        <v>12294</v>
      </c>
      <c r="D645" s="57" t="str">
        <f t="shared" si="0"/>
        <v>SOQUETE DE PORCELANA BASE E27, PARA USO AO TEMPO, PARA LAMPADAS</v>
      </c>
      <c r="E645" s="49" t="str">
        <f t="shared" si="1"/>
        <v xml:space="preserve">UN    </v>
      </c>
      <c r="F645" s="50" t="str">
        <f t="shared" si="2"/>
        <v>14,96</v>
      </c>
      <c r="G645" s="51">
        <v>4.1127379221834199E-3</v>
      </c>
      <c r="H645" s="50">
        <f t="shared" si="3"/>
        <v>6.1526559315863968E-2</v>
      </c>
    </row>
    <row r="646" spans="2:8" ht="27" hidden="1" outlineLevel="1" x14ac:dyDescent="0.25">
      <c r="B646" s="52" t="s">
        <v>11826</v>
      </c>
      <c r="C646" s="53">
        <v>51245</v>
      </c>
      <c r="D646" s="16" t="str">
        <f t="shared" si="0"/>
        <v>QUADRO COMANDO METÁLICO PINTADO COM MEDIDAS MÍNIMAS DE 95X60X22 CM</v>
      </c>
      <c r="E646" s="54" t="str">
        <f t="shared" si="1"/>
        <v>Un</v>
      </c>
      <c r="F646" s="55">
        <f t="shared" si="2"/>
        <v>654.31745476999993</v>
      </c>
      <c r="G646" s="56">
        <v>8.2730025358815924E-3</v>
      </c>
      <c r="H646" s="55">
        <f t="shared" si="3"/>
        <v>5.4131699625837983</v>
      </c>
    </row>
    <row r="647" spans="2:8" ht="40.5" hidden="1" outlineLevel="1" x14ac:dyDescent="0.25">
      <c r="B647" s="47" t="s">
        <v>11830</v>
      </c>
      <c r="C647" s="48">
        <v>39258</v>
      </c>
      <c r="D647" s="57" t="str">
        <f t="shared" si="0"/>
        <v>CABO MULTIPOLAR DE COBRE, FLEXIVEL, CLASSE 4 OU 5, ISOLACAO EM HEPR, COBERTURA EM PVC-ST2, ANTICHAMA BWF-B, 0,6/1 KV, 3 CONDUTORES DE 2,5 MM2</v>
      </c>
      <c r="E647" s="49" t="str">
        <f t="shared" si="1"/>
        <v xml:space="preserve">M     </v>
      </c>
      <c r="F647" s="50" t="str">
        <f t="shared" si="2"/>
        <v>7,60</v>
      </c>
      <c r="G647" s="51">
        <v>8.1087722172168072E-3</v>
      </c>
      <c r="H647" s="50">
        <f t="shared" si="3"/>
        <v>6.1626668850847735E-2</v>
      </c>
    </row>
    <row r="648" spans="2:8" ht="27" hidden="1" outlineLevel="1" x14ac:dyDescent="0.25">
      <c r="B648" s="52" t="s">
        <v>11830</v>
      </c>
      <c r="C648" s="53">
        <v>1597</v>
      </c>
      <c r="D648" s="16" t="str">
        <f t="shared" si="0"/>
        <v>CONECTOR DE ALUMINIO TIPO PRENSA CABO, BITOLA 3/8", PARA CABOS DE DIAMETRO DE 9 A 10 MM</v>
      </c>
      <c r="E648" s="54" t="str">
        <f t="shared" si="1"/>
        <v xml:space="preserve">UN    </v>
      </c>
      <c r="F648" s="55" t="str">
        <f t="shared" si="2"/>
        <v>12,95</v>
      </c>
      <c r="G648" s="56">
        <v>8.2113691401908065E-3</v>
      </c>
      <c r="H648" s="55">
        <f t="shared" si="3"/>
        <v>0.10633723036547094</v>
      </c>
    </row>
    <row r="649" spans="2:8" hidden="1" outlineLevel="1" x14ac:dyDescent="0.25">
      <c r="B649" s="47" t="s">
        <v>11829</v>
      </c>
      <c r="C649" s="48">
        <v>9</v>
      </c>
      <c r="D649" s="57" t="str">
        <f t="shared" si="0"/>
        <v>Braço médio em tubo de aço galvanizado a fogo, 48mm.</v>
      </c>
      <c r="E649" s="49" t="str">
        <f t="shared" si="1"/>
        <v>Und.</v>
      </c>
      <c r="F649" s="50">
        <f t="shared" si="2"/>
        <v>292.67</v>
      </c>
      <c r="G649" s="51">
        <v>8.1087722172168072E-3</v>
      </c>
      <c r="H649" s="50">
        <f t="shared" si="3"/>
        <v>2.3731943648128433</v>
      </c>
    </row>
    <row r="650" spans="2:8" hidden="1" outlineLevel="1" x14ac:dyDescent="0.25">
      <c r="B650" s="52" t="s">
        <v>11829</v>
      </c>
      <c r="C650" s="53">
        <v>20</v>
      </c>
      <c r="D650" s="16" t="str">
        <f t="shared" ref="D650" si="4">IF(B650="PMSP",VLOOKUP(C650,PMSP,2,FALSE),IF(B650="SINAPI",VLOOKUP(C650,SINAPI,2,FALSE),IF(B650="Cotações",VLOOKUP(C650,Cotações,2,FALSE),IF(B650="CPU",VLOOKUP(C650,CSP,2,FALSE),VLOOKUP(C650,SINAPICOMP,2,FALSE)))))</f>
        <v>Descarte de lâmpada</v>
      </c>
      <c r="E650" s="54" t="str">
        <f t="shared" ref="E650" si="5">IF(B650="PMSP",VLOOKUP(C650,PMSP,3,FALSE),IF(B650="SINAPI",VLOOKUP(C650,SINAPI,3,FALSE),IF(B650="Cotações",VLOOKUP(C650,Cotações,3,FALSE),IF(B650="CPU",VLOOKUP(C650,CSP,3,FALSE),VLOOKUP(C650,SINAPICOMP,3,FALSE)))))</f>
        <v>Und.</v>
      </c>
      <c r="F650" s="55">
        <f t="shared" ref="F650" si="6">IF(B650="PMSP",VLOOKUP(C650,PMSP,5,FALSE),IF(B650="SINAPI",VLOOKUP(C650,SINAPI,5,FALSE),IF(B650="Cotações",VLOOKUP(C650,Cotações,4,FALSE),IF(B650="CPU",VLOOKUP(C650,CSP,4,FALSE),VLOOKUP(C650,SINAPICOMP,5,FALSE)))))</f>
        <v>2.5</v>
      </c>
      <c r="G650" s="56">
        <v>1</v>
      </c>
      <c r="H650" s="55">
        <f t="shared" ref="H650" si="7">G650*F650</f>
        <v>2.5</v>
      </c>
    </row>
    <row r="651" spans="2:8" ht="14.25" customHeight="1" collapsed="1" x14ac:dyDescent="0.25"/>
    <row r="652" spans="2:8" x14ac:dyDescent="0.25">
      <c r="B652" s="31" t="s">
        <v>9</v>
      </c>
      <c r="C652" s="31" t="s">
        <v>1</v>
      </c>
      <c r="D652" s="31"/>
      <c r="E652" s="31"/>
      <c r="F652" s="31"/>
      <c r="G652" s="73" t="s">
        <v>2</v>
      </c>
      <c r="H652" s="73" t="s">
        <v>66</v>
      </c>
    </row>
    <row r="653" spans="2:8" ht="36" customHeight="1" x14ac:dyDescent="0.25">
      <c r="B653" s="36" t="s">
        <v>19294</v>
      </c>
      <c r="C653" s="116" t="s">
        <v>19293</v>
      </c>
      <c r="D653" s="116"/>
      <c r="E653" s="116"/>
      <c r="F653" s="44"/>
      <c r="G653" s="68" t="s">
        <v>2</v>
      </c>
      <c r="H653" s="45">
        <f>SUM(H655:H656)</f>
        <v>133.20124999999999</v>
      </c>
    </row>
    <row r="654" spans="2:8" hidden="1" outlineLevel="1" x14ac:dyDescent="0.25">
      <c r="B654" s="46" t="s">
        <v>61</v>
      </c>
      <c r="C654" s="46" t="s">
        <v>60</v>
      </c>
      <c r="D654" s="46" t="s">
        <v>62</v>
      </c>
      <c r="E654" s="46" t="s">
        <v>2</v>
      </c>
      <c r="F654" s="46" t="s">
        <v>63</v>
      </c>
      <c r="G654" s="69" t="s">
        <v>64</v>
      </c>
      <c r="H654" s="69" t="s">
        <v>65</v>
      </c>
    </row>
    <row r="655" spans="2:8" ht="54" hidden="1" outlineLevel="1" x14ac:dyDescent="0.25">
      <c r="B655" s="47" t="s">
        <v>19279</v>
      </c>
      <c r="C655" s="48">
        <v>5928</v>
      </c>
      <c r="D655" s="57" t="str">
        <f>IF(B655="PMSP",VLOOKUP(C655,PMSP,2,FALSE),IF(B655="SINAPI",VLOOKUP(C655,SINAPI,2,FALSE),IF(B655="Cotações",VLOOKUP(C655,Cotações,2,FALSE),IF(B655="CPU",VLOOKUP(C655,CSP,2,FALSE),VLOOKUP(C655,SINAPICOMP,2,FALSE)))))</f>
        <v>GUINDAUTO HIDRÁULICO, CAPACIDADE MÁXIMA DE CARGA 6200 KG, MOMENTO MÁXIMO DE CARGA 11,7 TM, ALCANCE MÁXIMO HORIZONTAL 9,70 M, INCLUSIVE CAMINHÃO TOCO PBT 16.000 KG, POTÊNCIA DE 189 CV - CHP DIURNO. AF_06/2014</v>
      </c>
      <c r="E655" s="49" t="str">
        <f>IF(B655="PMSP",VLOOKUP(C655,PMSP,3,FALSE),IF(B655="SINAPI",VLOOKUP(C655,SINAPI,3,FALSE),IF(B655="Cotações",VLOOKUP(C655,Cotações,3,FALSE),IF(B655="CPU",VLOOKUP(C655,CSP,3,FALSE),VLOOKUP(C655,SINAPICOMP,3,FALSE)))))</f>
        <v>CHP</v>
      </c>
      <c r="F655" s="50">
        <f>IF(B655="PMSP",VLOOKUP(C655,PMSP,5,FALSE),IF(B655="SINAPI",VLOOKUP(C655,SINAPI,5,FALSE),IF(B655="Cotações",VLOOKUP(C655,Cotações,4,FALSE),IF(B655="CPU",VLOOKUP(C655,CSP,4,FALSE),VLOOKUP(C655,SINAPICOMP,5,FALSE)))))</f>
        <v>266.04000000000002</v>
      </c>
      <c r="G655" s="51">
        <f>7*1.3/20</f>
        <v>0.45499999999999996</v>
      </c>
      <c r="H655" s="50">
        <f>G655*F655</f>
        <v>121.04819999999999</v>
      </c>
    </row>
    <row r="656" spans="2:8" hidden="1" outlineLevel="1" x14ac:dyDescent="0.25">
      <c r="B656" s="52" t="s">
        <v>19279</v>
      </c>
      <c r="C656" s="53">
        <v>88265</v>
      </c>
      <c r="D656" s="16" t="str">
        <f>IF(B656="PMSP",VLOOKUP(C656,PMSP,2,FALSE),IF(B656="SINAPI",VLOOKUP(C656,SINAPI,2,FALSE),IF(B656="Cotações",VLOOKUP(C656,Cotações,2,FALSE),IF(B656="CPU",VLOOKUP(C656,CSP,2,FALSE),VLOOKUP(C656,SINAPICOMP,2,FALSE)))))</f>
        <v>ELETRICISTA INDUSTRIAL COM ENCARGOS COMPLEMENTARES</v>
      </c>
      <c r="E656" s="54" t="str">
        <f>IF(B656="PMSP",VLOOKUP(C656,PMSP,3,FALSE),IF(B656="SINAPI",VLOOKUP(C656,SINAPI,3,FALSE),IF(B656="Cotações",VLOOKUP(C656,Cotações,3,FALSE),IF(B656="CPU",VLOOKUP(C656,CSP,3,FALSE),VLOOKUP(C656,SINAPICOMP,3,FALSE)))))</f>
        <v>H</v>
      </c>
      <c r="F656" s="55">
        <f>IF(B656="PMSP",VLOOKUP(C656,PMSP,5,FALSE),IF(B656="SINAPI",VLOOKUP(C656,SINAPI,5,FALSE),IF(B656="Cotações",VLOOKUP(C656,Cotações,4,FALSE),IF(B656="CPU",VLOOKUP(C656,CSP,4,FALSE),VLOOKUP(C656,SINAPICOMP,5,FALSE)))))</f>
        <v>26.71</v>
      </c>
      <c r="G656" s="56">
        <f>G655</f>
        <v>0.45499999999999996</v>
      </c>
      <c r="H656" s="55">
        <f>G656*F656</f>
        <v>12.153049999999999</v>
      </c>
    </row>
    <row r="657" spans="2:8" collapsed="1" x14ac:dyDescent="0.25"/>
    <row r="658" spans="2:8" x14ac:dyDescent="0.25">
      <c r="B658" s="31" t="s">
        <v>9</v>
      </c>
      <c r="C658" s="31" t="s">
        <v>1</v>
      </c>
      <c r="D658" s="31"/>
      <c r="E658" s="31"/>
      <c r="F658" s="31"/>
      <c r="G658" s="73" t="s">
        <v>2</v>
      </c>
      <c r="H658" s="73" t="s">
        <v>66</v>
      </c>
    </row>
    <row r="659" spans="2:8" ht="26.25" customHeight="1" x14ac:dyDescent="0.25">
      <c r="B659" s="36" t="s">
        <v>19295</v>
      </c>
      <c r="C659" s="116" t="s">
        <v>19297</v>
      </c>
      <c r="D659" s="116"/>
      <c r="E659" s="116"/>
      <c r="F659" s="44"/>
      <c r="G659" s="68" t="s">
        <v>2</v>
      </c>
      <c r="H659" s="45">
        <f>SUM(H661:H662)</f>
        <v>122.955</v>
      </c>
    </row>
    <row r="660" spans="2:8" hidden="1" outlineLevel="1" x14ac:dyDescent="0.25">
      <c r="B660" s="46" t="s">
        <v>61</v>
      </c>
      <c r="C660" s="46" t="s">
        <v>60</v>
      </c>
      <c r="D660" s="46" t="s">
        <v>62</v>
      </c>
      <c r="E660" s="46" t="s">
        <v>2</v>
      </c>
      <c r="F660" s="46" t="s">
        <v>63</v>
      </c>
      <c r="G660" s="69" t="s">
        <v>64</v>
      </c>
      <c r="H660" s="69" t="s">
        <v>65</v>
      </c>
    </row>
    <row r="661" spans="2:8" ht="54" hidden="1" outlineLevel="1" x14ac:dyDescent="0.25">
      <c r="B661" s="47" t="s">
        <v>19279</v>
      </c>
      <c r="C661" s="48">
        <v>5928</v>
      </c>
      <c r="D661" s="57" t="str">
        <f>IF(B661="PMSP",VLOOKUP(C661,PMSP,2,FALSE),IF(B661="SINAPI",VLOOKUP(C661,SINAPI,2,FALSE),IF(B661="Cotações",VLOOKUP(C661,Cotações,2,FALSE),IF(B661="CPU",VLOOKUP(C661,CSP,2,FALSE),VLOOKUP(C661,SINAPICOMP,2,FALSE)))))</f>
        <v>GUINDAUTO HIDRÁULICO, CAPACIDADE MÁXIMA DE CARGA 6200 KG, MOMENTO MÁXIMO DE CARGA 11,7 TM, ALCANCE MÁXIMO HORIZONTAL 9,70 M, INCLUSIVE CAMINHÃO TOCO PBT 16.000 KG, POTÊNCIA DE 189 CV - CHP DIURNO. AF_06/2014</v>
      </c>
      <c r="E661" s="49" t="str">
        <f>IF(B661="PMSP",VLOOKUP(C661,PMSP,3,FALSE),IF(B661="SINAPI",VLOOKUP(C661,SINAPI,3,FALSE),IF(B661="Cotações",VLOOKUP(C661,Cotações,3,FALSE),IF(B661="CPU",VLOOKUP(C661,CSP,3,FALSE),VLOOKUP(C661,SINAPICOMP,3,FALSE)))))</f>
        <v>CHP</v>
      </c>
      <c r="F661" s="50">
        <f>IF(B661="PMSP",VLOOKUP(C661,PMSP,5,FALSE),IF(B661="SINAPI",VLOOKUP(C661,SINAPI,5,FALSE),IF(B661="Cotações",VLOOKUP(C661,Cotações,4,FALSE),IF(B661="CPU",VLOOKUP(C661,CSP,4,FALSE),VLOOKUP(C661,SINAPICOMP,5,FALSE)))))</f>
        <v>266.04000000000002</v>
      </c>
      <c r="G661" s="51">
        <f>(7/20)*1.2</f>
        <v>0.42</v>
      </c>
      <c r="H661" s="50">
        <f>G661*F661</f>
        <v>111.7368</v>
      </c>
    </row>
    <row r="662" spans="2:8" hidden="1" outlineLevel="1" x14ac:dyDescent="0.25">
      <c r="B662" s="52" t="s">
        <v>19279</v>
      </c>
      <c r="C662" s="53">
        <v>88265</v>
      </c>
      <c r="D662" s="16" t="str">
        <f>IF(B662="PMSP",VLOOKUP(C662,PMSP,2,FALSE),IF(B662="SINAPI",VLOOKUP(C662,SINAPI,2,FALSE),IF(B662="Cotações",VLOOKUP(C662,Cotações,2,FALSE),IF(B662="CPU",VLOOKUP(C662,CSP,2,FALSE),VLOOKUP(C662,SINAPICOMP,2,FALSE)))))</f>
        <v>ELETRICISTA INDUSTRIAL COM ENCARGOS COMPLEMENTARES</v>
      </c>
      <c r="E662" s="54" t="str">
        <f>IF(B662="PMSP",VLOOKUP(C662,PMSP,3,FALSE),IF(B662="SINAPI",VLOOKUP(C662,SINAPI,3,FALSE),IF(B662="Cotações",VLOOKUP(C662,Cotações,3,FALSE),IF(B662="CPU",VLOOKUP(C662,CSP,3,FALSE),VLOOKUP(C662,SINAPICOMP,3,FALSE)))))</f>
        <v>H</v>
      </c>
      <c r="F662" s="55">
        <f>IF(B662="PMSP",VLOOKUP(C662,PMSP,5,FALSE),IF(B662="SINAPI",VLOOKUP(C662,SINAPI,5,FALSE),IF(B662="Cotações",VLOOKUP(C662,Cotações,4,FALSE),IF(B662="CPU",VLOOKUP(C662,CSP,4,FALSE),VLOOKUP(C662,SINAPICOMP,5,FALSE)))))</f>
        <v>26.71</v>
      </c>
      <c r="G662" s="56">
        <f>G661</f>
        <v>0.42</v>
      </c>
      <c r="H662" s="55">
        <f>G662*F662</f>
        <v>11.2182</v>
      </c>
    </row>
    <row r="663" spans="2:8" collapsed="1" x14ac:dyDescent="0.25"/>
    <row r="664" spans="2:8" x14ac:dyDescent="0.25">
      <c r="B664" s="31" t="s">
        <v>9</v>
      </c>
      <c r="C664" s="31" t="s">
        <v>1</v>
      </c>
      <c r="D664" s="31"/>
      <c r="E664" s="31"/>
      <c r="F664" s="31"/>
      <c r="G664" s="73" t="s">
        <v>2</v>
      </c>
      <c r="H664" s="73" t="s">
        <v>66</v>
      </c>
    </row>
    <row r="665" spans="2:8" ht="30" customHeight="1" x14ac:dyDescent="0.25">
      <c r="B665" s="36" t="s">
        <v>19296</v>
      </c>
      <c r="C665" s="116" t="s">
        <v>19316</v>
      </c>
      <c r="D665" s="116"/>
      <c r="E665" s="116"/>
      <c r="F665" s="44"/>
      <c r="G665" s="68" t="s">
        <v>2</v>
      </c>
      <c r="H665" s="45">
        <f>SUM(H667:H668)</f>
        <v>136.61666666666667</v>
      </c>
    </row>
    <row r="666" spans="2:8" hidden="1" outlineLevel="1" x14ac:dyDescent="0.25">
      <c r="B666" s="46" t="s">
        <v>61</v>
      </c>
      <c r="C666" s="46" t="s">
        <v>60</v>
      </c>
      <c r="D666" s="46" t="s">
        <v>62</v>
      </c>
      <c r="E666" s="46" t="s">
        <v>2</v>
      </c>
      <c r="F666" s="46" t="s">
        <v>63</v>
      </c>
      <c r="G666" s="69" t="s">
        <v>64</v>
      </c>
      <c r="H666" s="69" t="s">
        <v>65</v>
      </c>
    </row>
    <row r="667" spans="2:8" ht="54" hidden="1" outlineLevel="1" x14ac:dyDescent="0.25">
      <c r="B667" s="47" t="s">
        <v>19279</v>
      </c>
      <c r="C667" s="48">
        <v>5928</v>
      </c>
      <c r="D667" s="57" t="str">
        <f>IF(B667="PMSP",VLOOKUP(C667,PMSP,2,FALSE),IF(B667="SINAPI",VLOOKUP(C667,SINAPI,2,FALSE),IF(B667="Cotações",VLOOKUP(C667,Cotações,2,FALSE),IF(B667="CPU",VLOOKUP(C667,CSP,2,FALSE),VLOOKUP(C667,SINAPICOMP,2,FALSE)))))</f>
        <v>GUINDAUTO HIDRÁULICO, CAPACIDADE MÁXIMA DE CARGA 6200 KG, MOMENTO MÁXIMO DE CARGA 11,7 TM, ALCANCE MÁXIMO HORIZONTAL 9,70 M, INCLUSIVE CAMINHÃO TOCO PBT 16.000 KG, POTÊNCIA DE 189 CV - CHP DIURNO. AF_06/2014</v>
      </c>
      <c r="E667" s="49" t="str">
        <f>IF(B667="PMSP",VLOOKUP(C667,PMSP,3,FALSE),IF(B667="SINAPI",VLOOKUP(C667,SINAPI,3,FALSE),IF(B667="Cotações",VLOOKUP(C667,Cotações,3,FALSE),IF(B667="CPU",VLOOKUP(C667,CSP,3,FALSE),VLOOKUP(C667,SINAPICOMP,3,FALSE)))))</f>
        <v>CHP</v>
      </c>
      <c r="F667" s="50">
        <f>IF(B667="PMSP",VLOOKUP(C667,PMSP,5,FALSE),IF(B667="SINAPI",VLOOKUP(C667,SINAPI,5,FALSE),IF(B667="Cotações",VLOOKUP(C667,Cotações,4,FALSE),IF(B667="CPU",VLOOKUP(C667,CSP,4,FALSE),VLOOKUP(C667,SINAPICOMP,5,FALSE)))))</f>
        <v>266.04000000000002</v>
      </c>
      <c r="G667" s="51">
        <f>7/15</f>
        <v>0.46666666666666667</v>
      </c>
      <c r="H667" s="50">
        <f>G667*F667</f>
        <v>124.15200000000002</v>
      </c>
    </row>
    <row r="668" spans="2:8" hidden="1" outlineLevel="1" x14ac:dyDescent="0.25">
      <c r="B668" s="52" t="s">
        <v>19279</v>
      </c>
      <c r="C668" s="53">
        <v>88265</v>
      </c>
      <c r="D668" s="16" t="str">
        <f>IF(B668="PMSP",VLOOKUP(C668,PMSP,2,FALSE),IF(B668="SINAPI",VLOOKUP(C668,SINAPI,2,FALSE),IF(B668="Cotações",VLOOKUP(C668,Cotações,2,FALSE),IF(B668="CPU",VLOOKUP(C668,CSP,2,FALSE),VLOOKUP(C668,SINAPICOMP,2,FALSE)))))</f>
        <v>ELETRICISTA INDUSTRIAL COM ENCARGOS COMPLEMENTARES</v>
      </c>
      <c r="E668" s="54" t="str">
        <f>IF(B668="PMSP",VLOOKUP(C668,PMSP,3,FALSE),IF(B668="SINAPI",VLOOKUP(C668,SINAPI,3,FALSE),IF(B668="Cotações",VLOOKUP(C668,Cotações,3,FALSE),IF(B668="CPU",VLOOKUP(C668,CSP,3,FALSE),VLOOKUP(C668,SINAPICOMP,3,FALSE)))))</f>
        <v>H</v>
      </c>
      <c r="F668" s="55">
        <f>IF(B668="PMSP",VLOOKUP(C668,PMSP,5,FALSE),IF(B668="SINAPI",VLOOKUP(C668,SINAPI,5,FALSE),IF(B668="Cotações",VLOOKUP(C668,Cotações,4,FALSE),IF(B668="CPU",VLOOKUP(C668,CSP,4,FALSE),VLOOKUP(C668,SINAPICOMP,5,FALSE)))))</f>
        <v>26.71</v>
      </c>
      <c r="G668" s="56">
        <f>G667</f>
        <v>0.46666666666666667</v>
      </c>
      <c r="H668" s="55">
        <f>G668*F668</f>
        <v>12.464666666666668</v>
      </c>
    </row>
    <row r="669" spans="2:8" collapsed="1" x14ac:dyDescent="0.25"/>
    <row r="670" spans="2:8" x14ac:dyDescent="0.25">
      <c r="B670" s="31" t="s">
        <v>9</v>
      </c>
      <c r="C670" s="31" t="s">
        <v>1</v>
      </c>
      <c r="D670" s="31"/>
      <c r="E670" s="31"/>
      <c r="F670" s="31"/>
      <c r="G670" s="73" t="s">
        <v>2</v>
      </c>
      <c r="H670" s="73" t="s">
        <v>66</v>
      </c>
    </row>
    <row r="671" spans="2:8" ht="57.75" customHeight="1" x14ac:dyDescent="0.25">
      <c r="B671" s="36" t="s">
        <v>19299</v>
      </c>
      <c r="C671" s="116" t="s">
        <v>19300</v>
      </c>
      <c r="D671" s="116"/>
      <c r="E671" s="116"/>
      <c r="F671" s="44"/>
      <c r="G671" s="68" t="s">
        <v>2</v>
      </c>
      <c r="H671" s="45">
        <f>SUM(H673:H685)</f>
        <v>204.7464735235321</v>
      </c>
    </row>
    <row r="672" spans="2:8" hidden="1" outlineLevel="1" x14ac:dyDescent="0.25">
      <c r="B672" s="46" t="s">
        <v>61</v>
      </c>
      <c r="C672" s="46" t="s">
        <v>60</v>
      </c>
      <c r="D672" s="46" t="s">
        <v>62</v>
      </c>
      <c r="E672" s="46" t="s">
        <v>2</v>
      </c>
      <c r="F672" s="46" t="s">
        <v>63</v>
      </c>
      <c r="G672" s="69" t="s">
        <v>64</v>
      </c>
      <c r="H672" s="69" t="s">
        <v>65</v>
      </c>
    </row>
    <row r="673" spans="2:8" hidden="1" outlineLevel="1" x14ac:dyDescent="0.25">
      <c r="B673" s="52" t="s">
        <v>58</v>
      </c>
      <c r="C673" s="53" t="s">
        <v>11966</v>
      </c>
      <c r="D673" s="16" t="str">
        <f t="shared" ref="D673:D684" si="8">IF(B673="PMSP",VLOOKUP(C673,PMSP,2,FALSE),IF(B673="SINAPI",VLOOKUP(C673,SINAPI,2,FALSE),IF(B673="Cotações",VLOOKUP(C673,Cotações,2,FALSE),IF(B673="CPU",VLOOKUP(C673,CSP,2,FALSE),VLOOKUP(C673,SINAPICOMP,2,FALSE)))))</f>
        <v>Complemento de deslocamento para Conchal</v>
      </c>
      <c r="E673" s="54" t="str">
        <f t="shared" ref="E673:E684" si="9">IF(B673="PMSP",VLOOKUP(C673,PMSP,3,FALSE),IF(B673="SINAPI",VLOOKUP(C673,SINAPI,3,FALSE),IF(B673="Cotações",VLOOKUP(C673,Cotações,3,FALSE),IF(B673="CPU",VLOOKUP(C673,CSP,3,FALSE),VLOOKUP(C673,SINAPICOMP,3,FALSE)))))</f>
        <v>Und.</v>
      </c>
      <c r="F673" s="55">
        <f t="shared" ref="F673:F684" si="10">IF(B673="PMSP",VLOOKUP(C673,PMSP,5,FALSE),IF(B673="SINAPI",VLOOKUP(C673,SINAPI,5,FALSE),IF(B673="Cotações",VLOOKUP(C673,Cotações,4,FALSE),IF(B673="CPU",VLOOKUP(C673,CSP,4,FALSE),VLOOKUP(C673,SINAPICOMP,5,FALSE)))))</f>
        <v>364.529</v>
      </c>
      <c r="G673" s="56">
        <f>1/20</f>
        <v>0.05</v>
      </c>
      <c r="H673" s="55">
        <f t="shared" ref="H673:H684" si="11">G673*F673</f>
        <v>18.22645</v>
      </c>
    </row>
    <row r="674" spans="2:8" ht="54" hidden="1" outlineLevel="1" x14ac:dyDescent="0.25">
      <c r="B674" s="47" t="s">
        <v>19279</v>
      </c>
      <c r="C674" s="48">
        <v>5928</v>
      </c>
      <c r="D674" s="57" t="str">
        <f t="shared" si="8"/>
        <v>GUINDAUTO HIDRÁULICO, CAPACIDADE MÁXIMA DE CARGA 6200 KG, MOMENTO MÁXIMO DE CARGA 11,7 TM, ALCANCE MÁXIMO HORIZONTAL 9,70 M, INCLUSIVE CAMINHÃO TOCO PBT 16.000 KG, POTÊNCIA DE 189 CV - CHP DIURNO. AF_06/2014</v>
      </c>
      <c r="E674" s="49" t="str">
        <f t="shared" si="9"/>
        <v>CHP</v>
      </c>
      <c r="F674" s="50">
        <f t="shared" si="10"/>
        <v>266.04000000000002</v>
      </c>
      <c r="G674" s="51">
        <f>7/20</f>
        <v>0.35</v>
      </c>
      <c r="H674" s="50">
        <f t="shared" si="11"/>
        <v>93.114000000000004</v>
      </c>
    </row>
    <row r="675" spans="2:8" hidden="1" outlineLevel="1" x14ac:dyDescent="0.25">
      <c r="B675" s="52" t="s">
        <v>19279</v>
      </c>
      <c r="C675" s="53">
        <v>88265</v>
      </c>
      <c r="D675" s="16" t="str">
        <f t="shared" si="8"/>
        <v>ELETRICISTA INDUSTRIAL COM ENCARGOS COMPLEMENTARES</v>
      </c>
      <c r="E675" s="54" t="str">
        <f t="shared" si="9"/>
        <v>H</v>
      </c>
      <c r="F675" s="55">
        <f t="shared" si="10"/>
        <v>26.71</v>
      </c>
      <c r="G675" s="56">
        <f>G674</f>
        <v>0.35</v>
      </c>
      <c r="H675" s="55">
        <f t="shared" si="11"/>
        <v>9.3484999999999996</v>
      </c>
    </row>
    <row r="676" spans="2:8" hidden="1" outlineLevel="1" x14ac:dyDescent="0.25">
      <c r="B676" s="47" t="s">
        <v>58</v>
      </c>
      <c r="C676" s="48" t="s">
        <v>11850</v>
      </c>
      <c r="D676" s="57" t="str">
        <f t="shared" si="8"/>
        <v>Valor médio de lâmpadas para Conchal</v>
      </c>
      <c r="E676" s="49" t="str">
        <f t="shared" si="9"/>
        <v>Und.</v>
      </c>
      <c r="F676" s="50">
        <f t="shared" si="10"/>
        <v>58.132307944388202</v>
      </c>
      <c r="G676" s="51">
        <v>0.78014434330171523</v>
      </c>
      <c r="H676" s="50">
        <f t="shared" si="11"/>
        <v>45.351591205887814</v>
      </c>
    </row>
    <row r="677" spans="2:8" hidden="1" outlineLevel="1" x14ac:dyDescent="0.25">
      <c r="B677" s="52" t="s">
        <v>58</v>
      </c>
      <c r="C677" s="53" t="s">
        <v>11854</v>
      </c>
      <c r="D677" s="16" t="str">
        <f t="shared" si="8"/>
        <v>Valor médio de reatores para Conchal</v>
      </c>
      <c r="E677" s="54" t="str">
        <f t="shared" si="9"/>
        <v>Und.</v>
      </c>
      <c r="F677" s="55">
        <f t="shared" si="10"/>
        <v>111.56112009871005</v>
      </c>
      <c r="G677" s="56">
        <v>0.14493850811140097</v>
      </c>
      <c r="H677" s="55">
        <f t="shared" si="11"/>
        <v>16.169502310343862</v>
      </c>
    </row>
    <row r="678" spans="2:8" ht="27" hidden="1" outlineLevel="1" x14ac:dyDescent="0.25">
      <c r="B678" s="47" t="s">
        <v>11830</v>
      </c>
      <c r="C678" s="48">
        <v>2510</v>
      </c>
      <c r="D678" s="57" t="str">
        <f t="shared" si="8"/>
        <v>RELE FOTOELETRICO INTERNO E EXTERNO BIVOLT 1000 W, DE CONECTOR, SEM BASE</v>
      </c>
      <c r="E678" s="49" t="str">
        <f t="shared" si="9"/>
        <v xml:space="preserve">UN    </v>
      </c>
      <c r="F678" s="50" t="str">
        <f t="shared" si="10"/>
        <v>52,40</v>
      </c>
      <c r="G678" s="51">
        <v>0.24128501412153228</v>
      </c>
      <c r="H678" s="50">
        <f t="shared" si="11"/>
        <v>12.64333473996829</v>
      </c>
    </row>
    <row r="679" spans="2:8" hidden="1" outlineLevel="1" x14ac:dyDescent="0.25">
      <c r="B679" s="52" t="s">
        <v>11830</v>
      </c>
      <c r="C679" s="53">
        <v>39380</v>
      </c>
      <c r="D679" s="16" t="str">
        <f t="shared" si="8"/>
        <v>BASE PARA RELE COM SUPORTE METALICO</v>
      </c>
      <c r="E679" s="54" t="str">
        <f t="shared" si="9"/>
        <v xml:space="preserve">UN    </v>
      </c>
      <c r="F679" s="55" t="str">
        <f t="shared" si="10"/>
        <v>29,98</v>
      </c>
      <c r="G679" s="56">
        <v>2.1591878984352057E-2</v>
      </c>
      <c r="H679" s="55">
        <f t="shared" si="11"/>
        <v>0.64732453195087469</v>
      </c>
    </row>
    <row r="680" spans="2:8" ht="27" hidden="1" outlineLevel="1" x14ac:dyDescent="0.25">
      <c r="B680" s="47" t="s">
        <v>11830</v>
      </c>
      <c r="C680" s="48">
        <v>12294</v>
      </c>
      <c r="D680" s="57" t="str">
        <f t="shared" si="8"/>
        <v>SOQUETE DE PORCELANA BASE E27, PARA USO AO TEMPO, PARA LAMPADAS</v>
      </c>
      <c r="E680" s="49" t="str">
        <f t="shared" si="9"/>
        <v xml:space="preserve">UN    </v>
      </c>
      <c r="F680" s="50" t="str">
        <f t="shared" si="10"/>
        <v>14,96</v>
      </c>
      <c r="G680" s="51">
        <v>4.4017528014074882E-3</v>
      </c>
      <c r="H680" s="50">
        <f t="shared" si="11"/>
        <v>6.5850221909056025E-2</v>
      </c>
    </row>
    <row r="681" spans="2:8" ht="27" hidden="1" outlineLevel="1" x14ac:dyDescent="0.25">
      <c r="B681" s="52" t="s">
        <v>11826</v>
      </c>
      <c r="C681" s="53">
        <v>51245</v>
      </c>
      <c r="D681" s="16" t="str">
        <f t="shared" si="8"/>
        <v>QUADRO COMANDO METÁLICO PINTADO COM MEDIDAS MÍNIMAS DE 95X60X22 CM</v>
      </c>
      <c r="E681" s="54" t="str">
        <f t="shared" si="9"/>
        <v>Un</v>
      </c>
      <c r="F681" s="55">
        <f t="shared" si="10"/>
        <v>654.31745476999993</v>
      </c>
      <c r="G681" s="56">
        <v>9.0486375388805496E-3</v>
      </c>
      <c r="H681" s="55">
        <f t="shared" si="11"/>
        <v>5.9206814835765975</v>
      </c>
    </row>
    <row r="682" spans="2:8" ht="40.5" hidden="1" outlineLevel="1" x14ac:dyDescent="0.25">
      <c r="B682" s="47" t="s">
        <v>11830</v>
      </c>
      <c r="C682" s="48">
        <v>39258</v>
      </c>
      <c r="D682" s="57" t="str">
        <f t="shared" si="8"/>
        <v>CABO MULTIPOLAR DE COBRE, FLEXIVEL, CLASSE 4 OU 5, ISOLACAO EM HEPR, COBERTURA EM PVC-ST2, ANTICHAMA BWF-B, 0,6/1 KV, 3 CONDUTORES DE 2,5 MM2</v>
      </c>
      <c r="E682" s="49" t="str">
        <f t="shared" si="9"/>
        <v xml:space="preserve">M     </v>
      </c>
      <c r="F682" s="50" t="str">
        <f t="shared" si="10"/>
        <v>7,60</v>
      </c>
      <c r="G682" s="51">
        <v>1.5341392817671167E-2</v>
      </c>
      <c r="H682" s="50">
        <f t="shared" si="11"/>
        <v>0.11659458541430087</v>
      </c>
    </row>
    <row r="683" spans="2:8" ht="26.25" hidden="1" customHeight="1" outlineLevel="1" x14ac:dyDescent="0.25">
      <c r="B683" s="52" t="s">
        <v>11830</v>
      </c>
      <c r="C683" s="53">
        <v>1597</v>
      </c>
      <c r="D683" s="16" t="str">
        <f t="shared" si="8"/>
        <v>CONECTOR DE ALUMINIO TIPO PRENSA CABO, BITOLA 3/8", PARA CABOS DE DIAMETRO DE 9 A 10 MM</v>
      </c>
      <c r="E683" s="54" t="str">
        <f t="shared" si="9"/>
        <v xml:space="preserve">UN    </v>
      </c>
      <c r="F683" s="55" t="str">
        <f t="shared" si="10"/>
        <v>12,95</v>
      </c>
      <c r="G683" s="56">
        <v>4.8940327949594409E-2</v>
      </c>
      <c r="H683" s="55">
        <f t="shared" si="11"/>
        <v>0.63377724694724757</v>
      </c>
    </row>
    <row r="684" spans="2:8" hidden="1" outlineLevel="1" x14ac:dyDescent="0.25">
      <c r="B684" s="47" t="s">
        <v>11830</v>
      </c>
      <c r="C684" s="48">
        <v>34616</v>
      </c>
      <c r="D684" s="57" t="str">
        <f t="shared" si="8"/>
        <v>DISJUNTOR TIPO DIN/IEC, BIPOLAR DE 6 ATE 32A</v>
      </c>
      <c r="E684" s="49" t="str">
        <f t="shared" si="9"/>
        <v xml:space="preserve">UN    </v>
      </c>
      <c r="F684" s="50" t="str">
        <f t="shared" si="10"/>
        <v>51,78</v>
      </c>
      <c r="G684" s="51">
        <v>1.7124753831663668E-4</v>
      </c>
      <c r="H684" s="50">
        <f t="shared" si="11"/>
        <v>8.8671975340354481E-3</v>
      </c>
    </row>
    <row r="685" spans="2:8" ht="26.25" hidden="1" customHeight="1" outlineLevel="1" x14ac:dyDescent="0.25">
      <c r="B685" s="52" t="s">
        <v>11829</v>
      </c>
      <c r="C685" s="53">
        <v>20</v>
      </c>
      <c r="D685" s="16" t="str">
        <f t="shared" ref="D685" si="12">IF(B685="PMSP",VLOOKUP(C685,PMSP,2,FALSE),IF(B685="SINAPI",VLOOKUP(C685,SINAPI,2,FALSE),IF(B685="Cotações",VLOOKUP(C685,Cotações,2,FALSE),IF(B685="CPU",VLOOKUP(C685,CSP,2,FALSE),VLOOKUP(C685,SINAPICOMP,2,FALSE)))))</f>
        <v>Descarte de lâmpada</v>
      </c>
      <c r="E685" s="54" t="str">
        <f t="shared" ref="E685" si="13">IF(B685="PMSP",VLOOKUP(C685,PMSP,3,FALSE),IF(B685="SINAPI",VLOOKUP(C685,SINAPI,3,FALSE),IF(B685="Cotações",VLOOKUP(C685,Cotações,3,FALSE),IF(B685="CPU",VLOOKUP(C685,CSP,3,FALSE),VLOOKUP(C685,SINAPICOMP,3,FALSE)))))</f>
        <v>Und.</v>
      </c>
      <c r="F685" s="55">
        <f t="shared" ref="F685" si="14">IF(B685="PMSP",VLOOKUP(C685,PMSP,5,FALSE),IF(B685="SINAPI",VLOOKUP(C685,SINAPI,5,FALSE),IF(B685="Cotações",VLOOKUP(C685,Cotações,4,FALSE),IF(B685="CPU",VLOOKUP(C685,CSP,4,FALSE),VLOOKUP(C685,SINAPICOMP,5,FALSE)))))</f>
        <v>2.5</v>
      </c>
      <c r="G685" s="56">
        <v>1</v>
      </c>
      <c r="H685" s="55">
        <f t="shared" ref="H685" si="15">G685*F685</f>
        <v>2.5</v>
      </c>
    </row>
    <row r="686" spans="2:8" collapsed="1" x14ac:dyDescent="0.25"/>
    <row r="687" spans="2:8" x14ac:dyDescent="0.25">
      <c r="B687" s="31" t="s">
        <v>9</v>
      </c>
      <c r="C687" s="31" t="s">
        <v>1</v>
      </c>
      <c r="D687" s="31"/>
      <c r="E687" s="31"/>
      <c r="F687" s="31"/>
      <c r="G687" s="73" t="s">
        <v>2</v>
      </c>
      <c r="H687" s="73" t="s">
        <v>66</v>
      </c>
    </row>
    <row r="688" spans="2:8" ht="30.75" customHeight="1" x14ac:dyDescent="0.25">
      <c r="B688" s="36" t="s">
        <v>19303</v>
      </c>
      <c r="C688" s="116" t="s">
        <v>19301</v>
      </c>
      <c r="D688" s="116"/>
      <c r="E688" s="116"/>
      <c r="F688" s="44"/>
      <c r="G688" s="68" t="s">
        <v>2</v>
      </c>
      <c r="H688" s="45">
        <f>SUM(H690:H692)</f>
        <v>151.42770000000002</v>
      </c>
    </row>
    <row r="689" spans="2:8" hidden="1" outlineLevel="1" x14ac:dyDescent="0.25">
      <c r="B689" s="46" t="s">
        <v>61</v>
      </c>
      <c r="C689" s="46" t="s">
        <v>60</v>
      </c>
      <c r="D689" s="46" t="s">
        <v>62</v>
      </c>
      <c r="E689" s="46" t="s">
        <v>2</v>
      </c>
      <c r="F689" s="46" t="s">
        <v>63</v>
      </c>
      <c r="G689" s="69" t="s">
        <v>64</v>
      </c>
      <c r="H689" s="69" t="s">
        <v>65</v>
      </c>
    </row>
    <row r="690" spans="2:8" hidden="1" outlineLevel="1" x14ac:dyDescent="0.25">
      <c r="B690" s="52" t="s">
        <v>58</v>
      </c>
      <c r="C690" s="53" t="s">
        <v>11966</v>
      </c>
      <c r="D690" s="16" t="str">
        <f>IF(B690="PMSP",VLOOKUP(C690,PMSP,2,FALSE),IF(B690="SINAPI",VLOOKUP(C690,SINAPI,2,FALSE),IF(B690="Cotações",VLOOKUP(C690,Cotações,2,FALSE),IF(B690="CPU",VLOOKUP(C690,CSP,2,FALSE),VLOOKUP(C690,SINAPICOMP,2,FALSE)))))</f>
        <v>Complemento de deslocamento para Conchal</v>
      </c>
      <c r="E690" s="54" t="str">
        <f>IF(B690="PMSP",VLOOKUP(C690,PMSP,3,FALSE),IF(B690="SINAPI",VLOOKUP(C690,SINAPI,3,FALSE),IF(B690="Cotações",VLOOKUP(C690,Cotações,3,FALSE),IF(B690="CPU",VLOOKUP(C690,CSP,3,FALSE),VLOOKUP(C690,SINAPICOMP,3,FALSE)))))</f>
        <v>Und.</v>
      </c>
      <c r="F690" s="55">
        <f>IF(B690="PMSP",VLOOKUP(C690,PMSP,5,FALSE),IF(B690="SINAPI",VLOOKUP(C690,SINAPI,5,FALSE),IF(B690="Cotações",VLOOKUP(C690,Cotações,4,FALSE),IF(B690="CPU",VLOOKUP(C690,CSP,4,FALSE),VLOOKUP(C690,SINAPICOMP,5,FALSE)))))</f>
        <v>364.529</v>
      </c>
      <c r="G690" s="56">
        <f>1/20</f>
        <v>0.05</v>
      </c>
      <c r="H690" s="55">
        <f>G690*F690</f>
        <v>18.22645</v>
      </c>
    </row>
    <row r="691" spans="2:8" ht="54" hidden="1" outlineLevel="1" x14ac:dyDescent="0.25">
      <c r="B691" s="47" t="s">
        <v>19279</v>
      </c>
      <c r="C691" s="48">
        <v>5928</v>
      </c>
      <c r="D691" s="57" t="str">
        <f>IF(B691="PMSP",VLOOKUP(C691,PMSP,2,FALSE),IF(B691="SINAPI",VLOOKUP(C691,SINAPI,2,FALSE),IF(B691="Cotações",VLOOKUP(C691,Cotações,2,FALSE),IF(B691="CPU",VLOOKUP(C691,CSP,2,FALSE),VLOOKUP(C691,SINAPICOMP,2,FALSE)))))</f>
        <v>GUINDAUTO HIDRÁULICO, CAPACIDADE MÁXIMA DE CARGA 6200 KG, MOMENTO MÁXIMO DE CARGA 11,7 TM, ALCANCE MÁXIMO HORIZONTAL 9,70 M, INCLUSIVE CAMINHÃO TOCO PBT 16.000 KG, POTÊNCIA DE 189 CV - CHP DIURNO. AF_06/2014</v>
      </c>
      <c r="E691" s="49" t="str">
        <f>IF(B691="PMSP",VLOOKUP(C691,PMSP,3,FALSE),IF(B691="SINAPI",VLOOKUP(C691,SINAPI,3,FALSE),IF(B691="Cotações",VLOOKUP(C691,Cotações,3,FALSE),IF(B691="CPU",VLOOKUP(C691,CSP,3,FALSE),VLOOKUP(C691,SINAPICOMP,3,FALSE)))))</f>
        <v>CHP</v>
      </c>
      <c r="F691" s="50">
        <f>IF(B691="PMSP",VLOOKUP(C691,PMSP,5,FALSE),IF(B691="SINAPI",VLOOKUP(C691,SINAPI,5,FALSE),IF(B691="Cotações",VLOOKUP(C691,Cotações,4,FALSE),IF(B691="CPU",VLOOKUP(C691,CSP,4,FALSE),VLOOKUP(C691,SINAPICOMP,5,FALSE)))))</f>
        <v>266.04000000000002</v>
      </c>
      <c r="G691" s="51">
        <f>7*1.3/20</f>
        <v>0.45499999999999996</v>
      </c>
      <c r="H691" s="50">
        <f>G691*F691</f>
        <v>121.04819999999999</v>
      </c>
    </row>
    <row r="692" spans="2:8" hidden="1" outlineLevel="1" x14ac:dyDescent="0.25">
      <c r="B692" s="52" t="s">
        <v>19279</v>
      </c>
      <c r="C692" s="53">
        <v>88265</v>
      </c>
      <c r="D692" s="16" t="str">
        <f>IF(B692="PMSP",VLOOKUP(C692,PMSP,2,FALSE),IF(B692="SINAPI",VLOOKUP(C692,SINAPI,2,FALSE),IF(B692="Cotações",VLOOKUP(C692,Cotações,2,FALSE),IF(B692="CPU",VLOOKUP(C692,CSP,2,FALSE),VLOOKUP(C692,SINAPICOMP,2,FALSE)))))</f>
        <v>ELETRICISTA INDUSTRIAL COM ENCARGOS COMPLEMENTARES</v>
      </c>
      <c r="E692" s="54" t="str">
        <f>IF(B692="PMSP",VLOOKUP(C692,PMSP,3,FALSE),IF(B692="SINAPI",VLOOKUP(C692,SINAPI,3,FALSE),IF(B692="Cotações",VLOOKUP(C692,Cotações,3,FALSE),IF(B692="CPU",VLOOKUP(C692,CSP,3,FALSE),VLOOKUP(C692,SINAPICOMP,3,FALSE)))))</f>
        <v>H</v>
      </c>
      <c r="F692" s="55">
        <f>IF(B692="PMSP",VLOOKUP(C692,PMSP,5,FALSE),IF(B692="SINAPI",VLOOKUP(C692,SINAPI,5,FALSE),IF(B692="Cotações",VLOOKUP(C692,Cotações,4,FALSE),IF(B692="CPU",VLOOKUP(C692,CSP,4,FALSE),VLOOKUP(C692,SINAPICOMP,5,FALSE)))))</f>
        <v>26.71</v>
      </c>
      <c r="G692" s="56">
        <f>G691</f>
        <v>0.45499999999999996</v>
      </c>
      <c r="H692" s="55">
        <f>G692*F692</f>
        <v>12.153049999999999</v>
      </c>
    </row>
    <row r="693" spans="2:8" collapsed="1" x14ac:dyDescent="0.25"/>
    <row r="694" spans="2:8" x14ac:dyDescent="0.25">
      <c r="B694" s="31" t="s">
        <v>9</v>
      </c>
      <c r="C694" s="31" t="s">
        <v>1</v>
      </c>
      <c r="D694" s="31"/>
      <c r="E694" s="31"/>
      <c r="F694" s="31"/>
      <c r="G694" s="73" t="s">
        <v>2</v>
      </c>
      <c r="H694" s="73" t="s">
        <v>66</v>
      </c>
    </row>
    <row r="695" spans="2:8" ht="28.5" customHeight="1" x14ac:dyDescent="0.25">
      <c r="B695" s="36" t="s">
        <v>19304</v>
      </c>
      <c r="C695" s="116" t="s">
        <v>19302</v>
      </c>
      <c r="D695" s="116"/>
      <c r="E695" s="116"/>
      <c r="F695" s="44"/>
      <c r="G695" s="68" t="s">
        <v>2</v>
      </c>
      <c r="H695" s="45">
        <f>SUM(H697:H699)</f>
        <v>141.18145000000001</v>
      </c>
    </row>
    <row r="696" spans="2:8" hidden="1" outlineLevel="1" x14ac:dyDescent="0.25">
      <c r="B696" s="46" t="s">
        <v>61</v>
      </c>
      <c r="C696" s="46" t="s">
        <v>60</v>
      </c>
      <c r="D696" s="46" t="s">
        <v>62</v>
      </c>
      <c r="E696" s="46" t="s">
        <v>2</v>
      </c>
      <c r="F696" s="46" t="s">
        <v>63</v>
      </c>
      <c r="G696" s="69" t="s">
        <v>64</v>
      </c>
      <c r="H696" s="69" t="s">
        <v>65</v>
      </c>
    </row>
    <row r="697" spans="2:8" hidden="1" outlineLevel="1" x14ac:dyDescent="0.25">
      <c r="B697" s="52" t="s">
        <v>58</v>
      </c>
      <c r="C697" s="53" t="s">
        <v>11966</v>
      </c>
      <c r="D697" s="16" t="str">
        <f>IF(B697="PMSP",VLOOKUP(C697,PMSP,2,FALSE),IF(B697="SINAPI",VLOOKUP(C697,SINAPI,2,FALSE),IF(B697="Cotações",VLOOKUP(C697,Cotações,2,FALSE),IF(B697="CPU",VLOOKUP(C697,CSP,2,FALSE),VLOOKUP(C697,SINAPICOMP,2,FALSE)))))</f>
        <v>Complemento de deslocamento para Conchal</v>
      </c>
      <c r="E697" s="54" t="str">
        <f>IF(B697="PMSP",VLOOKUP(C697,PMSP,3,FALSE),IF(B697="SINAPI",VLOOKUP(C697,SINAPI,3,FALSE),IF(B697="Cotações",VLOOKUP(C697,Cotações,3,FALSE),IF(B697="CPU",VLOOKUP(C697,CSP,3,FALSE),VLOOKUP(C697,SINAPICOMP,3,FALSE)))))</f>
        <v>Und.</v>
      </c>
      <c r="F697" s="55">
        <f>IF(B697="PMSP",VLOOKUP(C697,PMSP,5,FALSE),IF(B697="SINAPI",VLOOKUP(C697,SINAPI,5,FALSE),IF(B697="Cotações",VLOOKUP(C697,Cotações,4,FALSE),IF(B697="CPU",VLOOKUP(C697,CSP,4,FALSE),VLOOKUP(C697,SINAPICOMP,5,FALSE)))))</f>
        <v>364.529</v>
      </c>
      <c r="G697" s="56">
        <f>1/20</f>
        <v>0.05</v>
      </c>
      <c r="H697" s="55">
        <f>G697*F697</f>
        <v>18.22645</v>
      </c>
    </row>
    <row r="698" spans="2:8" ht="54" hidden="1" outlineLevel="1" x14ac:dyDescent="0.25">
      <c r="B698" s="47" t="s">
        <v>19279</v>
      </c>
      <c r="C698" s="48">
        <v>5928</v>
      </c>
      <c r="D698" s="57" t="str">
        <f>IF(B698="PMSP",VLOOKUP(C698,PMSP,2,FALSE),IF(B698="SINAPI",VLOOKUP(C698,SINAPI,2,FALSE),IF(B698="Cotações",VLOOKUP(C698,Cotações,2,FALSE),IF(B698="CPU",VLOOKUP(C698,CSP,2,FALSE),VLOOKUP(C698,SINAPICOMP,2,FALSE)))))</f>
        <v>GUINDAUTO HIDRÁULICO, CAPACIDADE MÁXIMA DE CARGA 6200 KG, MOMENTO MÁXIMO DE CARGA 11,7 TM, ALCANCE MÁXIMO HORIZONTAL 9,70 M, INCLUSIVE CAMINHÃO TOCO PBT 16.000 KG, POTÊNCIA DE 189 CV - CHP DIURNO. AF_06/2014</v>
      </c>
      <c r="E698" s="49" t="str">
        <f>IF(B698="PMSP",VLOOKUP(C698,PMSP,3,FALSE),IF(B698="SINAPI",VLOOKUP(C698,SINAPI,3,FALSE),IF(B698="Cotações",VLOOKUP(C698,Cotações,3,FALSE),IF(B698="CPU",VLOOKUP(C698,CSP,3,FALSE),VLOOKUP(C698,SINAPICOMP,3,FALSE)))))</f>
        <v>CHP</v>
      </c>
      <c r="F698" s="50">
        <f>IF(B698="PMSP",VLOOKUP(C698,PMSP,5,FALSE),IF(B698="SINAPI",VLOOKUP(C698,SINAPI,5,FALSE),IF(B698="Cotações",VLOOKUP(C698,Cotações,4,FALSE),IF(B698="CPU",VLOOKUP(C698,CSP,4,FALSE),VLOOKUP(C698,SINAPICOMP,5,FALSE)))))</f>
        <v>266.04000000000002</v>
      </c>
      <c r="G698" s="51">
        <f>(7/20)*1.2</f>
        <v>0.42</v>
      </c>
      <c r="H698" s="50">
        <f>G698*F698</f>
        <v>111.7368</v>
      </c>
    </row>
    <row r="699" spans="2:8" hidden="1" outlineLevel="1" x14ac:dyDescent="0.25">
      <c r="B699" s="52" t="s">
        <v>19279</v>
      </c>
      <c r="C699" s="53">
        <v>88265</v>
      </c>
      <c r="D699" s="16" t="str">
        <f>IF(B699="PMSP",VLOOKUP(C699,PMSP,2,FALSE),IF(B699="SINAPI",VLOOKUP(C699,SINAPI,2,FALSE),IF(B699="Cotações",VLOOKUP(C699,Cotações,2,FALSE),IF(B699="CPU",VLOOKUP(C699,CSP,2,FALSE),VLOOKUP(C699,SINAPICOMP,2,FALSE)))))</f>
        <v>ELETRICISTA INDUSTRIAL COM ENCARGOS COMPLEMENTARES</v>
      </c>
      <c r="E699" s="54" t="str">
        <f>IF(B699="PMSP",VLOOKUP(C699,PMSP,3,FALSE),IF(B699="SINAPI",VLOOKUP(C699,SINAPI,3,FALSE),IF(B699="Cotações",VLOOKUP(C699,Cotações,3,FALSE),IF(B699="CPU",VLOOKUP(C699,CSP,3,FALSE),VLOOKUP(C699,SINAPICOMP,3,FALSE)))))</f>
        <v>H</v>
      </c>
      <c r="F699" s="55">
        <f>IF(B699="PMSP",VLOOKUP(C699,PMSP,5,FALSE),IF(B699="SINAPI",VLOOKUP(C699,SINAPI,5,FALSE),IF(B699="Cotações",VLOOKUP(C699,Cotações,4,FALSE),IF(B699="CPU",VLOOKUP(C699,CSP,4,FALSE),VLOOKUP(C699,SINAPICOMP,5,FALSE)))))</f>
        <v>26.71</v>
      </c>
      <c r="G699" s="56">
        <f>G698</f>
        <v>0.42</v>
      </c>
      <c r="H699" s="55">
        <f>G699*F699</f>
        <v>11.2182</v>
      </c>
    </row>
    <row r="700" spans="2:8" collapsed="1" x14ac:dyDescent="0.25"/>
    <row r="701" spans="2:8" x14ac:dyDescent="0.25">
      <c r="B701" s="31" t="s">
        <v>9</v>
      </c>
      <c r="C701" s="31" t="s">
        <v>1</v>
      </c>
      <c r="D701" s="31"/>
      <c r="E701" s="31"/>
      <c r="F701" s="31"/>
      <c r="G701" s="73" t="s">
        <v>2</v>
      </c>
      <c r="H701" s="73" t="s">
        <v>66</v>
      </c>
    </row>
    <row r="702" spans="2:8" ht="28.5" customHeight="1" x14ac:dyDescent="0.25">
      <c r="B702" s="36" t="s">
        <v>19305</v>
      </c>
      <c r="C702" s="116" t="s">
        <v>19317</v>
      </c>
      <c r="D702" s="116"/>
      <c r="E702" s="116"/>
      <c r="F702" s="44"/>
      <c r="G702" s="68" t="s">
        <v>2</v>
      </c>
      <c r="H702" s="45">
        <f>SUM(H704:H706)</f>
        <v>154.84311666666667</v>
      </c>
    </row>
    <row r="703" spans="2:8" hidden="1" outlineLevel="1" x14ac:dyDescent="0.25">
      <c r="B703" s="46" t="s">
        <v>61</v>
      </c>
      <c r="C703" s="46" t="s">
        <v>60</v>
      </c>
      <c r="D703" s="46" t="s">
        <v>62</v>
      </c>
      <c r="E703" s="46" t="s">
        <v>2</v>
      </c>
      <c r="F703" s="46" t="s">
        <v>63</v>
      </c>
      <c r="G703" s="69" t="s">
        <v>64</v>
      </c>
      <c r="H703" s="69" t="s">
        <v>65</v>
      </c>
    </row>
    <row r="704" spans="2:8" hidden="1" outlineLevel="1" x14ac:dyDescent="0.25">
      <c r="B704" s="52" t="s">
        <v>58</v>
      </c>
      <c r="C704" s="53" t="s">
        <v>11966</v>
      </c>
      <c r="D704" s="16" t="str">
        <f>IF(B704="PMSP",VLOOKUP(C704,PMSP,2,FALSE),IF(B704="SINAPI",VLOOKUP(C704,SINAPI,2,FALSE),IF(B704="Cotações",VLOOKUP(C704,Cotações,2,FALSE),IF(B704="CPU",VLOOKUP(C704,CSP,2,FALSE),VLOOKUP(C704,SINAPICOMP,2,FALSE)))))</f>
        <v>Complemento de deslocamento para Conchal</v>
      </c>
      <c r="E704" s="54" t="str">
        <f>IF(B704="PMSP",VLOOKUP(C704,PMSP,3,FALSE),IF(B704="SINAPI",VLOOKUP(C704,SINAPI,3,FALSE),IF(B704="Cotações",VLOOKUP(C704,Cotações,3,FALSE),IF(B704="CPU",VLOOKUP(C704,CSP,3,FALSE),VLOOKUP(C704,SINAPICOMP,3,FALSE)))))</f>
        <v>Und.</v>
      </c>
      <c r="F704" s="55">
        <f>IF(B704="PMSP",VLOOKUP(C704,PMSP,5,FALSE),IF(B704="SINAPI",VLOOKUP(C704,SINAPI,5,FALSE),IF(B704="Cotações",VLOOKUP(C704,Cotações,4,FALSE),IF(B704="CPU",VLOOKUP(C704,CSP,4,FALSE),VLOOKUP(C704,SINAPICOMP,5,FALSE)))))</f>
        <v>364.529</v>
      </c>
      <c r="G704" s="56">
        <f>1/20</f>
        <v>0.05</v>
      </c>
      <c r="H704" s="55">
        <f>G704*F704</f>
        <v>18.22645</v>
      </c>
    </row>
    <row r="705" spans="2:8" ht="54" hidden="1" outlineLevel="1" x14ac:dyDescent="0.25">
      <c r="B705" s="47" t="s">
        <v>19279</v>
      </c>
      <c r="C705" s="48">
        <v>5928</v>
      </c>
      <c r="D705" s="57" t="str">
        <f>IF(B705="PMSP",VLOOKUP(C705,PMSP,2,FALSE),IF(B705="SINAPI",VLOOKUP(C705,SINAPI,2,FALSE),IF(B705="Cotações",VLOOKUP(C705,Cotações,2,FALSE),IF(B705="CPU",VLOOKUP(C705,CSP,2,FALSE),VLOOKUP(C705,SINAPICOMP,2,FALSE)))))</f>
        <v>GUINDAUTO HIDRÁULICO, CAPACIDADE MÁXIMA DE CARGA 6200 KG, MOMENTO MÁXIMO DE CARGA 11,7 TM, ALCANCE MÁXIMO HORIZONTAL 9,70 M, INCLUSIVE CAMINHÃO TOCO PBT 16.000 KG, POTÊNCIA DE 189 CV - CHP DIURNO. AF_06/2014</v>
      </c>
      <c r="E705" s="49" t="str">
        <f>IF(B705="PMSP",VLOOKUP(C705,PMSP,3,FALSE),IF(B705="SINAPI",VLOOKUP(C705,SINAPI,3,FALSE),IF(B705="Cotações",VLOOKUP(C705,Cotações,3,FALSE),IF(B705="CPU",VLOOKUP(C705,CSP,3,FALSE),VLOOKUP(C705,SINAPICOMP,3,FALSE)))))</f>
        <v>CHP</v>
      </c>
      <c r="F705" s="50">
        <f>IF(B705="PMSP",VLOOKUP(C705,PMSP,5,FALSE),IF(B705="SINAPI",VLOOKUP(C705,SINAPI,5,FALSE),IF(B705="Cotações",VLOOKUP(C705,Cotações,4,FALSE),IF(B705="CPU",VLOOKUP(C705,CSP,4,FALSE),VLOOKUP(C705,SINAPICOMP,5,FALSE)))))</f>
        <v>266.04000000000002</v>
      </c>
      <c r="G705" s="51">
        <f>7/15</f>
        <v>0.46666666666666667</v>
      </c>
      <c r="H705" s="50">
        <f>G705*F705</f>
        <v>124.15200000000002</v>
      </c>
    </row>
    <row r="706" spans="2:8" hidden="1" outlineLevel="1" x14ac:dyDescent="0.25">
      <c r="B706" s="52" t="s">
        <v>19279</v>
      </c>
      <c r="C706" s="53">
        <v>88265</v>
      </c>
      <c r="D706" s="16" t="str">
        <f>IF(B706="PMSP",VLOOKUP(C706,PMSP,2,FALSE),IF(B706="SINAPI",VLOOKUP(C706,SINAPI,2,FALSE),IF(B706="Cotações",VLOOKUP(C706,Cotações,2,FALSE),IF(B706="CPU",VLOOKUP(C706,CSP,2,FALSE),VLOOKUP(C706,SINAPICOMP,2,FALSE)))))</f>
        <v>ELETRICISTA INDUSTRIAL COM ENCARGOS COMPLEMENTARES</v>
      </c>
      <c r="E706" s="54" t="str">
        <f>IF(B706="PMSP",VLOOKUP(C706,PMSP,3,FALSE),IF(B706="SINAPI",VLOOKUP(C706,SINAPI,3,FALSE),IF(B706="Cotações",VLOOKUP(C706,Cotações,3,FALSE),IF(B706="CPU",VLOOKUP(C706,CSP,3,FALSE),VLOOKUP(C706,SINAPICOMP,3,FALSE)))))</f>
        <v>H</v>
      </c>
      <c r="F706" s="55">
        <f>IF(B706="PMSP",VLOOKUP(C706,PMSP,5,FALSE),IF(B706="SINAPI",VLOOKUP(C706,SINAPI,5,FALSE),IF(B706="Cotações",VLOOKUP(C706,Cotações,4,FALSE),IF(B706="CPU",VLOOKUP(C706,CSP,4,FALSE),VLOOKUP(C706,SINAPICOMP,5,FALSE)))))</f>
        <v>26.71</v>
      </c>
      <c r="G706" s="56">
        <f>G705</f>
        <v>0.46666666666666667</v>
      </c>
      <c r="H706" s="55">
        <f>G706*F706</f>
        <v>12.464666666666668</v>
      </c>
    </row>
    <row r="707" spans="2:8" collapsed="1" x14ac:dyDescent="0.25"/>
    <row r="708" spans="2:8" x14ac:dyDescent="0.25">
      <c r="B708" s="31" t="s">
        <v>9</v>
      </c>
      <c r="C708" s="31" t="s">
        <v>1</v>
      </c>
      <c r="D708" s="31"/>
      <c r="E708" s="31"/>
      <c r="F708" s="31"/>
      <c r="G708" s="73" t="s">
        <v>2</v>
      </c>
      <c r="H708" s="73" t="s">
        <v>66</v>
      </c>
    </row>
    <row r="709" spans="2:8" ht="60" customHeight="1" x14ac:dyDescent="0.25">
      <c r="B709" s="36" t="s">
        <v>19306</v>
      </c>
      <c r="C709" s="116" t="s">
        <v>19309</v>
      </c>
      <c r="D709" s="116"/>
      <c r="E709" s="116"/>
      <c r="F709" s="44"/>
      <c r="G709" s="68" t="s">
        <v>2</v>
      </c>
      <c r="H709" s="45">
        <f>SUM(H711:H726)</f>
        <v>222.09735881877214</v>
      </c>
    </row>
    <row r="710" spans="2:8" hidden="1" outlineLevel="1" x14ac:dyDescent="0.25">
      <c r="B710" s="46" t="s">
        <v>61</v>
      </c>
      <c r="C710" s="46" t="s">
        <v>60</v>
      </c>
      <c r="D710" s="46" t="s">
        <v>62</v>
      </c>
      <c r="E710" s="46" t="s">
        <v>2</v>
      </c>
      <c r="F710" s="46" t="s">
        <v>63</v>
      </c>
      <c r="G710" s="69" t="s">
        <v>64</v>
      </c>
      <c r="H710" s="69" t="s">
        <v>65</v>
      </c>
    </row>
    <row r="711" spans="2:8" hidden="1" outlineLevel="1" x14ac:dyDescent="0.25">
      <c r="B711" s="52" t="s">
        <v>58</v>
      </c>
      <c r="C711" s="53" t="s">
        <v>11967</v>
      </c>
      <c r="D711" s="16" t="str">
        <f t="shared" ref="D711:D725" si="16">IF(B711="PMSP",VLOOKUP(C711,PMSP,2,FALSE),IF(B711="SINAPI",VLOOKUP(C711,SINAPI,2,FALSE),IF(B711="Cotações",VLOOKUP(C711,Cotações,2,FALSE),IF(B711="CPU",VLOOKUP(C711,CSP,2,FALSE),VLOOKUP(C711,SINAPICOMP,2,FALSE)))))</f>
        <v>Complemento de deslocamento para Cordeirópolis</v>
      </c>
      <c r="E711" s="54" t="str">
        <f t="shared" ref="E711:E725" si="17">IF(B711="PMSP",VLOOKUP(C711,PMSP,3,FALSE),IF(B711="SINAPI",VLOOKUP(C711,SINAPI,3,FALSE),IF(B711="Cotações",VLOOKUP(C711,Cotações,3,FALSE),IF(B711="CPU",VLOOKUP(C711,CSP,3,FALSE),VLOOKUP(C711,SINAPICOMP,3,FALSE)))))</f>
        <v>Und.</v>
      </c>
      <c r="F711" s="55">
        <f t="shared" ref="F711:F725" si="18">IF(B711="PMSP",VLOOKUP(C711,PMSP,5,FALSE),IF(B711="SINAPI",VLOOKUP(C711,SINAPI,5,FALSE),IF(B711="Cotações",VLOOKUP(C711,Cotações,4,FALSE),IF(B711="CPU",VLOOKUP(C711,CSP,4,FALSE),VLOOKUP(C711,SINAPICOMP,5,FALSE)))))</f>
        <v>461.32200000000006</v>
      </c>
      <c r="G711" s="56">
        <f>1/15</f>
        <v>6.6666666666666666E-2</v>
      </c>
      <c r="H711" s="55">
        <f t="shared" ref="H711:H725" si="19">G711*F711</f>
        <v>30.754800000000003</v>
      </c>
    </row>
    <row r="712" spans="2:8" ht="54" hidden="1" outlineLevel="1" x14ac:dyDescent="0.25">
      <c r="B712" s="47" t="s">
        <v>19279</v>
      </c>
      <c r="C712" s="48">
        <v>5928</v>
      </c>
      <c r="D712" s="57" t="str">
        <f t="shared" si="16"/>
        <v>GUINDAUTO HIDRÁULICO, CAPACIDADE MÁXIMA DE CARGA 6200 KG, MOMENTO MÁXIMO DE CARGA 11,7 TM, ALCANCE MÁXIMO HORIZONTAL 9,70 M, INCLUSIVE CAMINHÃO TOCO PBT 16.000 KG, POTÊNCIA DE 189 CV - CHP DIURNO. AF_06/2014</v>
      </c>
      <c r="E712" s="49" t="str">
        <f t="shared" si="17"/>
        <v>CHP</v>
      </c>
      <c r="F712" s="50">
        <f t="shared" si="18"/>
        <v>266.04000000000002</v>
      </c>
      <c r="G712" s="51">
        <f>7/20</f>
        <v>0.35</v>
      </c>
      <c r="H712" s="50">
        <f t="shared" si="19"/>
        <v>93.114000000000004</v>
      </c>
    </row>
    <row r="713" spans="2:8" hidden="1" outlineLevel="1" x14ac:dyDescent="0.25">
      <c r="B713" s="52" t="s">
        <v>19279</v>
      </c>
      <c r="C713" s="53">
        <v>88265</v>
      </c>
      <c r="D713" s="16" t="str">
        <f t="shared" si="16"/>
        <v>ELETRICISTA INDUSTRIAL COM ENCARGOS COMPLEMENTARES</v>
      </c>
      <c r="E713" s="54" t="str">
        <f t="shared" si="17"/>
        <v>H</v>
      </c>
      <c r="F713" s="55">
        <f t="shared" si="18"/>
        <v>26.71</v>
      </c>
      <c r="G713" s="56">
        <f>G712</f>
        <v>0.35</v>
      </c>
      <c r="H713" s="55">
        <f t="shared" si="19"/>
        <v>9.3484999999999996</v>
      </c>
    </row>
    <row r="714" spans="2:8" hidden="1" outlineLevel="1" x14ac:dyDescent="0.25">
      <c r="B714" s="47" t="s">
        <v>58</v>
      </c>
      <c r="C714" s="48" t="s">
        <v>11870</v>
      </c>
      <c r="D714" s="57" t="str">
        <f t="shared" si="16"/>
        <v>Valor médio de lâmpadas para Cordeirópolis</v>
      </c>
      <c r="E714" s="49" t="str">
        <f t="shared" si="17"/>
        <v>Und.</v>
      </c>
      <c r="F714" s="50">
        <f t="shared" si="18"/>
        <v>60.636851358092692</v>
      </c>
      <c r="G714" s="51">
        <v>0.75439269730306446</v>
      </c>
      <c r="H714" s="50">
        <f t="shared" si="19"/>
        <v>45.743997851996532</v>
      </c>
    </row>
    <row r="715" spans="2:8" hidden="1" outlineLevel="1" x14ac:dyDescent="0.25">
      <c r="B715" s="52" t="s">
        <v>58</v>
      </c>
      <c r="C715" s="53" t="s">
        <v>11874</v>
      </c>
      <c r="D715" s="16" t="str">
        <f t="shared" si="16"/>
        <v>Valor médio de reatores para Cordeirópolis</v>
      </c>
      <c r="E715" s="54" t="str">
        <f t="shared" si="17"/>
        <v>Und.</v>
      </c>
      <c r="F715" s="55">
        <f t="shared" si="18"/>
        <v>106.53104425310472</v>
      </c>
      <c r="G715" s="56">
        <v>0.18783272748421478</v>
      </c>
      <c r="H715" s="55">
        <f t="shared" si="19"/>
        <v>20.010016603802246</v>
      </c>
    </row>
    <row r="716" spans="2:8" ht="27" hidden="1" outlineLevel="1" x14ac:dyDescent="0.25">
      <c r="B716" s="47" t="s">
        <v>11830</v>
      </c>
      <c r="C716" s="48">
        <v>2510</v>
      </c>
      <c r="D716" s="57" t="str">
        <f t="shared" si="16"/>
        <v>RELE FOTOELETRICO INTERNO E EXTERNO BIVOLT 1000 W, DE CONECTOR, SEM BASE</v>
      </c>
      <c r="E716" s="49" t="str">
        <f t="shared" si="17"/>
        <v xml:space="preserve">UN    </v>
      </c>
      <c r="F716" s="50" t="str">
        <f t="shared" si="18"/>
        <v>52,40</v>
      </c>
      <c r="G716" s="51">
        <v>0.24676786134999321</v>
      </c>
      <c r="H716" s="50">
        <f t="shared" si="19"/>
        <v>12.930635934739644</v>
      </c>
    </row>
    <row r="717" spans="2:8" hidden="1" outlineLevel="1" x14ac:dyDescent="0.25">
      <c r="B717" s="52" t="s">
        <v>11830</v>
      </c>
      <c r="C717" s="53">
        <v>39380</v>
      </c>
      <c r="D717" s="16" t="str">
        <f t="shared" si="16"/>
        <v>BASE PARA RELE COM SUPORTE METALICO</v>
      </c>
      <c r="E717" s="54" t="str">
        <f t="shared" si="17"/>
        <v xml:space="preserve">UN    </v>
      </c>
      <c r="F717" s="55" t="str">
        <f t="shared" si="18"/>
        <v>29,98</v>
      </c>
      <c r="G717" s="56">
        <v>1.5815202399111467E-2</v>
      </c>
      <c r="H717" s="55">
        <f t="shared" si="19"/>
        <v>0.47413976792536178</v>
      </c>
    </row>
    <row r="718" spans="2:8" ht="27" hidden="1" outlineLevel="1" x14ac:dyDescent="0.25">
      <c r="B718" s="47" t="s">
        <v>11830</v>
      </c>
      <c r="C718" s="48">
        <v>12294</v>
      </c>
      <c r="D718" s="57" t="str">
        <f t="shared" si="16"/>
        <v>SOQUETE DE PORCELANA BASE E27, PARA USO AO TEMPO, PARA LAMPADAS</v>
      </c>
      <c r="E718" s="49" t="str">
        <f t="shared" si="17"/>
        <v xml:space="preserve">UN    </v>
      </c>
      <c r="F718" s="50" t="str">
        <f t="shared" si="18"/>
        <v>14,96</v>
      </c>
      <c r="G718" s="51">
        <v>6.1367604196557596E-3</v>
      </c>
      <c r="H718" s="50">
        <f t="shared" si="19"/>
        <v>9.1805935878050166E-2</v>
      </c>
    </row>
    <row r="719" spans="2:8" ht="27" hidden="1" outlineLevel="1" x14ac:dyDescent="0.25">
      <c r="B719" s="52" t="s">
        <v>11826</v>
      </c>
      <c r="C719" s="53">
        <v>51245</v>
      </c>
      <c r="D719" s="16" t="str">
        <f t="shared" si="16"/>
        <v>QUADRO COMANDO METÁLICO PINTADO COM MEDIDAS MÍNIMAS DE 95X60X22 CM</v>
      </c>
      <c r="E719" s="54" t="str">
        <f t="shared" si="17"/>
        <v>Un</v>
      </c>
      <c r="F719" s="55">
        <f t="shared" si="18"/>
        <v>654.31745476999993</v>
      </c>
      <c r="G719" s="56">
        <v>9.7136621417114512E-3</v>
      </c>
      <c r="H719" s="55">
        <f t="shared" si="19"/>
        <v>6.3558186890603432</v>
      </c>
    </row>
    <row r="720" spans="2:8" ht="40.5" hidden="1" outlineLevel="1" x14ac:dyDescent="0.25">
      <c r="B720" s="47" t="s">
        <v>11830</v>
      </c>
      <c r="C720" s="48">
        <v>39258</v>
      </c>
      <c r="D720" s="57" t="str">
        <f t="shared" si="16"/>
        <v>CABO MULTIPOLAR DE COBRE, FLEXIVEL, CLASSE 4 OU 5, ISOLACAO EM HEPR, COBERTURA EM PVC-ST2, ANTICHAMA BWF-B, 0,6/1 KV, 3 CONDUTORES DE 2,5 MM2</v>
      </c>
      <c r="E720" s="49" t="str">
        <f t="shared" si="17"/>
        <v xml:space="preserve">M     </v>
      </c>
      <c r="F720" s="50" t="str">
        <f t="shared" si="18"/>
        <v>7,60</v>
      </c>
      <c r="G720" s="51">
        <v>1.013424585417215E-2</v>
      </c>
      <c r="H720" s="50">
        <f t="shared" si="19"/>
        <v>7.702026849170833E-2</v>
      </c>
    </row>
    <row r="721" spans="2:8" ht="27" hidden="1" outlineLevel="1" x14ac:dyDescent="0.25">
      <c r="B721" s="52" t="s">
        <v>11830</v>
      </c>
      <c r="C721" s="53">
        <v>1597</v>
      </c>
      <c r="D721" s="16" t="str">
        <f t="shared" si="16"/>
        <v>CONECTOR DE ALUMINIO TIPO PRENSA CABO, BITOLA 3/8", PARA CABOS DE DIAMETRO DE 9 A 10 MM</v>
      </c>
      <c r="E721" s="54" t="str">
        <f t="shared" si="17"/>
        <v xml:space="preserve">UN    </v>
      </c>
      <c r="F721" s="55" t="str">
        <f t="shared" si="18"/>
        <v>12,95</v>
      </c>
      <c r="G721" s="56">
        <v>4.7274097234471818E-2</v>
      </c>
      <c r="H721" s="55">
        <f t="shared" si="19"/>
        <v>0.61219955918641</v>
      </c>
    </row>
    <row r="722" spans="2:8" ht="27" hidden="1" outlineLevel="1" x14ac:dyDescent="0.25">
      <c r="B722" s="47" t="s">
        <v>11830</v>
      </c>
      <c r="C722" s="48">
        <v>1614</v>
      </c>
      <c r="D722" s="57" t="str">
        <f t="shared" si="16"/>
        <v>CONTATOR TRIPOLAR, CORRENTE DE 32 A, TENSAO NOMINAL DE *500* V, CATEGORIA AC-2 E AC-3</v>
      </c>
      <c r="E722" s="49" t="str">
        <f t="shared" si="17"/>
        <v xml:space="preserve">UN    </v>
      </c>
      <c r="F722" s="50" t="str">
        <f t="shared" si="18"/>
        <v>256,13</v>
      </c>
      <c r="G722" s="51">
        <v>2.0561692018965892E-4</v>
      </c>
      <c r="H722" s="50">
        <f t="shared" si="19"/>
        <v>5.2664661768177336E-2</v>
      </c>
    </row>
    <row r="723" spans="2:8" hidden="1" outlineLevel="1" x14ac:dyDescent="0.25">
      <c r="B723" s="52" t="s">
        <v>11829</v>
      </c>
      <c r="C723" s="53">
        <v>9</v>
      </c>
      <c r="D723" s="16" t="str">
        <f t="shared" si="16"/>
        <v>Braço médio em tubo de aço galvanizado a fogo, 48mm.</v>
      </c>
      <c r="E723" s="54" t="str">
        <f t="shared" si="17"/>
        <v>Und.</v>
      </c>
      <c r="F723" s="55">
        <f t="shared" si="18"/>
        <v>292.67</v>
      </c>
      <c r="G723" s="56">
        <v>7.3713696004717676E-5</v>
      </c>
      <c r="H723" s="55">
        <f t="shared" si="19"/>
        <v>2.1573787409700725E-2</v>
      </c>
    </row>
    <row r="724" spans="2:8" ht="27" hidden="1" outlineLevel="1" x14ac:dyDescent="0.25">
      <c r="B724" s="47" t="s">
        <v>11830</v>
      </c>
      <c r="C724" s="48">
        <v>3302</v>
      </c>
      <c r="D724" s="57" t="str">
        <f t="shared" si="16"/>
        <v>FUSIVEL NH 100 A TAMANHO 00, CAPACIDADE DE INTERRUPCAO DE 120 KA, TENSAO NOMIMNAL DE 500 V</v>
      </c>
      <c r="E724" s="49" t="str">
        <f t="shared" si="17"/>
        <v xml:space="preserve">UN    </v>
      </c>
      <c r="F724" s="50" t="str">
        <f t="shared" si="18"/>
        <v>18,85</v>
      </c>
      <c r="G724" s="51">
        <v>2.2537750732476899E-4</v>
      </c>
      <c r="H724" s="50">
        <f t="shared" si="19"/>
        <v>4.2483660130718959E-3</v>
      </c>
    </row>
    <row r="725" spans="2:8" hidden="1" outlineLevel="1" x14ac:dyDescent="0.25">
      <c r="B725" s="52" t="s">
        <v>11830</v>
      </c>
      <c r="C725" s="53">
        <v>34616</v>
      </c>
      <c r="D725" s="16" t="str">
        <f t="shared" si="16"/>
        <v>DISJUNTOR TIPO DIN/IEC, BIPOLAR DE 6 ATE 32A</v>
      </c>
      <c r="E725" s="54" t="str">
        <f t="shared" si="17"/>
        <v xml:space="preserve">UN    </v>
      </c>
      <c r="F725" s="55" t="str">
        <f t="shared" si="18"/>
        <v>51,78</v>
      </c>
      <c r="G725" s="56">
        <v>1.1466574934067194E-4</v>
      </c>
      <c r="H725" s="55">
        <f t="shared" si="19"/>
        <v>5.9373925008599929E-3</v>
      </c>
    </row>
    <row r="726" spans="2:8" hidden="1" outlineLevel="1" x14ac:dyDescent="0.25">
      <c r="B726" s="47" t="s">
        <v>11829</v>
      </c>
      <c r="C726" s="48">
        <v>20</v>
      </c>
      <c r="D726" s="57" t="str">
        <f t="shared" ref="D726" si="20">IF(B726="PMSP",VLOOKUP(C726,PMSP,2,FALSE),IF(B726="SINAPI",VLOOKUP(C726,SINAPI,2,FALSE),IF(B726="Cotações",VLOOKUP(C726,Cotações,2,FALSE),IF(B726="CPU",VLOOKUP(C726,CSP,2,FALSE),VLOOKUP(C726,SINAPICOMP,2,FALSE)))))</f>
        <v>Descarte de lâmpada</v>
      </c>
      <c r="E726" s="49" t="str">
        <f t="shared" ref="E726" si="21">IF(B726="PMSP",VLOOKUP(C726,PMSP,3,FALSE),IF(B726="SINAPI",VLOOKUP(C726,SINAPI,3,FALSE),IF(B726="Cotações",VLOOKUP(C726,Cotações,3,FALSE),IF(B726="CPU",VLOOKUP(C726,CSP,3,FALSE),VLOOKUP(C726,SINAPICOMP,3,FALSE)))))</f>
        <v>Und.</v>
      </c>
      <c r="F726" s="50">
        <f t="shared" ref="F726" si="22">IF(B726="PMSP",VLOOKUP(C726,PMSP,5,FALSE),IF(B726="SINAPI",VLOOKUP(C726,SINAPI,5,FALSE),IF(B726="Cotações",VLOOKUP(C726,Cotações,4,FALSE),IF(B726="CPU",VLOOKUP(C726,CSP,4,FALSE),VLOOKUP(C726,SINAPICOMP,5,FALSE)))))</f>
        <v>2.5</v>
      </c>
      <c r="G726" s="51">
        <v>1</v>
      </c>
      <c r="H726" s="50">
        <f t="shared" ref="H726" si="23">G726*F726</f>
        <v>2.5</v>
      </c>
    </row>
    <row r="727" spans="2:8" collapsed="1" x14ac:dyDescent="0.25"/>
    <row r="728" spans="2:8" x14ac:dyDescent="0.25">
      <c r="B728" s="31" t="s">
        <v>9</v>
      </c>
      <c r="C728" s="31" t="s">
        <v>1</v>
      </c>
      <c r="D728" s="31"/>
      <c r="E728" s="31"/>
      <c r="F728" s="31"/>
      <c r="G728" s="73" t="s">
        <v>2</v>
      </c>
      <c r="H728" s="73" t="s">
        <v>66</v>
      </c>
    </row>
    <row r="729" spans="2:8" ht="33.75" customHeight="1" x14ac:dyDescent="0.25">
      <c r="B729" s="36" t="s">
        <v>19307</v>
      </c>
      <c r="C729" s="116" t="s">
        <v>19310</v>
      </c>
      <c r="D729" s="116"/>
      <c r="E729" s="116"/>
      <c r="F729" s="44"/>
      <c r="G729" s="68" t="s">
        <v>2</v>
      </c>
      <c r="H729" s="45">
        <f>SUM(H731:H733)</f>
        <v>156.26735000000002</v>
      </c>
    </row>
    <row r="730" spans="2:8" hidden="1" outlineLevel="1" x14ac:dyDescent="0.25">
      <c r="B730" s="46" t="s">
        <v>61</v>
      </c>
      <c r="C730" s="46" t="s">
        <v>60</v>
      </c>
      <c r="D730" s="46" t="s">
        <v>62</v>
      </c>
      <c r="E730" s="46" t="s">
        <v>2</v>
      </c>
      <c r="F730" s="46" t="s">
        <v>63</v>
      </c>
      <c r="G730" s="69" t="s">
        <v>64</v>
      </c>
      <c r="H730" s="69" t="s">
        <v>65</v>
      </c>
    </row>
    <row r="731" spans="2:8" hidden="1" outlineLevel="1" x14ac:dyDescent="0.25">
      <c r="B731" s="52" t="s">
        <v>58</v>
      </c>
      <c r="C731" s="53" t="s">
        <v>11967</v>
      </c>
      <c r="D731" s="16" t="str">
        <f>IF(B731="PMSP",VLOOKUP(C731,PMSP,2,FALSE),IF(B731="SINAPI",VLOOKUP(C731,SINAPI,2,FALSE),IF(B731="Cotações",VLOOKUP(C731,Cotações,2,FALSE),IF(B731="CPU",VLOOKUP(C731,CSP,2,FALSE),VLOOKUP(C731,SINAPICOMP,2,FALSE)))))</f>
        <v>Complemento de deslocamento para Cordeirópolis</v>
      </c>
      <c r="E731" s="54" t="str">
        <f>IF(B731="PMSP",VLOOKUP(C731,PMSP,3,FALSE),IF(B731="SINAPI",VLOOKUP(C731,SINAPI,3,FALSE),IF(B731="Cotações",VLOOKUP(C731,Cotações,3,FALSE),IF(B731="CPU",VLOOKUP(C731,CSP,3,FALSE),VLOOKUP(C731,SINAPICOMP,3,FALSE)))))</f>
        <v>Und.</v>
      </c>
      <c r="F731" s="55">
        <f>IF(B731="PMSP",VLOOKUP(C731,PMSP,5,FALSE),IF(B731="SINAPI",VLOOKUP(C731,SINAPI,5,FALSE),IF(B731="Cotações",VLOOKUP(C731,Cotações,4,FALSE),IF(B731="CPU",VLOOKUP(C731,CSP,4,FALSE),VLOOKUP(C731,SINAPICOMP,5,FALSE)))))</f>
        <v>461.32200000000006</v>
      </c>
      <c r="G731" s="56">
        <f>1/20</f>
        <v>0.05</v>
      </c>
      <c r="H731" s="55">
        <f>G731*F731</f>
        <v>23.066100000000006</v>
      </c>
    </row>
    <row r="732" spans="2:8" ht="54" hidden="1" outlineLevel="1" x14ac:dyDescent="0.25">
      <c r="B732" s="47" t="s">
        <v>19279</v>
      </c>
      <c r="C732" s="48">
        <v>5928</v>
      </c>
      <c r="D732" s="57" t="str">
        <f>IF(B732="PMSP",VLOOKUP(C732,PMSP,2,FALSE),IF(B732="SINAPI",VLOOKUP(C732,SINAPI,2,FALSE),IF(B732="Cotações",VLOOKUP(C732,Cotações,2,FALSE),IF(B732="CPU",VLOOKUP(C732,CSP,2,FALSE),VLOOKUP(C732,SINAPICOMP,2,FALSE)))))</f>
        <v>GUINDAUTO HIDRÁULICO, CAPACIDADE MÁXIMA DE CARGA 6200 KG, MOMENTO MÁXIMO DE CARGA 11,7 TM, ALCANCE MÁXIMO HORIZONTAL 9,70 M, INCLUSIVE CAMINHÃO TOCO PBT 16.000 KG, POTÊNCIA DE 189 CV - CHP DIURNO. AF_06/2014</v>
      </c>
      <c r="E732" s="49" t="str">
        <f>IF(B732="PMSP",VLOOKUP(C732,PMSP,3,FALSE),IF(B732="SINAPI",VLOOKUP(C732,SINAPI,3,FALSE),IF(B732="Cotações",VLOOKUP(C732,Cotações,3,FALSE),IF(B732="CPU",VLOOKUP(C732,CSP,3,FALSE),VLOOKUP(C732,SINAPICOMP,3,FALSE)))))</f>
        <v>CHP</v>
      </c>
      <c r="F732" s="50">
        <f>IF(B732="PMSP",VLOOKUP(C732,PMSP,5,FALSE),IF(B732="SINAPI",VLOOKUP(C732,SINAPI,5,FALSE),IF(B732="Cotações",VLOOKUP(C732,Cotações,4,FALSE),IF(B732="CPU",VLOOKUP(C732,CSP,4,FALSE),VLOOKUP(C732,SINAPICOMP,5,FALSE)))))</f>
        <v>266.04000000000002</v>
      </c>
      <c r="G732" s="51">
        <f>7*1.3/20</f>
        <v>0.45499999999999996</v>
      </c>
      <c r="H732" s="50">
        <f>G732*F732</f>
        <v>121.04819999999999</v>
      </c>
    </row>
    <row r="733" spans="2:8" hidden="1" outlineLevel="1" x14ac:dyDescent="0.25">
      <c r="B733" s="52" t="s">
        <v>19279</v>
      </c>
      <c r="C733" s="53">
        <v>88265</v>
      </c>
      <c r="D733" s="16" t="str">
        <f>IF(B733="PMSP",VLOOKUP(C733,PMSP,2,FALSE),IF(B733="SINAPI",VLOOKUP(C733,SINAPI,2,FALSE),IF(B733="Cotações",VLOOKUP(C733,Cotações,2,FALSE),IF(B733="CPU",VLOOKUP(C733,CSP,2,FALSE),VLOOKUP(C733,SINAPICOMP,2,FALSE)))))</f>
        <v>ELETRICISTA INDUSTRIAL COM ENCARGOS COMPLEMENTARES</v>
      </c>
      <c r="E733" s="54" t="str">
        <f>IF(B733="PMSP",VLOOKUP(C733,PMSP,3,FALSE),IF(B733="SINAPI",VLOOKUP(C733,SINAPI,3,FALSE),IF(B733="Cotações",VLOOKUP(C733,Cotações,3,FALSE),IF(B733="CPU",VLOOKUP(C733,CSP,3,FALSE),VLOOKUP(C733,SINAPICOMP,3,FALSE)))))</f>
        <v>H</v>
      </c>
      <c r="F733" s="55">
        <f>IF(B733="PMSP",VLOOKUP(C733,PMSP,5,FALSE),IF(B733="SINAPI",VLOOKUP(C733,SINAPI,5,FALSE),IF(B733="Cotações",VLOOKUP(C733,Cotações,4,FALSE),IF(B733="CPU",VLOOKUP(C733,CSP,4,FALSE),VLOOKUP(C733,SINAPICOMP,5,FALSE)))))</f>
        <v>26.71</v>
      </c>
      <c r="G733" s="56">
        <f>G732</f>
        <v>0.45499999999999996</v>
      </c>
      <c r="H733" s="55">
        <f>G733*F733</f>
        <v>12.153049999999999</v>
      </c>
    </row>
    <row r="734" spans="2:8" collapsed="1" x14ac:dyDescent="0.25"/>
    <row r="735" spans="2:8" x14ac:dyDescent="0.25">
      <c r="B735" s="31" t="s">
        <v>9</v>
      </c>
      <c r="C735" s="31" t="s">
        <v>1</v>
      </c>
      <c r="D735" s="31"/>
      <c r="E735" s="31"/>
      <c r="F735" s="31"/>
      <c r="G735" s="73" t="s">
        <v>2</v>
      </c>
      <c r="H735" s="73" t="s">
        <v>66</v>
      </c>
    </row>
    <row r="736" spans="2:8" ht="30" customHeight="1" x14ac:dyDescent="0.25">
      <c r="B736" s="36" t="s">
        <v>19308</v>
      </c>
      <c r="C736" s="116" t="s">
        <v>19311</v>
      </c>
      <c r="D736" s="116"/>
      <c r="E736" s="116"/>
      <c r="F736" s="44"/>
      <c r="G736" s="68" t="s">
        <v>2</v>
      </c>
      <c r="H736" s="45">
        <f>SUM(H738:H740)</f>
        <v>146.02110000000002</v>
      </c>
    </row>
    <row r="737" spans="2:8" hidden="1" outlineLevel="1" x14ac:dyDescent="0.25">
      <c r="B737" s="46" t="s">
        <v>61</v>
      </c>
      <c r="C737" s="46" t="s">
        <v>60</v>
      </c>
      <c r="D737" s="46" t="s">
        <v>62</v>
      </c>
      <c r="E737" s="46" t="s">
        <v>2</v>
      </c>
      <c r="F737" s="46" t="s">
        <v>63</v>
      </c>
      <c r="G737" s="69" t="s">
        <v>64</v>
      </c>
      <c r="H737" s="69" t="s">
        <v>65</v>
      </c>
    </row>
    <row r="738" spans="2:8" hidden="1" outlineLevel="1" x14ac:dyDescent="0.25">
      <c r="B738" s="52" t="s">
        <v>58</v>
      </c>
      <c r="C738" s="53" t="s">
        <v>11967</v>
      </c>
      <c r="D738" s="16" t="str">
        <f>IF(B738="PMSP",VLOOKUP(C738,PMSP,2,FALSE),IF(B738="SINAPI",VLOOKUP(C738,SINAPI,2,FALSE),IF(B738="Cotações",VLOOKUP(C738,Cotações,2,FALSE),IF(B738="CPU",VLOOKUP(C738,CSP,2,FALSE),VLOOKUP(C738,SINAPICOMP,2,FALSE)))))</f>
        <v>Complemento de deslocamento para Cordeirópolis</v>
      </c>
      <c r="E738" s="54" t="str">
        <f>IF(B738="PMSP",VLOOKUP(C738,PMSP,3,FALSE),IF(B738="SINAPI",VLOOKUP(C738,SINAPI,3,FALSE),IF(B738="Cotações",VLOOKUP(C738,Cotações,3,FALSE),IF(B738="CPU",VLOOKUP(C738,CSP,3,FALSE),VLOOKUP(C738,SINAPICOMP,3,FALSE)))))</f>
        <v>Und.</v>
      </c>
      <c r="F738" s="55">
        <f>IF(B738="PMSP",VLOOKUP(C738,PMSP,5,FALSE),IF(B738="SINAPI",VLOOKUP(C738,SINAPI,5,FALSE),IF(B738="Cotações",VLOOKUP(C738,Cotações,4,FALSE),IF(B738="CPU",VLOOKUP(C738,CSP,4,FALSE),VLOOKUP(C738,SINAPICOMP,5,FALSE)))))</f>
        <v>461.32200000000006</v>
      </c>
      <c r="G738" s="56">
        <f>1/20</f>
        <v>0.05</v>
      </c>
      <c r="H738" s="55">
        <f>G738*F738</f>
        <v>23.066100000000006</v>
      </c>
    </row>
    <row r="739" spans="2:8" ht="54" hidden="1" outlineLevel="1" x14ac:dyDescent="0.25">
      <c r="B739" s="47" t="s">
        <v>19279</v>
      </c>
      <c r="C739" s="48">
        <v>5928</v>
      </c>
      <c r="D739" s="57" t="str">
        <f>IF(B739="PMSP",VLOOKUP(C739,PMSP,2,FALSE),IF(B739="SINAPI",VLOOKUP(C739,SINAPI,2,FALSE),IF(B739="Cotações",VLOOKUP(C739,Cotações,2,FALSE),IF(B739="CPU",VLOOKUP(C739,CSP,2,FALSE),VLOOKUP(C739,SINAPICOMP,2,FALSE)))))</f>
        <v>GUINDAUTO HIDRÁULICO, CAPACIDADE MÁXIMA DE CARGA 6200 KG, MOMENTO MÁXIMO DE CARGA 11,7 TM, ALCANCE MÁXIMO HORIZONTAL 9,70 M, INCLUSIVE CAMINHÃO TOCO PBT 16.000 KG, POTÊNCIA DE 189 CV - CHP DIURNO. AF_06/2014</v>
      </c>
      <c r="E739" s="49" t="str">
        <f>IF(B739="PMSP",VLOOKUP(C739,PMSP,3,FALSE),IF(B739="SINAPI",VLOOKUP(C739,SINAPI,3,FALSE),IF(B739="Cotações",VLOOKUP(C739,Cotações,3,FALSE),IF(B739="CPU",VLOOKUP(C739,CSP,3,FALSE),VLOOKUP(C739,SINAPICOMP,3,FALSE)))))</f>
        <v>CHP</v>
      </c>
      <c r="F739" s="50">
        <f>IF(B739="PMSP",VLOOKUP(C739,PMSP,5,FALSE),IF(B739="SINAPI",VLOOKUP(C739,SINAPI,5,FALSE),IF(B739="Cotações",VLOOKUP(C739,Cotações,4,FALSE),IF(B739="CPU",VLOOKUP(C739,CSP,4,FALSE),VLOOKUP(C739,SINAPICOMP,5,FALSE)))))</f>
        <v>266.04000000000002</v>
      </c>
      <c r="G739" s="51">
        <f>(7/20)*1.2</f>
        <v>0.42</v>
      </c>
      <c r="H739" s="50">
        <f>G739*F739</f>
        <v>111.7368</v>
      </c>
    </row>
    <row r="740" spans="2:8" hidden="1" outlineLevel="1" x14ac:dyDescent="0.25">
      <c r="B740" s="52" t="s">
        <v>19279</v>
      </c>
      <c r="C740" s="53">
        <v>88265</v>
      </c>
      <c r="D740" s="16" t="str">
        <f>IF(B740="PMSP",VLOOKUP(C740,PMSP,2,FALSE),IF(B740="SINAPI",VLOOKUP(C740,SINAPI,2,FALSE),IF(B740="Cotações",VLOOKUP(C740,Cotações,2,FALSE),IF(B740="CPU",VLOOKUP(C740,CSP,2,FALSE),VLOOKUP(C740,SINAPICOMP,2,FALSE)))))</f>
        <v>ELETRICISTA INDUSTRIAL COM ENCARGOS COMPLEMENTARES</v>
      </c>
      <c r="E740" s="54" t="str">
        <f>IF(B740="PMSP",VLOOKUP(C740,PMSP,3,FALSE),IF(B740="SINAPI",VLOOKUP(C740,SINAPI,3,FALSE),IF(B740="Cotações",VLOOKUP(C740,Cotações,3,FALSE),IF(B740="CPU",VLOOKUP(C740,CSP,3,FALSE),VLOOKUP(C740,SINAPICOMP,3,FALSE)))))</f>
        <v>H</v>
      </c>
      <c r="F740" s="55">
        <f>IF(B740="PMSP",VLOOKUP(C740,PMSP,5,FALSE),IF(B740="SINAPI",VLOOKUP(C740,SINAPI,5,FALSE),IF(B740="Cotações",VLOOKUP(C740,Cotações,4,FALSE),IF(B740="CPU",VLOOKUP(C740,CSP,4,FALSE),VLOOKUP(C740,SINAPICOMP,5,FALSE)))))</f>
        <v>26.71</v>
      </c>
      <c r="G740" s="56">
        <f>G739</f>
        <v>0.42</v>
      </c>
      <c r="H740" s="55">
        <f>G740*F740</f>
        <v>11.2182</v>
      </c>
    </row>
    <row r="741" spans="2:8" collapsed="1" x14ac:dyDescent="0.25"/>
    <row r="742" spans="2:8" x14ac:dyDescent="0.25">
      <c r="B742" s="31" t="s">
        <v>9</v>
      </c>
      <c r="C742" s="31" t="s">
        <v>1</v>
      </c>
      <c r="D742" s="31"/>
      <c r="E742" s="31"/>
      <c r="F742" s="31"/>
      <c r="G742" s="73" t="s">
        <v>2</v>
      </c>
      <c r="H742" s="73" t="s">
        <v>66</v>
      </c>
    </row>
    <row r="743" spans="2:8" ht="27.75" customHeight="1" x14ac:dyDescent="0.25">
      <c r="B743" s="36" t="s">
        <v>19312</v>
      </c>
      <c r="C743" s="116" t="s">
        <v>19318</v>
      </c>
      <c r="D743" s="116"/>
      <c r="E743" s="116"/>
      <c r="F743" s="44"/>
      <c r="G743" s="68" t="s">
        <v>2</v>
      </c>
      <c r="H743" s="45">
        <f>SUM(H745:H747)</f>
        <v>159.68276666666668</v>
      </c>
    </row>
    <row r="744" spans="2:8" hidden="1" outlineLevel="1" x14ac:dyDescent="0.25">
      <c r="B744" s="46" t="s">
        <v>61</v>
      </c>
      <c r="C744" s="46" t="s">
        <v>60</v>
      </c>
      <c r="D744" s="46" t="s">
        <v>62</v>
      </c>
      <c r="E744" s="46" t="s">
        <v>2</v>
      </c>
      <c r="F744" s="46" t="s">
        <v>63</v>
      </c>
      <c r="G744" s="69" t="s">
        <v>64</v>
      </c>
      <c r="H744" s="69" t="s">
        <v>65</v>
      </c>
    </row>
    <row r="745" spans="2:8" hidden="1" outlineLevel="1" x14ac:dyDescent="0.25">
      <c r="B745" s="52" t="s">
        <v>58</v>
      </c>
      <c r="C745" s="53" t="s">
        <v>11967</v>
      </c>
      <c r="D745" s="16" t="str">
        <f>IF(B745="PMSP",VLOOKUP(C745,PMSP,2,FALSE),IF(B745="SINAPI",VLOOKUP(C745,SINAPI,2,FALSE),IF(B745="Cotações",VLOOKUP(C745,Cotações,2,FALSE),IF(B745="CPU",VLOOKUP(C745,CSP,2,FALSE),VLOOKUP(C745,SINAPICOMP,2,FALSE)))))</f>
        <v>Complemento de deslocamento para Cordeirópolis</v>
      </c>
      <c r="E745" s="54" t="str">
        <f>IF(B745="PMSP",VLOOKUP(C745,PMSP,3,FALSE),IF(B745="SINAPI",VLOOKUP(C745,SINAPI,3,FALSE),IF(B745="Cotações",VLOOKUP(C745,Cotações,3,FALSE),IF(B745="CPU",VLOOKUP(C745,CSP,3,FALSE),VLOOKUP(C745,SINAPICOMP,3,FALSE)))))</f>
        <v>Und.</v>
      </c>
      <c r="F745" s="55">
        <f>IF(B745="PMSP",VLOOKUP(C745,PMSP,5,FALSE),IF(B745="SINAPI",VLOOKUP(C745,SINAPI,5,FALSE),IF(B745="Cotações",VLOOKUP(C745,Cotações,4,FALSE),IF(B745="CPU",VLOOKUP(C745,CSP,4,FALSE),VLOOKUP(C745,SINAPICOMP,5,FALSE)))))</f>
        <v>461.32200000000006</v>
      </c>
      <c r="G745" s="56">
        <f>1/20</f>
        <v>0.05</v>
      </c>
      <c r="H745" s="55">
        <f>G745*F745</f>
        <v>23.066100000000006</v>
      </c>
    </row>
    <row r="746" spans="2:8" ht="54" hidden="1" outlineLevel="1" x14ac:dyDescent="0.25">
      <c r="B746" s="47" t="s">
        <v>19279</v>
      </c>
      <c r="C746" s="48">
        <v>5928</v>
      </c>
      <c r="D746" s="57" t="str">
        <f>IF(B746="PMSP",VLOOKUP(C746,PMSP,2,FALSE),IF(B746="SINAPI",VLOOKUP(C746,SINAPI,2,FALSE),IF(B746="Cotações",VLOOKUP(C746,Cotações,2,FALSE),IF(B746="CPU",VLOOKUP(C746,CSP,2,FALSE),VLOOKUP(C746,SINAPICOMP,2,FALSE)))))</f>
        <v>GUINDAUTO HIDRÁULICO, CAPACIDADE MÁXIMA DE CARGA 6200 KG, MOMENTO MÁXIMO DE CARGA 11,7 TM, ALCANCE MÁXIMO HORIZONTAL 9,70 M, INCLUSIVE CAMINHÃO TOCO PBT 16.000 KG, POTÊNCIA DE 189 CV - CHP DIURNO. AF_06/2014</v>
      </c>
      <c r="E746" s="49" t="str">
        <f>IF(B746="PMSP",VLOOKUP(C746,PMSP,3,FALSE),IF(B746="SINAPI",VLOOKUP(C746,SINAPI,3,FALSE),IF(B746="Cotações",VLOOKUP(C746,Cotações,3,FALSE),IF(B746="CPU",VLOOKUP(C746,CSP,3,FALSE),VLOOKUP(C746,SINAPICOMP,3,FALSE)))))</f>
        <v>CHP</v>
      </c>
      <c r="F746" s="50">
        <f>IF(B746="PMSP",VLOOKUP(C746,PMSP,5,FALSE),IF(B746="SINAPI",VLOOKUP(C746,SINAPI,5,FALSE),IF(B746="Cotações",VLOOKUP(C746,Cotações,4,FALSE),IF(B746="CPU",VLOOKUP(C746,CSP,4,FALSE),VLOOKUP(C746,SINAPICOMP,5,FALSE)))))</f>
        <v>266.04000000000002</v>
      </c>
      <c r="G746" s="51">
        <f>7/15</f>
        <v>0.46666666666666667</v>
      </c>
      <c r="H746" s="50">
        <f>G746*F746</f>
        <v>124.15200000000002</v>
      </c>
    </row>
    <row r="747" spans="2:8" ht="34.5" hidden="1" customHeight="1" outlineLevel="1" x14ac:dyDescent="0.25">
      <c r="B747" s="52" t="s">
        <v>19279</v>
      </c>
      <c r="C747" s="53">
        <v>88265</v>
      </c>
      <c r="D747" s="16" t="str">
        <f>IF(B747="PMSP",VLOOKUP(C747,PMSP,2,FALSE),IF(B747="SINAPI",VLOOKUP(C747,SINAPI,2,FALSE),IF(B747="Cotações",VLOOKUP(C747,Cotações,2,FALSE),IF(B747="CPU",VLOOKUP(C747,CSP,2,FALSE),VLOOKUP(C747,SINAPICOMP,2,FALSE)))))</f>
        <v>ELETRICISTA INDUSTRIAL COM ENCARGOS COMPLEMENTARES</v>
      </c>
      <c r="E747" s="54" t="str">
        <f>IF(B747="PMSP",VLOOKUP(C747,PMSP,3,FALSE),IF(B747="SINAPI",VLOOKUP(C747,SINAPI,3,FALSE),IF(B747="Cotações",VLOOKUP(C747,Cotações,3,FALSE),IF(B747="CPU",VLOOKUP(C747,CSP,3,FALSE),VLOOKUP(C747,SINAPICOMP,3,FALSE)))))</f>
        <v>H</v>
      </c>
      <c r="F747" s="55">
        <f>IF(B747="PMSP",VLOOKUP(C747,PMSP,5,FALSE),IF(B747="SINAPI",VLOOKUP(C747,SINAPI,5,FALSE),IF(B747="Cotações",VLOOKUP(C747,Cotações,4,FALSE),IF(B747="CPU",VLOOKUP(C747,CSP,4,FALSE),VLOOKUP(C747,SINAPICOMP,5,FALSE)))))</f>
        <v>26.71</v>
      </c>
      <c r="G747" s="56">
        <f>G746</f>
        <v>0.46666666666666667</v>
      </c>
      <c r="H747" s="55">
        <f>G747*F747</f>
        <v>12.464666666666668</v>
      </c>
    </row>
    <row r="748" spans="2:8" collapsed="1" x14ac:dyDescent="0.25"/>
    <row r="749" spans="2:8" x14ac:dyDescent="0.25">
      <c r="B749" s="31" t="s">
        <v>9</v>
      </c>
      <c r="C749" s="31" t="s">
        <v>1</v>
      </c>
      <c r="D749" s="31"/>
      <c r="E749" s="31"/>
      <c r="F749" s="31"/>
      <c r="G749" s="73" t="s">
        <v>2</v>
      </c>
      <c r="H749" s="73" t="s">
        <v>66</v>
      </c>
    </row>
    <row r="750" spans="2:8" ht="56.25" customHeight="1" x14ac:dyDescent="0.25">
      <c r="B750" s="36" t="s">
        <v>19313</v>
      </c>
      <c r="C750" s="116" t="s">
        <v>19319</v>
      </c>
      <c r="D750" s="116"/>
      <c r="E750" s="116"/>
      <c r="F750" s="44"/>
      <c r="G750" s="68" t="s">
        <v>2</v>
      </c>
      <c r="H750" s="45">
        <f>SUM(H752:H763)</f>
        <v>197.91391440236532</v>
      </c>
    </row>
    <row r="751" spans="2:8" hidden="1" outlineLevel="1" x14ac:dyDescent="0.25">
      <c r="B751" s="46" t="s">
        <v>61</v>
      </c>
      <c r="C751" s="46" t="s">
        <v>60</v>
      </c>
      <c r="D751" s="46" t="s">
        <v>62</v>
      </c>
      <c r="E751" s="46" t="s">
        <v>2</v>
      </c>
      <c r="F751" s="46" t="s">
        <v>63</v>
      </c>
      <c r="G751" s="69" t="s">
        <v>64</v>
      </c>
      <c r="H751" s="69" t="s">
        <v>65</v>
      </c>
    </row>
    <row r="752" spans="2:8" hidden="1" outlineLevel="1" x14ac:dyDescent="0.25">
      <c r="B752" s="52" t="s">
        <v>58</v>
      </c>
      <c r="C752" s="53" t="s">
        <v>11968</v>
      </c>
      <c r="D752" s="16" t="str">
        <f t="shared" ref="D752:D762" si="24">IF(B752="PMSP",VLOOKUP(C752,PMSP,2,FALSE),IF(B752="SINAPI",VLOOKUP(C752,SINAPI,2,FALSE),IF(B752="Cotações",VLOOKUP(C752,Cotações,2,FALSE),IF(B752="CPU",VLOOKUP(C752,CSP,2,FALSE),VLOOKUP(C752,SINAPICOMP,2,FALSE)))))</f>
        <v>Complemento de deslocamento para Cosmópolis</v>
      </c>
      <c r="E752" s="54" t="str">
        <f t="shared" ref="E752:E762" si="25">IF(B752="PMSP",VLOOKUP(C752,PMSP,3,FALSE),IF(B752="SINAPI",VLOOKUP(C752,SINAPI,3,FALSE),IF(B752="Cotações",VLOOKUP(C752,Cotações,3,FALSE),IF(B752="CPU",VLOOKUP(C752,CSP,3,FALSE),VLOOKUP(C752,SINAPICOMP,3,FALSE)))))</f>
        <v>Und.</v>
      </c>
      <c r="F752" s="55">
        <f t="shared" ref="F752:F762" si="26">IF(B752="PMSP",VLOOKUP(C752,PMSP,5,FALSE),IF(B752="SINAPI",VLOOKUP(C752,SINAPI,5,FALSE),IF(B752="Cotações",VLOOKUP(C752,Cotações,4,FALSE),IF(B752="CPU",VLOOKUP(C752,CSP,4,FALSE),VLOOKUP(C752,SINAPICOMP,5,FALSE)))))</f>
        <v>122.955</v>
      </c>
      <c r="G752" s="56">
        <f>1/20</f>
        <v>0.05</v>
      </c>
      <c r="H752" s="55">
        <f t="shared" ref="H752:H762" si="27">G752*F752</f>
        <v>6.1477500000000003</v>
      </c>
    </row>
    <row r="753" spans="2:8" ht="54" hidden="1" outlineLevel="1" x14ac:dyDescent="0.25">
      <c r="B753" s="47" t="s">
        <v>19279</v>
      </c>
      <c r="C753" s="48">
        <v>5928</v>
      </c>
      <c r="D753" s="57" t="str">
        <f t="shared" si="24"/>
        <v>GUINDAUTO HIDRÁULICO, CAPACIDADE MÁXIMA DE CARGA 6200 KG, MOMENTO MÁXIMO DE CARGA 11,7 TM, ALCANCE MÁXIMO HORIZONTAL 9,70 M, INCLUSIVE CAMINHÃO TOCO PBT 16.000 KG, POTÊNCIA DE 189 CV - CHP DIURNO. AF_06/2014</v>
      </c>
      <c r="E753" s="49" t="str">
        <f t="shared" si="25"/>
        <v>CHP</v>
      </c>
      <c r="F753" s="50">
        <f t="shared" si="26"/>
        <v>266.04000000000002</v>
      </c>
      <c r="G753" s="51">
        <f>7/20</f>
        <v>0.35</v>
      </c>
      <c r="H753" s="50">
        <f t="shared" si="27"/>
        <v>93.114000000000004</v>
      </c>
    </row>
    <row r="754" spans="2:8" ht="60.75" hidden="1" customHeight="1" outlineLevel="1" x14ac:dyDescent="0.25">
      <c r="B754" s="52" t="s">
        <v>19279</v>
      </c>
      <c r="C754" s="53">
        <v>88265</v>
      </c>
      <c r="D754" s="16" t="str">
        <f t="shared" si="24"/>
        <v>ELETRICISTA INDUSTRIAL COM ENCARGOS COMPLEMENTARES</v>
      </c>
      <c r="E754" s="54" t="str">
        <f t="shared" si="25"/>
        <v>H</v>
      </c>
      <c r="F754" s="55">
        <f t="shared" si="26"/>
        <v>26.71</v>
      </c>
      <c r="G754" s="56">
        <f>G753</f>
        <v>0.35</v>
      </c>
      <c r="H754" s="55">
        <f t="shared" si="27"/>
        <v>9.3484999999999996</v>
      </c>
    </row>
    <row r="755" spans="2:8" hidden="1" outlineLevel="1" x14ac:dyDescent="0.25">
      <c r="B755" s="47" t="s">
        <v>58</v>
      </c>
      <c r="C755" s="48" t="s">
        <v>11860</v>
      </c>
      <c r="D755" s="57" t="str">
        <f t="shared" si="24"/>
        <v>Valor médio de lâmpadas para Cosmópolis</v>
      </c>
      <c r="E755" s="49" t="str">
        <f t="shared" si="25"/>
        <v>Und.</v>
      </c>
      <c r="F755" s="50">
        <f t="shared" si="26"/>
        <v>54.981115160178703</v>
      </c>
      <c r="G755" s="51">
        <v>0.86142255189025341</v>
      </c>
      <c r="H755" s="50">
        <f t="shared" si="27"/>
        <v>47.361972527053034</v>
      </c>
    </row>
    <row r="756" spans="2:8" hidden="1" outlineLevel="1" x14ac:dyDescent="0.25">
      <c r="B756" s="52" t="s">
        <v>58</v>
      </c>
      <c r="C756" s="53" t="s">
        <v>11864</v>
      </c>
      <c r="D756" s="16" t="str">
        <f t="shared" si="24"/>
        <v>Valor médio de reatores para Cosmópolis</v>
      </c>
      <c r="E756" s="54" t="str">
        <f t="shared" si="25"/>
        <v>Und.</v>
      </c>
      <c r="F756" s="55">
        <f t="shared" si="26"/>
        <v>106.17197479247477</v>
      </c>
      <c r="G756" s="56">
        <v>8.1703239614000958E-2</v>
      </c>
      <c r="H756" s="55">
        <f t="shared" si="27"/>
        <v>8.6745942967612351</v>
      </c>
    </row>
    <row r="757" spans="2:8" ht="27" hidden="1" outlineLevel="1" x14ac:dyDescent="0.25">
      <c r="B757" s="47" t="s">
        <v>11830</v>
      </c>
      <c r="C757" s="48">
        <v>2510</v>
      </c>
      <c r="D757" s="57" t="str">
        <f t="shared" si="24"/>
        <v>RELE FOTOELETRICO INTERNO E EXTERNO BIVOLT 1000 W, DE CONECTOR, SEM BASE</v>
      </c>
      <c r="E757" s="49" t="str">
        <f t="shared" si="25"/>
        <v xml:space="preserve">UN    </v>
      </c>
      <c r="F757" s="50" t="str">
        <f t="shared" si="26"/>
        <v>52,40</v>
      </c>
      <c r="G757" s="51">
        <v>0.12368483914287565</v>
      </c>
      <c r="H757" s="50">
        <f t="shared" si="27"/>
        <v>6.4810855710866839</v>
      </c>
    </row>
    <row r="758" spans="2:8" hidden="1" outlineLevel="1" x14ac:dyDescent="0.25">
      <c r="B758" s="52" t="s">
        <v>11830</v>
      </c>
      <c r="C758" s="53">
        <v>39380</v>
      </c>
      <c r="D758" s="16" t="str">
        <f t="shared" si="24"/>
        <v>BASE PARA RELE COM SUPORTE METALICO</v>
      </c>
      <c r="E758" s="54" t="str">
        <f t="shared" si="25"/>
        <v xml:space="preserve">UN    </v>
      </c>
      <c r="F758" s="55" t="str">
        <f t="shared" si="26"/>
        <v>29,98</v>
      </c>
      <c r="G758" s="56">
        <v>1.2564021331643697E-3</v>
      </c>
      <c r="H758" s="55">
        <f t="shared" si="27"/>
        <v>3.7666935952267805E-2</v>
      </c>
    </row>
    <row r="759" spans="2:8" ht="27" hidden="1" outlineLevel="1" x14ac:dyDescent="0.25">
      <c r="B759" s="47" t="s">
        <v>11830</v>
      </c>
      <c r="C759" s="48">
        <v>12294</v>
      </c>
      <c r="D759" s="57" t="str">
        <f t="shared" si="24"/>
        <v>SOQUETE DE PORCELANA BASE E27, PARA USO AO TEMPO, PARA LAMPADAS</v>
      </c>
      <c r="E759" s="49" t="str">
        <f t="shared" si="25"/>
        <v xml:space="preserve">UN    </v>
      </c>
      <c r="F759" s="50" t="str">
        <f t="shared" si="26"/>
        <v>14,96</v>
      </c>
      <c r="G759" s="51">
        <v>2.7586254935279126E-2</v>
      </c>
      <c r="H759" s="50">
        <f t="shared" si="27"/>
        <v>0.41269037383177576</v>
      </c>
    </row>
    <row r="760" spans="2:8" ht="27" hidden="1" outlineLevel="1" x14ac:dyDescent="0.25">
      <c r="B760" s="52" t="s">
        <v>11826</v>
      </c>
      <c r="C760" s="53">
        <v>51245</v>
      </c>
      <c r="D760" s="16" t="str">
        <f t="shared" si="24"/>
        <v>QUADRO COMANDO METÁLICO PINTADO COM MEDIDAS MÍNIMAS DE 95X60X22 CM</v>
      </c>
      <c r="E760" s="54" t="str">
        <f t="shared" si="25"/>
        <v>Un</v>
      </c>
      <c r="F760" s="55">
        <f t="shared" si="26"/>
        <v>654.31745476999993</v>
      </c>
      <c r="G760" s="56">
        <v>3.6357726270622684E-2</v>
      </c>
      <c r="H760" s="55">
        <f t="shared" si="27"/>
        <v>23.789494914618196</v>
      </c>
    </row>
    <row r="761" spans="2:8" ht="40.5" hidden="1" outlineLevel="1" x14ac:dyDescent="0.25">
      <c r="B761" s="47" t="s">
        <v>11830</v>
      </c>
      <c r="C761" s="48">
        <v>39258</v>
      </c>
      <c r="D761" s="57" t="str">
        <f t="shared" si="24"/>
        <v>CABO MULTIPOLAR DE COBRE, FLEXIVEL, CLASSE 4 OU 5, ISOLACAO EM HEPR, COBERTURA EM PVC-ST2, ANTICHAMA BWF-B, 0,6/1 KV, 3 CONDUTORES DE 2,5 MM2</v>
      </c>
      <c r="E761" s="49" t="str">
        <f t="shared" si="25"/>
        <v xml:space="preserve">M     </v>
      </c>
      <c r="F761" s="50" t="str">
        <f t="shared" si="26"/>
        <v>7,60</v>
      </c>
      <c r="G761" s="51">
        <v>4.1718815185648727E-4</v>
      </c>
      <c r="H761" s="50">
        <f t="shared" si="27"/>
        <v>3.1706299541093032E-3</v>
      </c>
    </row>
    <row r="762" spans="2:8" ht="27" hidden="1" outlineLevel="1" x14ac:dyDescent="0.25">
      <c r="B762" s="52" t="s">
        <v>11830</v>
      </c>
      <c r="C762" s="53">
        <v>1597</v>
      </c>
      <c r="D762" s="16" t="str">
        <f t="shared" si="24"/>
        <v>CONECTOR DE ALUMINIO TIPO PRENSA CABO, BITOLA 3/8", PARA CABOS DE DIAMETRO DE 9 A 10 MM</v>
      </c>
      <c r="E762" s="54" t="str">
        <f t="shared" si="25"/>
        <v xml:space="preserve">UN    </v>
      </c>
      <c r="F762" s="55" t="str">
        <f t="shared" si="26"/>
        <v>12,95</v>
      </c>
      <c r="G762" s="56">
        <v>3.3196257226294776E-3</v>
      </c>
      <c r="H762" s="55">
        <f t="shared" si="27"/>
        <v>4.2989153108051729E-2</v>
      </c>
    </row>
    <row r="763" spans="2:8" hidden="1" outlineLevel="1" x14ac:dyDescent="0.25">
      <c r="B763" s="47" t="s">
        <v>11829</v>
      </c>
      <c r="C763" s="48">
        <v>20</v>
      </c>
      <c r="D763" s="57" t="str">
        <f t="shared" ref="D763" si="28">IF(B763="PMSP",VLOOKUP(C763,PMSP,2,FALSE),IF(B763="SINAPI",VLOOKUP(C763,SINAPI,2,FALSE),IF(B763="Cotações",VLOOKUP(C763,Cotações,2,FALSE),IF(B763="CPU",VLOOKUP(C763,CSP,2,FALSE),VLOOKUP(C763,SINAPICOMP,2,FALSE)))))</f>
        <v>Descarte de lâmpada</v>
      </c>
      <c r="E763" s="49" t="str">
        <f t="shared" ref="E763" si="29">IF(B763="PMSP",VLOOKUP(C763,PMSP,3,FALSE),IF(B763="SINAPI",VLOOKUP(C763,SINAPI,3,FALSE),IF(B763="Cotações",VLOOKUP(C763,Cotações,3,FALSE),IF(B763="CPU",VLOOKUP(C763,CSP,3,FALSE),VLOOKUP(C763,SINAPICOMP,3,FALSE)))))</f>
        <v>Und.</v>
      </c>
      <c r="F763" s="50">
        <f t="shared" ref="F763" si="30">IF(B763="PMSP",VLOOKUP(C763,PMSP,5,FALSE),IF(B763="SINAPI",VLOOKUP(C763,SINAPI,5,FALSE),IF(B763="Cotações",VLOOKUP(C763,Cotações,4,FALSE),IF(B763="CPU",VLOOKUP(C763,CSP,4,FALSE),VLOOKUP(C763,SINAPICOMP,5,FALSE)))))</f>
        <v>2.5</v>
      </c>
      <c r="G763" s="51">
        <v>1</v>
      </c>
      <c r="H763" s="50">
        <f t="shared" ref="H763" si="31">G763*F763</f>
        <v>2.5</v>
      </c>
    </row>
    <row r="764" spans="2:8" collapsed="1" x14ac:dyDescent="0.25"/>
    <row r="765" spans="2:8" x14ac:dyDescent="0.25">
      <c r="B765" s="31" t="s">
        <v>9</v>
      </c>
      <c r="C765" s="31" t="s">
        <v>1</v>
      </c>
      <c r="D765" s="31"/>
      <c r="E765" s="31"/>
      <c r="F765" s="31"/>
      <c r="G765" s="73" t="s">
        <v>2</v>
      </c>
      <c r="H765" s="73" t="s">
        <v>66</v>
      </c>
    </row>
    <row r="766" spans="2:8" ht="32.25" customHeight="1" x14ac:dyDescent="0.25">
      <c r="B766" s="36" t="s">
        <v>19314</v>
      </c>
      <c r="C766" s="116" t="s">
        <v>19320</v>
      </c>
      <c r="D766" s="116"/>
      <c r="E766" s="116"/>
      <c r="F766" s="44"/>
      <c r="G766" s="68" t="s">
        <v>2</v>
      </c>
      <c r="H766" s="45">
        <f>SUM(H768:H770)</f>
        <v>139.34899999999999</v>
      </c>
    </row>
    <row r="767" spans="2:8" hidden="1" outlineLevel="1" x14ac:dyDescent="0.25">
      <c r="B767" s="46" t="s">
        <v>61</v>
      </c>
      <c r="C767" s="46" t="s">
        <v>60</v>
      </c>
      <c r="D767" s="46" t="s">
        <v>62</v>
      </c>
      <c r="E767" s="46" t="s">
        <v>2</v>
      </c>
      <c r="F767" s="46" t="s">
        <v>63</v>
      </c>
      <c r="G767" s="69" t="s">
        <v>64</v>
      </c>
      <c r="H767" s="69" t="s">
        <v>65</v>
      </c>
    </row>
    <row r="768" spans="2:8" hidden="1" outlineLevel="1" collapsed="1" x14ac:dyDescent="0.25">
      <c r="B768" s="52" t="s">
        <v>58</v>
      </c>
      <c r="C768" s="53" t="s">
        <v>11968</v>
      </c>
      <c r="D768" s="16" t="str">
        <f>IF(B768="PMSP",VLOOKUP(C768,PMSP,2,FALSE),IF(B768="SINAPI",VLOOKUP(C768,SINAPI,2,FALSE),IF(B768="Cotações",VLOOKUP(C768,Cotações,2,FALSE),IF(B768="CPU",VLOOKUP(C768,CSP,2,FALSE),VLOOKUP(C768,SINAPICOMP,2,FALSE)))))</f>
        <v>Complemento de deslocamento para Cosmópolis</v>
      </c>
      <c r="E768" s="54" t="str">
        <f>IF(B768="PMSP",VLOOKUP(C768,PMSP,3,FALSE),IF(B768="SINAPI",VLOOKUP(C768,SINAPI,3,FALSE),IF(B768="Cotações",VLOOKUP(C768,Cotações,3,FALSE),IF(B768="CPU",VLOOKUP(C768,CSP,3,FALSE),VLOOKUP(C768,SINAPICOMP,3,FALSE)))))</f>
        <v>Und.</v>
      </c>
      <c r="F768" s="55">
        <f>IF(B768="PMSP",VLOOKUP(C768,PMSP,5,FALSE),IF(B768="SINAPI",VLOOKUP(C768,SINAPI,5,FALSE),IF(B768="Cotações",VLOOKUP(C768,Cotações,4,FALSE),IF(B768="CPU",VLOOKUP(C768,CSP,4,FALSE),VLOOKUP(C768,SINAPICOMP,5,FALSE)))))</f>
        <v>122.955</v>
      </c>
      <c r="G768" s="56">
        <f>1/20</f>
        <v>0.05</v>
      </c>
      <c r="H768" s="55">
        <f>G768*F768</f>
        <v>6.1477500000000003</v>
      </c>
    </row>
    <row r="769" spans="2:8" ht="54" hidden="1" outlineLevel="1" x14ac:dyDescent="0.25">
      <c r="B769" s="47" t="s">
        <v>19279</v>
      </c>
      <c r="C769" s="48">
        <v>5928</v>
      </c>
      <c r="D769" s="57" t="str">
        <f>IF(B769="PMSP",VLOOKUP(C769,PMSP,2,FALSE),IF(B769="SINAPI",VLOOKUP(C769,SINAPI,2,FALSE),IF(B769="Cotações",VLOOKUP(C769,Cotações,2,FALSE),IF(B769="CPU",VLOOKUP(C769,CSP,2,FALSE),VLOOKUP(C769,SINAPICOMP,2,FALSE)))))</f>
        <v>GUINDAUTO HIDRÁULICO, CAPACIDADE MÁXIMA DE CARGA 6200 KG, MOMENTO MÁXIMO DE CARGA 11,7 TM, ALCANCE MÁXIMO HORIZONTAL 9,70 M, INCLUSIVE CAMINHÃO TOCO PBT 16.000 KG, POTÊNCIA DE 189 CV - CHP DIURNO. AF_06/2014</v>
      </c>
      <c r="E769" s="49" t="str">
        <f>IF(B769="PMSP",VLOOKUP(C769,PMSP,3,FALSE),IF(B769="SINAPI",VLOOKUP(C769,SINAPI,3,FALSE),IF(B769="Cotações",VLOOKUP(C769,Cotações,3,FALSE),IF(B769="CPU",VLOOKUP(C769,CSP,3,FALSE),VLOOKUP(C769,SINAPICOMP,3,FALSE)))))</f>
        <v>CHP</v>
      </c>
      <c r="F769" s="50">
        <f>IF(B769="PMSP",VLOOKUP(C769,PMSP,5,FALSE),IF(B769="SINAPI",VLOOKUP(C769,SINAPI,5,FALSE),IF(B769="Cotações",VLOOKUP(C769,Cotações,4,FALSE),IF(B769="CPU",VLOOKUP(C769,CSP,4,FALSE),VLOOKUP(C769,SINAPICOMP,5,FALSE)))))</f>
        <v>266.04000000000002</v>
      </c>
      <c r="G769" s="51">
        <f>7*1.3/20</f>
        <v>0.45499999999999996</v>
      </c>
      <c r="H769" s="50">
        <f>G769*F769</f>
        <v>121.04819999999999</v>
      </c>
    </row>
    <row r="770" spans="2:8" ht="34.5" hidden="1" customHeight="1" outlineLevel="1" x14ac:dyDescent="0.25">
      <c r="B770" s="52" t="s">
        <v>19279</v>
      </c>
      <c r="C770" s="53">
        <v>88265</v>
      </c>
      <c r="D770" s="16" t="str">
        <f>IF(B770="PMSP",VLOOKUP(C770,PMSP,2,FALSE),IF(B770="SINAPI",VLOOKUP(C770,SINAPI,2,FALSE),IF(B770="Cotações",VLOOKUP(C770,Cotações,2,FALSE),IF(B770="CPU",VLOOKUP(C770,CSP,2,FALSE),VLOOKUP(C770,SINAPICOMP,2,FALSE)))))</f>
        <v>ELETRICISTA INDUSTRIAL COM ENCARGOS COMPLEMENTARES</v>
      </c>
      <c r="E770" s="54" t="str">
        <f>IF(B770="PMSP",VLOOKUP(C770,PMSP,3,FALSE),IF(B770="SINAPI",VLOOKUP(C770,SINAPI,3,FALSE),IF(B770="Cotações",VLOOKUP(C770,Cotações,3,FALSE),IF(B770="CPU",VLOOKUP(C770,CSP,3,FALSE),VLOOKUP(C770,SINAPICOMP,3,FALSE)))))</f>
        <v>H</v>
      </c>
      <c r="F770" s="55">
        <f>IF(B770="PMSP",VLOOKUP(C770,PMSP,5,FALSE),IF(B770="SINAPI",VLOOKUP(C770,SINAPI,5,FALSE),IF(B770="Cotações",VLOOKUP(C770,Cotações,4,FALSE),IF(B770="CPU",VLOOKUP(C770,CSP,4,FALSE),VLOOKUP(C770,SINAPICOMP,5,FALSE)))))</f>
        <v>26.71</v>
      </c>
      <c r="G770" s="56">
        <f>G769</f>
        <v>0.45499999999999996</v>
      </c>
      <c r="H770" s="55">
        <f>G770*F770</f>
        <v>12.153049999999999</v>
      </c>
    </row>
    <row r="771" spans="2:8" collapsed="1" x14ac:dyDescent="0.25"/>
    <row r="772" spans="2:8" x14ac:dyDescent="0.25">
      <c r="B772" s="31" t="s">
        <v>9</v>
      </c>
      <c r="C772" s="31" t="s">
        <v>1</v>
      </c>
      <c r="D772" s="31"/>
      <c r="E772" s="31"/>
      <c r="F772" s="31"/>
      <c r="G772" s="73" t="s">
        <v>2</v>
      </c>
      <c r="H772" s="73" t="s">
        <v>66</v>
      </c>
    </row>
    <row r="773" spans="2:8" ht="33.75" customHeight="1" x14ac:dyDescent="0.25">
      <c r="B773" s="36" t="s">
        <v>19315</v>
      </c>
      <c r="C773" s="116" t="s">
        <v>19321</v>
      </c>
      <c r="D773" s="116"/>
      <c r="E773" s="116"/>
      <c r="F773" s="44"/>
      <c r="G773" s="68" t="s">
        <v>2</v>
      </c>
      <c r="H773" s="45">
        <f>SUM(H775:H777)</f>
        <v>129.10275000000001</v>
      </c>
    </row>
    <row r="774" spans="2:8" hidden="1" outlineLevel="1" x14ac:dyDescent="0.25">
      <c r="B774" s="46" t="s">
        <v>61</v>
      </c>
      <c r="C774" s="46" t="s">
        <v>60</v>
      </c>
      <c r="D774" s="46" t="s">
        <v>62</v>
      </c>
      <c r="E774" s="46" t="s">
        <v>2</v>
      </c>
      <c r="F774" s="46" t="s">
        <v>63</v>
      </c>
      <c r="G774" s="69" t="s">
        <v>64</v>
      </c>
      <c r="H774" s="69" t="s">
        <v>65</v>
      </c>
    </row>
    <row r="775" spans="2:8" hidden="1" outlineLevel="1" collapsed="1" x14ac:dyDescent="0.25">
      <c r="B775" s="52" t="s">
        <v>58</v>
      </c>
      <c r="C775" s="53" t="s">
        <v>11968</v>
      </c>
      <c r="D775" s="16" t="str">
        <f>IF(B775="PMSP",VLOOKUP(C775,PMSP,2,FALSE),IF(B775="SINAPI",VLOOKUP(C775,SINAPI,2,FALSE),IF(B775="Cotações",VLOOKUP(C775,Cotações,2,FALSE),IF(B775="CPU",VLOOKUP(C775,CSP,2,FALSE),VLOOKUP(C775,SINAPICOMP,2,FALSE)))))</f>
        <v>Complemento de deslocamento para Cosmópolis</v>
      </c>
      <c r="E775" s="54" t="str">
        <f>IF(B775="PMSP",VLOOKUP(C775,PMSP,3,FALSE),IF(B775="SINAPI",VLOOKUP(C775,SINAPI,3,FALSE),IF(B775="Cotações",VLOOKUP(C775,Cotações,3,FALSE),IF(B775="CPU",VLOOKUP(C775,CSP,3,FALSE),VLOOKUP(C775,SINAPICOMP,3,FALSE)))))</f>
        <v>Und.</v>
      </c>
      <c r="F775" s="55">
        <f>IF(B775="PMSP",VLOOKUP(C775,PMSP,5,FALSE),IF(B775="SINAPI",VLOOKUP(C775,SINAPI,5,FALSE),IF(B775="Cotações",VLOOKUP(C775,Cotações,4,FALSE),IF(B775="CPU",VLOOKUP(C775,CSP,4,FALSE),VLOOKUP(C775,SINAPICOMP,5,FALSE)))))</f>
        <v>122.955</v>
      </c>
      <c r="G775" s="56">
        <f>1/20</f>
        <v>0.05</v>
      </c>
      <c r="H775" s="55">
        <f>G775*F775</f>
        <v>6.1477500000000003</v>
      </c>
    </row>
    <row r="776" spans="2:8" ht="54" hidden="1" outlineLevel="1" x14ac:dyDescent="0.25">
      <c r="B776" s="47" t="s">
        <v>19279</v>
      </c>
      <c r="C776" s="48">
        <v>5928</v>
      </c>
      <c r="D776" s="57" t="str">
        <f>IF(B776="PMSP",VLOOKUP(C776,PMSP,2,FALSE),IF(B776="SINAPI",VLOOKUP(C776,SINAPI,2,FALSE),IF(B776="Cotações",VLOOKUP(C776,Cotações,2,FALSE),IF(B776="CPU",VLOOKUP(C776,CSP,2,FALSE),VLOOKUP(C776,SINAPICOMP,2,FALSE)))))</f>
        <v>GUINDAUTO HIDRÁULICO, CAPACIDADE MÁXIMA DE CARGA 6200 KG, MOMENTO MÁXIMO DE CARGA 11,7 TM, ALCANCE MÁXIMO HORIZONTAL 9,70 M, INCLUSIVE CAMINHÃO TOCO PBT 16.000 KG, POTÊNCIA DE 189 CV - CHP DIURNO. AF_06/2014</v>
      </c>
      <c r="E776" s="49" t="str">
        <f>IF(B776="PMSP",VLOOKUP(C776,PMSP,3,FALSE),IF(B776="SINAPI",VLOOKUP(C776,SINAPI,3,FALSE),IF(B776="Cotações",VLOOKUP(C776,Cotações,3,FALSE),IF(B776="CPU",VLOOKUP(C776,CSP,3,FALSE),VLOOKUP(C776,SINAPICOMP,3,FALSE)))))</f>
        <v>CHP</v>
      </c>
      <c r="F776" s="50">
        <f>IF(B776="PMSP",VLOOKUP(C776,PMSP,5,FALSE),IF(B776="SINAPI",VLOOKUP(C776,SINAPI,5,FALSE),IF(B776="Cotações",VLOOKUP(C776,Cotações,4,FALSE),IF(B776="CPU",VLOOKUP(C776,CSP,4,FALSE),VLOOKUP(C776,SINAPICOMP,5,FALSE)))))</f>
        <v>266.04000000000002</v>
      </c>
      <c r="G776" s="51">
        <f>(7/20)*1.2</f>
        <v>0.42</v>
      </c>
      <c r="H776" s="50">
        <f>G776*F776</f>
        <v>111.7368</v>
      </c>
    </row>
    <row r="777" spans="2:8" ht="29.25" hidden="1" customHeight="1" outlineLevel="1" x14ac:dyDescent="0.25">
      <c r="B777" s="52" t="s">
        <v>19279</v>
      </c>
      <c r="C777" s="53">
        <v>88265</v>
      </c>
      <c r="D777" s="16" t="str">
        <f>IF(B777="PMSP",VLOOKUP(C777,PMSP,2,FALSE),IF(B777="SINAPI",VLOOKUP(C777,SINAPI,2,FALSE),IF(B777="Cotações",VLOOKUP(C777,Cotações,2,FALSE),IF(B777="CPU",VLOOKUP(C777,CSP,2,FALSE),VLOOKUP(C777,SINAPICOMP,2,FALSE)))))</f>
        <v>ELETRICISTA INDUSTRIAL COM ENCARGOS COMPLEMENTARES</v>
      </c>
      <c r="E777" s="54" t="str">
        <f>IF(B777="PMSP",VLOOKUP(C777,PMSP,3,FALSE),IF(B777="SINAPI",VLOOKUP(C777,SINAPI,3,FALSE),IF(B777="Cotações",VLOOKUP(C777,Cotações,3,FALSE),IF(B777="CPU",VLOOKUP(C777,CSP,3,FALSE),VLOOKUP(C777,SINAPICOMP,3,FALSE)))))</f>
        <v>H</v>
      </c>
      <c r="F777" s="55">
        <f>IF(B777="PMSP",VLOOKUP(C777,PMSP,5,FALSE),IF(B777="SINAPI",VLOOKUP(C777,SINAPI,5,FALSE),IF(B777="Cotações",VLOOKUP(C777,Cotações,4,FALSE),IF(B777="CPU",VLOOKUP(C777,CSP,4,FALSE),VLOOKUP(C777,SINAPICOMP,5,FALSE)))))</f>
        <v>26.71</v>
      </c>
      <c r="G777" s="56">
        <f>G776</f>
        <v>0.42</v>
      </c>
      <c r="H777" s="55">
        <f>G777*F777</f>
        <v>11.2182</v>
      </c>
    </row>
    <row r="778" spans="2:8" collapsed="1" x14ac:dyDescent="0.25"/>
    <row r="779" spans="2:8" x14ac:dyDescent="0.25">
      <c r="B779" s="31" t="s">
        <v>9</v>
      </c>
      <c r="C779" s="31" t="s">
        <v>1</v>
      </c>
      <c r="D779" s="31"/>
      <c r="E779" s="31"/>
      <c r="F779" s="31"/>
      <c r="G779" s="73" t="s">
        <v>2</v>
      </c>
      <c r="H779" s="73" t="s">
        <v>66</v>
      </c>
    </row>
    <row r="780" spans="2:8" ht="40.5" customHeight="1" x14ac:dyDescent="0.25">
      <c r="B780" s="36" t="s">
        <v>19323</v>
      </c>
      <c r="C780" s="116" t="s">
        <v>19322</v>
      </c>
      <c r="D780" s="116"/>
      <c r="E780" s="116"/>
      <c r="F780" s="44"/>
      <c r="G780" s="68" t="s">
        <v>2</v>
      </c>
      <c r="H780" s="45">
        <f>SUM(H782:H784)</f>
        <v>142.76441666666668</v>
      </c>
    </row>
    <row r="781" spans="2:8" hidden="1" outlineLevel="1" x14ac:dyDescent="0.25">
      <c r="B781" s="46" t="s">
        <v>61</v>
      </c>
      <c r="C781" s="46" t="s">
        <v>60</v>
      </c>
      <c r="D781" s="46" t="s">
        <v>62</v>
      </c>
      <c r="E781" s="46" t="s">
        <v>2</v>
      </c>
      <c r="F781" s="46" t="s">
        <v>63</v>
      </c>
      <c r="G781" s="69" t="s">
        <v>64</v>
      </c>
      <c r="H781" s="69" t="s">
        <v>65</v>
      </c>
    </row>
    <row r="782" spans="2:8" hidden="1" outlineLevel="1" collapsed="1" x14ac:dyDescent="0.25">
      <c r="B782" s="52" t="s">
        <v>58</v>
      </c>
      <c r="C782" s="53" t="s">
        <v>11968</v>
      </c>
      <c r="D782" s="16" t="str">
        <f>IF(B782="PMSP",VLOOKUP(C782,PMSP,2,FALSE),IF(B782="SINAPI",VLOOKUP(C782,SINAPI,2,FALSE),IF(B782="Cotações",VLOOKUP(C782,Cotações,2,FALSE),IF(B782="CPU",VLOOKUP(C782,CSP,2,FALSE),VLOOKUP(C782,SINAPICOMP,2,FALSE)))))</f>
        <v>Complemento de deslocamento para Cosmópolis</v>
      </c>
      <c r="E782" s="54" t="str">
        <f>IF(B782="PMSP",VLOOKUP(C782,PMSP,3,FALSE),IF(B782="SINAPI",VLOOKUP(C782,SINAPI,3,FALSE),IF(B782="Cotações",VLOOKUP(C782,Cotações,3,FALSE),IF(B782="CPU",VLOOKUP(C782,CSP,3,FALSE),VLOOKUP(C782,SINAPICOMP,3,FALSE)))))</f>
        <v>Und.</v>
      </c>
      <c r="F782" s="55">
        <f>IF(B782="PMSP",VLOOKUP(C782,PMSP,5,FALSE),IF(B782="SINAPI",VLOOKUP(C782,SINAPI,5,FALSE),IF(B782="Cotações",VLOOKUP(C782,Cotações,4,FALSE),IF(B782="CPU",VLOOKUP(C782,CSP,4,FALSE),VLOOKUP(C782,SINAPICOMP,5,FALSE)))))</f>
        <v>122.955</v>
      </c>
      <c r="G782" s="56">
        <f>1/20</f>
        <v>0.05</v>
      </c>
      <c r="H782" s="55">
        <f>G782*F782</f>
        <v>6.1477500000000003</v>
      </c>
    </row>
    <row r="783" spans="2:8" ht="54" hidden="1" outlineLevel="1" x14ac:dyDescent="0.25">
      <c r="B783" s="47" t="s">
        <v>19279</v>
      </c>
      <c r="C783" s="48">
        <v>5928</v>
      </c>
      <c r="D783" s="57" t="str">
        <f>IF(B783="PMSP",VLOOKUP(C783,PMSP,2,FALSE),IF(B783="SINAPI",VLOOKUP(C783,SINAPI,2,FALSE),IF(B783="Cotações",VLOOKUP(C783,Cotações,2,FALSE),IF(B783="CPU",VLOOKUP(C783,CSP,2,FALSE),VLOOKUP(C783,SINAPICOMP,2,FALSE)))))</f>
        <v>GUINDAUTO HIDRÁULICO, CAPACIDADE MÁXIMA DE CARGA 6200 KG, MOMENTO MÁXIMO DE CARGA 11,7 TM, ALCANCE MÁXIMO HORIZONTAL 9,70 M, INCLUSIVE CAMINHÃO TOCO PBT 16.000 KG, POTÊNCIA DE 189 CV - CHP DIURNO. AF_06/2014</v>
      </c>
      <c r="E783" s="49" t="str">
        <f>IF(B783="PMSP",VLOOKUP(C783,PMSP,3,FALSE),IF(B783="SINAPI",VLOOKUP(C783,SINAPI,3,FALSE),IF(B783="Cotações",VLOOKUP(C783,Cotações,3,FALSE),IF(B783="CPU",VLOOKUP(C783,CSP,3,FALSE),VLOOKUP(C783,SINAPICOMP,3,FALSE)))))</f>
        <v>CHP</v>
      </c>
      <c r="F783" s="50">
        <f>IF(B783="PMSP",VLOOKUP(C783,PMSP,5,FALSE),IF(B783="SINAPI",VLOOKUP(C783,SINAPI,5,FALSE),IF(B783="Cotações",VLOOKUP(C783,Cotações,4,FALSE),IF(B783="CPU",VLOOKUP(C783,CSP,4,FALSE),VLOOKUP(C783,SINAPICOMP,5,FALSE)))))</f>
        <v>266.04000000000002</v>
      </c>
      <c r="G783" s="51">
        <f>7/15</f>
        <v>0.46666666666666667</v>
      </c>
      <c r="H783" s="50">
        <f>G783*F783</f>
        <v>124.15200000000002</v>
      </c>
    </row>
    <row r="784" spans="2:8" ht="32.25" hidden="1" customHeight="1" outlineLevel="1" x14ac:dyDescent="0.25">
      <c r="B784" s="52" t="s">
        <v>19279</v>
      </c>
      <c r="C784" s="53">
        <v>88265</v>
      </c>
      <c r="D784" s="16" t="str">
        <f>IF(B784="PMSP",VLOOKUP(C784,PMSP,2,FALSE),IF(B784="SINAPI",VLOOKUP(C784,SINAPI,2,FALSE),IF(B784="Cotações",VLOOKUP(C784,Cotações,2,FALSE),IF(B784="CPU",VLOOKUP(C784,CSP,2,FALSE),VLOOKUP(C784,SINAPICOMP,2,FALSE)))))</f>
        <v>ELETRICISTA INDUSTRIAL COM ENCARGOS COMPLEMENTARES</v>
      </c>
      <c r="E784" s="54" t="str">
        <f>IF(B784="PMSP",VLOOKUP(C784,PMSP,3,FALSE),IF(B784="SINAPI",VLOOKUP(C784,SINAPI,3,FALSE),IF(B784="Cotações",VLOOKUP(C784,Cotações,3,FALSE),IF(B784="CPU",VLOOKUP(C784,CSP,3,FALSE),VLOOKUP(C784,SINAPICOMP,3,FALSE)))))</f>
        <v>H</v>
      </c>
      <c r="F784" s="55">
        <f>IF(B784="PMSP",VLOOKUP(C784,PMSP,5,FALSE),IF(B784="SINAPI",VLOOKUP(C784,SINAPI,5,FALSE),IF(B784="Cotações",VLOOKUP(C784,Cotações,4,FALSE),IF(B784="CPU",VLOOKUP(C784,CSP,4,FALSE),VLOOKUP(C784,SINAPICOMP,5,FALSE)))))</f>
        <v>26.71</v>
      </c>
      <c r="G784" s="56">
        <f>G783</f>
        <v>0.46666666666666667</v>
      </c>
      <c r="H784" s="55">
        <f>G784*F784</f>
        <v>12.464666666666668</v>
      </c>
    </row>
    <row r="785" spans="2:8" collapsed="1" x14ac:dyDescent="0.25"/>
    <row r="786" spans="2:8" x14ac:dyDescent="0.25">
      <c r="B786" s="31" t="s">
        <v>9</v>
      </c>
      <c r="C786" s="31" t="s">
        <v>1</v>
      </c>
      <c r="D786" s="31"/>
      <c r="E786" s="31"/>
      <c r="F786" s="31"/>
      <c r="G786" s="73" t="s">
        <v>2</v>
      </c>
      <c r="H786" s="73" t="s">
        <v>66</v>
      </c>
    </row>
    <row r="787" spans="2:8" ht="66.75" customHeight="1" x14ac:dyDescent="0.25">
      <c r="B787" s="36" t="s">
        <v>19328</v>
      </c>
      <c r="C787" s="116" t="s">
        <v>19324</v>
      </c>
      <c r="D787" s="116"/>
      <c r="E787" s="116"/>
      <c r="F787" s="44"/>
      <c r="G787" s="68" t="s">
        <v>2</v>
      </c>
      <c r="H787" s="45">
        <f>SUM(H789:H800)</f>
        <v>248.22531999964201</v>
      </c>
    </row>
    <row r="788" spans="2:8" hidden="1" outlineLevel="1" x14ac:dyDescent="0.25">
      <c r="B788" s="46" t="s">
        <v>61</v>
      </c>
      <c r="C788" s="46" t="s">
        <v>60</v>
      </c>
      <c r="D788" s="46" t="s">
        <v>62</v>
      </c>
      <c r="E788" s="46" t="s">
        <v>2</v>
      </c>
      <c r="F788" s="46" t="s">
        <v>63</v>
      </c>
      <c r="G788" s="69" t="s">
        <v>64</v>
      </c>
      <c r="H788" s="69" t="s">
        <v>65</v>
      </c>
    </row>
    <row r="789" spans="2:8" hidden="1" outlineLevel="1" collapsed="1" x14ac:dyDescent="0.25">
      <c r="B789" s="52" t="s">
        <v>58</v>
      </c>
      <c r="C789" s="53" t="s">
        <v>11969</v>
      </c>
      <c r="D789" s="16" t="str">
        <f t="shared" ref="D789:D799" si="32">IF(B789="PMSP",VLOOKUP(C789,PMSP,2,FALSE),IF(B789="SINAPI",VLOOKUP(C789,SINAPI,2,FALSE),IF(B789="Cotações",VLOOKUP(C789,Cotações,2,FALSE),IF(B789="CPU",VLOOKUP(C789,CSP,2,FALSE),VLOOKUP(C789,SINAPICOMP,2,FALSE)))))</f>
        <v>Complemento de deslocamento para Engenheiro Coelho</v>
      </c>
      <c r="E789" s="54" t="str">
        <f t="shared" ref="E789:E799" si="33">IF(B789="PMSP",VLOOKUP(C789,PMSP,3,FALSE),IF(B789="SINAPI",VLOOKUP(C789,SINAPI,3,FALSE),IF(B789="Cotações",VLOOKUP(C789,Cotações,3,FALSE),IF(B789="CPU",VLOOKUP(C789,CSP,3,FALSE),VLOOKUP(C789,SINAPICOMP,3,FALSE)))))</f>
        <v>Und.</v>
      </c>
      <c r="F789" s="55">
        <f t="shared" ref="F789:F799" si="34">IF(B789="PMSP",VLOOKUP(C789,PMSP,5,FALSE),IF(B789="SINAPI",VLOOKUP(C789,SINAPI,5,FALSE),IF(B789="Cotações",VLOOKUP(C789,Cotações,4,FALSE),IF(B789="CPU",VLOOKUP(C789,CSP,4,FALSE),VLOOKUP(C789,SINAPICOMP,5,FALSE)))))</f>
        <v>143.21</v>
      </c>
      <c r="G789" s="56">
        <f>1/10</f>
        <v>0.1</v>
      </c>
      <c r="H789" s="55">
        <f t="shared" ref="H789:H799" si="35">G789*F789</f>
        <v>14.321000000000002</v>
      </c>
    </row>
    <row r="790" spans="2:8" ht="54" hidden="1" outlineLevel="1" x14ac:dyDescent="0.25">
      <c r="B790" s="47" t="s">
        <v>19279</v>
      </c>
      <c r="C790" s="48">
        <v>5928</v>
      </c>
      <c r="D790" s="57" t="str">
        <f t="shared" si="32"/>
        <v>GUINDAUTO HIDRÁULICO, CAPACIDADE MÁXIMA DE CARGA 6200 KG, MOMENTO MÁXIMO DE CARGA 11,7 TM, ALCANCE MÁXIMO HORIZONTAL 9,70 M, INCLUSIVE CAMINHÃO TOCO PBT 16.000 KG, POTÊNCIA DE 189 CV - CHP DIURNO. AF_06/2014</v>
      </c>
      <c r="E790" s="49" t="str">
        <f t="shared" si="33"/>
        <v>CHP</v>
      </c>
      <c r="F790" s="50">
        <f t="shared" si="34"/>
        <v>266.04000000000002</v>
      </c>
      <c r="G790" s="51">
        <f>7/20</f>
        <v>0.35</v>
      </c>
      <c r="H790" s="50">
        <f t="shared" si="35"/>
        <v>93.114000000000004</v>
      </c>
    </row>
    <row r="791" spans="2:8" hidden="1" outlineLevel="1" x14ac:dyDescent="0.25">
      <c r="B791" s="52" t="s">
        <v>19279</v>
      </c>
      <c r="C791" s="53">
        <v>88265</v>
      </c>
      <c r="D791" s="16" t="str">
        <f t="shared" si="32"/>
        <v>ELETRICISTA INDUSTRIAL COM ENCARGOS COMPLEMENTARES</v>
      </c>
      <c r="E791" s="54" t="str">
        <f t="shared" si="33"/>
        <v>H</v>
      </c>
      <c r="F791" s="55">
        <f t="shared" si="34"/>
        <v>26.71</v>
      </c>
      <c r="G791" s="56">
        <f>G790</f>
        <v>0.35</v>
      </c>
      <c r="H791" s="55">
        <f t="shared" si="35"/>
        <v>9.3484999999999996</v>
      </c>
    </row>
    <row r="792" spans="2:8" hidden="1" outlineLevel="1" x14ac:dyDescent="0.25">
      <c r="B792" s="47" t="s">
        <v>58</v>
      </c>
      <c r="C792" s="48" t="s">
        <v>11880</v>
      </c>
      <c r="D792" s="57" t="str">
        <f t="shared" si="32"/>
        <v>Valor médio de lâmpadas para Engenheiro Coelho</v>
      </c>
      <c r="E792" s="49" t="str">
        <f t="shared" si="33"/>
        <v>Und.</v>
      </c>
      <c r="F792" s="50">
        <f t="shared" si="34"/>
        <v>103.81894652116952</v>
      </c>
      <c r="G792" s="51">
        <v>0.86142255189025341</v>
      </c>
      <c r="H792" s="50">
        <f t="shared" si="35"/>
        <v>89.431981846823589</v>
      </c>
    </row>
    <row r="793" spans="2:8" hidden="1" outlineLevel="1" x14ac:dyDescent="0.25">
      <c r="B793" s="52" t="s">
        <v>58</v>
      </c>
      <c r="C793" s="53" t="s">
        <v>11884</v>
      </c>
      <c r="D793" s="16" t="str">
        <f t="shared" si="32"/>
        <v>Valor médio de reatores para Engenheiro Coelho</v>
      </c>
      <c r="E793" s="54" t="str">
        <f t="shared" si="33"/>
        <v>Und.</v>
      </c>
      <c r="F793" s="55">
        <f t="shared" si="34"/>
        <v>107.00604548328309</v>
      </c>
      <c r="G793" s="56">
        <v>8.1703239614000958E-2</v>
      </c>
      <c r="H793" s="55">
        <f t="shared" si="35"/>
        <v>8.7427405742673638</v>
      </c>
    </row>
    <row r="794" spans="2:8" ht="27" hidden="1" outlineLevel="1" x14ac:dyDescent="0.25">
      <c r="B794" s="47" t="s">
        <v>11830</v>
      </c>
      <c r="C794" s="48">
        <v>2510</v>
      </c>
      <c r="D794" s="57" t="str">
        <f t="shared" si="32"/>
        <v>RELE FOTOELETRICO INTERNO E EXTERNO BIVOLT 1000 W, DE CONECTOR, SEM BASE</v>
      </c>
      <c r="E794" s="49" t="str">
        <f t="shared" si="33"/>
        <v xml:space="preserve">UN    </v>
      </c>
      <c r="F794" s="50" t="str">
        <f t="shared" si="34"/>
        <v>52,40</v>
      </c>
      <c r="G794" s="51">
        <v>0.12368483914287565</v>
      </c>
      <c r="H794" s="50">
        <f t="shared" si="35"/>
        <v>6.4810855710866839</v>
      </c>
    </row>
    <row r="795" spans="2:8" hidden="1" outlineLevel="1" x14ac:dyDescent="0.25">
      <c r="B795" s="52" t="s">
        <v>11830</v>
      </c>
      <c r="C795" s="53">
        <v>39380</v>
      </c>
      <c r="D795" s="16" t="str">
        <f t="shared" si="32"/>
        <v>BASE PARA RELE COM SUPORTE METALICO</v>
      </c>
      <c r="E795" s="54" t="str">
        <f t="shared" si="33"/>
        <v xml:space="preserve">UN    </v>
      </c>
      <c r="F795" s="55" t="str">
        <f t="shared" si="34"/>
        <v>29,98</v>
      </c>
      <c r="G795" s="56">
        <v>1.2564021331643697E-3</v>
      </c>
      <c r="H795" s="55">
        <f t="shared" si="35"/>
        <v>3.7666935952267805E-2</v>
      </c>
    </row>
    <row r="796" spans="2:8" ht="27" hidden="1" outlineLevel="1" x14ac:dyDescent="0.25">
      <c r="B796" s="47" t="s">
        <v>11830</v>
      </c>
      <c r="C796" s="48">
        <v>12294</v>
      </c>
      <c r="D796" s="57" t="str">
        <f t="shared" si="32"/>
        <v>SOQUETE DE PORCELANA BASE E27, PARA USO AO TEMPO, PARA LAMPADAS</v>
      </c>
      <c r="E796" s="49" t="str">
        <f t="shared" si="33"/>
        <v xml:space="preserve">UN    </v>
      </c>
      <c r="F796" s="50" t="str">
        <f t="shared" si="34"/>
        <v>14,96</v>
      </c>
      <c r="G796" s="51">
        <v>2.7586254935279126E-2</v>
      </c>
      <c r="H796" s="50">
        <f t="shared" si="35"/>
        <v>0.41269037383177576</v>
      </c>
    </row>
    <row r="797" spans="2:8" ht="27" hidden="1" outlineLevel="1" x14ac:dyDescent="0.25">
      <c r="B797" s="52" t="s">
        <v>11826</v>
      </c>
      <c r="C797" s="53">
        <v>51245</v>
      </c>
      <c r="D797" s="16" t="str">
        <f t="shared" si="32"/>
        <v>QUADRO COMANDO METÁLICO PINTADO COM MEDIDAS MÍNIMAS DE 95X60X22 CM</v>
      </c>
      <c r="E797" s="54" t="str">
        <f t="shared" si="33"/>
        <v>Un</v>
      </c>
      <c r="F797" s="55">
        <f t="shared" si="34"/>
        <v>654.31745476999993</v>
      </c>
      <c r="G797" s="56">
        <v>3.6357726270622684E-2</v>
      </c>
      <c r="H797" s="55">
        <f t="shared" si="35"/>
        <v>23.789494914618196</v>
      </c>
    </row>
    <row r="798" spans="2:8" ht="40.5" hidden="1" outlineLevel="1" x14ac:dyDescent="0.25">
      <c r="B798" s="47" t="s">
        <v>11830</v>
      </c>
      <c r="C798" s="48">
        <v>39258</v>
      </c>
      <c r="D798" s="57" t="str">
        <f t="shared" si="32"/>
        <v>CABO MULTIPOLAR DE COBRE, FLEXIVEL, CLASSE 4 OU 5, ISOLACAO EM HEPR, COBERTURA EM PVC-ST2, ANTICHAMA BWF-B, 0,6/1 KV, 3 CONDUTORES DE 2,5 MM2</v>
      </c>
      <c r="E798" s="49" t="str">
        <f t="shared" si="33"/>
        <v xml:space="preserve">M     </v>
      </c>
      <c r="F798" s="50" t="str">
        <f t="shared" si="34"/>
        <v>7,60</v>
      </c>
      <c r="G798" s="51">
        <v>4.1718815185648727E-4</v>
      </c>
      <c r="H798" s="50">
        <f t="shared" si="35"/>
        <v>3.1706299541093032E-3</v>
      </c>
    </row>
    <row r="799" spans="2:8" ht="27" hidden="1" outlineLevel="1" x14ac:dyDescent="0.25">
      <c r="B799" s="52" t="s">
        <v>11830</v>
      </c>
      <c r="C799" s="53">
        <v>1597</v>
      </c>
      <c r="D799" s="16" t="str">
        <f t="shared" si="32"/>
        <v>CONECTOR DE ALUMINIO TIPO PRENSA CABO, BITOLA 3/8", PARA CABOS DE DIAMETRO DE 9 A 10 MM</v>
      </c>
      <c r="E799" s="54" t="str">
        <f t="shared" si="33"/>
        <v xml:space="preserve">UN    </v>
      </c>
      <c r="F799" s="55" t="str">
        <f t="shared" si="34"/>
        <v>12,95</v>
      </c>
      <c r="G799" s="56">
        <v>3.3196257226294776E-3</v>
      </c>
      <c r="H799" s="55">
        <f t="shared" si="35"/>
        <v>4.2989153108051729E-2</v>
      </c>
    </row>
    <row r="800" spans="2:8" hidden="1" outlineLevel="1" x14ac:dyDescent="0.25">
      <c r="B800" s="47" t="s">
        <v>11829</v>
      </c>
      <c r="C800" s="48">
        <v>20</v>
      </c>
      <c r="D800" s="57" t="str">
        <f t="shared" ref="D800" si="36">IF(B800="PMSP",VLOOKUP(C800,PMSP,2,FALSE),IF(B800="SINAPI",VLOOKUP(C800,SINAPI,2,FALSE),IF(B800="Cotações",VLOOKUP(C800,Cotações,2,FALSE),IF(B800="CPU",VLOOKUP(C800,CSP,2,FALSE),VLOOKUP(C800,SINAPICOMP,2,FALSE)))))</f>
        <v>Descarte de lâmpada</v>
      </c>
      <c r="E800" s="49" t="str">
        <f t="shared" ref="E800" si="37">IF(B800="PMSP",VLOOKUP(C800,PMSP,3,FALSE),IF(B800="SINAPI",VLOOKUP(C800,SINAPI,3,FALSE),IF(B800="Cotações",VLOOKUP(C800,Cotações,3,FALSE),IF(B800="CPU",VLOOKUP(C800,CSP,3,FALSE),VLOOKUP(C800,SINAPICOMP,3,FALSE)))))</f>
        <v>Und.</v>
      </c>
      <c r="F800" s="50">
        <f t="shared" ref="F800" si="38">IF(B800="PMSP",VLOOKUP(C800,PMSP,5,FALSE),IF(B800="SINAPI",VLOOKUP(C800,SINAPI,5,FALSE),IF(B800="Cotações",VLOOKUP(C800,Cotações,4,FALSE),IF(B800="CPU",VLOOKUP(C800,CSP,4,FALSE),VLOOKUP(C800,SINAPICOMP,5,FALSE)))))</f>
        <v>2.5</v>
      </c>
      <c r="G800" s="51">
        <v>1</v>
      </c>
      <c r="H800" s="50">
        <f t="shared" ref="H800" si="39">G800*F800</f>
        <v>2.5</v>
      </c>
    </row>
    <row r="801" spans="2:8" collapsed="1" x14ac:dyDescent="0.25"/>
    <row r="802" spans="2:8" x14ac:dyDescent="0.25">
      <c r="B802" s="31" t="s">
        <v>9</v>
      </c>
      <c r="C802" s="31" t="s">
        <v>1</v>
      </c>
      <c r="D802" s="31"/>
      <c r="E802" s="31"/>
      <c r="F802" s="31"/>
      <c r="G802" s="73" t="s">
        <v>2</v>
      </c>
      <c r="H802" s="73" t="s">
        <v>66</v>
      </c>
    </row>
    <row r="803" spans="2:8" ht="34.5" customHeight="1" x14ac:dyDescent="0.25">
      <c r="B803" s="36" t="s">
        <v>19329</v>
      </c>
      <c r="C803" s="116" t="s">
        <v>19325</v>
      </c>
      <c r="D803" s="116"/>
      <c r="E803" s="116"/>
      <c r="F803" s="44"/>
      <c r="G803" s="68" t="s">
        <v>2</v>
      </c>
      <c r="H803" s="45">
        <f>SUM(H805:H807)</f>
        <v>140.36175</v>
      </c>
    </row>
    <row r="804" spans="2:8" hidden="1" outlineLevel="1" x14ac:dyDescent="0.25">
      <c r="B804" s="46" t="s">
        <v>61</v>
      </c>
      <c r="C804" s="46" t="s">
        <v>60</v>
      </c>
      <c r="D804" s="46" t="s">
        <v>62</v>
      </c>
      <c r="E804" s="46" t="s">
        <v>2</v>
      </c>
      <c r="F804" s="46" t="s">
        <v>63</v>
      </c>
      <c r="G804" s="69" t="s">
        <v>64</v>
      </c>
      <c r="H804" s="69" t="s">
        <v>65</v>
      </c>
    </row>
    <row r="805" spans="2:8" hidden="1" outlineLevel="1" x14ac:dyDescent="0.25">
      <c r="B805" s="52" t="s">
        <v>58</v>
      </c>
      <c r="C805" s="53" t="s">
        <v>11969</v>
      </c>
      <c r="D805" s="16" t="str">
        <f>IF(B805="PMSP",VLOOKUP(C805,PMSP,2,FALSE),IF(B805="SINAPI",VLOOKUP(C805,SINAPI,2,FALSE),IF(B805="Cotações",VLOOKUP(C805,Cotações,2,FALSE),IF(B805="CPU",VLOOKUP(C805,CSP,2,FALSE),VLOOKUP(C805,SINAPICOMP,2,FALSE)))))</f>
        <v>Complemento de deslocamento para Engenheiro Coelho</v>
      </c>
      <c r="E805" s="54" t="str">
        <f>IF(B805="PMSP",VLOOKUP(C805,PMSP,3,FALSE),IF(B805="SINAPI",VLOOKUP(C805,SINAPI,3,FALSE),IF(B805="Cotações",VLOOKUP(C805,Cotações,3,FALSE),IF(B805="CPU",VLOOKUP(C805,CSP,3,FALSE),VLOOKUP(C805,SINAPICOMP,3,FALSE)))))</f>
        <v>Und.</v>
      </c>
      <c r="F805" s="55">
        <f>IF(B805="PMSP",VLOOKUP(C805,PMSP,5,FALSE),IF(B805="SINAPI",VLOOKUP(C805,SINAPI,5,FALSE),IF(B805="Cotações",VLOOKUP(C805,Cotações,4,FALSE),IF(B805="CPU",VLOOKUP(C805,CSP,4,FALSE),VLOOKUP(C805,SINAPICOMP,5,FALSE)))))</f>
        <v>143.21</v>
      </c>
      <c r="G805" s="56">
        <f>1/20</f>
        <v>0.05</v>
      </c>
      <c r="H805" s="55">
        <f>G805*F805</f>
        <v>7.1605000000000008</v>
      </c>
    </row>
    <row r="806" spans="2:8" ht="54" hidden="1" outlineLevel="1" x14ac:dyDescent="0.25">
      <c r="B806" s="47" t="s">
        <v>19279</v>
      </c>
      <c r="C806" s="48">
        <v>5928</v>
      </c>
      <c r="D806" s="57" t="str">
        <f>IF(B806="PMSP",VLOOKUP(C806,PMSP,2,FALSE),IF(B806="SINAPI",VLOOKUP(C806,SINAPI,2,FALSE),IF(B806="Cotações",VLOOKUP(C806,Cotações,2,FALSE),IF(B806="CPU",VLOOKUP(C806,CSP,2,FALSE),VLOOKUP(C806,SINAPICOMP,2,FALSE)))))</f>
        <v>GUINDAUTO HIDRÁULICO, CAPACIDADE MÁXIMA DE CARGA 6200 KG, MOMENTO MÁXIMO DE CARGA 11,7 TM, ALCANCE MÁXIMO HORIZONTAL 9,70 M, INCLUSIVE CAMINHÃO TOCO PBT 16.000 KG, POTÊNCIA DE 189 CV - CHP DIURNO. AF_06/2014</v>
      </c>
      <c r="E806" s="49" t="str">
        <f>IF(B806="PMSP",VLOOKUP(C806,PMSP,3,FALSE),IF(B806="SINAPI",VLOOKUP(C806,SINAPI,3,FALSE),IF(B806="Cotações",VLOOKUP(C806,Cotações,3,FALSE),IF(B806="CPU",VLOOKUP(C806,CSP,3,FALSE),VLOOKUP(C806,SINAPICOMP,3,FALSE)))))</f>
        <v>CHP</v>
      </c>
      <c r="F806" s="50">
        <f>IF(B806="PMSP",VLOOKUP(C806,PMSP,5,FALSE),IF(B806="SINAPI",VLOOKUP(C806,SINAPI,5,FALSE),IF(B806="Cotações",VLOOKUP(C806,Cotações,4,FALSE),IF(B806="CPU",VLOOKUP(C806,CSP,4,FALSE),VLOOKUP(C806,SINAPICOMP,5,FALSE)))))</f>
        <v>266.04000000000002</v>
      </c>
      <c r="G806" s="51">
        <f>7*1.3/20</f>
        <v>0.45499999999999996</v>
      </c>
      <c r="H806" s="50">
        <f>G806*F806</f>
        <v>121.04819999999999</v>
      </c>
    </row>
    <row r="807" spans="2:8" hidden="1" outlineLevel="1" x14ac:dyDescent="0.25">
      <c r="B807" s="52" t="s">
        <v>19279</v>
      </c>
      <c r="C807" s="53">
        <v>88265</v>
      </c>
      <c r="D807" s="16" t="str">
        <f>IF(B807="PMSP",VLOOKUP(C807,PMSP,2,FALSE),IF(B807="SINAPI",VLOOKUP(C807,SINAPI,2,FALSE),IF(B807="Cotações",VLOOKUP(C807,Cotações,2,FALSE),IF(B807="CPU",VLOOKUP(C807,CSP,2,FALSE),VLOOKUP(C807,SINAPICOMP,2,FALSE)))))</f>
        <v>ELETRICISTA INDUSTRIAL COM ENCARGOS COMPLEMENTARES</v>
      </c>
      <c r="E807" s="54" t="str">
        <f>IF(B807="PMSP",VLOOKUP(C807,PMSP,3,FALSE),IF(B807="SINAPI",VLOOKUP(C807,SINAPI,3,FALSE),IF(B807="Cotações",VLOOKUP(C807,Cotações,3,FALSE),IF(B807="CPU",VLOOKUP(C807,CSP,3,FALSE),VLOOKUP(C807,SINAPICOMP,3,FALSE)))))</f>
        <v>H</v>
      </c>
      <c r="F807" s="55">
        <f>IF(B807="PMSP",VLOOKUP(C807,PMSP,5,FALSE),IF(B807="SINAPI",VLOOKUP(C807,SINAPI,5,FALSE),IF(B807="Cotações",VLOOKUP(C807,Cotações,4,FALSE),IF(B807="CPU",VLOOKUP(C807,CSP,4,FALSE),VLOOKUP(C807,SINAPICOMP,5,FALSE)))))</f>
        <v>26.71</v>
      </c>
      <c r="G807" s="56">
        <f>G806</f>
        <v>0.45499999999999996</v>
      </c>
      <c r="H807" s="55">
        <f>G807*F807</f>
        <v>12.153049999999999</v>
      </c>
    </row>
    <row r="808" spans="2:8" collapsed="1" x14ac:dyDescent="0.25"/>
    <row r="809" spans="2:8" x14ac:dyDescent="0.25">
      <c r="B809" s="31" t="s">
        <v>9</v>
      </c>
      <c r="C809" s="31" t="s">
        <v>1</v>
      </c>
      <c r="D809" s="31"/>
      <c r="E809" s="31"/>
      <c r="F809" s="31"/>
      <c r="G809" s="73" t="s">
        <v>2</v>
      </c>
      <c r="H809" s="73" t="s">
        <v>66</v>
      </c>
    </row>
    <row r="810" spans="2:8" ht="38.25" customHeight="1" x14ac:dyDescent="0.25">
      <c r="B810" s="36" t="s">
        <v>19330</v>
      </c>
      <c r="C810" s="116" t="s">
        <v>19326</v>
      </c>
      <c r="D810" s="116"/>
      <c r="E810" s="116"/>
      <c r="F810" s="44"/>
      <c r="G810" s="68" t="s">
        <v>2</v>
      </c>
      <c r="H810" s="45">
        <f>SUM(H812:H814)</f>
        <v>130.1155</v>
      </c>
    </row>
    <row r="811" spans="2:8" hidden="1" outlineLevel="1" x14ac:dyDescent="0.25">
      <c r="B811" s="46" t="s">
        <v>61</v>
      </c>
      <c r="C811" s="46" t="s">
        <v>60</v>
      </c>
      <c r="D811" s="46" t="s">
        <v>62</v>
      </c>
      <c r="E811" s="46" t="s">
        <v>2</v>
      </c>
      <c r="F811" s="46" t="s">
        <v>63</v>
      </c>
      <c r="G811" s="69" t="s">
        <v>64</v>
      </c>
      <c r="H811" s="69" t="s">
        <v>65</v>
      </c>
    </row>
    <row r="812" spans="2:8" hidden="1" outlineLevel="1" x14ac:dyDescent="0.25">
      <c r="B812" s="52" t="s">
        <v>58</v>
      </c>
      <c r="C812" s="53" t="s">
        <v>11969</v>
      </c>
      <c r="D812" s="16" t="str">
        <f>IF(B812="PMSP",VLOOKUP(C812,PMSP,2,FALSE),IF(B812="SINAPI",VLOOKUP(C812,SINAPI,2,FALSE),IF(B812="Cotações",VLOOKUP(C812,Cotações,2,FALSE),IF(B812="CPU",VLOOKUP(C812,CSP,2,FALSE),VLOOKUP(C812,SINAPICOMP,2,FALSE)))))</f>
        <v>Complemento de deslocamento para Engenheiro Coelho</v>
      </c>
      <c r="E812" s="54" t="str">
        <f>IF(B812="PMSP",VLOOKUP(C812,PMSP,3,FALSE),IF(B812="SINAPI",VLOOKUP(C812,SINAPI,3,FALSE),IF(B812="Cotações",VLOOKUP(C812,Cotações,3,FALSE),IF(B812="CPU",VLOOKUP(C812,CSP,3,FALSE),VLOOKUP(C812,SINAPICOMP,3,FALSE)))))</f>
        <v>Und.</v>
      </c>
      <c r="F812" s="55">
        <f>IF(B812="PMSP",VLOOKUP(C812,PMSP,5,FALSE),IF(B812="SINAPI",VLOOKUP(C812,SINAPI,5,FALSE),IF(B812="Cotações",VLOOKUP(C812,Cotações,4,FALSE),IF(B812="CPU",VLOOKUP(C812,CSP,4,FALSE),VLOOKUP(C812,SINAPICOMP,5,FALSE)))))</f>
        <v>143.21</v>
      </c>
      <c r="G812" s="56">
        <f>1/20</f>
        <v>0.05</v>
      </c>
      <c r="H812" s="55">
        <f>G812*F812</f>
        <v>7.1605000000000008</v>
      </c>
    </row>
    <row r="813" spans="2:8" ht="54" hidden="1" outlineLevel="1" x14ac:dyDescent="0.25">
      <c r="B813" s="47" t="s">
        <v>19279</v>
      </c>
      <c r="C813" s="48">
        <v>5928</v>
      </c>
      <c r="D813" s="57" t="str">
        <f>IF(B813="PMSP",VLOOKUP(C813,PMSP,2,FALSE),IF(B813="SINAPI",VLOOKUP(C813,SINAPI,2,FALSE),IF(B813="Cotações",VLOOKUP(C813,Cotações,2,FALSE),IF(B813="CPU",VLOOKUP(C813,CSP,2,FALSE),VLOOKUP(C813,SINAPICOMP,2,FALSE)))))</f>
        <v>GUINDAUTO HIDRÁULICO, CAPACIDADE MÁXIMA DE CARGA 6200 KG, MOMENTO MÁXIMO DE CARGA 11,7 TM, ALCANCE MÁXIMO HORIZONTAL 9,70 M, INCLUSIVE CAMINHÃO TOCO PBT 16.000 KG, POTÊNCIA DE 189 CV - CHP DIURNO. AF_06/2014</v>
      </c>
      <c r="E813" s="49" t="str">
        <f>IF(B813="PMSP",VLOOKUP(C813,PMSP,3,FALSE),IF(B813="SINAPI",VLOOKUP(C813,SINAPI,3,FALSE),IF(B813="Cotações",VLOOKUP(C813,Cotações,3,FALSE),IF(B813="CPU",VLOOKUP(C813,CSP,3,FALSE),VLOOKUP(C813,SINAPICOMP,3,FALSE)))))</f>
        <v>CHP</v>
      </c>
      <c r="F813" s="50">
        <f>IF(B813="PMSP",VLOOKUP(C813,PMSP,5,FALSE),IF(B813="SINAPI",VLOOKUP(C813,SINAPI,5,FALSE),IF(B813="Cotações",VLOOKUP(C813,Cotações,4,FALSE),IF(B813="CPU",VLOOKUP(C813,CSP,4,FALSE),VLOOKUP(C813,SINAPICOMP,5,FALSE)))))</f>
        <v>266.04000000000002</v>
      </c>
      <c r="G813" s="51">
        <f>(7/20)*1.2</f>
        <v>0.42</v>
      </c>
      <c r="H813" s="50">
        <f>G813*F813</f>
        <v>111.7368</v>
      </c>
    </row>
    <row r="814" spans="2:8" hidden="1" outlineLevel="1" x14ac:dyDescent="0.25">
      <c r="B814" s="52" t="s">
        <v>19279</v>
      </c>
      <c r="C814" s="53">
        <v>88265</v>
      </c>
      <c r="D814" s="16" t="str">
        <f>IF(B814="PMSP",VLOOKUP(C814,PMSP,2,FALSE),IF(B814="SINAPI",VLOOKUP(C814,SINAPI,2,FALSE),IF(B814="Cotações",VLOOKUP(C814,Cotações,2,FALSE),IF(B814="CPU",VLOOKUP(C814,CSP,2,FALSE),VLOOKUP(C814,SINAPICOMP,2,FALSE)))))</f>
        <v>ELETRICISTA INDUSTRIAL COM ENCARGOS COMPLEMENTARES</v>
      </c>
      <c r="E814" s="54" t="str">
        <f>IF(B814="PMSP",VLOOKUP(C814,PMSP,3,FALSE),IF(B814="SINAPI",VLOOKUP(C814,SINAPI,3,FALSE),IF(B814="Cotações",VLOOKUP(C814,Cotações,3,FALSE),IF(B814="CPU",VLOOKUP(C814,CSP,3,FALSE),VLOOKUP(C814,SINAPICOMP,3,FALSE)))))</f>
        <v>H</v>
      </c>
      <c r="F814" s="55">
        <f>IF(B814="PMSP",VLOOKUP(C814,PMSP,5,FALSE),IF(B814="SINAPI",VLOOKUP(C814,SINAPI,5,FALSE),IF(B814="Cotações",VLOOKUP(C814,Cotações,4,FALSE),IF(B814="CPU",VLOOKUP(C814,CSP,4,FALSE),VLOOKUP(C814,SINAPICOMP,5,FALSE)))))</f>
        <v>26.71</v>
      </c>
      <c r="G814" s="56">
        <f>G813</f>
        <v>0.42</v>
      </c>
      <c r="H814" s="55">
        <f>G814*F814</f>
        <v>11.2182</v>
      </c>
    </row>
    <row r="815" spans="2:8" collapsed="1" x14ac:dyDescent="0.25"/>
    <row r="816" spans="2:8" x14ac:dyDescent="0.25">
      <c r="B816" s="31" t="s">
        <v>9</v>
      </c>
      <c r="C816" s="31" t="s">
        <v>1</v>
      </c>
      <c r="D816" s="31"/>
      <c r="E816" s="31"/>
      <c r="F816" s="31"/>
      <c r="G816" s="73" t="s">
        <v>2</v>
      </c>
      <c r="H816" s="73" t="s">
        <v>66</v>
      </c>
    </row>
    <row r="817" spans="2:8" ht="33" customHeight="1" x14ac:dyDescent="0.25">
      <c r="B817" s="36" t="s">
        <v>19331</v>
      </c>
      <c r="C817" s="116" t="s">
        <v>19327</v>
      </c>
      <c r="D817" s="116"/>
      <c r="E817" s="116"/>
      <c r="F817" s="44"/>
      <c r="G817" s="68" t="s">
        <v>2</v>
      </c>
      <c r="H817" s="45">
        <f>SUM(H819:H821)</f>
        <v>143.77716666666669</v>
      </c>
    </row>
    <row r="818" spans="2:8" hidden="1" outlineLevel="1" x14ac:dyDescent="0.25">
      <c r="B818" s="46" t="s">
        <v>61</v>
      </c>
      <c r="C818" s="46" t="s">
        <v>60</v>
      </c>
      <c r="D818" s="46" t="s">
        <v>62</v>
      </c>
      <c r="E818" s="46" t="s">
        <v>2</v>
      </c>
      <c r="F818" s="46" t="s">
        <v>63</v>
      </c>
      <c r="G818" s="69" t="s">
        <v>64</v>
      </c>
      <c r="H818" s="69" t="s">
        <v>65</v>
      </c>
    </row>
    <row r="819" spans="2:8" hidden="1" outlineLevel="1" x14ac:dyDescent="0.25">
      <c r="B819" s="52" t="s">
        <v>58</v>
      </c>
      <c r="C819" s="53" t="s">
        <v>11969</v>
      </c>
      <c r="D819" s="16" t="str">
        <f>IF(B819="PMSP",VLOOKUP(C819,PMSP,2,FALSE),IF(B819="SINAPI",VLOOKUP(C819,SINAPI,2,FALSE),IF(B819="Cotações",VLOOKUP(C819,Cotações,2,FALSE),IF(B819="CPU",VLOOKUP(C819,CSP,2,FALSE),VLOOKUP(C819,SINAPICOMP,2,FALSE)))))</f>
        <v>Complemento de deslocamento para Engenheiro Coelho</v>
      </c>
      <c r="E819" s="54" t="str">
        <f>IF(B819="PMSP",VLOOKUP(C819,PMSP,3,FALSE),IF(B819="SINAPI",VLOOKUP(C819,SINAPI,3,FALSE),IF(B819="Cotações",VLOOKUP(C819,Cotações,3,FALSE),IF(B819="CPU",VLOOKUP(C819,CSP,3,FALSE),VLOOKUP(C819,SINAPICOMP,3,FALSE)))))</f>
        <v>Und.</v>
      </c>
      <c r="F819" s="55">
        <f>IF(B819="PMSP",VLOOKUP(C819,PMSP,5,FALSE),IF(B819="SINAPI",VLOOKUP(C819,SINAPI,5,FALSE),IF(B819="Cotações",VLOOKUP(C819,Cotações,4,FALSE),IF(B819="CPU",VLOOKUP(C819,CSP,4,FALSE),VLOOKUP(C819,SINAPICOMP,5,FALSE)))))</f>
        <v>143.21</v>
      </c>
      <c r="G819" s="56">
        <f>1/20</f>
        <v>0.05</v>
      </c>
      <c r="H819" s="55">
        <f>G819*F819</f>
        <v>7.1605000000000008</v>
      </c>
    </row>
    <row r="820" spans="2:8" ht="54" hidden="1" outlineLevel="1" x14ac:dyDescent="0.25">
      <c r="B820" s="47" t="s">
        <v>19279</v>
      </c>
      <c r="C820" s="48">
        <v>5928</v>
      </c>
      <c r="D820" s="57" t="str">
        <f>IF(B820="PMSP",VLOOKUP(C820,PMSP,2,FALSE),IF(B820="SINAPI",VLOOKUP(C820,SINAPI,2,FALSE),IF(B820="Cotações",VLOOKUP(C820,Cotações,2,FALSE),IF(B820="CPU",VLOOKUP(C820,CSP,2,FALSE),VLOOKUP(C820,SINAPICOMP,2,FALSE)))))</f>
        <v>GUINDAUTO HIDRÁULICO, CAPACIDADE MÁXIMA DE CARGA 6200 KG, MOMENTO MÁXIMO DE CARGA 11,7 TM, ALCANCE MÁXIMO HORIZONTAL 9,70 M, INCLUSIVE CAMINHÃO TOCO PBT 16.000 KG, POTÊNCIA DE 189 CV - CHP DIURNO. AF_06/2014</v>
      </c>
      <c r="E820" s="49" t="str">
        <f>IF(B820="PMSP",VLOOKUP(C820,PMSP,3,FALSE),IF(B820="SINAPI",VLOOKUP(C820,SINAPI,3,FALSE),IF(B820="Cotações",VLOOKUP(C820,Cotações,3,FALSE),IF(B820="CPU",VLOOKUP(C820,CSP,3,FALSE),VLOOKUP(C820,SINAPICOMP,3,FALSE)))))</f>
        <v>CHP</v>
      </c>
      <c r="F820" s="50">
        <f>IF(B820="PMSP",VLOOKUP(C820,PMSP,5,FALSE),IF(B820="SINAPI",VLOOKUP(C820,SINAPI,5,FALSE),IF(B820="Cotações",VLOOKUP(C820,Cotações,4,FALSE),IF(B820="CPU",VLOOKUP(C820,CSP,4,FALSE),VLOOKUP(C820,SINAPICOMP,5,FALSE)))))</f>
        <v>266.04000000000002</v>
      </c>
      <c r="G820" s="51">
        <f>7/15</f>
        <v>0.46666666666666667</v>
      </c>
      <c r="H820" s="50">
        <f>G820*F820</f>
        <v>124.15200000000002</v>
      </c>
    </row>
    <row r="821" spans="2:8" hidden="1" outlineLevel="1" x14ac:dyDescent="0.25">
      <c r="B821" s="52" t="s">
        <v>19279</v>
      </c>
      <c r="C821" s="53">
        <v>88265</v>
      </c>
      <c r="D821" s="16" t="str">
        <f>IF(B821="PMSP",VLOOKUP(C821,PMSP,2,FALSE),IF(B821="SINAPI",VLOOKUP(C821,SINAPI,2,FALSE),IF(B821="Cotações",VLOOKUP(C821,Cotações,2,FALSE),IF(B821="CPU",VLOOKUP(C821,CSP,2,FALSE),VLOOKUP(C821,SINAPICOMP,2,FALSE)))))</f>
        <v>ELETRICISTA INDUSTRIAL COM ENCARGOS COMPLEMENTARES</v>
      </c>
      <c r="E821" s="54" t="str">
        <f>IF(B821="PMSP",VLOOKUP(C821,PMSP,3,FALSE),IF(B821="SINAPI",VLOOKUP(C821,SINAPI,3,FALSE),IF(B821="Cotações",VLOOKUP(C821,Cotações,3,FALSE),IF(B821="CPU",VLOOKUP(C821,CSP,3,FALSE),VLOOKUP(C821,SINAPICOMP,3,FALSE)))))</f>
        <v>H</v>
      </c>
      <c r="F821" s="55">
        <f>IF(B821="PMSP",VLOOKUP(C821,PMSP,5,FALSE),IF(B821="SINAPI",VLOOKUP(C821,SINAPI,5,FALSE),IF(B821="Cotações",VLOOKUP(C821,Cotações,4,FALSE),IF(B821="CPU",VLOOKUP(C821,CSP,4,FALSE),VLOOKUP(C821,SINAPICOMP,5,FALSE)))))</f>
        <v>26.71</v>
      </c>
      <c r="G821" s="56">
        <f>G820</f>
        <v>0.46666666666666667</v>
      </c>
      <c r="H821" s="55">
        <f>G821*F821</f>
        <v>12.464666666666668</v>
      </c>
    </row>
    <row r="822" spans="2:8" collapsed="1" x14ac:dyDescent="0.25"/>
    <row r="823" spans="2:8" x14ac:dyDescent="0.25">
      <c r="B823" s="31" t="s">
        <v>9</v>
      </c>
      <c r="C823" s="31" t="s">
        <v>1</v>
      </c>
      <c r="D823" s="31"/>
      <c r="E823" s="31"/>
      <c r="F823" s="31"/>
      <c r="G823" s="73" t="s">
        <v>2</v>
      </c>
      <c r="H823" s="73" t="s">
        <v>66</v>
      </c>
    </row>
    <row r="824" spans="2:8" ht="59.25" customHeight="1" x14ac:dyDescent="0.25">
      <c r="B824" s="36" t="s">
        <v>19336</v>
      </c>
      <c r="C824" s="116" t="s">
        <v>19332</v>
      </c>
      <c r="D824" s="116"/>
      <c r="E824" s="116"/>
      <c r="F824" s="44"/>
      <c r="G824" s="68" t="s">
        <v>2</v>
      </c>
      <c r="H824" s="45">
        <f>SUM(H826:H839)</f>
        <v>196.2340532117843</v>
      </c>
    </row>
    <row r="825" spans="2:8" hidden="1" outlineLevel="1" x14ac:dyDescent="0.25">
      <c r="B825" s="46" t="s">
        <v>61</v>
      </c>
      <c r="C825" s="46" t="s">
        <v>60</v>
      </c>
      <c r="D825" s="46" t="s">
        <v>62</v>
      </c>
      <c r="E825" s="46" t="s">
        <v>2</v>
      </c>
      <c r="F825" s="46" t="s">
        <v>63</v>
      </c>
      <c r="G825" s="69" t="s">
        <v>64</v>
      </c>
      <c r="H825" s="69" t="s">
        <v>65</v>
      </c>
    </row>
    <row r="826" spans="2:8" hidden="1" outlineLevel="1" x14ac:dyDescent="0.25">
      <c r="B826" s="52" t="s">
        <v>58</v>
      </c>
      <c r="C826" s="53" t="s">
        <v>11970</v>
      </c>
      <c r="D826" s="16" t="str">
        <f t="shared" ref="D826:D838" si="40">IF(B826="PMSP",VLOOKUP(C826,PMSP,2,FALSE),IF(B826="SINAPI",VLOOKUP(C826,SINAPI,2,FALSE),IF(B826="Cotações",VLOOKUP(C826,Cotações,2,FALSE),IF(B826="CPU",VLOOKUP(C826,CSP,2,FALSE),VLOOKUP(C826,SINAPICOMP,2,FALSE)))))</f>
        <v>Complemento de deslocamento para Holambra</v>
      </c>
      <c r="E826" s="54" t="str">
        <f t="shared" ref="E826:E838" si="41">IF(B826="PMSP",VLOOKUP(C826,PMSP,3,FALSE),IF(B826="SINAPI",VLOOKUP(C826,SINAPI,3,FALSE),IF(B826="Cotações",VLOOKUP(C826,Cotações,3,FALSE),IF(B826="CPU",VLOOKUP(C826,CSP,3,FALSE),VLOOKUP(C826,SINAPICOMP,3,FALSE)))))</f>
        <v>Und.</v>
      </c>
      <c r="F826" s="55">
        <f t="shared" ref="F826:F838" si="42">IF(B826="PMSP",VLOOKUP(C826,PMSP,5,FALSE),IF(B826="SINAPI",VLOOKUP(C826,SINAPI,5,FALSE),IF(B826="Cotações",VLOOKUP(C826,Cotações,4,FALSE),IF(B826="CPU",VLOOKUP(C826,CSP,4,FALSE),VLOOKUP(C826,SINAPICOMP,5,FALSE)))))</f>
        <v>183.84700000000001</v>
      </c>
      <c r="G826" s="56">
        <f>1/15</f>
        <v>6.6666666666666666E-2</v>
      </c>
      <c r="H826" s="55">
        <f t="shared" ref="H826:H838" si="43">G826*F826</f>
        <v>12.256466666666666</v>
      </c>
    </row>
    <row r="827" spans="2:8" ht="54" hidden="1" outlineLevel="1" x14ac:dyDescent="0.25">
      <c r="B827" s="47" t="s">
        <v>19279</v>
      </c>
      <c r="C827" s="48">
        <v>5928</v>
      </c>
      <c r="D827" s="57" t="str">
        <f t="shared" si="40"/>
        <v>GUINDAUTO HIDRÁULICO, CAPACIDADE MÁXIMA DE CARGA 6200 KG, MOMENTO MÁXIMO DE CARGA 11,7 TM, ALCANCE MÁXIMO HORIZONTAL 9,70 M, INCLUSIVE CAMINHÃO TOCO PBT 16.000 KG, POTÊNCIA DE 189 CV - CHP DIURNO. AF_06/2014</v>
      </c>
      <c r="E827" s="49" t="str">
        <f t="shared" si="41"/>
        <v>CHP</v>
      </c>
      <c r="F827" s="50">
        <f t="shared" si="42"/>
        <v>266.04000000000002</v>
      </c>
      <c r="G827" s="51">
        <f>7/20</f>
        <v>0.35</v>
      </c>
      <c r="H827" s="50">
        <f t="shared" si="43"/>
        <v>93.114000000000004</v>
      </c>
    </row>
    <row r="828" spans="2:8" hidden="1" outlineLevel="1" x14ac:dyDescent="0.25">
      <c r="B828" s="52" t="s">
        <v>19279</v>
      </c>
      <c r="C828" s="53">
        <v>88265</v>
      </c>
      <c r="D828" s="16" t="str">
        <f t="shared" si="40"/>
        <v>ELETRICISTA INDUSTRIAL COM ENCARGOS COMPLEMENTARES</v>
      </c>
      <c r="E828" s="54" t="str">
        <f t="shared" si="41"/>
        <v>H</v>
      </c>
      <c r="F828" s="55">
        <f t="shared" si="42"/>
        <v>26.71</v>
      </c>
      <c r="G828" s="56">
        <f>G827</f>
        <v>0.35</v>
      </c>
      <c r="H828" s="55">
        <f t="shared" si="43"/>
        <v>9.3484999999999996</v>
      </c>
    </row>
    <row r="829" spans="2:8" hidden="1" outlineLevel="1" x14ac:dyDescent="0.25">
      <c r="B829" s="47" t="s">
        <v>58</v>
      </c>
      <c r="C829" s="48" t="s">
        <v>11890</v>
      </c>
      <c r="D829" s="57" t="str">
        <f t="shared" si="40"/>
        <v>Valor médio de lâmpadas para Holambra</v>
      </c>
      <c r="E829" s="49" t="str">
        <f t="shared" si="41"/>
        <v>Und.</v>
      </c>
      <c r="F829" s="50">
        <f t="shared" si="42"/>
        <v>50.404399811810329</v>
      </c>
      <c r="G829" s="51">
        <v>0.81033649671424623</v>
      </c>
      <c r="H829" s="50">
        <f t="shared" si="43"/>
        <v>40.844524762486593</v>
      </c>
    </row>
    <row r="830" spans="2:8" hidden="1" outlineLevel="1" x14ac:dyDescent="0.25">
      <c r="B830" s="52" t="s">
        <v>58</v>
      </c>
      <c r="C830" s="53" t="s">
        <v>11894</v>
      </c>
      <c r="D830" s="16" t="str">
        <f t="shared" si="40"/>
        <v>Valor médio de reatores para Holambra</v>
      </c>
      <c r="E830" s="54" t="str">
        <f t="shared" si="41"/>
        <v>Und.</v>
      </c>
      <c r="F830" s="55">
        <f t="shared" si="42"/>
        <v>124.44698685092493</v>
      </c>
      <c r="G830" s="56">
        <v>0.21770947310454061</v>
      </c>
      <c r="H830" s="55">
        <f t="shared" si="43"/>
        <v>27.093287936762561</v>
      </c>
    </row>
    <row r="831" spans="2:8" ht="27" hidden="1" outlineLevel="1" x14ac:dyDescent="0.25">
      <c r="B831" s="47" t="s">
        <v>11830</v>
      </c>
      <c r="C831" s="48">
        <v>2510</v>
      </c>
      <c r="D831" s="57" t="str">
        <f t="shared" si="40"/>
        <v>RELE FOTOELETRICO INTERNO E EXTERNO BIVOLT 1000 W, DE CONECTOR, SEM BASE</v>
      </c>
      <c r="E831" s="49" t="str">
        <f t="shared" si="41"/>
        <v xml:space="preserve">UN    </v>
      </c>
      <c r="F831" s="50" t="str">
        <f t="shared" si="42"/>
        <v>52,40</v>
      </c>
      <c r="G831" s="51">
        <v>0.16515529234855791</v>
      </c>
      <c r="H831" s="50">
        <f t="shared" si="43"/>
        <v>8.654137319064434</v>
      </c>
    </row>
    <row r="832" spans="2:8" hidden="1" outlineLevel="1" x14ac:dyDescent="0.25">
      <c r="B832" s="52" t="s">
        <v>11830</v>
      </c>
      <c r="C832" s="53">
        <v>39380</v>
      </c>
      <c r="D832" s="16" t="str">
        <f t="shared" si="40"/>
        <v>BASE PARA RELE COM SUPORTE METALICO</v>
      </c>
      <c r="E832" s="54" t="str">
        <f t="shared" si="41"/>
        <v xml:space="preserve">UN    </v>
      </c>
      <c r="F832" s="55" t="str">
        <f t="shared" si="42"/>
        <v>29,98</v>
      </c>
      <c r="G832" s="56">
        <v>5.50456554806944E-3</v>
      </c>
      <c r="H832" s="55">
        <f t="shared" si="43"/>
        <v>0.16502687513112183</v>
      </c>
    </row>
    <row r="833" spans="2:8" ht="27" hidden="1" outlineLevel="1" x14ac:dyDescent="0.25">
      <c r="B833" s="47" t="s">
        <v>11830</v>
      </c>
      <c r="C833" s="48">
        <v>12294</v>
      </c>
      <c r="D833" s="57" t="str">
        <f t="shared" si="40"/>
        <v>SOQUETE DE PORCELANA BASE E27, PARA USO AO TEMPO, PARA LAMPADAS</v>
      </c>
      <c r="E833" s="49" t="str">
        <f t="shared" si="41"/>
        <v xml:space="preserve">UN    </v>
      </c>
      <c r="F833" s="50" t="str">
        <f t="shared" si="42"/>
        <v>14,96</v>
      </c>
      <c r="G833" s="51">
        <v>9.1571874261864895E-3</v>
      </c>
      <c r="H833" s="50">
        <f t="shared" si="43"/>
        <v>0.13699152389574989</v>
      </c>
    </row>
    <row r="834" spans="2:8" ht="27" hidden="1" outlineLevel="1" x14ac:dyDescent="0.25">
      <c r="B834" s="52" t="s">
        <v>11826</v>
      </c>
      <c r="C834" s="53">
        <v>51245</v>
      </c>
      <c r="D834" s="16" t="str">
        <f t="shared" si="40"/>
        <v>QUADRO COMANDO METÁLICO PINTADO COM MEDIDAS MÍNIMAS DE 95X60X22 CM</v>
      </c>
      <c r="E834" s="54" t="str">
        <f t="shared" si="41"/>
        <v>Un</v>
      </c>
      <c r="F834" s="55">
        <f t="shared" si="42"/>
        <v>654.31745476999993</v>
      </c>
      <c r="G834" s="56">
        <v>2.4177949709864604E-4</v>
      </c>
      <c r="H834" s="55">
        <f t="shared" si="43"/>
        <v>0.15820054515715665</v>
      </c>
    </row>
    <row r="835" spans="2:8" ht="40.5" hidden="1" outlineLevel="1" x14ac:dyDescent="0.25">
      <c r="B835" s="47" t="s">
        <v>11830</v>
      </c>
      <c r="C835" s="48">
        <v>39258</v>
      </c>
      <c r="D835" s="57" t="str">
        <f t="shared" si="40"/>
        <v>CABO MULTIPOLAR DE COBRE, FLEXIVEL, CLASSE 4 OU 5, ISOLACAO EM HEPR, COBERTURA EM PVC-ST2, ANTICHAMA BWF-B, 0,6/1 KV, 3 CONDUTORES DE 2,5 MM2</v>
      </c>
      <c r="E835" s="49" t="str">
        <f t="shared" si="41"/>
        <v xml:space="preserve">M     </v>
      </c>
      <c r="F835" s="50" t="str">
        <f t="shared" si="42"/>
        <v>7,60</v>
      </c>
      <c r="G835" s="51">
        <v>1.9341801385681295E-2</v>
      </c>
      <c r="H835" s="50">
        <f t="shared" si="43"/>
        <v>0.14699769053117784</v>
      </c>
    </row>
    <row r="836" spans="2:8" ht="27" hidden="1" outlineLevel="1" x14ac:dyDescent="0.25">
      <c r="B836" s="52" t="s">
        <v>11830</v>
      </c>
      <c r="C836" s="53">
        <v>1597</v>
      </c>
      <c r="D836" s="16" t="str">
        <f t="shared" si="40"/>
        <v>CONECTOR DE ALUMINIO TIPO PRENSA CABO, BITOLA 3/8", PARA CABOS DE DIAMETRO DE 9 A 10 MM</v>
      </c>
      <c r="E836" s="54" t="str">
        <f t="shared" si="41"/>
        <v xml:space="preserve">UN    </v>
      </c>
      <c r="F836" s="55" t="str">
        <f t="shared" si="42"/>
        <v>12,95</v>
      </c>
      <c r="G836" s="56">
        <v>4.5844485525669354E-3</v>
      </c>
      <c r="H836" s="55">
        <f t="shared" si="43"/>
        <v>5.9368608755741813E-2</v>
      </c>
    </row>
    <row r="837" spans="2:8" ht="26.25" hidden="1" customHeight="1" outlineLevel="1" x14ac:dyDescent="0.25">
      <c r="B837" s="47" t="s">
        <v>11830</v>
      </c>
      <c r="C837" s="48">
        <v>1614</v>
      </c>
      <c r="D837" s="57" t="str">
        <f t="shared" si="40"/>
        <v>CONTATOR TRIPOLAR, CORRENTE DE 32 A, TENSAO NOMINAL DE *500* V, CATEGORIA AC-2 E AC-3</v>
      </c>
      <c r="E837" s="49" t="str">
        <f t="shared" si="41"/>
        <v xml:space="preserve">UN    </v>
      </c>
      <c r="F837" s="50" t="str">
        <f t="shared" si="42"/>
        <v>256,13</v>
      </c>
      <c r="G837" s="51">
        <v>6.8058343397838401E-3</v>
      </c>
      <c r="H837" s="50">
        <f t="shared" si="43"/>
        <v>1.7431783494488349</v>
      </c>
    </row>
    <row r="838" spans="2:8" hidden="1" outlineLevel="1" x14ac:dyDescent="0.25">
      <c r="B838" s="52" t="s">
        <v>11830</v>
      </c>
      <c r="C838" s="53">
        <v>34616</v>
      </c>
      <c r="D838" s="16" t="str">
        <f t="shared" si="40"/>
        <v>DISJUNTOR TIPO DIN/IEC, BIPOLAR DE 6 ATE 32A</v>
      </c>
      <c r="E838" s="54" t="str">
        <f t="shared" si="41"/>
        <v xml:space="preserve">UN    </v>
      </c>
      <c r="F838" s="55" t="str">
        <f t="shared" si="42"/>
        <v>51,78</v>
      </c>
      <c r="G838" s="56">
        <v>2.5826446280991736E-4</v>
      </c>
      <c r="H838" s="55">
        <f t="shared" si="43"/>
        <v>1.3372933884297521E-2</v>
      </c>
    </row>
    <row r="839" spans="2:8" ht="26.25" hidden="1" customHeight="1" outlineLevel="1" x14ac:dyDescent="0.25">
      <c r="B839" s="47" t="s">
        <v>11829</v>
      </c>
      <c r="C839" s="48">
        <v>20</v>
      </c>
      <c r="D839" s="57" t="str">
        <f t="shared" ref="D839" si="44">IF(B839="PMSP",VLOOKUP(C839,PMSP,2,FALSE),IF(B839="SINAPI",VLOOKUP(C839,SINAPI,2,FALSE),IF(B839="Cotações",VLOOKUP(C839,Cotações,2,FALSE),IF(B839="CPU",VLOOKUP(C839,CSP,2,FALSE),VLOOKUP(C839,SINAPICOMP,2,FALSE)))))</f>
        <v>Descarte de lâmpada</v>
      </c>
      <c r="E839" s="49" t="str">
        <f t="shared" ref="E839" si="45">IF(B839="PMSP",VLOOKUP(C839,PMSP,3,FALSE),IF(B839="SINAPI",VLOOKUP(C839,SINAPI,3,FALSE),IF(B839="Cotações",VLOOKUP(C839,Cotações,3,FALSE),IF(B839="CPU",VLOOKUP(C839,CSP,3,FALSE),VLOOKUP(C839,SINAPICOMP,3,FALSE)))))</f>
        <v>Und.</v>
      </c>
      <c r="F839" s="50">
        <f t="shared" ref="F839" si="46">IF(B839="PMSP",VLOOKUP(C839,PMSP,5,FALSE),IF(B839="SINAPI",VLOOKUP(C839,SINAPI,5,FALSE),IF(B839="Cotações",VLOOKUP(C839,Cotações,4,FALSE),IF(B839="CPU",VLOOKUP(C839,CSP,4,FALSE),VLOOKUP(C839,SINAPICOMP,5,FALSE)))))</f>
        <v>2.5</v>
      </c>
      <c r="G839" s="51">
        <v>1</v>
      </c>
      <c r="H839" s="50">
        <f t="shared" ref="H839" si="47">G839*F839</f>
        <v>2.5</v>
      </c>
    </row>
    <row r="840" spans="2:8" collapsed="1" x14ac:dyDescent="0.25"/>
    <row r="841" spans="2:8" x14ac:dyDescent="0.25">
      <c r="B841" s="31" t="s">
        <v>9</v>
      </c>
      <c r="C841" s="31" t="s">
        <v>1</v>
      </c>
      <c r="D841" s="31"/>
      <c r="E841" s="31"/>
      <c r="F841" s="31"/>
      <c r="G841" s="73" t="s">
        <v>2</v>
      </c>
      <c r="H841" s="73" t="s">
        <v>66</v>
      </c>
    </row>
    <row r="842" spans="2:8" ht="28.5" customHeight="1" x14ac:dyDescent="0.25">
      <c r="B842" s="36" t="s">
        <v>19337</v>
      </c>
      <c r="C842" s="116" t="s">
        <v>19333</v>
      </c>
      <c r="D842" s="116"/>
      <c r="E842" s="116"/>
      <c r="F842" s="44"/>
      <c r="G842" s="68" t="s">
        <v>2</v>
      </c>
      <c r="H842" s="45">
        <f>SUM(H844:H846)</f>
        <v>142.39359999999999</v>
      </c>
    </row>
    <row r="843" spans="2:8" hidden="1" outlineLevel="1" x14ac:dyDescent="0.25">
      <c r="B843" s="46" t="s">
        <v>61</v>
      </c>
      <c r="C843" s="46" t="s">
        <v>60</v>
      </c>
      <c r="D843" s="46" t="s">
        <v>62</v>
      </c>
      <c r="E843" s="46" t="s">
        <v>2</v>
      </c>
      <c r="F843" s="46" t="s">
        <v>63</v>
      </c>
      <c r="G843" s="69" t="s">
        <v>64</v>
      </c>
      <c r="H843" s="69" t="s">
        <v>65</v>
      </c>
    </row>
    <row r="844" spans="2:8" hidden="1" outlineLevel="1" x14ac:dyDescent="0.25">
      <c r="B844" s="52" t="s">
        <v>58</v>
      </c>
      <c r="C844" s="53" t="s">
        <v>11970</v>
      </c>
      <c r="D844" s="16" t="str">
        <f>IF(B844="PMSP",VLOOKUP(C844,PMSP,2,FALSE),IF(B844="SINAPI",VLOOKUP(C844,SINAPI,2,FALSE),IF(B844="Cotações",VLOOKUP(C844,Cotações,2,FALSE),IF(B844="CPU",VLOOKUP(C844,CSP,2,FALSE),VLOOKUP(C844,SINAPICOMP,2,FALSE)))))</f>
        <v>Complemento de deslocamento para Holambra</v>
      </c>
      <c r="E844" s="54" t="str">
        <f>IF(B844="PMSP",VLOOKUP(C844,PMSP,3,FALSE),IF(B844="SINAPI",VLOOKUP(C844,SINAPI,3,FALSE),IF(B844="Cotações",VLOOKUP(C844,Cotações,3,FALSE),IF(B844="CPU",VLOOKUP(C844,CSP,3,FALSE),VLOOKUP(C844,SINAPICOMP,3,FALSE)))))</f>
        <v>Und.</v>
      </c>
      <c r="F844" s="55">
        <f>IF(B844="PMSP",VLOOKUP(C844,PMSP,5,FALSE),IF(B844="SINAPI",VLOOKUP(C844,SINAPI,5,FALSE),IF(B844="Cotações",VLOOKUP(C844,Cotações,4,FALSE),IF(B844="CPU",VLOOKUP(C844,CSP,4,FALSE),VLOOKUP(C844,SINAPICOMP,5,FALSE)))))</f>
        <v>183.84700000000001</v>
      </c>
      <c r="G844" s="56">
        <f>1/20</f>
        <v>0.05</v>
      </c>
      <c r="H844" s="55">
        <f>G844*F844</f>
        <v>9.1923500000000011</v>
      </c>
    </row>
    <row r="845" spans="2:8" ht="54" hidden="1" outlineLevel="1" x14ac:dyDescent="0.25">
      <c r="B845" s="47" t="s">
        <v>19279</v>
      </c>
      <c r="C845" s="48">
        <v>5928</v>
      </c>
      <c r="D845" s="57" t="str">
        <f>IF(B845="PMSP",VLOOKUP(C845,PMSP,2,FALSE),IF(B845="SINAPI",VLOOKUP(C845,SINAPI,2,FALSE),IF(B845="Cotações",VLOOKUP(C845,Cotações,2,FALSE),IF(B845="CPU",VLOOKUP(C845,CSP,2,FALSE),VLOOKUP(C845,SINAPICOMP,2,FALSE)))))</f>
        <v>GUINDAUTO HIDRÁULICO, CAPACIDADE MÁXIMA DE CARGA 6200 KG, MOMENTO MÁXIMO DE CARGA 11,7 TM, ALCANCE MÁXIMO HORIZONTAL 9,70 M, INCLUSIVE CAMINHÃO TOCO PBT 16.000 KG, POTÊNCIA DE 189 CV - CHP DIURNO. AF_06/2014</v>
      </c>
      <c r="E845" s="49" t="str">
        <f>IF(B845="PMSP",VLOOKUP(C845,PMSP,3,FALSE),IF(B845="SINAPI",VLOOKUP(C845,SINAPI,3,FALSE),IF(B845="Cotações",VLOOKUP(C845,Cotações,3,FALSE),IF(B845="CPU",VLOOKUP(C845,CSP,3,FALSE),VLOOKUP(C845,SINAPICOMP,3,FALSE)))))</f>
        <v>CHP</v>
      </c>
      <c r="F845" s="50">
        <f>IF(B845="PMSP",VLOOKUP(C845,PMSP,5,FALSE),IF(B845="SINAPI",VLOOKUP(C845,SINAPI,5,FALSE),IF(B845="Cotações",VLOOKUP(C845,Cotações,4,FALSE),IF(B845="CPU",VLOOKUP(C845,CSP,4,FALSE),VLOOKUP(C845,SINAPICOMP,5,FALSE)))))</f>
        <v>266.04000000000002</v>
      </c>
      <c r="G845" s="51">
        <f>7*1.3/20</f>
        <v>0.45499999999999996</v>
      </c>
      <c r="H845" s="50">
        <f>G845*F845</f>
        <v>121.04819999999999</v>
      </c>
    </row>
    <row r="846" spans="2:8" hidden="1" outlineLevel="1" x14ac:dyDescent="0.25">
      <c r="B846" s="52" t="s">
        <v>19279</v>
      </c>
      <c r="C846" s="53">
        <v>88265</v>
      </c>
      <c r="D846" s="16" t="str">
        <f>IF(B846="PMSP",VLOOKUP(C846,PMSP,2,FALSE),IF(B846="SINAPI",VLOOKUP(C846,SINAPI,2,FALSE),IF(B846="Cotações",VLOOKUP(C846,Cotações,2,FALSE),IF(B846="CPU",VLOOKUP(C846,CSP,2,FALSE),VLOOKUP(C846,SINAPICOMP,2,FALSE)))))</f>
        <v>ELETRICISTA INDUSTRIAL COM ENCARGOS COMPLEMENTARES</v>
      </c>
      <c r="E846" s="54" t="str">
        <f>IF(B846="PMSP",VLOOKUP(C846,PMSP,3,FALSE),IF(B846="SINAPI",VLOOKUP(C846,SINAPI,3,FALSE),IF(B846="Cotações",VLOOKUP(C846,Cotações,3,FALSE),IF(B846="CPU",VLOOKUP(C846,CSP,3,FALSE),VLOOKUP(C846,SINAPICOMP,3,FALSE)))))</f>
        <v>H</v>
      </c>
      <c r="F846" s="55">
        <f>IF(B846="PMSP",VLOOKUP(C846,PMSP,5,FALSE),IF(B846="SINAPI",VLOOKUP(C846,SINAPI,5,FALSE),IF(B846="Cotações",VLOOKUP(C846,Cotações,4,FALSE),IF(B846="CPU",VLOOKUP(C846,CSP,4,FALSE),VLOOKUP(C846,SINAPICOMP,5,FALSE)))))</f>
        <v>26.71</v>
      </c>
      <c r="G846" s="56">
        <f>G845</f>
        <v>0.45499999999999996</v>
      </c>
      <c r="H846" s="55">
        <f>G846*F846</f>
        <v>12.153049999999999</v>
      </c>
    </row>
    <row r="847" spans="2:8" collapsed="1" x14ac:dyDescent="0.25"/>
    <row r="848" spans="2:8" x14ac:dyDescent="0.25">
      <c r="B848" s="31" t="s">
        <v>9</v>
      </c>
      <c r="C848" s="31" t="s">
        <v>1</v>
      </c>
      <c r="D848" s="31"/>
      <c r="E848" s="31"/>
      <c r="F848" s="31"/>
      <c r="G848" s="73" t="s">
        <v>2</v>
      </c>
      <c r="H848" s="73" t="s">
        <v>66</v>
      </c>
    </row>
    <row r="849" spans="2:8" ht="32.25" customHeight="1" x14ac:dyDescent="0.25">
      <c r="B849" s="36" t="s">
        <v>19338</v>
      </c>
      <c r="C849" s="116" t="s">
        <v>19334</v>
      </c>
      <c r="D849" s="116"/>
      <c r="E849" s="116"/>
      <c r="F849" s="44"/>
      <c r="G849" s="68" t="s">
        <v>2</v>
      </c>
      <c r="H849" s="45">
        <f>SUM(H851:H853)</f>
        <v>132.14735000000002</v>
      </c>
    </row>
    <row r="850" spans="2:8" hidden="1" outlineLevel="1" x14ac:dyDescent="0.25">
      <c r="B850" s="46" t="s">
        <v>61</v>
      </c>
      <c r="C850" s="46" t="s">
        <v>60</v>
      </c>
      <c r="D850" s="46" t="s">
        <v>62</v>
      </c>
      <c r="E850" s="46" t="s">
        <v>2</v>
      </c>
      <c r="F850" s="46" t="s">
        <v>63</v>
      </c>
      <c r="G850" s="69" t="s">
        <v>64</v>
      </c>
      <c r="H850" s="69" t="s">
        <v>65</v>
      </c>
    </row>
    <row r="851" spans="2:8" hidden="1" outlineLevel="1" x14ac:dyDescent="0.25">
      <c r="B851" s="52" t="s">
        <v>58</v>
      </c>
      <c r="C851" s="53" t="s">
        <v>11970</v>
      </c>
      <c r="D851" s="16" t="str">
        <f>IF(B851="PMSP",VLOOKUP(C851,PMSP,2,FALSE),IF(B851="SINAPI",VLOOKUP(C851,SINAPI,2,FALSE),IF(B851="Cotações",VLOOKUP(C851,Cotações,2,FALSE),IF(B851="CPU",VLOOKUP(C851,CSP,2,FALSE),VLOOKUP(C851,SINAPICOMP,2,FALSE)))))</f>
        <v>Complemento de deslocamento para Holambra</v>
      </c>
      <c r="E851" s="54" t="str">
        <f>IF(B851="PMSP",VLOOKUP(C851,PMSP,3,FALSE),IF(B851="SINAPI",VLOOKUP(C851,SINAPI,3,FALSE),IF(B851="Cotações",VLOOKUP(C851,Cotações,3,FALSE),IF(B851="CPU",VLOOKUP(C851,CSP,3,FALSE),VLOOKUP(C851,SINAPICOMP,3,FALSE)))))</f>
        <v>Und.</v>
      </c>
      <c r="F851" s="55">
        <f>IF(B851="PMSP",VLOOKUP(C851,PMSP,5,FALSE),IF(B851="SINAPI",VLOOKUP(C851,SINAPI,5,FALSE),IF(B851="Cotações",VLOOKUP(C851,Cotações,4,FALSE),IF(B851="CPU",VLOOKUP(C851,CSP,4,FALSE),VLOOKUP(C851,SINAPICOMP,5,FALSE)))))</f>
        <v>183.84700000000001</v>
      </c>
      <c r="G851" s="56">
        <f>1/20</f>
        <v>0.05</v>
      </c>
      <c r="H851" s="55">
        <f>G851*F851</f>
        <v>9.1923500000000011</v>
      </c>
    </row>
    <row r="852" spans="2:8" ht="54" hidden="1" outlineLevel="1" x14ac:dyDescent="0.25">
      <c r="B852" s="47" t="s">
        <v>19279</v>
      </c>
      <c r="C852" s="48">
        <v>5928</v>
      </c>
      <c r="D852" s="57" t="str">
        <f>IF(B852="PMSP",VLOOKUP(C852,PMSP,2,FALSE),IF(B852="SINAPI",VLOOKUP(C852,SINAPI,2,FALSE),IF(B852="Cotações",VLOOKUP(C852,Cotações,2,FALSE),IF(B852="CPU",VLOOKUP(C852,CSP,2,FALSE),VLOOKUP(C852,SINAPICOMP,2,FALSE)))))</f>
        <v>GUINDAUTO HIDRÁULICO, CAPACIDADE MÁXIMA DE CARGA 6200 KG, MOMENTO MÁXIMO DE CARGA 11,7 TM, ALCANCE MÁXIMO HORIZONTAL 9,70 M, INCLUSIVE CAMINHÃO TOCO PBT 16.000 KG, POTÊNCIA DE 189 CV - CHP DIURNO. AF_06/2014</v>
      </c>
      <c r="E852" s="49" t="str">
        <f>IF(B852="PMSP",VLOOKUP(C852,PMSP,3,FALSE),IF(B852="SINAPI",VLOOKUP(C852,SINAPI,3,FALSE),IF(B852="Cotações",VLOOKUP(C852,Cotações,3,FALSE),IF(B852="CPU",VLOOKUP(C852,CSP,3,FALSE),VLOOKUP(C852,SINAPICOMP,3,FALSE)))))</f>
        <v>CHP</v>
      </c>
      <c r="F852" s="50">
        <f>IF(B852="PMSP",VLOOKUP(C852,PMSP,5,FALSE),IF(B852="SINAPI",VLOOKUP(C852,SINAPI,5,FALSE),IF(B852="Cotações",VLOOKUP(C852,Cotações,4,FALSE),IF(B852="CPU",VLOOKUP(C852,CSP,4,FALSE),VLOOKUP(C852,SINAPICOMP,5,FALSE)))))</f>
        <v>266.04000000000002</v>
      </c>
      <c r="G852" s="51">
        <f>(7/20)*1.2</f>
        <v>0.42</v>
      </c>
      <c r="H852" s="50">
        <f>G852*F852</f>
        <v>111.7368</v>
      </c>
    </row>
    <row r="853" spans="2:8" hidden="1" outlineLevel="1" x14ac:dyDescent="0.25">
      <c r="B853" s="52" t="s">
        <v>19279</v>
      </c>
      <c r="C853" s="53">
        <v>88265</v>
      </c>
      <c r="D853" s="16" t="str">
        <f>IF(B853="PMSP",VLOOKUP(C853,PMSP,2,FALSE),IF(B853="SINAPI",VLOOKUP(C853,SINAPI,2,FALSE),IF(B853="Cotações",VLOOKUP(C853,Cotações,2,FALSE),IF(B853="CPU",VLOOKUP(C853,CSP,2,FALSE),VLOOKUP(C853,SINAPICOMP,2,FALSE)))))</f>
        <v>ELETRICISTA INDUSTRIAL COM ENCARGOS COMPLEMENTARES</v>
      </c>
      <c r="E853" s="54" t="str">
        <f>IF(B853="PMSP",VLOOKUP(C853,PMSP,3,FALSE),IF(B853="SINAPI",VLOOKUP(C853,SINAPI,3,FALSE),IF(B853="Cotações",VLOOKUP(C853,Cotações,3,FALSE),IF(B853="CPU",VLOOKUP(C853,CSP,3,FALSE),VLOOKUP(C853,SINAPICOMP,3,FALSE)))))</f>
        <v>H</v>
      </c>
      <c r="F853" s="55">
        <f>IF(B853="PMSP",VLOOKUP(C853,PMSP,5,FALSE),IF(B853="SINAPI",VLOOKUP(C853,SINAPI,5,FALSE),IF(B853="Cotações",VLOOKUP(C853,Cotações,4,FALSE),IF(B853="CPU",VLOOKUP(C853,CSP,4,FALSE),VLOOKUP(C853,SINAPICOMP,5,FALSE)))))</f>
        <v>26.71</v>
      </c>
      <c r="G853" s="56">
        <f>G852</f>
        <v>0.42</v>
      </c>
      <c r="H853" s="55">
        <f>G853*F853</f>
        <v>11.2182</v>
      </c>
    </row>
    <row r="854" spans="2:8" collapsed="1" x14ac:dyDescent="0.25"/>
    <row r="855" spans="2:8" x14ac:dyDescent="0.25">
      <c r="B855" s="31" t="s">
        <v>9</v>
      </c>
      <c r="C855" s="31" t="s">
        <v>1</v>
      </c>
      <c r="D855" s="31"/>
      <c r="E855" s="31"/>
      <c r="F855" s="31"/>
      <c r="G855" s="73" t="s">
        <v>2</v>
      </c>
      <c r="H855" s="73" t="s">
        <v>66</v>
      </c>
    </row>
    <row r="856" spans="2:8" ht="30.75" customHeight="1" x14ac:dyDescent="0.25">
      <c r="B856" s="36" t="s">
        <v>19339</v>
      </c>
      <c r="C856" s="116" t="s">
        <v>19335</v>
      </c>
      <c r="D856" s="116"/>
      <c r="E856" s="116"/>
      <c r="F856" s="44"/>
      <c r="G856" s="68" t="s">
        <v>2</v>
      </c>
      <c r="H856" s="45">
        <f>SUM(H858:H860)</f>
        <v>145.80901666666668</v>
      </c>
    </row>
    <row r="857" spans="2:8" hidden="1" outlineLevel="1" x14ac:dyDescent="0.25">
      <c r="B857" s="46" t="s">
        <v>61</v>
      </c>
      <c r="C857" s="46" t="s">
        <v>60</v>
      </c>
      <c r="D857" s="46" t="s">
        <v>62</v>
      </c>
      <c r="E857" s="46" t="s">
        <v>2</v>
      </c>
      <c r="F857" s="46" t="s">
        <v>63</v>
      </c>
      <c r="G857" s="69" t="s">
        <v>64</v>
      </c>
      <c r="H857" s="69" t="s">
        <v>65</v>
      </c>
    </row>
    <row r="858" spans="2:8" hidden="1" outlineLevel="1" x14ac:dyDescent="0.25">
      <c r="B858" s="52" t="s">
        <v>58</v>
      </c>
      <c r="C858" s="53" t="s">
        <v>11970</v>
      </c>
      <c r="D858" s="16" t="str">
        <f>IF(B858="PMSP",VLOOKUP(C858,PMSP,2,FALSE),IF(B858="SINAPI",VLOOKUP(C858,SINAPI,2,FALSE),IF(B858="Cotações",VLOOKUP(C858,Cotações,2,FALSE),IF(B858="CPU",VLOOKUP(C858,CSP,2,FALSE),VLOOKUP(C858,SINAPICOMP,2,FALSE)))))</f>
        <v>Complemento de deslocamento para Holambra</v>
      </c>
      <c r="E858" s="54" t="str">
        <f>IF(B858="PMSP",VLOOKUP(C858,PMSP,3,FALSE),IF(B858="SINAPI",VLOOKUP(C858,SINAPI,3,FALSE),IF(B858="Cotações",VLOOKUP(C858,Cotações,3,FALSE),IF(B858="CPU",VLOOKUP(C858,CSP,3,FALSE),VLOOKUP(C858,SINAPICOMP,3,FALSE)))))</f>
        <v>Und.</v>
      </c>
      <c r="F858" s="55">
        <f>IF(B858="PMSP",VLOOKUP(C858,PMSP,5,FALSE),IF(B858="SINAPI",VLOOKUP(C858,SINAPI,5,FALSE),IF(B858="Cotações",VLOOKUP(C858,Cotações,4,FALSE),IF(B858="CPU",VLOOKUP(C858,CSP,4,FALSE),VLOOKUP(C858,SINAPICOMP,5,FALSE)))))</f>
        <v>183.84700000000001</v>
      </c>
      <c r="G858" s="56">
        <f>1/20</f>
        <v>0.05</v>
      </c>
      <c r="H858" s="55">
        <f>G858*F858</f>
        <v>9.1923500000000011</v>
      </c>
    </row>
    <row r="859" spans="2:8" ht="54" hidden="1" outlineLevel="1" x14ac:dyDescent="0.25">
      <c r="B859" s="47" t="s">
        <v>19279</v>
      </c>
      <c r="C859" s="48">
        <v>5928</v>
      </c>
      <c r="D859" s="57" t="str">
        <f>IF(B859="PMSP",VLOOKUP(C859,PMSP,2,FALSE),IF(B859="SINAPI",VLOOKUP(C859,SINAPI,2,FALSE),IF(B859="Cotações",VLOOKUP(C859,Cotações,2,FALSE),IF(B859="CPU",VLOOKUP(C859,CSP,2,FALSE),VLOOKUP(C859,SINAPICOMP,2,FALSE)))))</f>
        <v>GUINDAUTO HIDRÁULICO, CAPACIDADE MÁXIMA DE CARGA 6200 KG, MOMENTO MÁXIMO DE CARGA 11,7 TM, ALCANCE MÁXIMO HORIZONTAL 9,70 M, INCLUSIVE CAMINHÃO TOCO PBT 16.000 KG, POTÊNCIA DE 189 CV - CHP DIURNO. AF_06/2014</v>
      </c>
      <c r="E859" s="49" t="str">
        <f>IF(B859="PMSP",VLOOKUP(C859,PMSP,3,FALSE),IF(B859="SINAPI",VLOOKUP(C859,SINAPI,3,FALSE),IF(B859="Cotações",VLOOKUP(C859,Cotações,3,FALSE),IF(B859="CPU",VLOOKUP(C859,CSP,3,FALSE),VLOOKUP(C859,SINAPICOMP,3,FALSE)))))</f>
        <v>CHP</v>
      </c>
      <c r="F859" s="50">
        <f>IF(B859="PMSP",VLOOKUP(C859,PMSP,5,FALSE),IF(B859="SINAPI",VLOOKUP(C859,SINAPI,5,FALSE),IF(B859="Cotações",VLOOKUP(C859,Cotações,4,FALSE),IF(B859="CPU",VLOOKUP(C859,CSP,4,FALSE),VLOOKUP(C859,SINAPICOMP,5,FALSE)))))</f>
        <v>266.04000000000002</v>
      </c>
      <c r="G859" s="51">
        <f>7/15</f>
        <v>0.46666666666666667</v>
      </c>
      <c r="H859" s="50">
        <f>G859*F859</f>
        <v>124.15200000000002</v>
      </c>
    </row>
    <row r="860" spans="2:8" hidden="1" outlineLevel="1" x14ac:dyDescent="0.25">
      <c r="B860" s="52" t="s">
        <v>19279</v>
      </c>
      <c r="C860" s="53">
        <v>88265</v>
      </c>
      <c r="D860" s="16" t="str">
        <f>IF(B860="PMSP",VLOOKUP(C860,PMSP,2,FALSE),IF(B860="SINAPI",VLOOKUP(C860,SINAPI,2,FALSE),IF(B860="Cotações",VLOOKUP(C860,Cotações,2,FALSE),IF(B860="CPU",VLOOKUP(C860,CSP,2,FALSE),VLOOKUP(C860,SINAPICOMP,2,FALSE)))))</f>
        <v>ELETRICISTA INDUSTRIAL COM ENCARGOS COMPLEMENTARES</v>
      </c>
      <c r="E860" s="54" t="str">
        <f>IF(B860="PMSP",VLOOKUP(C860,PMSP,3,FALSE),IF(B860="SINAPI",VLOOKUP(C860,SINAPI,3,FALSE),IF(B860="Cotações",VLOOKUP(C860,Cotações,3,FALSE),IF(B860="CPU",VLOOKUP(C860,CSP,3,FALSE),VLOOKUP(C860,SINAPICOMP,3,FALSE)))))</f>
        <v>H</v>
      </c>
      <c r="F860" s="55">
        <f>IF(B860="PMSP",VLOOKUP(C860,PMSP,5,FALSE),IF(B860="SINAPI",VLOOKUP(C860,SINAPI,5,FALSE),IF(B860="Cotações",VLOOKUP(C860,Cotações,4,FALSE),IF(B860="CPU",VLOOKUP(C860,CSP,4,FALSE),VLOOKUP(C860,SINAPICOMP,5,FALSE)))))</f>
        <v>26.71</v>
      </c>
      <c r="G860" s="56">
        <f>G859</f>
        <v>0.46666666666666667</v>
      </c>
      <c r="H860" s="55">
        <f>G860*F860</f>
        <v>12.464666666666668</v>
      </c>
    </row>
    <row r="861" spans="2:8" collapsed="1" x14ac:dyDescent="0.25"/>
    <row r="862" spans="2:8" x14ac:dyDescent="0.25">
      <c r="B862" s="31" t="s">
        <v>9</v>
      </c>
      <c r="C862" s="31" t="s">
        <v>1</v>
      </c>
      <c r="D862" s="31"/>
      <c r="E862" s="31"/>
      <c r="F862" s="31"/>
      <c r="G862" s="73" t="s">
        <v>2</v>
      </c>
      <c r="H862" s="73" t="s">
        <v>66</v>
      </c>
    </row>
    <row r="863" spans="2:8" ht="61.5" customHeight="1" x14ac:dyDescent="0.25">
      <c r="B863" s="36" t="s">
        <v>19340</v>
      </c>
      <c r="C863" s="116" t="s">
        <v>19341</v>
      </c>
      <c r="D863" s="116"/>
      <c r="E863" s="116"/>
      <c r="F863" s="44"/>
      <c r="G863" s="68" t="s">
        <v>2</v>
      </c>
      <c r="H863" s="45">
        <f>SUM(H865:H879)</f>
        <v>222.91395502382261</v>
      </c>
    </row>
    <row r="864" spans="2:8" hidden="1" outlineLevel="1" x14ac:dyDescent="0.25">
      <c r="B864" s="46" t="s">
        <v>61</v>
      </c>
      <c r="C864" s="46" t="s">
        <v>60</v>
      </c>
      <c r="D864" s="46" t="s">
        <v>62</v>
      </c>
      <c r="E864" s="46" t="s">
        <v>2</v>
      </c>
      <c r="F864" s="46" t="s">
        <v>63</v>
      </c>
      <c r="G864" s="69" t="s">
        <v>64</v>
      </c>
      <c r="H864" s="69" t="s">
        <v>65</v>
      </c>
    </row>
    <row r="865" spans="2:8" hidden="1" outlineLevel="1" x14ac:dyDescent="0.25">
      <c r="B865" s="52" t="s">
        <v>58</v>
      </c>
      <c r="C865" s="53" t="s">
        <v>11971</v>
      </c>
      <c r="D865" s="16" t="str">
        <f t="shared" ref="D865:D878" si="48">IF(B865="PMSP",VLOOKUP(C865,PMSP,2,FALSE),IF(B865="SINAPI",VLOOKUP(C865,SINAPI,2,FALSE),IF(B865="Cotações",VLOOKUP(C865,Cotações,2,FALSE),IF(B865="CPU",VLOOKUP(C865,CSP,2,FALSE),VLOOKUP(C865,SINAPICOMP,2,FALSE)))))</f>
        <v>Complemento de deslocamento para Jaguariúna</v>
      </c>
      <c r="E865" s="54" t="str">
        <f t="shared" ref="E865:E878" si="49">IF(B865="PMSP",VLOOKUP(C865,PMSP,3,FALSE),IF(B865="SINAPI",VLOOKUP(C865,SINAPI,3,FALSE),IF(B865="Cotações",VLOOKUP(C865,Cotações,3,FALSE),IF(B865="CPU",VLOOKUP(C865,CSP,3,FALSE),VLOOKUP(C865,SINAPICOMP,3,FALSE)))))</f>
        <v>Und.</v>
      </c>
      <c r="F865" s="55">
        <f t="shared" ref="F865:F878" si="50">IF(B865="PMSP",VLOOKUP(C865,PMSP,5,FALSE),IF(B865="SINAPI",VLOOKUP(C865,SINAPI,5,FALSE),IF(B865="Cotações",VLOOKUP(C865,Cotações,4,FALSE),IF(B865="CPU",VLOOKUP(C865,CSP,4,FALSE),VLOOKUP(C865,SINAPICOMP,5,FALSE)))))</f>
        <v>374.72</v>
      </c>
      <c r="G865" s="56">
        <f>1/20</f>
        <v>0.05</v>
      </c>
      <c r="H865" s="55">
        <f t="shared" ref="H865:H878" si="51">G865*F865</f>
        <v>18.736000000000001</v>
      </c>
    </row>
    <row r="866" spans="2:8" ht="54" hidden="1" outlineLevel="1" x14ac:dyDescent="0.25">
      <c r="B866" s="47" t="s">
        <v>19279</v>
      </c>
      <c r="C866" s="48">
        <v>5928</v>
      </c>
      <c r="D866" s="57" t="str">
        <f t="shared" si="48"/>
        <v>GUINDAUTO HIDRÁULICO, CAPACIDADE MÁXIMA DE CARGA 6200 KG, MOMENTO MÁXIMO DE CARGA 11,7 TM, ALCANCE MÁXIMO HORIZONTAL 9,70 M, INCLUSIVE CAMINHÃO TOCO PBT 16.000 KG, POTÊNCIA DE 189 CV - CHP DIURNO. AF_06/2014</v>
      </c>
      <c r="E866" s="49" t="str">
        <f t="shared" si="49"/>
        <v>CHP</v>
      </c>
      <c r="F866" s="50">
        <f t="shared" si="50"/>
        <v>266.04000000000002</v>
      </c>
      <c r="G866" s="51">
        <f>7/20</f>
        <v>0.35</v>
      </c>
      <c r="H866" s="50">
        <f t="shared" si="51"/>
        <v>93.114000000000004</v>
      </c>
    </row>
    <row r="867" spans="2:8" hidden="1" outlineLevel="1" x14ac:dyDescent="0.25">
      <c r="B867" s="52" t="s">
        <v>19279</v>
      </c>
      <c r="C867" s="53">
        <v>88265</v>
      </c>
      <c r="D867" s="16" t="str">
        <f t="shared" si="48"/>
        <v>ELETRICISTA INDUSTRIAL COM ENCARGOS COMPLEMENTARES</v>
      </c>
      <c r="E867" s="54" t="str">
        <f t="shared" si="49"/>
        <v>H</v>
      </c>
      <c r="F867" s="55">
        <f t="shared" si="50"/>
        <v>26.71</v>
      </c>
      <c r="G867" s="56">
        <f>G866</f>
        <v>0.35</v>
      </c>
      <c r="H867" s="55">
        <f t="shared" si="51"/>
        <v>9.3484999999999996</v>
      </c>
    </row>
    <row r="868" spans="2:8" hidden="1" outlineLevel="1" x14ac:dyDescent="0.25">
      <c r="B868" s="47" t="s">
        <v>58</v>
      </c>
      <c r="C868" s="48" t="s">
        <v>11900</v>
      </c>
      <c r="D868" s="57" t="str">
        <f t="shared" si="48"/>
        <v>Valor médio de lâmpadas para Jaguariúna</v>
      </c>
      <c r="E868" s="49" t="str">
        <f t="shared" si="49"/>
        <v>Und.</v>
      </c>
      <c r="F868" s="50">
        <f t="shared" si="50"/>
        <v>57.623172536489442</v>
      </c>
      <c r="G868" s="51">
        <v>0.84777287912811039</v>
      </c>
      <c r="H868" s="50">
        <f t="shared" si="51"/>
        <v>48.851362885755513</v>
      </c>
    </row>
    <row r="869" spans="2:8" hidden="1" outlineLevel="1" x14ac:dyDescent="0.25">
      <c r="B869" s="52" t="s">
        <v>58</v>
      </c>
      <c r="C869" s="53" t="s">
        <v>11955</v>
      </c>
      <c r="D869" s="16" t="str">
        <f t="shared" si="48"/>
        <v>Valor médio de reatores para Jaguariúna</v>
      </c>
      <c r="E869" s="54" t="str">
        <f t="shared" si="49"/>
        <v>Und.</v>
      </c>
      <c r="F869" s="55">
        <f t="shared" si="50"/>
        <v>120.25226489933752</v>
      </c>
      <c r="G869" s="56">
        <v>0.22421289639232511</v>
      </c>
      <c r="H869" s="55">
        <f t="shared" si="51"/>
        <v>26.962108610817598</v>
      </c>
    </row>
    <row r="870" spans="2:8" ht="27" hidden="1" outlineLevel="1" x14ac:dyDescent="0.25">
      <c r="B870" s="47" t="s">
        <v>11830</v>
      </c>
      <c r="C870" s="48">
        <v>2510</v>
      </c>
      <c r="D870" s="57" t="str">
        <f t="shared" si="48"/>
        <v>RELE FOTOELETRICO INTERNO E EXTERNO BIVOLT 1000 W, DE CONECTOR, SEM BASE</v>
      </c>
      <c r="E870" s="49" t="str">
        <f t="shared" si="49"/>
        <v xml:space="preserve">UN    </v>
      </c>
      <c r="F870" s="50" t="str">
        <f t="shared" si="50"/>
        <v>52,40</v>
      </c>
      <c r="G870" s="51">
        <v>0.39142849858117118</v>
      </c>
      <c r="H870" s="50">
        <f t="shared" si="51"/>
        <v>20.510853325653368</v>
      </c>
    </row>
    <row r="871" spans="2:8" hidden="1" outlineLevel="1" x14ac:dyDescent="0.25">
      <c r="B871" s="52" t="s">
        <v>11830</v>
      </c>
      <c r="C871" s="53">
        <v>39380</v>
      </c>
      <c r="D871" s="16" t="str">
        <f t="shared" si="48"/>
        <v>BASE PARA RELE COM SUPORTE METALICO</v>
      </c>
      <c r="E871" s="54" t="str">
        <f t="shared" si="49"/>
        <v xml:space="preserve">UN    </v>
      </c>
      <c r="F871" s="55" t="str">
        <f t="shared" si="50"/>
        <v>29,98</v>
      </c>
      <c r="G871" s="56">
        <v>5.1352912289487886E-2</v>
      </c>
      <c r="H871" s="55">
        <f t="shared" si="51"/>
        <v>1.5395603104388469</v>
      </c>
    </row>
    <row r="872" spans="2:8" ht="27" hidden="1" outlineLevel="1" x14ac:dyDescent="0.25">
      <c r="B872" s="47" t="s">
        <v>11830</v>
      </c>
      <c r="C872" s="48">
        <v>12294</v>
      </c>
      <c r="D872" s="57" t="str">
        <f t="shared" si="48"/>
        <v>SOQUETE DE PORCELANA BASE E27, PARA USO AO TEMPO, PARA LAMPADAS</v>
      </c>
      <c r="E872" s="49" t="str">
        <f t="shared" si="49"/>
        <v xml:space="preserve">UN    </v>
      </c>
      <c r="F872" s="50" t="str">
        <f t="shared" si="50"/>
        <v>14,96</v>
      </c>
      <c r="G872" s="51">
        <v>7.7052381952109998E-3</v>
      </c>
      <c r="H872" s="50">
        <f t="shared" si="51"/>
        <v>0.11527036340035657</v>
      </c>
    </row>
    <row r="873" spans="2:8" ht="27" hidden="1" outlineLevel="1" x14ac:dyDescent="0.25">
      <c r="B873" s="52" t="s">
        <v>11826</v>
      </c>
      <c r="C873" s="53">
        <v>51245</v>
      </c>
      <c r="D873" s="16" t="str">
        <f t="shared" si="48"/>
        <v>QUADRO COMANDO METÁLICO PINTADO COM MEDIDAS MÍNIMAS DE 95X60X22 CM</v>
      </c>
      <c r="E873" s="54" t="str">
        <f t="shared" si="49"/>
        <v>Un</v>
      </c>
      <c r="F873" s="55">
        <f t="shared" si="50"/>
        <v>654.31745476999993</v>
      </c>
      <c r="G873" s="56">
        <v>3.2676892142915288E-4</v>
      </c>
      <c r="H873" s="55">
        <f t="shared" si="51"/>
        <v>0.2138106089674614</v>
      </c>
    </row>
    <row r="874" spans="2:8" ht="40.5" hidden="1" outlineLevel="1" x14ac:dyDescent="0.25">
      <c r="B874" s="47" t="s">
        <v>11830</v>
      </c>
      <c r="C874" s="48">
        <v>39258</v>
      </c>
      <c r="D874" s="57" t="str">
        <f t="shared" si="48"/>
        <v>CABO MULTIPOLAR DE COBRE, FLEXIVEL, CLASSE 4 OU 5, ISOLACAO EM HEPR, COBERTURA EM PVC-ST2, ANTICHAMA BWF-B, 0,6/1 KV, 3 CONDUTORES DE 2,5 MM2</v>
      </c>
      <c r="E874" s="49" t="str">
        <f t="shared" si="49"/>
        <v xml:space="preserve">M     </v>
      </c>
      <c r="F874" s="50" t="str">
        <f t="shared" si="50"/>
        <v>7,60</v>
      </c>
      <c r="G874" s="51">
        <v>1.5203492905036644E-2</v>
      </c>
      <c r="H874" s="50">
        <f t="shared" si="51"/>
        <v>0.11554654607827848</v>
      </c>
    </row>
    <row r="875" spans="2:8" ht="27" hidden="1" outlineLevel="1" x14ac:dyDescent="0.25">
      <c r="B875" s="52" t="s">
        <v>11830</v>
      </c>
      <c r="C875" s="53">
        <v>1597</v>
      </c>
      <c r="D875" s="16" t="str">
        <f t="shared" si="48"/>
        <v>CONECTOR DE ALUMINIO TIPO PRENSA CABO, BITOLA 3/8", PARA CABOS DE DIAMETRO DE 9 A 10 MM</v>
      </c>
      <c r="E875" s="54" t="str">
        <f t="shared" si="49"/>
        <v xml:space="preserve">UN    </v>
      </c>
      <c r="F875" s="55" t="str">
        <f t="shared" si="50"/>
        <v>12,95</v>
      </c>
      <c r="G875" s="56">
        <v>5.0396461737174755E-2</v>
      </c>
      <c r="H875" s="55">
        <f t="shared" si="51"/>
        <v>0.652634179496413</v>
      </c>
    </row>
    <row r="876" spans="2:8" ht="27" hidden="1" outlineLevel="1" x14ac:dyDescent="0.25">
      <c r="B876" s="47" t="s">
        <v>11830</v>
      </c>
      <c r="C876" s="48">
        <v>1614</v>
      </c>
      <c r="D876" s="57" t="str">
        <f t="shared" si="48"/>
        <v>CONTATOR TRIPOLAR, CORRENTE DE 32 A, TENSAO NOMINAL DE *500* V, CATEGORIA AC-2 E AC-3</v>
      </c>
      <c r="E876" s="49" t="str">
        <f t="shared" si="49"/>
        <v xml:space="preserve">UN    </v>
      </c>
      <c r="F876" s="50" t="str">
        <f t="shared" si="50"/>
        <v>256,13</v>
      </c>
      <c r="G876" s="51">
        <v>7.105561887540419E-4</v>
      </c>
      <c r="H876" s="50">
        <f t="shared" si="51"/>
        <v>0.18199475662557274</v>
      </c>
    </row>
    <row r="877" spans="2:8" hidden="1" outlineLevel="1" x14ac:dyDescent="0.25">
      <c r="B877" s="52" t="s">
        <v>11829</v>
      </c>
      <c r="C877" s="53">
        <v>9</v>
      </c>
      <c r="D877" s="16" t="str">
        <f t="shared" si="48"/>
        <v>Braço médio em tubo de aço galvanizado a fogo, 48mm.</v>
      </c>
      <c r="E877" s="54" t="str">
        <f t="shared" si="49"/>
        <v>Und.</v>
      </c>
      <c r="F877" s="55">
        <f t="shared" si="50"/>
        <v>292.67</v>
      </c>
      <c r="G877" s="56">
        <v>2.1464719852265623E-4</v>
      </c>
      <c r="H877" s="55">
        <f t="shared" si="51"/>
        <v>6.2820795591625803E-2</v>
      </c>
    </row>
    <row r="878" spans="2:8" hidden="1" outlineLevel="1" x14ac:dyDescent="0.25">
      <c r="B878" s="47" t="s">
        <v>11830</v>
      </c>
      <c r="C878" s="48">
        <v>34616</v>
      </c>
      <c r="D878" s="57" t="str">
        <f t="shared" si="48"/>
        <v>DISJUNTOR TIPO DIN/IEC, BIPOLAR DE 6 ATE 32A</v>
      </c>
      <c r="E878" s="49" t="str">
        <f t="shared" si="49"/>
        <v xml:space="preserve">UN    </v>
      </c>
      <c r="F878" s="50" t="str">
        <f t="shared" si="50"/>
        <v>51,78</v>
      </c>
      <c r="G878" s="51">
        <v>1.833264001075288E-4</v>
      </c>
      <c r="H878" s="50">
        <f t="shared" si="51"/>
        <v>9.4926409975678409E-3</v>
      </c>
    </row>
    <row r="879" spans="2:8" hidden="1" outlineLevel="1" x14ac:dyDescent="0.25">
      <c r="B879" s="52" t="s">
        <v>11829</v>
      </c>
      <c r="C879" s="53">
        <v>20</v>
      </c>
      <c r="D879" s="16" t="str">
        <f t="shared" ref="D879" si="52">IF(B879="PMSP",VLOOKUP(C879,PMSP,2,FALSE),IF(B879="SINAPI",VLOOKUP(C879,SINAPI,2,FALSE),IF(B879="Cotações",VLOOKUP(C879,Cotações,2,FALSE),IF(B879="CPU",VLOOKUP(C879,CSP,2,FALSE),VLOOKUP(C879,SINAPICOMP,2,FALSE)))))</f>
        <v>Descarte de lâmpada</v>
      </c>
      <c r="E879" s="54" t="str">
        <f t="shared" ref="E879" si="53">IF(B879="PMSP",VLOOKUP(C879,PMSP,3,FALSE),IF(B879="SINAPI",VLOOKUP(C879,SINAPI,3,FALSE),IF(B879="Cotações",VLOOKUP(C879,Cotações,3,FALSE),IF(B879="CPU",VLOOKUP(C879,CSP,3,FALSE),VLOOKUP(C879,SINAPICOMP,3,FALSE)))))</f>
        <v>Und.</v>
      </c>
      <c r="F879" s="55">
        <f t="shared" ref="F879" si="54">IF(B879="PMSP",VLOOKUP(C879,PMSP,5,FALSE),IF(B879="SINAPI",VLOOKUP(C879,SINAPI,5,FALSE),IF(B879="Cotações",VLOOKUP(C879,Cotações,4,FALSE),IF(B879="CPU",VLOOKUP(C879,CSP,4,FALSE),VLOOKUP(C879,SINAPICOMP,5,FALSE)))))</f>
        <v>2.5</v>
      </c>
      <c r="G879" s="56">
        <v>1</v>
      </c>
      <c r="H879" s="55">
        <f t="shared" ref="H879" si="55">G879*F879</f>
        <v>2.5</v>
      </c>
    </row>
    <row r="880" spans="2:8" collapsed="1" x14ac:dyDescent="0.25"/>
    <row r="881" spans="2:8" x14ac:dyDescent="0.25">
      <c r="B881" s="31" t="s">
        <v>9</v>
      </c>
      <c r="C881" s="31" t="s">
        <v>1</v>
      </c>
      <c r="D881" s="31"/>
      <c r="E881" s="31"/>
      <c r="F881" s="31"/>
      <c r="G881" s="73" t="s">
        <v>2</v>
      </c>
      <c r="H881" s="73" t="s">
        <v>66</v>
      </c>
    </row>
    <row r="882" spans="2:8" ht="28.5" customHeight="1" x14ac:dyDescent="0.25">
      <c r="B882" s="36" t="s">
        <v>19345</v>
      </c>
      <c r="C882" s="116" t="s">
        <v>19342</v>
      </c>
      <c r="D882" s="116"/>
      <c r="E882" s="116"/>
      <c r="F882" s="44"/>
      <c r="G882" s="68" t="s">
        <v>2</v>
      </c>
      <c r="H882" s="45">
        <f>SUM(H884:H886)</f>
        <v>151.93725000000001</v>
      </c>
    </row>
    <row r="883" spans="2:8" hidden="1" outlineLevel="1" x14ac:dyDescent="0.25">
      <c r="B883" s="46" t="s">
        <v>61</v>
      </c>
      <c r="C883" s="46" t="s">
        <v>60</v>
      </c>
      <c r="D883" s="46" t="s">
        <v>62</v>
      </c>
      <c r="E883" s="46" t="s">
        <v>2</v>
      </c>
      <c r="F883" s="46" t="s">
        <v>63</v>
      </c>
      <c r="G883" s="69" t="s">
        <v>64</v>
      </c>
      <c r="H883" s="69" t="s">
        <v>65</v>
      </c>
    </row>
    <row r="884" spans="2:8" hidden="1" outlineLevel="1" x14ac:dyDescent="0.25">
      <c r="B884" s="52" t="s">
        <v>58</v>
      </c>
      <c r="C884" s="53" t="s">
        <v>11971</v>
      </c>
      <c r="D884" s="16" t="str">
        <f>IF(B884="PMSP",VLOOKUP(C884,PMSP,2,FALSE),IF(B884="SINAPI",VLOOKUP(C884,SINAPI,2,FALSE),IF(B884="Cotações",VLOOKUP(C884,Cotações,2,FALSE),IF(B884="CPU",VLOOKUP(C884,CSP,2,FALSE),VLOOKUP(C884,SINAPICOMP,2,FALSE)))))</f>
        <v>Complemento de deslocamento para Jaguariúna</v>
      </c>
      <c r="E884" s="54" t="str">
        <f>IF(B884="PMSP",VLOOKUP(C884,PMSP,3,FALSE),IF(B884="SINAPI",VLOOKUP(C884,SINAPI,3,FALSE),IF(B884="Cotações",VLOOKUP(C884,Cotações,3,FALSE),IF(B884="CPU",VLOOKUP(C884,CSP,3,FALSE),VLOOKUP(C884,SINAPICOMP,3,FALSE)))))</f>
        <v>Und.</v>
      </c>
      <c r="F884" s="55">
        <f>IF(B884="PMSP",VLOOKUP(C884,PMSP,5,FALSE),IF(B884="SINAPI",VLOOKUP(C884,SINAPI,5,FALSE),IF(B884="Cotações",VLOOKUP(C884,Cotações,4,FALSE),IF(B884="CPU",VLOOKUP(C884,CSP,4,FALSE),VLOOKUP(C884,SINAPICOMP,5,FALSE)))))</f>
        <v>374.72</v>
      </c>
      <c r="G884" s="56">
        <f>1/20</f>
        <v>0.05</v>
      </c>
      <c r="H884" s="55">
        <f>G884*F884</f>
        <v>18.736000000000001</v>
      </c>
    </row>
    <row r="885" spans="2:8" ht="54" hidden="1" outlineLevel="1" x14ac:dyDescent="0.25">
      <c r="B885" s="47" t="s">
        <v>19279</v>
      </c>
      <c r="C885" s="48">
        <v>5928</v>
      </c>
      <c r="D885" s="57" t="str">
        <f>IF(B885="PMSP",VLOOKUP(C885,PMSP,2,FALSE),IF(B885="SINAPI",VLOOKUP(C885,SINAPI,2,FALSE),IF(B885="Cotações",VLOOKUP(C885,Cotações,2,FALSE),IF(B885="CPU",VLOOKUP(C885,CSP,2,FALSE),VLOOKUP(C885,SINAPICOMP,2,FALSE)))))</f>
        <v>GUINDAUTO HIDRÁULICO, CAPACIDADE MÁXIMA DE CARGA 6200 KG, MOMENTO MÁXIMO DE CARGA 11,7 TM, ALCANCE MÁXIMO HORIZONTAL 9,70 M, INCLUSIVE CAMINHÃO TOCO PBT 16.000 KG, POTÊNCIA DE 189 CV - CHP DIURNO. AF_06/2014</v>
      </c>
      <c r="E885" s="49" t="str">
        <f>IF(B885="PMSP",VLOOKUP(C885,PMSP,3,FALSE),IF(B885="SINAPI",VLOOKUP(C885,SINAPI,3,FALSE),IF(B885="Cotações",VLOOKUP(C885,Cotações,3,FALSE),IF(B885="CPU",VLOOKUP(C885,CSP,3,FALSE),VLOOKUP(C885,SINAPICOMP,3,FALSE)))))</f>
        <v>CHP</v>
      </c>
      <c r="F885" s="50">
        <f>IF(B885="PMSP",VLOOKUP(C885,PMSP,5,FALSE),IF(B885="SINAPI",VLOOKUP(C885,SINAPI,5,FALSE),IF(B885="Cotações",VLOOKUP(C885,Cotações,4,FALSE),IF(B885="CPU",VLOOKUP(C885,CSP,4,FALSE),VLOOKUP(C885,SINAPICOMP,5,FALSE)))))</f>
        <v>266.04000000000002</v>
      </c>
      <c r="G885" s="51">
        <f>7*1.3/20</f>
        <v>0.45499999999999996</v>
      </c>
      <c r="H885" s="50">
        <f>G885*F885</f>
        <v>121.04819999999999</v>
      </c>
    </row>
    <row r="886" spans="2:8" hidden="1" outlineLevel="1" x14ac:dyDescent="0.25">
      <c r="B886" s="52" t="s">
        <v>19279</v>
      </c>
      <c r="C886" s="53">
        <v>88265</v>
      </c>
      <c r="D886" s="16" t="str">
        <f>IF(B886="PMSP",VLOOKUP(C886,PMSP,2,FALSE),IF(B886="SINAPI",VLOOKUP(C886,SINAPI,2,FALSE),IF(B886="Cotações",VLOOKUP(C886,Cotações,2,FALSE),IF(B886="CPU",VLOOKUP(C886,CSP,2,FALSE),VLOOKUP(C886,SINAPICOMP,2,FALSE)))))</f>
        <v>ELETRICISTA INDUSTRIAL COM ENCARGOS COMPLEMENTARES</v>
      </c>
      <c r="E886" s="54" t="str">
        <f>IF(B886="PMSP",VLOOKUP(C886,PMSP,3,FALSE),IF(B886="SINAPI",VLOOKUP(C886,SINAPI,3,FALSE),IF(B886="Cotações",VLOOKUP(C886,Cotações,3,FALSE),IF(B886="CPU",VLOOKUP(C886,CSP,3,FALSE),VLOOKUP(C886,SINAPICOMP,3,FALSE)))))</f>
        <v>H</v>
      </c>
      <c r="F886" s="55">
        <f>IF(B886="PMSP",VLOOKUP(C886,PMSP,5,FALSE),IF(B886="SINAPI",VLOOKUP(C886,SINAPI,5,FALSE),IF(B886="Cotações",VLOOKUP(C886,Cotações,4,FALSE),IF(B886="CPU",VLOOKUP(C886,CSP,4,FALSE),VLOOKUP(C886,SINAPICOMP,5,FALSE)))))</f>
        <v>26.71</v>
      </c>
      <c r="G886" s="56">
        <f>G885</f>
        <v>0.45499999999999996</v>
      </c>
      <c r="H886" s="55">
        <f>G886*F886</f>
        <v>12.153049999999999</v>
      </c>
    </row>
    <row r="887" spans="2:8" collapsed="1" x14ac:dyDescent="0.25"/>
    <row r="888" spans="2:8" x14ac:dyDescent="0.25">
      <c r="B888" s="31" t="s">
        <v>9</v>
      </c>
      <c r="C888" s="31" t="s">
        <v>1</v>
      </c>
      <c r="D888" s="31"/>
      <c r="E888" s="31"/>
      <c r="F888" s="31"/>
      <c r="G888" s="73" t="s">
        <v>2</v>
      </c>
      <c r="H888" s="73" t="s">
        <v>66</v>
      </c>
    </row>
    <row r="889" spans="2:8" ht="28.5" customHeight="1" x14ac:dyDescent="0.25">
      <c r="B889" s="36" t="s">
        <v>19346</v>
      </c>
      <c r="C889" s="116" t="s">
        <v>19343</v>
      </c>
      <c r="D889" s="116"/>
      <c r="E889" s="116"/>
      <c r="F889" s="44"/>
      <c r="G889" s="68" t="s">
        <v>2</v>
      </c>
      <c r="H889" s="45">
        <f>SUM(H891:H893)</f>
        <v>141.691</v>
      </c>
    </row>
    <row r="890" spans="2:8" hidden="1" outlineLevel="1" x14ac:dyDescent="0.25">
      <c r="B890" s="46" t="s">
        <v>61</v>
      </c>
      <c r="C890" s="46" t="s">
        <v>60</v>
      </c>
      <c r="D890" s="46" t="s">
        <v>62</v>
      </c>
      <c r="E890" s="46" t="s">
        <v>2</v>
      </c>
      <c r="F890" s="46" t="s">
        <v>63</v>
      </c>
      <c r="G890" s="69" t="s">
        <v>64</v>
      </c>
      <c r="H890" s="69" t="s">
        <v>65</v>
      </c>
    </row>
    <row r="891" spans="2:8" hidden="1" outlineLevel="1" x14ac:dyDescent="0.25">
      <c r="B891" s="52" t="s">
        <v>58</v>
      </c>
      <c r="C891" s="53" t="s">
        <v>11971</v>
      </c>
      <c r="D891" s="16" t="str">
        <f>IF(B891="PMSP",VLOOKUP(C891,PMSP,2,FALSE),IF(B891="SINAPI",VLOOKUP(C891,SINAPI,2,FALSE),IF(B891="Cotações",VLOOKUP(C891,Cotações,2,FALSE),IF(B891="CPU",VLOOKUP(C891,CSP,2,FALSE),VLOOKUP(C891,SINAPICOMP,2,FALSE)))))</f>
        <v>Complemento de deslocamento para Jaguariúna</v>
      </c>
      <c r="E891" s="54" t="str">
        <f>IF(B891="PMSP",VLOOKUP(C891,PMSP,3,FALSE),IF(B891="SINAPI",VLOOKUP(C891,SINAPI,3,FALSE),IF(B891="Cotações",VLOOKUP(C891,Cotações,3,FALSE),IF(B891="CPU",VLOOKUP(C891,CSP,3,FALSE),VLOOKUP(C891,SINAPICOMP,3,FALSE)))))</f>
        <v>Und.</v>
      </c>
      <c r="F891" s="55">
        <f>IF(B891="PMSP",VLOOKUP(C891,PMSP,5,FALSE),IF(B891="SINAPI",VLOOKUP(C891,SINAPI,5,FALSE),IF(B891="Cotações",VLOOKUP(C891,Cotações,4,FALSE),IF(B891="CPU",VLOOKUP(C891,CSP,4,FALSE),VLOOKUP(C891,SINAPICOMP,5,FALSE)))))</f>
        <v>374.72</v>
      </c>
      <c r="G891" s="56">
        <f>1/20</f>
        <v>0.05</v>
      </c>
      <c r="H891" s="55">
        <f>G891*F891</f>
        <v>18.736000000000001</v>
      </c>
    </row>
    <row r="892" spans="2:8" ht="54" hidden="1" outlineLevel="1" x14ac:dyDescent="0.25">
      <c r="B892" s="47" t="s">
        <v>19279</v>
      </c>
      <c r="C892" s="48">
        <v>5928</v>
      </c>
      <c r="D892" s="57" t="str">
        <f>IF(B892="PMSP",VLOOKUP(C892,PMSP,2,FALSE),IF(B892="SINAPI",VLOOKUP(C892,SINAPI,2,FALSE),IF(B892="Cotações",VLOOKUP(C892,Cotações,2,FALSE),IF(B892="CPU",VLOOKUP(C892,CSP,2,FALSE),VLOOKUP(C892,SINAPICOMP,2,FALSE)))))</f>
        <v>GUINDAUTO HIDRÁULICO, CAPACIDADE MÁXIMA DE CARGA 6200 KG, MOMENTO MÁXIMO DE CARGA 11,7 TM, ALCANCE MÁXIMO HORIZONTAL 9,70 M, INCLUSIVE CAMINHÃO TOCO PBT 16.000 KG, POTÊNCIA DE 189 CV - CHP DIURNO. AF_06/2014</v>
      </c>
      <c r="E892" s="49" t="str">
        <f>IF(B892="PMSP",VLOOKUP(C892,PMSP,3,FALSE),IF(B892="SINAPI",VLOOKUP(C892,SINAPI,3,FALSE),IF(B892="Cotações",VLOOKUP(C892,Cotações,3,FALSE),IF(B892="CPU",VLOOKUP(C892,CSP,3,FALSE),VLOOKUP(C892,SINAPICOMP,3,FALSE)))))</f>
        <v>CHP</v>
      </c>
      <c r="F892" s="50">
        <f>IF(B892="PMSP",VLOOKUP(C892,PMSP,5,FALSE),IF(B892="SINAPI",VLOOKUP(C892,SINAPI,5,FALSE),IF(B892="Cotações",VLOOKUP(C892,Cotações,4,FALSE),IF(B892="CPU",VLOOKUP(C892,CSP,4,FALSE),VLOOKUP(C892,SINAPICOMP,5,FALSE)))))</f>
        <v>266.04000000000002</v>
      </c>
      <c r="G892" s="51">
        <f>(7/20)*1.2</f>
        <v>0.42</v>
      </c>
      <c r="H892" s="50">
        <f>G892*F892</f>
        <v>111.7368</v>
      </c>
    </row>
    <row r="893" spans="2:8" hidden="1" outlineLevel="1" x14ac:dyDescent="0.25">
      <c r="B893" s="52" t="s">
        <v>19279</v>
      </c>
      <c r="C893" s="53">
        <v>88265</v>
      </c>
      <c r="D893" s="16" t="str">
        <f>IF(B893="PMSP",VLOOKUP(C893,PMSP,2,FALSE),IF(B893="SINAPI",VLOOKUP(C893,SINAPI,2,FALSE),IF(B893="Cotações",VLOOKUP(C893,Cotações,2,FALSE),IF(B893="CPU",VLOOKUP(C893,CSP,2,FALSE),VLOOKUP(C893,SINAPICOMP,2,FALSE)))))</f>
        <v>ELETRICISTA INDUSTRIAL COM ENCARGOS COMPLEMENTARES</v>
      </c>
      <c r="E893" s="54" t="str">
        <f>IF(B893="PMSP",VLOOKUP(C893,PMSP,3,FALSE),IF(B893="SINAPI",VLOOKUP(C893,SINAPI,3,FALSE),IF(B893="Cotações",VLOOKUP(C893,Cotações,3,FALSE),IF(B893="CPU",VLOOKUP(C893,CSP,3,FALSE),VLOOKUP(C893,SINAPICOMP,3,FALSE)))))</f>
        <v>H</v>
      </c>
      <c r="F893" s="55">
        <f>IF(B893="PMSP",VLOOKUP(C893,PMSP,5,FALSE),IF(B893="SINAPI",VLOOKUP(C893,SINAPI,5,FALSE),IF(B893="Cotações",VLOOKUP(C893,Cotações,4,FALSE),IF(B893="CPU",VLOOKUP(C893,CSP,4,FALSE),VLOOKUP(C893,SINAPICOMP,5,FALSE)))))</f>
        <v>26.71</v>
      </c>
      <c r="G893" s="56">
        <f>G892</f>
        <v>0.42</v>
      </c>
      <c r="H893" s="55">
        <f>G893*F893</f>
        <v>11.2182</v>
      </c>
    </row>
    <row r="894" spans="2:8" collapsed="1" x14ac:dyDescent="0.25"/>
    <row r="895" spans="2:8" x14ac:dyDescent="0.25">
      <c r="B895" s="31" t="s">
        <v>9</v>
      </c>
      <c r="C895" s="31" t="s">
        <v>1</v>
      </c>
      <c r="D895" s="31"/>
      <c r="E895" s="31"/>
      <c r="F895" s="31"/>
      <c r="G895" s="73" t="s">
        <v>2</v>
      </c>
      <c r="H895" s="73" t="s">
        <v>66</v>
      </c>
    </row>
    <row r="896" spans="2:8" ht="31.5" customHeight="1" x14ac:dyDescent="0.25">
      <c r="B896" s="36" t="s">
        <v>19347</v>
      </c>
      <c r="C896" s="116" t="s">
        <v>19344</v>
      </c>
      <c r="D896" s="116"/>
      <c r="E896" s="116"/>
      <c r="F896" s="44"/>
      <c r="G896" s="68" t="s">
        <v>2</v>
      </c>
      <c r="H896" s="45">
        <f>SUM(H898:H900)</f>
        <v>155.35266666666666</v>
      </c>
    </row>
    <row r="897" spans="2:8" hidden="1" outlineLevel="1" x14ac:dyDescent="0.25">
      <c r="B897" s="46" t="s">
        <v>61</v>
      </c>
      <c r="C897" s="46" t="s">
        <v>60</v>
      </c>
      <c r="D897" s="46" t="s">
        <v>62</v>
      </c>
      <c r="E897" s="46" t="s">
        <v>2</v>
      </c>
      <c r="F897" s="46" t="s">
        <v>63</v>
      </c>
      <c r="G897" s="69" t="s">
        <v>64</v>
      </c>
      <c r="H897" s="69" t="s">
        <v>65</v>
      </c>
    </row>
    <row r="898" spans="2:8" hidden="1" outlineLevel="1" x14ac:dyDescent="0.25">
      <c r="B898" s="52" t="s">
        <v>58</v>
      </c>
      <c r="C898" s="53" t="s">
        <v>11971</v>
      </c>
      <c r="D898" s="16" t="str">
        <f>IF(B898="PMSP",VLOOKUP(C898,PMSP,2,FALSE),IF(B898="SINAPI",VLOOKUP(C898,SINAPI,2,FALSE),IF(B898="Cotações",VLOOKUP(C898,Cotações,2,FALSE),IF(B898="CPU",VLOOKUP(C898,CSP,2,FALSE),VLOOKUP(C898,SINAPICOMP,2,FALSE)))))</f>
        <v>Complemento de deslocamento para Jaguariúna</v>
      </c>
      <c r="E898" s="54" t="str">
        <f>IF(B898="PMSP",VLOOKUP(C898,PMSP,3,FALSE),IF(B898="SINAPI",VLOOKUP(C898,SINAPI,3,FALSE),IF(B898="Cotações",VLOOKUP(C898,Cotações,3,FALSE),IF(B898="CPU",VLOOKUP(C898,CSP,3,FALSE),VLOOKUP(C898,SINAPICOMP,3,FALSE)))))</f>
        <v>Und.</v>
      </c>
      <c r="F898" s="55">
        <f>IF(B898="PMSP",VLOOKUP(C898,PMSP,5,FALSE),IF(B898="SINAPI",VLOOKUP(C898,SINAPI,5,FALSE),IF(B898="Cotações",VLOOKUP(C898,Cotações,4,FALSE),IF(B898="CPU",VLOOKUP(C898,CSP,4,FALSE),VLOOKUP(C898,SINAPICOMP,5,FALSE)))))</f>
        <v>374.72</v>
      </c>
      <c r="G898" s="56">
        <f>1/20</f>
        <v>0.05</v>
      </c>
      <c r="H898" s="55">
        <f>G898*F898</f>
        <v>18.736000000000001</v>
      </c>
    </row>
    <row r="899" spans="2:8" ht="54" hidden="1" outlineLevel="1" x14ac:dyDescent="0.25">
      <c r="B899" s="47" t="s">
        <v>19279</v>
      </c>
      <c r="C899" s="48">
        <v>5928</v>
      </c>
      <c r="D899" s="57" t="str">
        <f>IF(B899="PMSP",VLOOKUP(C899,PMSP,2,FALSE),IF(B899="SINAPI",VLOOKUP(C899,SINAPI,2,FALSE),IF(B899="Cotações",VLOOKUP(C899,Cotações,2,FALSE),IF(B899="CPU",VLOOKUP(C899,CSP,2,FALSE),VLOOKUP(C899,SINAPICOMP,2,FALSE)))))</f>
        <v>GUINDAUTO HIDRÁULICO, CAPACIDADE MÁXIMA DE CARGA 6200 KG, MOMENTO MÁXIMO DE CARGA 11,7 TM, ALCANCE MÁXIMO HORIZONTAL 9,70 M, INCLUSIVE CAMINHÃO TOCO PBT 16.000 KG, POTÊNCIA DE 189 CV - CHP DIURNO. AF_06/2014</v>
      </c>
      <c r="E899" s="49" t="str">
        <f>IF(B899="PMSP",VLOOKUP(C899,PMSP,3,FALSE),IF(B899="SINAPI",VLOOKUP(C899,SINAPI,3,FALSE),IF(B899="Cotações",VLOOKUP(C899,Cotações,3,FALSE),IF(B899="CPU",VLOOKUP(C899,CSP,3,FALSE),VLOOKUP(C899,SINAPICOMP,3,FALSE)))))</f>
        <v>CHP</v>
      </c>
      <c r="F899" s="50">
        <f>IF(B899="PMSP",VLOOKUP(C899,PMSP,5,FALSE),IF(B899="SINAPI",VLOOKUP(C899,SINAPI,5,FALSE),IF(B899="Cotações",VLOOKUP(C899,Cotações,4,FALSE),IF(B899="CPU",VLOOKUP(C899,CSP,4,FALSE),VLOOKUP(C899,SINAPICOMP,5,FALSE)))))</f>
        <v>266.04000000000002</v>
      </c>
      <c r="G899" s="51">
        <f>7/15</f>
        <v>0.46666666666666667</v>
      </c>
      <c r="H899" s="50">
        <f>G899*F899</f>
        <v>124.15200000000002</v>
      </c>
    </row>
    <row r="900" spans="2:8" hidden="1" outlineLevel="1" x14ac:dyDescent="0.25">
      <c r="B900" s="52" t="s">
        <v>19279</v>
      </c>
      <c r="C900" s="53">
        <v>88265</v>
      </c>
      <c r="D900" s="16" t="str">
        <f>IF(B900="PMSP",VLOOKUP(C900,PMSP,2,FALSE),IF(B900="SINAPI",VLOOKUP(C900,SINAPI,2,FALSE),IF(B900="Cotações",VLOOKUP(C900,Cotações,2,FALSE),IF(B900="CPU",VLOOKUP(C900,CSP,2,FALSE),VLOOKUP(C900,SINAPICOMP,2,FALSE)))))</f>
        <v>ELETRICISTA INDUSTRIAL COM ENCARGOS COMPLEMENTARES</v>
      </c>
      <c r="E900" s="54" t="str">
        <f>IF(B900="PMSP",VLOOKUP(C900,PMSP,3,FALSE),IF(B900="SINAPI",VLOOKUP(C900,SINAPI,3,FALSE),IF(B900="Cotações",VLOOKUP(C900,Cotações,3,FALSE),IF(B900="CPU",VLOOKUP(C900,CSP,3,FALSE),VLOOKUP(C900,SINAPICOMP,3,FALSE)))))</f>
        <v>H</v>
      </c>
      <c r="F900" s="55">
        <f>IF(B900="PMSP",VLOOKUP(C900,PMSP,5,FALSE),IF(B900="SINAPI",VLOOKUP(C900,SINAPI,5,FALSE),IF(B900="Cotações",VLOOKUP(C900,Cotações,4,FALSE),IF(B900="CPU",VLOOKUP(C900,CSP,4,FALSE),VLOOKUP(C900,SINAPICOMP,5,FALSE)))))</f>
        <v>26.71</v>
      </c>
      <c r="G900" s="56">
        <f>G899</f>
        <v>0.46666666666666667</v>
      </c>
      <c r="H900" s="55">
        <f>G900*F900</f>
        <v>12.464666666666668</v>
      </c>
    </row>
    <row r="901" spans="2:8" collapsed="1" x14ac:dyDescent="0.25"/>
    <row r="902" spans="2:8" x14ac:dyDescent="0.25">
      <c r="B902" s="31" t="s">
        <v>9</v>
      </c>
      <c r="C902" s="31" t="s">
        <v>1</v>
      </c>
      <c r="D902" s="31"/>
      <c r="E902" s="31"/>
      <c r="F902" s="31"/>
      <c r="G902" s="73" t="s">
        <v>2</v>
      </c>
      <c r="H902" s="73" t="s">
        <v>66</v>
      </c>
    </row>
    <row r="903" spans="2:8" ht="56.25" customHeight="1" x14ac:dyDescent="0.25">
      <c r="B903" s="36" t="s">
        <v>19352</v>
      </c>
      <c r="C903" s="116" t="s">
        <v>19348</v>
      </c>
      <c r="D903" s="116"/>
      <c r="E903" s="116"/>
      <c r="F903" s="44"/>
      <c r="G903" s="68" t="s">
        <v>2</v>
      </c>
      <c r="H903" s="45">
        <f>SUM(H905:H919)</f>
        <v>216.08562727120579</v>
      </c>
    </row>
    <row r="904" spans="2:8" outlineLevel="1" x14ac:dyDescent="0.25">
      <c r="B904" s="46" t="s">
        <v>61</v>
      </c>
      <c r="C904" s="46" t="s">
        <v>60</v>
      </c>
      <c r="D904" s="46" t="s">
        <v>62</v>
      </c>
      <c r="E904" s="46" t="s">
        <v>2</v>
      </c>
      <c r="F904" s="46" t="s">
        <v>63</v>
      </c>
      <c r="G904" s="69" t="s">
        <v>64</v>
      </c>
      <c r="H904" s="69" t="s">
        <v>65</v>
      </c>
    </row>
    <row r="905" spans="2:8" outlineLevel="1" x14ac:dyDescent="0.25">
      <c r="B905" s="52" t="s">
        <v>58</v>
      </c>
      <c r="C905" s="53" t="s">
        <v>11972</v>
      </c>
      <c r="D905" s="16" t="str">
        <f t="shared" ref="D905:D918" si="56">IF(B905="PMSP",VLOOKUP(C905,PMSP,2,FALSE),IF(B905="SINAPI",VLOOKUP(C905,SINAPI,2,FALSE),IF(B905="Cotações",VLOOKUP(C905,Cotações,2,FALSE),IF(B905="CPU",VLOOKUP(C905,CSP,2,FALSE),VLOOKUP(C905,SINAPICOMP,2,FALSE)))))</f>
        <v>Complemento de deslocamento para Santo Antônio de Posse</v>
      </c>
      <c r="E905" s="54" t="str">
        <f t="shared" ref="E905:E918" si="57">IF(B905="PMSP",VLOOKUP(C905,PMSP,3,FALSE),IF(B905="SINAPI",VLOOKUP(C905,SINAPI,3,FALSE),IF(B905="Cotações",VLOOKUP(C905,Cotações,3,FALSE),IF(B905="CPU",VLOOKUP(C905,CSP,3,FALSE),VLOOKUP(C905,SINAPICOMP,3,FALSE)))))</f>
        <v>Und.</v>
      </c>
      <c r="F905" s="55">
        <f t="shared" ref="F905:F918" si="58">IF(B905="PMSP",VLOOKUP(C905,PMSP,5,FALSE),IF(B905="SINAPI",VLOOKUP(C905,SINAPI,5,FALSE),IF(B905="Cotações",VLOOKUP(C905,Cotações,4,FALSE),IF(B905="CPU",VLOOKUP(C905,CSP,4,FALSE),VLOOKUP(C905,SINAPICOMP,5,FALSE)))))</f>
        <v>346.61600000000004</v>
      </c>
      <c r="G905" s="56">
        <f>1/15</f>
        <v>6.6666666666666666E-2</v>
      </c>
      <c r="H905" s="55">
        <f t="shared" ref="H905:H918" si="59">G905*F905</f>
        <v>23.107733333333336</v>
      </c>
    </row>
    <row r="906" spans="2:8" ht="54" outlineLevel="1" x14ac:dyDescent="0.25">
      <c r="B906" s="47" t="s">
        <v>19279</v>
      </c>
      <c r="C906" s="48">
        <v>5928</v>
      </c>
      <c r="D906" s="57" t="str">
        <f t="shared" si="56"/>
        <v>GUINDAUTO HIDRÁULICO, CAPACIDADE MÁXIMA DE CARGA 6200 KG, MOMENTO MÁXIMO DE CARGA 11,7 TM, ALCANCE MÁXIMO HORIZONTAL 9,70 M, INCLUSIVE CAMINHÃO TOCO PBT 16.000 KG, POTÊNCIA DE 189 CV - CHP DIURNO. AF_06/2014</v>
      </c>
      <c r="E906" s="49" t="str">
        <f t="shared" si="57"/>
        <v>CHP</v>
      </c>
      <c r="F906" s="50">
        <f t="shared" si="58"/>
        <v>266.04000000000002</v>
      </c>
      <c r="G906" s="51">
        <f>7/20</f>
        <v>0.35</v>
      </c>
      <c r="H906" s="50">
        <f t="shared" si="59"/>
        <v>93.114000000000004</v>
      </c>
    </row>
    <row r="907" spans="2:8" outlineLevel="1" x14ac:dyDescent="0.25">
      <c r="B907" s="52" t="s">
        <v>19279</v>
      </c>
      <c r="C907" s="53">
        <v>88265</v>
      </c>
      <c r="D907" s="16" t="str">
        <f t="shared" si="56"/>
        <v>ELETRICISTA INDUSTRIAL COM ENCARGOS COMPLEMENTARES</v>
      </c>
      <c r="E907" s="54" t="str">
        <f t="shared" si="57"/>
        <v>H</v>
      </c>
      <c r="F907" s="55">
        <f t="shared" si="58"/>
        <v>26.71</v>
      </c>
      <c r="G907" s="56">
        <f>G906</f>
        <v>0.35</v>
      </c>
      <c r="H907" s="55">
        <f t="shared" si="59"/>
        <v>9.3484999999999996</v>
      </c>
    </row>
    <row r="908" spans="2:8" outlineLevel="1" x14ac:dyDescent="0.25">
      <c r="B908" s="47" t="s">
        <v>58</v>
      </c>
      <c r="C908" s="48" t="s">
        <v>11961</v>
      </c>
      <c r="D908" s="57" t="str">
        <f t="shared" si="56"/>
        <v>Valor médio de lâmpadas para Santo Antônio de Posse</v>
      </c>
      <c r="E908" s="49" t="str">
        <f t="shared" si="57"/>
        <v>Und.</v>
      </c>
      <c r="F908" s="50">
        <f t="shared" si="58"/>
        <v>60.271814733475516</v>
      </c>
      <c r="G908" s="51">
        <v>0.86154875101773531</v>
      </c>
      <c r="H908" s="50">
        <f t="shared" si="59"/>
        <v>51.92710670519817</v>
      </c>
    </row>
    <row r="909" spans="2:8" outlineLevel="1" x14ac:dyDescent="0.25">
      <c r="B909" s="52" t="s">
        <v>58</v>
      </c>
      <c r="C909" s="53" t="s">
        <v>11965</v>
      </c>
      <c r="D909" s="16" t="str">
        <f t="shared" si="56"/>
        <v>Valor médio de reatores para Santo Antônio de Posse</v>
      </c>
      <c r="E909" s="54" t="str">
        <f t="shared" si="57"/>
        <v>Und.</v>
      </c>
      <c r="F909" s="55">
        <f t="shared" si="58"/>
        <v>104.46864137164884</v>
      </c>
      <c r="G909" s="56">
        <v>0.16783858565898419</v>
      </c>
      <c r="H909" s="55">
        <f t="shared" si="59"/>
        <v>17.533869013533184</v>
      </c>
    </row>
    <row r="910" spans="2:8" ht="27" outlineLevel="1" x14ac:dyDescent="0.25">
      <c r="B910" s="47" t="s">
        <v>11830</v>
      </c>
      <c r="C910" s="48">
        <v>2510</v>
      </c>
      <c r="D910" s="57" t="str">
        <f t="shared" si="56"/>
        <v>RELE FOTOELETRICO INTERNO E EXTERNO BIVOLT 1000 W, DE CONECTOR, SEM BASE</v>
      </c>
      <c r="E910" s="49" t="str">
        <f t="shared" si="57"/>
        <v xml:space="preserve">UN    </v>
      </c>
      <c r="F910" s="50" t="str">
        <f t="shared" si="58"/>
        <v>52,40</v>
      </c>
      <c r="G910" s="51">
        <v>0.19519783314995504</v>
      </c>
      <c r="H910" s="50">
        <f t="shared" si="59"/>
        <v>10.228366457057644</v>
      </c>
    </row>
    <row r="911" spans="2:8" outlineLevel="1" x14ac:dyDescent="0.25">
      <c r="B911" s="52" t="s">
        <v>11830</v>
      </c>
      <c r="C911" s="53">
        <v>39380</v>
      </c>
      <c r="D911" s="16" t="str">
        <f t="shared" si="56"/>
        <v>BASE PARA RELE COM SUPORTE METALICO</v>
      </c>
      <c r="E911" s="54" t="str">
        <f t="shared" si="57"/>
        <v xml:space="preserve">UN    </v>
      </c>
      <c r="F911" s="55" t="str">
        <f t="shared" si="58"/>
        <v>29,98</v>
      </c>
      <c r="G911" s="56">
        <v>1.3702142505741564E-2</v>
      </c>
      <c r="H911" s="55">
        <f t="shared" si="59"/>
        <v>0.41079023232213208</v>
      </c>
    </row>
    <row r="912" spans="2:8" ht="27" outlineLevel="1" x14ac:dyDescent="0.25">
      <c r="B912" s="47" t="s">
        <v>11830</v>
      </c>
      <c r="C912" s="48">
        <v>12294</v>
      </c>
      <c r="D912" s="57" t="str">
        <f t="shared" si="56"/>
        <v>SOQUETE DE PORCELANA BASE E27, PARA USO AO TEMPO, PARA LAMPADAS</v>
      </c>
      <c r="E912" s="49" t="str">
        <f t="shared" si="57"/>
        <v xml:space="preserve">UN    </v>
      </c>
      <c r="F912" s="50" t="str">
        <f t="shared" si="58"/>
        <v>14,96</v>
      </c>
      <c r="G912" s="51">
        <v>1.7616484314033956E-3</v>
      </c>
      <c r="H912" s="50">
        <f t="shared" si="59"/>
        <v>2.6354260533794801E-2</v>
      </c>
    </row>
    <row r="913" spans="2:8" ht="27" outlineLevel="1" x14ac:dyDescent="0.25">
      <c r="B913" s="52" t="s">
        <v>11826</v>
      </c>
      <c r="C913" s="53">
        <v>51245</v>
      </c>
      <c r="D913" s="16" t="str">
        <f t="shared" si="56"/>
        <v>QUADRO COMANDO METÁLICO PINTADO COM MEDIDAS MÍNIMAS DE 95X60X22 CM</v>
      </c>
      <c r="E913" s="54" t="str">
        <f t="shared" si="57"/>
        <v>Un</v>
      </c>
      <c r="F913" s="55">
        <f t="shared" si="58"/>
        <v>654.31745476999993</v>
      </c>
      <c r="G913" s="56">
        <v>1.1510429321899563E-2</v>
      </c>
      <c r="H913" s="55">
        <f t="shared" si="59"/>
        <v>7.5314748172152983</v>
      </c>
    </row>
    <row r="914" spans="2:8" ht="40.5" outlineLevel="1" x14ac:dyDescent="0.25">
      <c r="B914" s="47" t="s">
        <v>11830</v>
      </c>
      <c r="C914" s="48">
        <v>39258</v>
      </c>
      <c r="D914" s="57" t="str">
        <f t="shared" si="56"/>
        <v>CABO MULTIPOLAR DE COBRE, FLEXIVEL, CLASSE 4 OU 5, ISOLACAO EM HEPR, COBERTURA EM PVC-ST2, ANTICHAMA BWF-B, 0,6/1 KV, 3 CONDUTORES DE 2,5 MM2</v>
      </c>
      <c r="E914" s="49" t="str">
        <f t="shared" si="57"/>
        <v xml:space="preserve">M     </v>
      </c>
      <c r="F914" s="50" t="str">
        <f t="shared" si="58"/>
        <v>7,60</v>
      </c>
      <c r="G914" s="51">
        <v>1.4305898975626986E-2</v>
      </c>
      <c r="H914" s="50">
        <f t="shared" si="59"/>
        <v>0.10872483221476509</v>
      </c>
    </row>
    <row r="915" spans="2:8" ht="27" outlineLevel="1" x14ac:dyDescent="0.25">
      <c r="B915" s="52" t="s">
        <v>11830</v>
      </c>
      <c r="C915" s="53">
        <v>1597</v>
      </c>
      <c r="D915" s="16" t="str">
        <f t="shared" si="56"/>
        <v>CONECTOR DE ALUMINIO TIPO PRENSA CABO, BITOLA 3/8", PARA CABOS DE DIAMETRO DE 9 A 10 MM</v>
      </c>
      <c r="E915" s="54" t="str">
        <f t="shared" si="57"/>
        <v xml:space="preserve">UN    </v>
      </c>
      <c r="F915" s="55" t="str">
        <f t="shared" si="58"/>
        <v>12,95</v>
      </c>
      <c r="G915" s="56">
        <v>4.2452323061307395E-3</v>
      </c>
      <c r="H915" s="55">
        <f t="shared" si="59"/>
        <v>5.4975758364393071E-2</v>
      </c>
    </row>
    <row r="916" spans="2:8" ht="27" outlineLevel="1" x14ac:dyDescent="0.25">
      <c r="B916" s="47" t="s">
        <v>11830</v>
      </c>
      <c r="C916" s="48">
        <v>1614</v>
      </c>
      <c r="D916" s="57" t="str">
        <f t="shared" si="56"/>
        <v>CONTATOR TRIPOLAR, CORRENTE DE 32 A, TENSAO NOMINAL DE *500* V, CATEGORIA AC-2 E AC-3</v>
      </c>
      <c r="E916" s="49" t="str">
        <f t="shared" si="57"/>
        <v xml:space="preserve">UN    </v>
      </c>
      <c r="F916" s="50" t="str">
        <f t="shared" si="58"/>
        <v>256,13</v>
      </c>
      <c r="G916" s="51">
        <v>6.8076923076923078E-4</v>
      </c>
      <c r="H916" s="50">
        <f t="shared" si="59"/>
        <v>0.17436542307692307</v>
      </c>
    </row>
    <row r="917" spans="2:8" ht="27" outlineLevel="1" x14ac:dyDescent="0.25">
      <c r="B917" s="52" t="s">
        <v>11830</v>
      </c>
      <c r="C917" s="53">
        <v>3302</v>
      </c>
      <c r="D917" s="16" t="str">
        <f t="shared" si="56"/>
        <v>FUSIVEL NH 100 A TAMANHO 00, CAPACIDADE DE INTERRUPCAO DE 120 KA, TENSAO NOMIMNAL DE 500 V</v>
      </c>
      <c r="E917" s="54" t="str">
        <f t="shared" si="57"/>
        <v xml:space="preserve">UN    </v>
      </c>
      <c r="F917" s="55" t="str">
        <f t="shared" si="58"/>
        <v>18,85</v>
      </c>
      <c r="G917" s="56">
        <v>1.0273972602739725E-3</v>
      </c>
      <c r="H917" s="55">
        <f t="shared" si="59"/>
        <v>1.9366438356164382E-2</v>
      </c>
    </row>
    <row r="918" spans="2:8" outlineLevel="1" x14ac:dyDescent="0.25">
      <c r="B918" s="47" t="s">
        <v>11830</v>
      </c>
      <c r="C918" s="48">
        <v>34616</v>
      </c>
      <c r="D918" s="57" t="str">
        <f t="shared" si="56"/>
        <v>DISJUNTOR TIPO DIN/IEC, BIPOLAR DE 6 ATE 32A</v>
      </c>
      <c r="E918" s="49" t="str">
        <f t="shared" si="57"/>
        <v xml:space="preserve">UN    </v>
      </c>
      <c r="F918" s="50" t="str">
        <f t="shared" si="58"/>
        <v>51,78</v>
      </c>
      <c r="G918" s="51">
        <v>0</v>
      </c>
      <c r="H918" s="50">
        <f t="shared" si="59"/>
        <v>0</v>
      </c>
    </row>
    <row r="919" spans="2:8" outlineLevel="1" x14ac:dyDescent="0.25">
      <c r="B919" s="52" t="s">
        <v>11829</v>
      </c>
      <c r="C919" s="53">
        <v>20</v>
      </c>
      <c r="D919" s="16" t="str">
        <f t="shared" ref="D919" si="60">IF(B919="PMSP",VLOOKUP(C919,PMSP,2,FALSE),IF(B919="SINAPI",VLOOKUP(C919,SINAPI,2,FALSE),IF(B919="Cotações",VLOOKUP(C919,Cotações,2,FALSE),IF(B919="CPU",VLOOKUP(C919,CSP,2,FALSE),VLOOKUP(C919,SINAPICOMP,2,FALSE)))))</f>
        <v>Descarte de lâmpada</v>
      </c>
      <c r="E919" s="54" t="str">
        <f t="shared" ref="E919" si="61">IF(B919="PMSP",VLOOKUP(C919,PMSP,3,FALSE),IF(B919="SINAPI",VLOOKUP(C919,SINAPI,3,FALSE),IF(B919="Cotações",VLOOKUP(C919,Cotações,3,FALSE),IF(B919="CPU",VLOOKUP(C919,CSP,3,FALSE),VLOOKUP(C919,SINAPICOMP,3,FALSE)))))</f>
        <v>Und.</v>
      </c>
      <c r="F919" s="55">
        <f t="shared" ref="F919" si="62">IF(B919="PMSP",VLOOKUP(C919,PMSP,5,FALSE),IF(B919="SINAPI",VLOOKUP(C919,SINAPI,5,FALSE),IF(B919="Cotações",VLOOKUP(C919,Cotações,4,FALSE),IF(B919="CPU",VLOOKUP(C919,CSP,4,FALSE),VLOOKUP(C919,SINAPICOMP,5,FALSE)))))</f>
        <v>2.5</v>
      </c>
      <c r="G919" s="56">
        <v>1</v>
      </c>
      <c r="H919" s="55">
        <f t="shared" ref="H919" si="63">G919*F919</f>
        <v>2.5</v>
      </c>
    </row>
    <row r="921" spans="2:8" x14ac:dyDescent="0.25">
      <c r="B921" s="31" t="s">
        <v>9</v>
      </c>
      <c r="C921" s="31" t="s">
        <v>1</v>
      </c>
      <c r="D921" s="31"/>
      <c r="E921" s="31"/>
      <c r="F921" s="31"/>
      <c r="G921" s="73" t="s">
        <v>2</v>
      </c>
      <c r="H921" s="73" t="s">
        <v>66</v>
      </c>
    </row>
    <row r="922" spans="2:8" ht="29.25" customHeight="1" x14ac:dyDescent="0.25">
      <c r="B922" s="36" t="s">
        <v>19353</v>
      </c>
      <c r="C922" s="116" t="s">
        <v>19349</v>
      </c>
      <c r="D922" s="116"/>
      <c r="E922" s="116"/>
      <c r="F922" s="44"/>
      <c r="G922" s="68" t="s">
        <v>2</v>
      </c>
      <c r="H922" s="45">
        <f>SUM(H924:H926)</f>
        <v>150.53205</v>
      </c>
    </row>
    <row r="923" spans="2:8" hidden="1" outlineLevel="1" x14ac:dyDescent="0.25">
      <c r="B923" s="46" t="s">
        <v>61</v>
      </c>
      <c r="C923" s="46" t="s">
        <v>60</v>
      </c>
      <c r="D923" s="46" t="s">
        <v>62</v>
      </c>
      <c r="E923" s="46" t="s">
        <v>2</v>
      </c>
      <c r="F923" s="46" t="s">
        <v>63</v>
      </c>
      <c r="G923" s="69" t="s">
        <v>64</v>
      </c>
      <c r="H923" s="69" t="s">
        <v>65</v>
      </c>
    </row>
    <row r="924" spans="2:8" hidden="1" outlineLevel="1" x14ac:dyDescent="0.25">
      <c r="B924" s="52" t="s">
        <v>58</v>
      </c>
      <c r="C924" s="53" t="s">
        <v>11972</v>
      </c>
      <c r="D924" s="16" t="str">
        <f>IF(B924="PMSP",VLOOKUP(C924,PMSP,2,FALSE),IF(B924="SINAPI",VLOOKUP(C924,SINAPI,2,FALSE),IF(B924="Cotações",VLOOKUP(C924,Cotações,2,FALSE),IF(B924="CPU",VLOOKUP(C924,CSP,2,FALSE),VLOOKUP(C924,SINAPICOMP,2,FALSE)))))</f>
        <v>Complemento de deslocamento para Santo Antônio de Posse</v>
      </c>
      <c r="E924" s="54" t="str">
        <f>IF(B924="PMSP",VLOOKUP(C924,PMSP,3,FALSE),IF(B924="SINAPI",VLOOKUP(C924,SINAPI,3,FALSE),IF(B924="Cotações",VLOOKUP(C924,Cotações,3,FALSE),IF(B924="CPU",VLOOKUP(C924,CSP,3,FALSE),VLOOKUP(C924,SINAPICOMP,3,FALSE)))))</f>
        <v>Und.</v>
      </c>
      <c r="F924" s="55">
        <f>IF(B924="PMSP",VLOOKUP(C924,PMSP,5,FALSE),IF(B924="SINAPI",VLOOKUP(C924,SINAPI,5,FALSE),IF(B924="Cotações",VLOOKUP(C924,Cotações,4,FALSE),IF(B924="CPU",VLOOKUP(C924,CSP,4,FALSE),VLOOKUP(C924,SINAPICOMP,5,FALSE)))))</f>
        <v>346.61600000000004</v>
      </c>
      <c r="G924" s="56">
        <f>1/20</f>
        <v>0.05</v>
      </c>
      <c r="H924" s="55">
        <f>G924*F924</f>
        <v>17.330800000000004</v>
      </c>
    </row>
    <row r="925" spans="2:8" ht="54" hidden="1" outlineLevel="1" x14ac:dyDescent="0.25">
      <c r="B925" s="47" t="s">
        <v>19279</v>
      </c>
      <c r="C925" s="48">
        <v>5928</v>
      </c>
      <c r="D925" s="57" t="str">
        <f>IF(B925="PMSP",VLOOKUP(C925,PMSP,2,FALSE),IF(B925="SINAPI",VLOOKUP(C925,SINAPI,2,FALSE),IF(B925="Cotações",VLOOKUP(C925,Cotações,2,FALSE),IF(B925="CPU",VLOOKUP(C925,CSP,2,FALSE),VLOOKUP(C925,SINAPICOMP,2,FALSE)))))</f>
        <v>GUINDAUTO HIDRÁULICO, CAPACIDADE MÁXIMA DE CARGA 6200 KG, MOMENTO MÁXIMO DE CARGA 11,7 TM, ALCANCE MÁXIMO HORIZONTAL 9,70 M, INCLUSIVE CAMINHÃO TOCO PBT 16.000 KG, POTÊNCIA DE 189 CV - CHP DIURNO. AF_06/2014</v>
      </c>
      <c r="E925" s="49" t="str">
        <f>IF(B925="PMSP",VLOOKUP(C925,PMSP,3,FALSE),IF(B925="SINAPI",VLOOKUP(C925,SINAPI,3,FALSE),IF(B925="Cotações",VLOOKUP(C925,Cotações,3,FALSE),IF(B925="CPU",VLOOKUP(C925,CSP,3,FALSE),VLOOKUP(C925,SINAPICOMP,3,FALSE)))))</f>
        <v>CHP</v>
      </c>
      <c r="F925" s="50">
        <f>IF(B925="PMSP",VLOOKUP(C925,PMSP,5,FALSE),IF(B925="SINAPI",VLOOKUP(C925,SINAPI,5,FALSE),IF(B925="Cotações",VLOOKUP(C925,Cotações,4,FALSE),IF(B925="CPU",VLOOKUP(C925,CSP,4,FALSE),VLOOKUP(C925,SINAPICOMP,5,FALSE)))))</f>
        <v>266.04000000000002</v>
      </c>
      <c r="G925" s="51">
        <f>7*1.3/20</f>
        <v>0.45499999999999996</v>
      </c>
      <c r="H925" s="50">
        <f>G925*F925</f>
        <v>121.04819999999999</v>
      </c>
    </row>
    <row r="926" spans="2:8" hidden="1" outlineLevel="1" x14ac:dyDescent="0.25">
      <c r="B926" s="52" t="s">
        <v>19279</v>
      </c>
      <c r="C926" s="53">
        <v>88265</v>
      </c>
      <c r="D926" s="16" t="str">
        <f>IF(B926="PMSP",VLOOKUP(C926,PMSP,2,FALSE),IF(B926="SINAPI",VLOOKUP(C926,SINAPI,2,FALSE),IF(B926="Cotações",VLOOKUP(C926,Cotações,2,FALSE),IF(B926="CPU",VLOOKUP(C926,CSP,2,FALSE),VLOOKUP(C926,SINAPICOMP,2,FALSE)))))</f>
        <v>ELETRICISTA INDUSTRIAL COM ENCARGOS COMPLEMENTARES</v>
      </c>
      <c r="E926" s="54" t="str">
        <f>IF(B926="PMSP",VLOOKUP(C926,PMSP,3,FALSE),IF(B926="SINAPI",VLOOKUP(C926,SINAPI,3,FALSE),IF(B926="Cotações",VLOOKUP(C926,Cotações,3,FALSE),IF(B926="CPU",VLOOKUP(C926,CSP,3,FALSE),VLOOKUP(C926,SINAPICOMP,3,FALSE)))))</f>
        <v>H</v>
      </c>
      <c r="F926" s="55">
        <f>IF(B926="PMSP",VLOOKUP(C926,PMSP,5,FALSE),IF(B926="SINAPI",VLOOKUP(C926,SINAPI,5,FALSE),IF(B926="Cotações",VLOOKUP(C926,Cotações,4,FALSE),IF(B926="CPU",VLOOKUP(C926,CSP,4,FALSE),VLOOKUP(C926,SINAPICOMP,5,FALSE)))))</f>
        <v>26.71</v>
      </c>
      <c r="G926" s="56">
        <f>G925</f>
        <v>0.45499999999999996</v>
      </c>
      <c r="H926" s="55">
        <f>G926*F926</f>
        <v>12.153049999999999</v>
      </c>
    </row>
    <row r="927" spans="2:8" collapsed="1" x14ac:dyDescent="0.25"/>
    <row r="928" spans="2:8" x14ac:dyDescent="0.25">
      <c r="B928" s="31" t="s">
        <v>9</v>
      </c>
      <c r="C928" s="31" t="s">
        <v>1</v>
      </c>
      <c r="D928" s="31"/>
      <c r="E928" s="31"/>
      <c r="F928" s="31"/>
      <c r="G928" s="73" t="s">
        <v>2</v>
      </c>
      <c r="H928" s="73" t="s">
        <v>66</v>
      </c>
    </row>
    <row r="929" spans="2:8" ht="37.5" customHeight="1" x14ac:dyDescent="0.25">
      <c r="B929" s="36" t="s">
        <v>19354</v>
      </c>
      <c r="C929" s="116" t="s">
        <v>19350</v>
      </c>
      <c r="D929" s="116"/>
      <c r="E929" s="116"/>
      <c r="F929" s="44"/>
      <c r="G929" s="68" t="s">
        <v>2</v>
      </c>
      <c r="H929" s="45">
        <f>SUM(H931:H933)</f>
        <v>140.28579999999999</v>
      </c>
    </row>
    <row r="930" spans="2:8" hidden="1" outlineLevel="1" x14ac:dyDescent="0.25">
      <c r="B930" s="46" t="s">
        <v>61</v>
      </c>
      <c r="C930" s="46" t="s">
        <v>60</v>
      </c>
      <c r="D930" s="46" t="s">
        <v>62</v>
      </c>
      <c r="E930" s="46" t="s">
        <v>2</v>
      </c>
      <c r="F930" s="46" t="s">
        <v>63</v>
      </c>
      <c r="G930" s="69" t="s">
        <v>64</v>
      </c>
      <c r="H930" s="69" t="s">
        <v>65</v>
      </c>
    </row>
    <row r="931" spans="2:8" hidden="1" outlineLevel="1" x14ac:dyDescent="0.25">
      <c r="B931" s="52" t="s">
        <v>58</v>
      </c>
      <c r="C931" s="53" t="s">
        <v>11972</v>
      </c>
      <c r="D931" s="16" t="str">
        <f>IF(B931="PMSP",VLOOKUP(C931,PMSP,2,FALSE),IF(B931="SINAPI",VLOOKUP(C931,SINAPI,2,FALSE),IF(B931="Cotações",VLOOKUP(C931,Cotações,2,FALSE),IF(B931="CPU",VLOOKUP(C931,CSP,2,FALSE),VLOOKUP(C931,SINAPICOMP,2,FALSE)))))</f>
        <v>Complemento de deslocamento para Santo Antônio de Posse</v>
      </c>
      <c r="E931" s="54" t="str">
        <f>IF(B931="PMSP",VLOOKUP(C931,PMSP,3,FALSE),IF(B931="SINAPI",VLOOKUP(C931,SINAPI,3,FALSE),IF(B931="Cotações",VLOOKUP(C931,Cotações,3,FALSE),IF(B931="CPU",VLOOKUP(C931,CSP,3,FALSE),VLOOKUP(C931,SINAPICOMP,3,FALSE)))))</f>
        <v>Und.</v>
      </c>
      <c r="F931" s="55">
        <f>IF(B931="PMSP",VLOOKUP(C931,PMSP,5,FALSE),IF(B931="SINAPI",VLOOKUP(C931,SINAPI,5,FALSE),IF(B931="Cotações",VLOOKUP(C931,Cotações,4,FALSE),IF(B931="CPU",VLOOKUP(C931,CSP,4,FALSE),VLOOKUP(C931,SINAPICOMP,5,FALSE)))))</f>
        <v>346.61600000000004</v>
      </c>
      <c r="G931" s="56">
        <f>1/20</f>
        <v>0.05</v>
      </c>
      <c r="H931" s="55">
        <f>G931*F931</f>
        <v>17.330800000000004</v>
      </c>
    </row>
    <row r="932" spans="2:8" ht="54" hidden="1" outlineLevel="1" x14ac:dyDescent="0.25">
      <c r="B932" s="47" t="s">
        <v>19279</v>
      </c>
      <c r="C932" s="48">
        <v>5928</v>
      </c>
      <c r="D932" s="57" t="str">
        <f>IF(B932="PMSP",VLOOKUP(C932,PMSP,2,FALSE),IF(B932="SINAPI",VLOOKUP(C932,SINAPI,2,FALSE),IF(B932="Cotações",VLOOKUP(C932,Cotações,2,FALSE),IF(B932="CPU",VLOOKUP(C932,CSP,2,FALSE),VLOOKUP(C932,SINAPICOMP,2,FALSE)))))</f>
        <v>GUINDAUTO HIDRÁULICO, CAPACIDADE MÁXIMA DE CARGA 6200 KG, MOMENTO MÁXIMO DE CARGA 11,7 TM, ALCANCE MÁXIMO HORIZONTAL 9,70 M, INCLUSIVE CAMINHÃO TOCO PBT 16.000 KG, POTÊNCIA DE 189 CV - CHP DIURNO. AF_06/2014</v>
      </c>
      <c r="E932" s="49" t="str">
        <f>IF(B932="PMSP",VLOOKUP(C932,PMSP,3,FALSE),IF(B932="SINAPI",VLOOKUP(C932,SINAPI,3,FALSE),IF(B932="Cotações",VLOOKUP(C932,Cotações,3,FALSE),IF(B932="CPU",VLOOKUP(C932,CSP,3,FALSE),VLOOKUP(C932,SINAPICOMP,3,FALSE)))))</f>
        <v>CHP</v>
      </c>
      <c r="F932" s="50">
        <f>IF(B932="PMSP",VLOOKUP(C932,PMSP,5,FALSE),IF(B932="SINAPI",VLOOKUP(C932,SINAPI,5,FALSE),IF(B932="Cotações",VLOOKUP(C932,Cotações,4,FALSE),IF(B932="CPU",VLOOKUP(C932,CSP,4,FALSE),VLOOKUP(C932,SINAPICOMP,5,FALSE)))))</f>
        <v>266.04000000000002</v>
      </c>
      <c r="G932" s="51">
        <f>(7/20)*1.2</f>
        <v>0.42</v>
      </c>
      <c r="H932" s="50">
        <f>G932*F932</f>
        <v>111.7368</v>
      </c>
    </row>
    <row r="933" spans="2:8" hidden="1" outlineLevel="1" x14ac:dyDescent="0.25">
      <c r="B933" s="52" t="s">
        <v>19279</v>
      </c>
      <c r="C933" s="53">
        <v>88265</v>
      </c>
      <c r="D933" s="16" t="str">
        <f>IF(B933="PMSP",VLOOKUP(C933,PMSP,2,FALSE),IF(B933="SINAPI",VLOOKUP(C933,SINAPI,2,FALSE),IF(B933="Cotações",VLOOKUP(C933,Cotações,2,FALSE),IF(B933="CPU",VLOOKUP(C933,CSP,2,FALSE),VLOOKUP(C933,SINAPICOMP,2,FALSE)))))</f>
        <v>ELETRICISTA INDUSTRIAL COM ENCARGOS COMPLEMENTARES</v>
      </c>
      <c r="E933" s="54" t="str">
        <f>IF(B933="PMSP",VLOOKUP(C933,PMSP,3,FALSE),IF(B933="SINAPI",VLOOKUP(C933,SINAPI,3,FALSE),IF(B933="Cotações",VLOOKUP(C933,Cotações,3,FALSE),IF(B933="CPU",VLOOKUP(C933,CSP,3,FALSE),VLOOKUP(C933,SINAPICOMP,3,FALSE)))))</f>
        <v>H</v>
      </c>
      <c r="F933" s="55">
        <f>IF(B933="PMSP",VLOOKUP(C933,PMSP,5,FALSE),IF(B933="SINAPI",VLOOKUP(C933,SINAPI,5,FALSE),IF(B933="Cotações",VLOOKUP(C933,Cotações,4,FALSE),IF(B933="CPU",VLOOKUP(C933,CSP,4,FALSE),VLOOKUP(C933,SINAPICOMP,5,FALSE)))))</f>
        <v>26.71</v>
      </c>
      <c r="G933" s="56">
        <f>G932</f>
        <v>0.42</v>
      </c>
      <c r="H933" s="55">
        <f>G933*F933</f>
        <v>11.2182</v>
      </c>
    </row>
    <row r="934" spans="2:8" collapsed="1" x14ac:dyDescent="0.25"/>
    <row r="935" spans="2:8" x14ac:dyDescent="0.25">
      <c r="B935" s="31" t="s">
        <v>9</v>
      </c>
      <c r="C935" s="31" t="s">
        <v>1</v>
      </c>
      <c r="D935" s="31"/>
      <c r="E935" s="31"/>
      <c r="F935" s="31"/>
      <c r="G935" s="73" t="s">
        <v>2</v>
      </c>
      <c r="H935" s="73" t="s">
        <v>66</v>
      </c>
    </row>
    <row r="936" spans="2:8" ht="33.75" customHeight="1" x14ac:dyDescent="0.25">
      <c r="B936" s="36" t="s">
        <v>19355</v>
      </c>
      <c r="C936" s="116" t="s">
        <v>19351</v>
      </c>
      <c r="D936" s="116"/>
      <c r="E936" s="116"/>
      <c r="F936" s="44"/>
      <c r="G936" s="68" t="s">
        <v>2</v>
      </c>
      <c r="H936" s="45">
        <f>SUM(H938:H940)</f>
        <v>153.94746666666668</v>
      </c>
    </row>
    <row r="937" spans="2:8" hidden="1" outlineLevel="1" x14ac:dyDescent="0.25">
      <c r="B937" s="46" t="s">
        <v>61</v>
      </c>
      <c r="C937" s="46" t="s">
        <v>60</v>
      </c>
      <c r="D937" s="46" t="s">
        <v>62</v>
      </c>
      <c r="E937" s="46" t="s">
        <v>2</v>
      </c>
      <c r="F937" s="46" t="s">
        <v>63</v>
      </c>
      <c r="G937" s="69" t="s">
        <v>64</v>
      </c>
      <c r="H937" s="69" t="s">
        <v>65</v>
      </c>
    </row>
    <row r="938" spans="2:8" hidden="1" outlineLevel="1" x14ac:dyDescent="0.25">
      <c r="B938" s="52" t="s">
        <v>58</v>
      </c>
      <c r="C938" s="53" t="s">
        <v>11972</v>
      </c>
      <c r="D938" s="16" t="str">
        <f>IF(B938="PMSP",VLOOKUP(C938,PMSP,2,FALSE),IF(B938="SINAPI",VLOOKUP(C938,SINAPI,2,FALSE),IF(B938="Cotações",VLOOKUP(C938,Cotações,2,FALSE),IF(B938="CPU",VLOOKUP(C938,CSP,2,FALSE),VLOOKUP(C938,SINAPICOMP,2,FALSE)))))</f>
        <v>Complemento de deslocamento para Santo Antônio de Posse</v>
      </c>
      <c r="E938" s="54" t="str">
        <f>IF(B938="PMSP",VLOOKUP(C938,PMSP,3,FALSE),IF(B938="SINAPI",VLOOKUP(C938,SINAPI,3,FALSE),IF(B938="Cotações",VLOOKUP(C938,Cotações,3,FALSE),IF(B938="CPU",VLOOKUP(C938,CSP,3,FALSE),VLOOKUP(C938,SINAPICOMP,3,FALSE)))))</f>
        <v>Und.</v>
      </c>
      <c r="F938" s="55">
        <f>IF(B938="PMSP",VLOOKUP(C938,PMSP,5,FALSE),IF(B938="SINAPI",VLOOKUP(C938,SINAPI,5,FALSE),IF(B938="Cotações",VLOOKUP(C938,Cotações,4,FALSE),IF(B938="CPU",VLOOKUP(C938,CSP,4,FALSE),VLOOKUP(C938,SINAPICOMP,5,FALSE)))))</f>
        <v>346.61600000000004</v>
      </c>
      <c r="G938" s="56">
        <f>1/20</f>
        <v>0.05</v>
      </c>
      <c r="H938" s="55">
        <f>G938*F938</f>
        <v>17.330800000000004</v>
      </c>
    </row>
    <row r="939" spans="2:8" ht="54" hidden="1" outlineLevel="1" x14ac:dyDescent="0.25">
      <c r="B939" s="47" t="s">
        <v>19279</v>
      </c>
      <c r="C939" s="48">
        <v>5928</v>
      </c>
      <c r="D939" s="57" t="str">
        <f>IF(B939="PMSP",VLOOKUP(C939,PMSP,2,FALSE),IF(B939="SINAPI",VLOOKUP(C939,SINAPI,2,FALSE),IF(B939="Cotações",VLOOKUP(C939,Cotações,2,FALSE),IF(B939="CPU",VLOOKUP(C939,CSP,2,FALSE),VLOOKUP(C939,SINAPICOMP,2,FALSE)))))</f>
        <v>GUINDAUTO HIDRÁULICO, CAPACIDADE MÁXIMA DE CARGA 6200 KG, MOMENTO MÁXIMO DE CARGA 11,7 TM, ALCANCE MÁXIMO HORIZONTAL 9,70 M, INCLUSIVE CAMINHÃO TOCO PBT 16.000 KG, POTÊNCIA DE 189 CV - CHP DIURNO. AF_06/2014</v>
      </c>
      <c r="E939" s="49" t="str">
        <f>IF(B939="PMSP",VLOOKUP(C939,PMSP,3,FALSE),IF(B939="SINAPI",VLOOKUP(C939,SINAPI,3,FALSE),IF(B939="Cotações",VLOOKUP(C939,Cotações,3,FALSE),IF(B939="CPU",VLOOKUP(C939,CSP,3,FALSE),VLOOKUP(C939,SINAPICOMP,3,FALSE)))))</f>
        <v>CHP</v>
      </c>
      <c r="F939" s="50">
        <f>IF(B939="PMSP",VLOOKUP(C939,PMSP,5,FALSE),IF(B939="SINAPI",VLOOKUP(C939,SINAPI,5,FALSE),IF(B939="Cotações",VLOOKUP(C939,Cotações,4,FALSE),IF(B939="CPU",VLOOKUP(C939,CSP,4,FALSE),VLOOKUP(C939,SINAPICOMP,5,FALSE)))))</f>
        <v>266.04000000000002</v>
      </c>
      <c r="G939" s="51">
        <f>7/15</f>
        <v>0.46666666666666667</v>
      </c>
      <c r="H939" s="50">
        <f>G939*F939</f>
        <v>124.15200000000002</v>
      </c>
    </row>
    <row r="940" spans="2:8" hidden="1" outlineLevel="1" x14ac:dyDescent="0.25">
      <c r="B940" s="52" t="s">
        <v>19279</v>
      </c>
      <c r="C940" s="53">
        <v>88265</v>
      </c>
      <c r="D940" s="16" t="str">
        <f>IF(B940="PMSP",VLOOKUP(C940,PMSP,2,FALSE),IF(B940="SINAPI",VLOOKUP(C940,SINAPI,2,FALSE),IF(B940="Cotações",VLOOKUP(C940,Cotações,2,FALSE),IF(B940="CPU",VLOOKUP(C940,CSP,2,FALSE),VLOOKUP(C940,SINAPICOMP,2,FALSE)))))</f>
        <v>ELETRICISTA INDUSTRIAL COM ENCARGOS COMPLEMENTARES</v>
      </c>
      <c r="E940" s="54" t="str">
        <f>IF(B940="PMSP",VLOOKUP(C940,PMSP,3,FALSE),IF(B940="SINAPI",VLOOKUP(C940,SINAPI,3,FALSE),IF(B940="Cotações",VLOOKUP(C940,Cotações,3,FALSE),IF(B940="CPU",VLOOKUP(C940,CSP,3,FALSE),VLOOKUP(C940,SINAPICOMP,3,FALSE)))))</f>
        <v>H</v>
      </c>
      <c r="F940" s="55">
        <f>IF(B940="PMSP",VLOOKUP(C940,PMSP,5,FALSE),IF(B940="SINAPI",VLOOKUP(C940,SINAPI,5,FALSE),IF(B940="Cotações",VLOOKUP(C940,Cotações,4,FALSE),IF(B940="CPU",VLOOKUP(C940,CSP,4,FALSE),VLOOKUP(C940,SINAPICOMP,5,FALSE)))))</f>
        <v>26.71</v>
      </c>
      <c r="G940" s="56">
        <f>G939</f>
        <v>0.46666666666666667</v>
      </c>
      <c r="H940" s="55">
        <f>G940*F940</f>
        <v>12.464666666666668</v>
      </c>
    </row>
    <row r="941" spans="2:8" collapsed="1" x14ac:dyDescent="0.25"/>
    <row r="942" spans="2:8" x14ac:dyDescent="0.25">
      <c r="B942" s="31" t="s">
        <v>9</v>
      </c>
      <c r="C942" s="31" t="s">
        <v>1</v>
      </c>
      <c r="D942" s="31"/>
      <c r="E942" s="31"/>
      <c r="F942" s="31"/>
      <c r="G942" s="73" t="s">
        <v>2</v>
      </c>
      <c r="H942" s="73" t="s">
        <v>66</v>
      </c>
    </row>
    <row r="943" spans="2:8" ht="36" customHeight="1" x14ac:dyDescent="0.25">
      <c r="B943" s="36" t="s">
        <v>19380</v>
      </c>
      <c r="C943" s="116" t="s">
        <v>19381</v>
      </c>
      <c r="D943" s="116"/>
      <c r="E943" s="116"/>
      <c r="F943" s="44"/>
      <c r="G943" s="68" t="s">
        <v>2</v>
      </c>
      <c r="H943" s="45">
        <f>SUM(H945:H946)</f>
        <v>1426.08483471</v>
      </c>
    </row>
    <row r="944" spans="2:8" hidden="1" outlineLevel="1" x14ac:dyDescent="0.25">
      <c r="B944" s="46" t="s">
        <v>61</v>
      </c>
      <c r="C944" s="46" t="s">
        <v>60</v>
      </c>
      <c r="D944" s="46" t="s">
        <v>62</v>
      </c>
      <c r="E944" s="46" t="s">
        <v>2</v>
      </c>
      <c r="F944" s="46" t="s">
        <v>63</v>
      </c>
      <c r="G944" s="69" t="s">
        <v>64</v>
      </c>
      <c r="H944" s="69" t="s">
        <v>65</v>
      </c>
    </row>
    <row r="945" spans="2:8" ht="54" hidden="1" outlineLevel="1" x14ac:dyDescent="0.25">
      <c r="B945" s="47" t="s">
        <v>19279</v>
      </c>
      <c r="C945" s="48">
        <v>100578</v>
      </c>
      <c r="D945" s="57" t="str">
        <f>IF(B945="PMSP",VLOOKUP(C945,PMSP,2,FALSE),IF(B945="SINAPI",VLOOKUP(C945,SINAPI,2,FALSE),IF(B945="Cotações",VLOOKUP(C945,Cotações,2,FALSE),IF(B945="CPU",VLOOKUP(C945,CSP,2,FALSE),VLOOKUP(C945,SINAPICOMP,2,FALSE)))))</f>
        <v>ASSENTAMENTO DE POSTE DE CONCRETO COM COMPRIMENTO NOMINAL DE 9 M, CARGA NOMINAL MENOR OU IGUAL A 1000 DAN, ENGASTAMENTO SIMPLES COM 1,5 M DE SOLO (NÃO INCLUI FORNECIMENTO). AF_11/2019</v>
      </c>
      <c r="E945" s="49" t="str">
        <f>IF(B945="PMSP",VLOOKUP(C945,PMSP,3,FALSE),IF(B945="SINAPI",VLOOKUP(C945,SINAPI,3,FALSE),IF(B945="Cotações",VLOOKUP(C945,Cotações,3,FALSE),IF(B945="CPU",VLOOKUP(C945,CSP,3,FALSE),VLOOKUP(C945,SINAPICOMP,3,FALSE)))))</f>
        <v>UN</v>
      </c>
      <c r="F945" s="50">
        <f>IF(B945="PMSP",VLOOKUP(C945,PMSP,5,FALSE),IF(B945="SINAPI",VLOOKUP(C945,SINAPI,5,FALSE),IF(B945="Cotações",VLOOKUP(C945,Cotações,4,FALSE),IF(B945="CPU",VLOOKUP(C945,CSP,4,FALSE),VLOOKUP(C945,SINAPICOMP,5,FALSE)))))</f>
        <v>428.32</v>
      </c>
      <c r="G945" s="51">
        <v>1</v>
      </c>
      <c r="H945" s="50">
        <f>G945*F945</f>
        <v>428.32</v>
      </c>
    </row>
    <row r="946" spans="2:8" hidden="1" outlineLevel="1" x14ac:dyDescent="0.25">
      <c r="B946" s="52" t="s">
        <v>11826</v>
      </c>
      <c r="C946" s="53">
        <v>50009</v>
      </c>
      <c r="D946" s="16" t="str">
        <f>IF(B946="PMSP",VLOOKUP(C946,PMSP,2,FALSE),IF(B946="SINAPI",VLOOKUP(C946,SINAPI,2,FALSE),IF(B946="Cotações",VLOOKUP(C946,Cotações,2,FALSE),IF(B946="CPU",VLOOKUP(C946,CSP,2,FALSE),VLOOKUP(C946,SINAPICOMP,2,FALSE)))))</f>
        <v>POSTE DE AÇO GALVANIZADO - RETO - FLANGEADO - H= 5,00M</v>
      </c>
      <c r="E946" s="54" t="str">
        <f>IF(B946="PMSP",VLOOKUP(C946,PMSP,3,FALSE),IF(B946="SINAPI",VLOOKUP(C946,SINAPI,3,FALSE),IF(B946="Cotações",VLOOKUP(C946,Cotações,3,FALSE),IF(B946="CPU",VLOOKUP(C946,CSP,3,FALSE),VLOOKUP(C946,SINAPICOMP,3,FALSE)))))</f>
        <v>Un</v>
      </c>
      <c r="F946" s="55">
        <f>IF(B946="PMSP",VLOOKUP(C946,PMSP,5,FALSE),IF(B946="SINAPI",VLOOKUP(C946,SINAPI,5,FALSE),IF(B946="Cotações",VLOOKUP(C946,Cotações,4,FALSE),IF(B946="CPU",VLOOKUP(C946,CSP,4,FALSE),VLOOKUP(C946,SINAPICOMP,5,FALSE)))))</f>
        <v>997.76483470999995</v>
      </c>
      <c r="G946" s="56">
        <v>1</v>
      </c>
      <c r="H946" s="55">
        <f>G946*F946</f>
        <v>997.76483470999995</v>
      </c>
    </row>
    <row r="947" spans="2:8" collapsed="1" x14ac:dyDescent="0.25"/>
    <row r="948" spans="2:8" x14ac:dyDescent="0.25">
      <c r="B948" s="31" t="s">
        <v>9</v>
      </c>
      <c r="C948" s="31" t="s">
        <v>1</v>
      </c>
      <c r="D948" s="31"/>
      <c r="E948" s="31"/>
      <c r="F948" s="31"/>
      <c r="G948" s="73" t="s">
        <v>2</v>
      </c>
      <c r="H948" s="73" t="s">
        <v>66</v>
      </c>
    </row>
    <row r="949" spans="2:8" ht="35.25" customHeight="1" x14ac:dyDescent="0.25">
      <c r="B949" s="36" t="s">
        <v>19382</v>
      </c>
      <c r="C949" s="116" t="s">
        <v>16</v>
      </c>
      <c r="D949" s="116"/>
      <c r="E949" s="116"/>
      <c r="F949" s="44"/>
      <c r="G949" s="68" t="s">
        <v>2</v>
      </c>
      <c r="H949" s="45">
        <f>SUM(H951:H952)</f>
        <v>1653.5472141199998</v>
      </c>
    </row>
    <row r="950" spans="2:8" hidden="1" outlineLevel="1" x14ac:dyDescent="0.25">
      <c r="B950" s="46" t="s">
        <v>61</v>
      </c>
      <c r="C950" s="46" t="s">
        <v>60</v>
      </c>
      <c r="D950" s="46" t="s">
        <v>62</v>
      </c>
      <c r="E950" s="46" t="s">
        <v>2</v>
      </c>
      <c r="F950" s="46" t="s">
        <v>63</v>
      </c>
      <c r="G950" s="69" t="s">
        <v>64</v>
      </c>
      <c r="H950" s="69" t="s">
        <v>65</v>
      </c>
    </row>
    <row r="951" spans="2:8" ht="54" hidden="1" outlineLevel="1" x14ac:dyDescent="0.25">
      <c r="B951" s="47" t="s">
        <v>19279</v>
      </c>
      <c r="C951" s="48">
        <v>100578</v>
      </c>
      <c r="D951" s="57" t="str">
        <f>IF(B951="PMSP",VLOOKUP(C951,PMSP,2,FALSE),IF(B951="SINAPI",VLOOKUP(C951,SINAPI,2,FALSE),IF(B951="Cotações",VLOOKUP(C951,Cotações,2,FALSE),IF(B951="CPU",VLOOKUP(C951,CSP,2,FALSE),VLOOKUP(C951,SINAPICOMP,2,FALSE)))))</f>
        <v>ASSENTAMENTO DE POSTE DE CONCRETO COM COMPRIMENTO NOMINAL DE 9 M, CARGA NOMINAL MENOR OU IGUAL A 1000 DAN, ENGASTAMENTO SIMPLES COM 1,5 M DE SOLO (NÃO INCLUI FORNECIMENTO). AF_11/2019</v>
      </c>
      <c r="E951" s="49" t="str">
        <f>IF(B951="PMSP",VLOOKUP(C951,PMSP,3,FALSE),IF(B951="SINAPI",VLOOKUP(C951,SINAPI,3,FALSE),IF(B951="Cotações",VLOOKUP(C951,Cotações,3,FALSE),IF(B951="CPU",VLOOKUP(C951,CSP,3,FALSE),VLOOKUP(C951,SINAPICOMP,3,FALSE)))))</f>
        <v>UN</v>
      </c>
      <c r="F951" s="50">
        <f>IF(B951="PMSP",VLOOKUP(C951,PMSP,5,FALSE),IF(B951="SINAPI",VLOOKUP(C951,SINAPI,5,FALSE),IF(B951="Cotações",VLOOKUP(C951,Cotações,4,FALSE),IF(B951="CPU",VLOOKUP(C951,CSP,4,FALSE),VLOOKUP(C951,SINAPICOMP,5,FALSE)))))</f>
        <v>428.32</v>
      </c>
      <c r="G951" s="51">
        <v>1</v>
      </c>
      <c r="H951" s="50">
        <f>G951*F951</f>
        <v>428.32</v>
      </c>
    </row>
    <row r="952" spans="2:8" ht="27" hidden="1" outlineLevel="1" x14ac:dyDescent="0.25">
      <c r="B952" s="52" t="s">
        <v>11826</v>
      </c>
      <c r="C952" s="53">
        <v>50010</v>
      </c>
      <c r="D952" s="16" t="str">
        <f>IF(B952="PMSP",VLOOKUP(C952,PMSP,2,FALSE),IF(B952="SINAPI",VLOOKUP(C952,SINAPI,2,FALSE),IF(B952="Cotações",VLOOKUP(C952,Cotações,2,FALSE),IF(B952="CPU",VLOOKUP(C952,CSP,2,FALSE),VLOOKUP(C952,SINAPICOMP,2,FALSE)))))</f>
        <v>POSTE DE AÇO GALVANIZADO - RETO - ENGASTADO - H= 6,00M LIVRES</v>
      </c>
      <c r="E952" s="54" t="str">
        <f>IF(B952="PMSP",VLOOKUP(C952,PMSP,3,FALSE),IF(B952="SINAPI",VLOOKUP(C952,SINAPI,3,FALSE),IF(B952="Cotações",VLOOKUP(C952,Cotações,3,FALSE),IF(B952="CPU",VLOOKUP(C952,CSP,3,FALSE),VLOOKUP(C952,SINAPICOMP,3,FALSE)))))</f>
        <v>Un</v>
      </c>
      <c r="F952" s="55">
        <f>IF(B952="PMSP",VLOOKUP(C952,PMSP,5,FALSE),IF(B952="SINAPI",VLOOKUP(C952,SINAPI,5,FALSE),IF(B952="Cotações",VLOOKUP(C952,Cotações,4,FALSE),IF(B952="CPU",VLOOKUP(C952,CSP,4,FALSE),VLOOKUP(C952,SINAPICOMP,5,FALSE)))))</f>
        <v>1225.2272141199999</v>
      </c>
      <c r="G952" s="56">
        <v>1</v>
      </c>
      <c r="H952" s="55">
        <f>G952*F952</f>
        <v>1225.2272141199999</v>
      </c>
    </row>
    <row r="953" spans="2:8" collapsed="1" x14ac:dyDescent="0.25"/>
    <row r="954" spans="2:8" x14ac:dyDescent="0.25">
      <c r="B954" s="31" t="s">
        <v>9</v>
      </c>
      <c r="C954" s="31" t="s">
        <v>1</v>
      </c>
      <c r="D954" s="31"/>
      <c r="E954" s="31"/>
      <c r="F954" s="31"/>
      <c r="G954" s="73" t="s">
        <v>2</v>
      </c>
      <c r="H954" s="73" t="s">
        <v>66</v>
      </c>
    </row>
    <row r="955" spans="2:8" ht="35.25" customHeight="1" x14ac:dyDescent="0.25">
      <c r="B955" s="36" t="s">
        <v>19383</v>
      </c>
      <c r="C955" s="116" t="s">
        <v>17</v>
      </c>
      <c r="D955" s="116"/>
      <c r="E955" s="116"/>
      <c r="F955" s="44"/>
      <c r="G955" s="68" t="s">
        <v>2</v>
      </c>
      <c r="H955" s="45">
        <f>SUM(H957:H958)</f>
        <v>1910.3035692899998</v>
      </c>
    </row>
    <row r="956" spans="2:8" hidden="1" outlineLevel="1" x14ac:dyDescent="0.25">
      <c r="B956" s="46" t="s">
        <v>61</v>
      </c>
      <c r="C956" s="46" t="s">
        <v>60</v>
      </c>
      <c r="D956" s="46" t="s">
        <v>62</v>
      </c>
      <c r="E956" s="46" t="s">
        <v>2</v>
      </c>
      <c r="F956" s="46" t="s">
        <v>63</v>
      </c>
      <c r="G956" s="69" t="s">
        <v>64</v>
      </c>
      <c r="H956" s="69" t="s">
        <v>65</v>
      </c>
    </row>
    <row r="957" spans="2:8" ht="54" hidden="1" outlineLevel="1" x14ac:dyDescent="0.25">
      <c r="B957" s="47" t="s">
        <v>19279</v>
      </c>
      <c r="C957" s="48">
        <v>100578</v>
      </c>
      <c r="D957" s="57" t="str">
        <f>IF(B957="PMSP",VLOOKUP(C957,PMSP,2,FALSE),IF(B957="SINAPI",VLOOKUP(C957,SINAPI,2,FALSE),IF(B957="Cotações",VLOOKUP(C957,Cotações,2,FALSE),IF(B957="CPU",VLOOKUP(C957,CSP,2,FALSE),VLOOKUP(C957,SINAPICOMP,2,FALSE)))))</f>
        <v>ASSENTAMENTO DE POSTE DE CONCRETO COM COMPRIMENTO NOMINAL DE 9 M, CARGA NOMINAL MENOR OU IGUAL A 1000 DAN, ENGASTAMENTO SIMPLES COM 1,5 M DE SOLO (NÃO INCLUI FORNECIMENTO). AF_11/2019</v>
      </c>
      <c r="E957" s="49" t="str">
        <f>IF(B957="PMSP",VLOOKUP(C957,PMSP,3,FALSE),IF(B957="SINAPI",VLOOKUP(C957,SINAPI,3,FALSE),IF(B957="Cotações",VLOOKUP(C957,Cotações,3,FALSE),IF(B957="CPU",VLOOKUP(C957,CSP,3,FALSE),VLOOKUP(C957,SINAPICOMP,3,FALSE)))))</f>
        <v>UN</v>
      </c>
      <c r="F957" s="50">
        <f>IF(B957="PMSP",VLOOKUP(C957,PMSP,5,FALSE),IF(B957="SINAPI",VLOOKUP(C957,SINAPI,5,FALSE),IF(B957="Cotações",VLOOKUP(C957,Cotações,4,FALSE),IF(B957="CPU",VLOOKUP(C957,CSP,4,FALSE),VLOOKUP(C957,SINAPICOMP,5,FALSE)))))</f>
        <v>428.32</v>
      </c>
      <c r="G957" s="51">
        <v>1</v>
      </c>
      <c r="H957" s="50">
        <f>G957*F957</f>
        <v>428.32</v>
      </c>
    </row>
    <row r="958" spans="2:8" hidden="1" outlineLevel="1" x14ac:dyDescent="0.25">
      <c r="B958" s="52" t="s">
        <v>11826</v>
      </c>
      <c r="C958" s="53">
        <v>50008</v>
      </c>
      <c r="D958" s="16" t="str">
        <f>IF(B958="PMSP",VLOOKUP(C958,PMSP,2,FALSE),IF(B958="SINAPI",VLOOKUP(C958,SINAPI,2,FALSE),IF(B958="Cotações",VLOOKUP(C958,Cotações,2,FALSE),IF(B958="CPU",VLOOKUP(C958,CSP,2,FALSE),VLOOKUP(C958,SINAPICOMP,2,FALSE)))))</f>
        <v>POSTE DE AÇO GALVANIZADO - RETO - FLANGEADO - H= 7,00M</v>
      </c>
      <c r="E958" s="54" t="str">
        <f>IF(B958="PMSP",VLOOKUP(C958,PMSP,3,FALSE),IF(B958="SINAPI",VLOOKUP(C958,SINAPI,3,FALSE),IF(B958="Cotações",VLOOKUP(C958,Cotações,3,FALSE),IF(B958="CPU",VLOOKUP(C958,CSP,3,FALSE),VLOOKUP(C958,SINAPICOMP,3,FALSE)))))</f>
        <v>Un</v>
      </c>
      <c r="F958" s="55">
        <f>IF(B958="PMSP",VLOOKUP(C958,PMSP,5,FALSE),IF(B958="SINAPI",VLOOKUP(C958,SINAPI,5,FALSE),IF(B958="Cotações",VLOOKUP(C958,Cotações,4,FALSE),IF(B958="CPU",VLOOKUP(C958,CSP,4,FALSE),VLOOKUP(C958,SINAPICOMP,5,FALSE)))))</f>
        <v>1481.9835692899999</v>
      </c>
      <c r="G958" s="56">
        <v>1</v>
      </c>
      <c r="H958" s="55">
        <f>G958*F958</f>
        <v>1481.9835692899999</v>
      </c>
    </row>
    <row r="959" spans="2:8" collapsed="1" x14ac:dyDescent="0.25"/>
    <row r="960" spans="2:8" x14ac:dyDescent="0.25">
      <c r="B960" s="31" t="s">
        <v>9</v>
      </c>
      <c r="C960" s="31" t="s">
        <v>1</v>
      </c>
      <c r="D960" s="31"/>
      <c r="E960" s="31"/>
      <c r="F960" s="31"/>
      <c r="G960" s="73" t="s">
        <v>2</v>
      </c>
      <c r="H960" s="73" t="s">
        <v>66</v>
      </c>
    </row>
    <row r="961" spans="2:8" ht="35.25" customHeight="1" x14ac:dyDescent="0.25">
      <c r="B961" s="36" t="s">
        <v>19384</v>
      </c>
      <c r="C961" s="116" t="s">
        <v>18</v>
      </c>
      <c r="D961" s="116"/>
      <c r="E961" s="116"/>
      <c r="F961" s="44"/>
      <c r="G961" s="68" t="s">
        <v>2</v>
      </c>
      <c r="H961" s="45">
        <f>SUM(H963:H964)</f>
        <v>2904.98794847</v>
      </c>
    </row>
    <row r="962" spans="2:8" hidden="1" outlineLevel="1" x14ac:dyDescent="0.25">
      <c r="B962" s="46" t="s">
        <v>61</v>
      </c>
      <c r="C962" s="46" t="s">
        <v>60</v>
      </c>
      <c r="D962" s="46" t="s">
        <v>62</v>
      </c>
      <c r="E962" s="46" t="s">
        <v>2</v>
      </c>
      <c r="F962" s="46" t="s">
        <v>63</v>
      </c>
      <c r="G962" s="69" t="s">
        <v>64</v>
      </c>
      <c r="H962" s="69" t="s">
        <v>65</v>
      </c>
    </row>
    <row r="963" spans="2:8" ht="54" hidden="1" outlineLevel="1" x14ac:dyDescent="0.25">
      <c r="B963" s="47" t="s">
        <v>19279</v>
      </c>
      <c r="C963" s="48">
        <v>100579</v>
      </c>
      <c r="D963" s="57" t="str">
        <f>IF(B963="PMSP",VLOOKUP(C963,PMSP,2,FALSE),IF(B963="SINAPI",VLOOKUP(C963,SINAPI,2,FALSE),IF(B963="Cotações",VLOOKUP(C963,Cotações,2,FALSE),IF(B963="CPU",VLOOKUP(C963,CSP,2,FALSE),VLOOKUP(C963,SINAPICOMP,2,FALSE)))))</f>
        <v>ASSENTAMENTO DE POSTE DE CONCRETO COM COMPRIMENTO NOMINAL DE 10 M, CARGA NOMINAL MENOR OU IGUAL A 1000 DAN, ENGASTAMENTO SIMPLES COM 1,6 M DE SOLO (NÃO INCLUI FORNECIMENTO). AF_11/2019</v>
      </c>
      <c r="E963" s="49" t="str">
        <f>IF(B963="PMSP",VLOOKUP(C963,PMSP,3,FALSE),IF(B963="SINAPI",VLOOKUP(C963,SINAPI,3,FALSE),IF(B963="Cotações",VLOOKUP(C963,Cotações,3,FALSE),IF(B963="CPU",VLOOKUP(C963,CSP,3,FALSE),VLOOKUP(C963,SINAPICOMP,3,FALSE)))))</f>
        <v>UN</v>
      </c>
      <c r="F963" s="50">
        <f>IF(B963="PMSP",VLOOKUP(C963,PMSP,5,FALSE),IF(B963="SINAPI",VLOOKUP(C963,SINAPI,5,FALSE),IF(B963="Cotações",VLOOKUP(C963,Cotações,4,FALSE),IF(B963="CPU",VLOOKUP(C963,CSP,4,FALSE),VLOOKUP(C963,SINAPICOMP,5,FALSE)))))</f>
        <v>468.88</v>
      </c>
      <c r="G963" s="51">
        <v>1</v>
      </c>
      <c r="H963" s="50">
        <f>G963*F963</f>
        <v>468.88</v>
      </c>
    </row>
    <row r="964" spans="2:8" ht="27" hidden="1" outlineLevel="1" x14ac:dyDescent="0.25">
      <c r="B964" s="52" t="s">
        <v>11826</v>
      </c>
      <c r="C964" s="53">
        <v>50033</v>
      </c>
      <c r="D964" s="16" t="str">
        <f>IF(B964="PMSP",VLOOKUP(C964,PMSP,2,FALSE),IF(B964="SINAPI",VLOOKUP(C964,SINAPI,2,FALSE),IF(B964="Cotações",VLOOKUP(C964,Cotações,2,FALSE),IF(B964="CPU",VLOOKUP(C964,CSP,2,FALSE),VLOOKUP(C964,SINAPICOMP,2,FALSE)))))</f>
        <v>POSTE DE AÇO GALVANIZADO - RETO - ENGASTADO - H=10,00M LIVRES</v>
      </c>
      <c r="E964" s="54" t="str">
        <f>IF(B964="PMSP",VLOOKUP(C964,PMSP,3,FALSE),IF(B964="SINAPI",VLOOKUP(C964,SINAPI,3,FALSE),IF(B964="Cotações",VLOOKUP(C964,Cotações,3,FALSE),IF(B964="CPU",VLOOKUP(C964,CSP,3,FALSE),VLOOKUP(C964,SINAPICOMP,3,FALSE)))))</f>
        <v>Un</v>
      </c>
      <c r="F964" s="55">
        <f>IF(B964="PMSP",VLOOKUP(C964,PMSP,5,FALSE),IF(B964="SINAPI",VLOOKUP(C964,SINAPI,5,FALSE),IF(B964="Cotações",VLOOKUP(C964,Cotações,4,FALSE),IF(B964="CPU",VLOOKUP(C964,CSP,4,FALSE),VLOOKUP(C964,SINAPICOMP,5,FALSE)))))</f>
        <v>2436.1079484699999</v>
      </c>
      <c r="G964" s="56">
        <v>1</v>
      </c>
      <c r="H964" s="55">
        <f>G964*F964</f>
        <v>2436.1079484699999</v>
      </c>
    </row>
    <row r="965" spans="2:8" collapsed="1" x14ac:dyDescent="0.25"/>
    <row r="966" spans="2:8" x14ac:dyDescent="0.25">
      <c r="B966" s="31" t="s">
        <v>9</v>
      </c>
      <c r="C966" s="31" t="s">
        <v>1</v>
      </c>
      <c r="D966" s="31"/>
      <c r="E966" s="31"/>
      <c r="F966" s="31"/>
      <c r="G966" s="73" t="s">
        <v>2</v>
      </c>
      <c r="H966" s="73" t="s">
        <v>66</v>
      </c>
    </row>
    <row r="967" spans="2:8" ht="35.25" customHeight="1" x14ac:dyDescent="0.25">
      <c r="B967" s="36" t="s">
        <v>19385</v>
      </c>
      <c r="C967" s="116" t="s">
        <v>19</v>
      </c>
      <c r="D967" s="116"/>
      <c r="E967" s="116"/>
      <c r="F967" s="44"/>
      <c r="G967" s="68" t="s">
        <v>2</v>
      </c>
      <c r="H967" s="45">
        <f>SUM(H969:H970)</f>
        <v>4206.7919227049997</v>
      </c>
    </row>
    <row r="968" spans="2:8" hidden="1" outlineLevel="1" x14ac:dyDescent="0.25">
      <c r="B968" s="46" t="s">
        <v>61</v>
      </c>
      <c r="C968" s="46" t="s">
        <v>60</v>
      </c>
      <c r="D968" s="46" t="s">
        <v>62</v>
      </c>
      <c r="E968" s="46" t="s">
        <v>2</v>
      </c>
      <c r="F968" s="46" t="s">
        <v>63</v>
      </c>
      <c r="G968" s="69" t="s">
        <v>64</v>
      </c>
      <c r="H968" s="69" t="s">
        <v>65</v>
      </c>
    </row>
    <row r="969" spans="2:8" ht="54" hidden="1" outlineLevel="1" x14ac:dyDescent="0.25">
      <c r="B969" s="47" t="s">
        <v>19279</v>
      </c>
      <c r="C969" s="48">
        <v>100585</v>
      </c>
      <c r="D969" s="57" t="str">
        <f>IF(B969="PMSP",VLOOKUP(C969,PMSP,2,FALSE),IF(B969="SINAPI",VLOOKUP(C969,SINAPI,2,FALSE),IF(B969="Cotações",VLOOKUP(C969,Cotações,2,FALSE),IF(B969="CPU",VLOOKUP(C969,CSP,2,FALSE),VLOOKUP(C969,SINAPICOMP,2,FALSE)))))</f>
        <v>ASSENTAMENTO DE POSTE DE CONCRETO COM COMPRIMENTO NOMINAL DE 12 M, CARGA NOMINAL MENOR OU IGUAL A 1000 DAN, ENGASTAMENTO SIMPLES COM 1,8 M DE SOLO (NÃO INCLUI FORNECIMENTO). AF_11/2019</v>
      </c>
      <c r="E969" s="49" t="str">
        <f>IF(B969="PMSP",VLOOKUP(C969,PMSP,3,FALSE),IF(B969="SINAPI",VLOOKUP(C969,SINAPI,3,FALSE),IF(B969="Cotações",VLOOKUP(C969,Cotações,3,FALSE),IF(B969="CPU",VLOOKUP(C969,CSP,3,FALSE),VLOOKUP(C969,SINAPICOMP,3,FALSE)))))</f>
        <v>UN</v>
      </c>
      <c r="F969" s="50">
        <f>IF(B969="PMSP",VLOOKUP(C969,PMSP,5,FALSE),IF(B969="SINAPI",VLOOKUP(C969,SINAPI,5,FALSE),IF(B969="Cotações",VLOOKUP(C969,Cotações,4,FALSE),IF(B969="CPU",VLOOKUP(C969,CSP,4,FALSE),VLOOKUP(C969,SINAPICOMP,5,FALSE)))))</f>
        <v>552.63</v>
      </c>
      <c r="G969" s="51">
        <v>1</v>
      </c>
      <c r="H969" s="50">
        <f>G969*F969</f>
        <v>552.63</v>
      </c>
    </row>
    <row r="970" spans="2:8" ht="27" hidden="1" outlineLevel="1" x14ac:dyDescent="0.25">
      <c r="B970" s="52" t="s">
        <v>11829</v>
      </c>
      <c r="C970" s="53">
        <v>10</v>
      </c>
      <c r="D970" s="16" t="str">
        <f>IF(B970="PMSP",VLOOKUP(C970,PMSP,2,FALSE),IF(B970="SINAPI",VLOOKUP(C970,SINAPI,2,FALSE),IF(B970="Cotações",VLOOKUP(C970,Cotações,2,FALSE),IF(B970="CPU",VLOOKUP(C970,CSP,2,FALSE),VLOOKUP(C970,SINAPICOMP,2,FALSE)))))</f>
        <v>POSTE DE AÇO GALVANIZADO - RETO - ENGASTADO - H=12,00M LIVRES</v>
      </c>
      <c r="E970" s="54" t="str">
        <f>IF(B970="PMSP",VLOOKUP(C970,PMSP,3,FALSE),IF(B970="SINAPI",VLOOKUP(C970,SINAPI,3,FALSE),IF(B970="Cotações",VLOOKUP(C970,Cotações,3,FALSE),IF(B970="CPU",VLOOKUP(C970,CSP,3,FALSE),VLOOKUP(C970,SINAPICOMP,3,FALSE)))))</f>
        <v>Und.</v>
      </c>
      <c r="F970" s="55">
        <f>IF(B970="PMSP",VLOOKUP(C970,PMSP,5,FALSE),IF(B970="SINAPI",VLOOKUP(C970,SINAPI,5,FALSE),IF(B970="Cotações",VLOOKUP(C970,Cotações,4,FALSE),IF(B970="CPU",VLOOKUP(C970,CSP,4,FALSE),VLOOKUP(C970,SINAPICOMP,5,FALSE)))))</f>
        <v>3654.1619227049996</v>
      </c>
      <c r="G970" s="56">
        <v>1</v>
      </c>
      <c r="H970" s="55">
        <f>G970*F970</f>
        <v>3654.1619227049996</v>
      </c>
    </row>
    <row r="971" spans="2:8" collapsed="1" x14ac:dyDescent="0.25"/>
    <row r="972" spans="2:8" x14ac:dyDescent="0.25">
      <c r="B972" s="31" t="s">
        <v>9</v>
      </c>
      <c r="C972" s="31" t="s">
        <v>1</v>
      </c>
      <c r="D972" s="31"/>
      <c r="E972" s="31"/>
      <c r="F972" s="31"/>
      <c r="G972" s="73" t="s">
        <v>2</v>
      </c>
      <c r="H972" s="73" t="s">
        <v>66</v>
      </c>
    </row>
    <row r="973" spans="2:8" ht="35.25" customHeight="1" x14ac:dyDescent="0.25">
      <c r="B973" s="36" t="s">
        <v>19386</v>
      </c>
      <c r="C973" s="116" t="s">
        <v>20</v>
      </c>
      <c r="D973" s="116"/>
      <c r="E973" s="116"/>
      <c r="F973" s="44"/>
      <c r="G973" s="68" t="s">
        <v>2</v>
      </c>
      <c r="H973" s="45">
        <f>SUM(H975:H976)</f>
        <v>6794.4998711749995</v>
      </c>
    </row>
    <row r="974" spans="2:8" hidden="1" outlineLevel="1" x14ac:dyDescent="0.25">
      <c r="B974" s="46" t="s">
        <v>61</v>
      </c>
      <c r="C974" s="46" t="s">
        <v>60</v>
      </c>
      <c r="D974" s="46" t="s">
        <v>62</v>
      </c>
      <c r="E974" s="46" t="s">
        <v>2</v>
      </c>
      <c r="F974" s="46" t="s">
        <v>63</v>
      </c>
      <c r="G974" s="69" t="s">
        <v>64</v>
      </c>
      <c r="H974" s="69" t="s">
        <v>65</v>
      </c>
    </row>
    <row r="975" spans="2:8" ht="54" hidden="1" outlineLevel="1" x14ac:dyDescent="0.25">
      <c r="B975" s="47" t="s">
        <v>19279</v>
      </c>
      <c r="C975" s="48">
        <v>100593</v>
      </c>
      <c r="D975" s="57" t="str">
        <f>IF(B975="PMSP",VLOOKUP(C975,PMSP,2,FALSE),IF(B975="SINAPI",VLOOKUP(C975,SINAPI,2,FALSE),IF(B975="Cotações",VLOOKUP(C975,Cotações,2,FALSE),IF(B975="CPU",VLOOKUP(C975,CSP,2,FALSE),VLOOKUP(C975,SINAPICOMP,2,FALSE)))))</f>
        <v>ASSENTAMENTO DE POSTE DE CONCRETO COM COMPRIMENTO NOMINAL DE 15 M, CARGA NOMINAL MENOR OU IGUAL A 1000 DAN, ENGASTAMENTO SIMPLES COM 2,1 M DE SOLO (NÃO INCLUI FORNECIMENTO). AF_11/2019</v>
      </c>
      <c r="E975" s="49" t="str">
        <f>IF(B975="PMSP",VLOOKUP(C975,PMSP,3,FALSE),IF(B975="SINAPI",VLOOKUP(C975,SINAPI,3,FALSE),IF(B975="Cotações",VLOOKUP(C975,Cotações,3,FALSE),IF(B975="CPU",VLOOKUP(C975,CSP,3,FALSE),VLOOKUP(C975,SINAPICOMP,3,FALSE)))))</f>
        <v>UN</v>
      </c>
      <c r="F975" s="50">
        <f>IF(B975="PMSP",VLOOKUP(C975,PMSP,5,FALSE),IF(B975="SINAPI",VLOOKUP(C975,SINAPI,5,FALSE),IF(B975="Cotações",VLOOKUP(C975,Cotações,4,FALSE),IF(B975="CPU",VLOOKUP(C975,CSP,4,FALSE),VLOOKUP(C975,SINAPICOMP,5,FALSE)))))</f>
        <v>704.23</v>
      </c>
      <c r="G975" s="51">
        <v>1</v>
      </c>
      <c r="H975" s="50">
        <f>G975*F975</f>
        <v>704.23</v>
      </c>
    </row>
    <row r="976" spans="2:8" ht="27" hidden="1" outlineLevel="1" x14ac:dyDescent="0.25">
      <c r="B976" s="52" t="s">
        <v>11829</v>
      </c>
      <c r="C976" s="53">
        <v>11</v>
      </c>
      <c r="D976" s="16" t="str">
        <f>IF(B976="PMSP",VLOOKUP(C976,PMSP,2,FALSE),IF(B976="SINAPI",VLOOKUP(C976,SINAPI,2,FALSE),IF(B976="Cotações",VLOOKUP(C976,Cotações,2,FALSE),IF(B976="CPU",VLOOKUP(C976,CSP,2,FALSE),VLOOKUP(C976,SINAPICOMP,2,FALSE)))))</f>
        <v>POSTE DE AÇO GALVANIZADO - RETO - ENGASTADO - H=15,00M LIVRES</v>
      </c>
      <c r="E976" s="54" t="str">
        <f>IF(B976="PMSP",VLOOKUP(C976,PMSP,3,FALSE),IF(B976="SINAPI",VLOOKUP(C976,SINAPI,3,FALSE),IF(B976="Cotações",VLOOKUP(C976,Cotações,3,FALSE),IF(B976="CPU",VLOOKUP(C976,CSP,3,FALSE),VLOOKUP(C976,SINAPICOMP,3,FALSE)))))</f>
        <v>Und.</v>
      </c>
      <c r="F976" s="55">
        <f>IF(B976="PMSP",VLOOKUP(C976,PMSP,5,FALSE),IF(B976="SINAPI",VLOOKUP(C976,SINAPI,5,FALSE),IF(B976="Cotações",VLOOKUP(C976,Cotações,4,FALSE),IF(B976="CPU",VLOOKUP(C976,CSP,4,FALSE),VLOOKUP(C976,SINAPICOMP,5,FALSE)))))</f>
        <v>6090.2698711749999</v>
      </c>
      <c r="G976" s="56">
        <v>1</v>
      </c>
      <c r="H976" s="55">
        <f>G976*F976</f>
        <v>6090.2698711749999</v>
      </c>
    </row>
    <row r="977" spans="2:8" collapsed="1" x14ac:dyDescent="0.25"/>
    <row r="978" spans="2:8" x14ac:dyDescent="0.25">
      <c r="B978" s="31" t="s">
        <v>9</v>
      </c>
      <c r="C978" s="31" t="s">
        <v>1</v>
      </c>
      <c r="D978" s="31"/>
      <c r="E978" s="31"/>
      <c r="F978" s="31"/>
      <c r="G978" s="73" t="s">
        <v>2</v>
      </c>
      <c r="H978" s="73" t="s">
        <v>66</v>
      </c>
    </row>
    <row r="979" spans="2:8" ht="36" customHeight="1" x14ac:dyDescent="0.25">
      <c r="B979" s="36" t="s">
        <v>19387</v>
      </c>
      <c r="C979" s="116" t="s">
        <v>19388</v>
      </c>
      <c r="D979" s="116"/>
      <c r="E979" s="116"/>
      <c r="F979" s="44"/>
      <c r="G979" s="68" t="s">
        <v>2</v>
      </c>
      <c r="H979" s="45">
        <f>SUM(H981:H982)</f>
        <v>2132.2600000000002</v>
      </c>
    </row>
    <row r="980" spans="2:8" hidden="1" outlineLevel="1" x14ac:dyDescent="0.25">
      <c r="B980" s="46" t="s">
        <v>61</v>
      </c>
      <c r="C980" s="46" t="s">
        <v>60</v>
      </c>
      <c r="D980" s="46" t="s">
        <v>62</v>
      </c>
      <c r="E980" s="46" t="s">
        <v>2</v>
      </c>
      <c r="F980" s="46" t="s">
        <v>63</v>
      </c>
      <c r="G980" s="69" t="s">
        <v>64</v>
      </c>
      <c r="H980" s="69" t="s">
        <v>65</v>
      </c>
    </row>
    <row r="981" spans="2:8" ht="54" hidden="1" outlineLevel="1" x14ac:dyDescent="0.25">
      <c r="B981" s="47" t="s">
        <v>19279</v>
      </c>
      <c r="C981" s="48">
        <v>100583</v>
      </c>
      <c r="D981" s="57" t="str">
        <f>IF(B981="PMSP",VLOOKUP(C981,PMSP,2,FALSE),IF(B981="SINAPI",VLOOKUP(C981,SINAPI,2,FALSE),IF(B981="Cotações",VLOOKUP(C981,Cotações,2,FALSE),IF(B981="CPU",VLOOKUP(C981,CSP,2,FALSE),VLOOKUP(C981,SINAPICOMP,2,FALSE)))))</f>
        <v>ASSENTAMENTO DE POSTE DE CONCRETO COM COMPRIMENTO NOMINAL DE 11 M, CARGA NOMINAL MENOR OU IGUAL A 1000 DAN, ENGASTAMENTO SIMPLES COM 1,7 M DE SOLO (NÃO INCLUI FORNECIMENTO). AF_11/2019</v>
      </c>
      <c r="E981" s="49" t="str">
        <f>IF(B981="PMSP",VLOOKUP(C981,PMSP,3,FALSE),IF(B981="SINAPI",VLOOKUP(C981,SINAPI,3,FALSE),IF(B981="Cotações",VLOOKUP(C981,Cotações,3,FALSE),IF(B981="CPU",VLOOKUP(C981,CSP,3,FALSE),VLOOKUP(C981,SINAPICOMP,3,FALSE)))))</f>
        <v>UN</v>
      </c>
      <c r="F981" s="50">
        <f>IF(B981="PMSP",VLOOKUP(C981,PMSP,5,FALSE),IF(B981="SINAPI",VLOOKUP(C981,SINAPI,5,FALSE),IF(B981="Cotações",VLOOKUP(C981,Cotações,4,FALSE),IF(B981="CPU",VLOOKUP(C981,CSP,4,FALSE),VLOOKUP(C981,SINAPICOMP,5,FALSE)))))</f>
        <v>510.63</v>
      </c>
      <c r="G981" s="51">
        <v>1</v>
      </c>
      <c r="H981" s="50">
        <f>G981*F981</f>
        <v>510.63</v>
      </c>
    </row>
    <row r="982" spans="2:8" ht="27" hidden="1" outlineLevel="1" x14ac:dyDescent="0.25">
      <c r="B982" s="52" t="s">
        <v>11830</v>
      </c>
      <c r="C982" s="53">
        <v>5045</v>
      </c>
      <c r="D982" s="16" t="str">
        <f>IF(B982="PMSP",VLOOKUP(C982,PMSP,2,FALSE),IF(B982="SINAPI",VLOOKUP(C982,SINAPI,2,FALSE),IF(B982="Cotações",VLOOKUP(C982,Cotações,2,FALSE),IF(B982="CPU",VLOOKUP(C982,CSP,2,FALSE),VLOOKUP(C982,SINAPICOMP,2,FALSE)))))</f>
        <v>POSTE DE CONCRETO ARMADO DE SECAO CIRCULAR, EXTENSAO DE 11,00 M, RESISTENCIA DE 200 A 300 DAN, TIPO C-14</v>
      </c>
      <c r="E982" s="54" t="str">
        <f>IF(B982="PMSP",VLOOKUP(C982,PMSP,3,FALSE),IF(B982="SINAPI",VLOOKUP(C982,SINAPI,3,FALSE),IF(B982="Cotações",VLOOKUP(C982,Cotações,3,FALSE),IF(B982="CPU",VLOOKUP(C982,CSP,3,FALSE),VLOOKUP(C982,SINAPICOMP,3,FALSE)))))</f>
        <v xml:space="preserve">UN    </v>
      </c>
      <c r="F982" s="55" t="str">
        <f>IF(B982="PMSP",VLOOKUP(C982,PMSP,5,FALSE),IF(B982="SINAPI",VLOOKUP(C982,SINAPI,5,FALSE),IF(B982="Cotações",VLOOKUP(C982,Cotações,4,FALSE),IF(B982="CPU",VLOOKUP(C982,CSP,4,FALSE),VLOOKUP(C982,SINAPICOMP,5,FALSE)))))</f>
        <v>1.621,63</v>
      </c>
      <c r="G982" s="56">
        <v>1</v>
      </c>
      <c r="H982" s="55">
        <f>G982*F982</f>
        <v>1621.63</v>
      </c>
    </row>
    <row r="983" spans="2:8" collapsed="1" x14ac:dyDescent="0.25"/>
    <row r="984" spans="2:8" x14ac:dyDescent="0.25">
      <c r="B984" s="31" t="s">
        <v>9</v>
      </c>
      <c r="C984" s="31" t="s">
        <v>1</v>
      </c>
      <c r="D984" s="31"/>
      <c r="E984" s="31"/>
      <c r="F984" s="31"/>
      <c r="G984" s="73" t="s">
        <v>2</v>
      </c>
      <c r="H984" s="73" t="s">
        <v>66</v>
      </c>
    </row>
    <row r="985" spans="2:8" ht="36" customHeight="1" x14ac:dyDescent="0.25">
      <c r="B985" s="36" t="s">
        <v>19389</v>
      </c>
      <c r="C985" s="116" t="s">
        <v>28</v>
      </c>
      <c r="D985" s="116"/>
      <c r="E985" s="116"/>
      <c r="F985" s="44"/>
      <c r="G985" s="68" t="s">
        <v>2</v>
      </c>
      <c r="H985" s="45">
        <f>SUM(H987:H988)</f>
        <v>1030.02</v>
      </c>
    </row>
    <row r="986" spans="2:8" hidden="1" outlineLevel="1" x14ac:dyDescent="0.25">
      <c r="B986" s="46" t="s">
        <v>61</v>
      </c>
      <c r="C986" s="46" t="s">
        <v>60</v>
      </c>
      <c r="D986" s="46" t="s">
        <v>62</v>
      </c>
      <c r="E986" s="46" t="s">
        <v>2</v>
      </c>
      <c r="F986" s="46" t="s">
        <v>63</v>
      </c>
      <c r="G986" s="69" t="s">
        <v>64</v>
      </c>
      <c r="H986" s="69" t="s">
        <v>65</v>
      </c>
    </row>
    <row r="987" spans="2:8" ht="54" hidden="1" outlineLevel="1" x14ac:dyDescent="0.25">
      <c r="B987" s="47" t="s">
        <v>19279</v>
      </c>
      <c r="C987" s="48">
        <v>100578</v>
      </c>
      <c r="D987" s="57" t="str">
        <f>IF(B987="PMSP",VLOOKUP(C987,PMSP,2,FALSE),IF(B987="SINAPI",VLOOKUP(C987,SINAPI,2,FALSE),IF(B987="Cotações",VLOOKUP(C987,Cotações,2,FALSE),IF(B987="CPU",VLOOKUP(C987,CSP,2,FALSE),VLOOKUP(C987,SINAPICOMP,2,FALSE)))))</f>
        <v>ASSENTAMENTO DE POSTE DE CONCRETO COM COMPRIMENTO NOMINAL DE 9 M, CARGA NOMINAL MENOR OU IGUAL A 1000 DAN, ENGASTAMENTO SIMPLES COM 1,5 M DE SOLO (NÃO INCLUI FORNECIMENTO). AF_11/2019</v>
      </c>
      <c r="E987" s="49" t="str">
        <f>IF(B987="PMSP",VLOOKUP(C987,PMSP,3,FALSE),IF(B987="SINAPI",VLOOKUP(C987,SINAPI,3,FALSE),IF(B987="Cotações",VLOOKUP(C987,Cotações,3,FALSE),IF(B987="CPU",VLOOKUP(C987,CSP,3,FALSE),VLOOKUP(C987,SINAPICOMP,3,FALSE)))))</f>
        <v>UN</v>
      </c>
      <c r="F987" s="50">
        <f>IF(B987="PMSP",VLOOKUP(C987,PMSP,5,FALSE),IF(B987="SINAPI",VLOOKUP(C987,SINAPI,5,FALSE),IF(B987="Cotações",VLOOKUP(C987,Cotações,4,FALSE),IF(B987="CPU",VLOOKUP(C987,CSP,4,FALSE),VLOOKUP(C987,SINAPICOMP,5,FALSE)))))</f>
        <v>428.32</v>
      </c>
      <c r="G987" s="51">
        <v>1</v>
      </c>
      <c r="H987" s="50">
        <f>G987*F987</f>
        <v>428.32</v>
      </c>
    </row>
    <row r="988" spans="2:8" ht="27" hidden="1" outlineLevel="1" x14ac:dyDescent="0.25">
      <c r="B988" s="52" t="s">
        <v>11830</v>
      </c>
      <c r="C988" s="53">
        <v>41196</v>
      </c>
      <c r="D988" s="16" t="str">
        <f>IF(B988="PMSP",VLOOKUP(C988,PMSP,2,FALSE),IF(B988="SINAPI",VLOOKUP(C988,SINAPI,2,FALSE),IF(B988="Cotações",VLOOKUP(C988,Cotações,2,FALSE),IF(B988="CPU",VLOOKUP(C988,CSP,2,FALSE),VLOOKUP(C988,SINAPICOMP,2,FALSE)))))</f>
        <v>POSTE DE CONCRETO ARMADO DE SECAO DUPLO T, EXTENSAO DE 9,00 M, RESISTENCIA DE 150 DAN, TIPO D</v>
      </c>
      <c r="E988" s="54" t="str">
        <f>IF(B988="PMSP",VLOOKUP(C988,PMSP,3,FALSE),IF(B988="SINAPI",VLOOKUP(C988,SINAPI,3,FALSE),IF(B988="Cotações",VLOOKUP(C988,Cotações,3,FALSE),IF(B988="CPU",VLOOKUP(C988,CSP,3,FALSE),VLOOKUP(C988,SINAPICOMP,3,FALSE)))))</f>
        <v xml:space="preserve">UN    </v>
      </c>
      <c r="F988" s="55" t="str">
        <f>IF(B988="PMSP",VLOOKUP(C988,PMSP,5,FALSE),IF(B988="SINAPI",VLOOKUP(C988,SINAPI,5,FALSE),IF(B988="Cotações",VLOOKUP(C988,Cotações,4,FALSE),IF(B988="CPU",VLOOKUP(C988,CSP,4,FALSE),VLOOKUP(C988,SINAPICOMP,5,FALSE)))))</f>
        <v>601,70</v>
      </c>
      <c r="G988" s="56">
        <v>1</v>
      </c>
      <c r="H988" s="55">
        <f>G988*F988</f>
        <v>601.70000000000005</v>
      </c>
    </row>
    <row r="989" spans="2:8" collapsed="1" x14ac:dyDescent="0.25"/>
    <row r="990" spans="2:8" x14ac:dyDescent="0.25">
      <c r="B990" s="31" t="s">
        <v>9</v>
      </c>
      <c r="C990" s="31" t="s">
        <v>1</v>
      </c>
      <c r="D990" s="31"/>
      <c r="E990" s="31"/>
      <c r="F990" s="31"/>
      <c r="G990" s="73" t="s">
        <v>2</v>
      </c>
      <c r="H990" s="73" t="s">
        <v>66</v>
      </c>
    </row>
    <row r="991" spans="2:8" ht="55.5" customHeight="1" x14ac:dyDescent="0.25">
      <c r="B991" s="36" t="s">
        <v>19390</v>
      </c>
      <c r="C991" s="116" t="s">
        <v>29</v>
      </c>
      <c r="D991" s="116"/>
      <c r="E991" s="116"/>
      <c r="F991" s="44"/>
      <c r="G991" s="68" t="s">
        <v>2</v>
      </c>
      <c r="H991" s="45">
        <f>SUM(H993:H996)</f>
        <v>387.88566666666668</v>
      </c>
    </row>
    <row r="992" spans="2:8" hidden="1" outlineLevel="1" x14ac:dyDescent="0.25">
      <c r="B992" s="46" t="s">
        <v>61</v>
      </c>
      <c r="C992" s="46" t="s">
        <v>60</v>
      </c>
      <c r="D992" s="46" t="s">
        <v>62</v>
      </c>
      <c r="E992" s="46" t="s">
        <v>2</v>
      </c>
      <c r="F992" s="46" t="s">
        <v>63</v>
      </c>
      <c r="G992" s="69" t="s">
        <v>64</v>
      </c>
      <c r="H992" s="69" t="s">
        <v>65</v>
      </c>
    </row>
    <row r="993" spans="2:8" ht="54" hidden="1" outlineLevel="1" x14ac:dyDescent="0.25">
      <c r="B993" s="47" t="s">
        <v>19279</v>
      </c>
      <c r="C993" s="48">
        <v>5928</v>
      </c>
      <c r="D993" s="57" t="str">
        <f>IF(B993="PMSP",VLOOKUP(C993,PMSP,2,FALSE),IF(B993="SINAPI",VLOOKUP(C993,SINAPI,2,FALSE),IF(B993="Cotações",VLOOKUP(C993,Cotações,2,FALSE),IF(B993="CPU",VLOOKUP(C993,CSP,2,FALSE),VLOOKUP(C993,SINAPICOMP,2,FALSE)))))</f>
        <v>GUINDAUTO HIDRÁULICO, CAPACIDADE MÁXIMA DE CARGA 6200 KG, MOMENTO MÁXIMO DE CARGA 11,7 TM, ALCANCE MÁXIMO HORIZONTAL 9,70 M, INCLUSIVE CAMINHÃO TOCO PBT 16.000 KG, POTÊNCIA DE 189 CV - CHP DIURNO. AF_06/2014</v>
      </c>
      <c r="E993" s="49" t="str">
        <f>IF(B993="PMSP",VLOOKUP(C993,PMSP,3,FALSE),IF(B993="SINAPI",VLOOKUP(C993,SINAPI,3,FALSE),IF(B993="Cotações",VLOOKUP(C993,Cotações,3,FALSE),IF(B993="CPU",VLOOKUP(C993,CSP,3,FALSE),VLOOKUP(C993,SINAPICOMP,3,FALSE)))))</f>
        <v>CHP</v>
      </c>
      <c r="F993" s="50">
        <f>IF(B993="PMSP",VLOOKUP(C993,PMSP,5,FALSE),IF(B993="SINAPI",VLOOKUP(C993,SINAPI,5,FALSE),IF(B993="Cotações",VLOOKUP(C993,Cotações,4,FALSE),IF(B993="CPU",VLOOKUP(C993,CSP,4,FALSE),VLOOKUP(C993,SINAPICOMP,5,FALSE)))))</f>
        <v>266.04000000000002</v>
      </c>
      <c r="G993" s="51">
        <f>7/15</f>
        <v>0.46666666666666667</v>
      </c>
      <c r="H993" s="50">
        <f>G993*F993</f>
        <v>124.15200000000002</v>
      </c>
    </row>
    <row r="994" spans="2:8" hidden="1" outlineLevel="1" x14ac:dyDescent="0.25">
      <c r="B994" s="52" t="s">
        <v>19279</v>
      </c>
      <c r="C994" s="53">
        <v>88265</v>
      </c>
      <c r="D994" s="16" t="str">
        <f>IF(B994="PMSP",VLOOKUP(C994,PMSP,2,FALSE),IF(B994="SINAPI",VLOOKUP(C994,SINAPI,2,FALSE),IF(B994="Cotações",VLOOKUP(C994,Cotações,2,FALSE),IF(B994="CPU",VLOOKUP(C994,CSP,2,FALSE),VLOOKUP(C994,SINAPICOMP,2,FALSE)))))</f>
        <v>ELETRICISTA INDUSTRIAL COM ENCARGOS COMPLEMENTARES</v>
      </c>
      <c r="E994" s="54" t="str">
        <f>IF(B994="PMSP",VLOOKUP(C994,PMSP,3,FALSE),IF(B994="SINAPI",VLOOKUP(C994,SINAPI,3,FALSE),IF(B994="Cotações",VLOOKUP(C994,Cotações,3,FALSE),IF(B994="CPU",VLOOKUP(C994,CSP,3,FALSE),VLOOKUP(C994,SINAPICOMP,3,FALSE)))))</f>
        <v>H</v>
      </c>
      <c r="F994" s="55">
        <f>IF(B994="PMSP",VLOOKUP(C994,PMSP,5,FALSE),IF(B994="SINAPI",VLOOKUP(C994,SINAPI,5,FALSE),IF(B994="Cotações",VLOOKUP(C994,Cotações,4,FALSE),IF(B994="CPU",VLOOKUP(C994,CSP,4,FALSE),VLOOKUP(C994,SINAPICOMP,5,FALSE)))))</f>
        <v>26.71</v>
      </c>
      <c r="G994" s="56">
        <f>G993</f>
        <v>0.46666666666666667</v>
      </c>
      <c r="H994" s="55">
        <f>G994*F994</f>
        <v>12.464666666666668</v>
      </c>
    </row>
    <row r="995" spans="2:8" hidden="1" outlineLevel="1" x14ac:dyDescent="0.25">
      <c r="B995" s="47" t="s">
        <v>11829</v>
      </c>
      <c r="C995" s="48">
        <v>12</v>
      </c>
      <c r="D995" s="57" t="str">
        <f>IF(B995="PMSP",VLOOKUP(C995,PMSP,2,FALSE),IF(B995="SINAPI",VLOOKUP(C995,SINAPI,2,FALSE),IF(B995="Cotações",VLOOKUP(C995,Cotações,2,FALSE),IF(B995="CPU",VLOOKUP(C995,CSP,2,FALSE),VLOOKUP(C995,SINAPICOMP,2,FALSE)))))</f>
        <v>Braço curto em tubo de aço galvanizado a fogo, 48mm.</v>
      </c>
      <c r="E995" s="49" t="str">
        <f>IF(B995="PMSP",VLOOKUP(C995,PMSP,3,FALSE),IF(B995="SINAPI",VLOOKUP(C995,SINAPI,3,FALSE),IF(B995="Cotações",VLOOKUP(C995,Cotações,3,FALSE),IF(B995="CPU",VLOOKUP(C995,CSP,3,FALSE),VLOOKUP(C995,SINAPICOMP,3,FALSE)))))</f>
        <v>Und.</v>
      </c>
      <c r="F995" s="50">
        <f>IF(B995="PMSP",VLOOKUP(C995,PMSP,5,FALSE),IF(B995="SINAPI",VLOOKUP(C995,SINAPI,5,FALSE),IF(B995="Cotações",VLOOKUP(C995,Cotações,4,FALSE),IF(B995="CPU",VLOOKUP(C995,CSP,4,FALSE),VLOOKUP(C995,SINAPICOMP,5,FALSE)))))</f>
        <v>204.869</v>
      </c>
      <c r="G995" s="51">
        <v>1</v>
      </c>
      <c r="H995" s="50">
        <f>G995*F995</f>
        <v>204.869</v>
      </c>
    </row>
    <row r="996" spans="2:8" ht="40.5" hidden="1" outlineLevel="1" x14ac:dyDescent="0.25">
      <c r="B996" s="52" t="s">
        <v>11830</v>
      </c>
      <c r="C996" s="53">
        <v>420</v>
      </c>
      <c r="D996" s="16" t="str">
        <f>IF(B996="PMSP",VLOOKUP(C996,PMSP,2,FALSE),IF(B996="SINAPI",VLOOKUP(C996,SINAPI,2,FALSE),IF(B996="Cotações",VLOOKUP(C996,Cotações,2,FALSE),IF(B996="CPU",VLOOKUP(C996,CSP,2,FALSE),VLOOKUP(C996,SINAPICOMP,2,FALSE)))))</f>
        <v>CINTA CIRCULAR EM ACO GALVANIZADO DE 150 MM DE DIAMETRO PARA FIXACAO DE CAIXA MEDICAO, INCLUI PARAFUSOS E PORCAS</v>
      </c>
      <c r="E996" s="54" t="str">
        <f>IF(B996="PMSP",VLOOKUP(C996,PMSP,3,FALSE),IF(B996="SINAPI",VLOOKUP(C996,SINAPI,3,FALSE),IF(B996="Cotações",VLOOKUP(C996,Cotações,3,FALSE),IF(B996="CPU",VLOOKUP(C996,CSP,3,FALSE),VLOOKUP(C996,SINAPICOMP,3,FALSE)))))</f>
        <v xml:space="preserve">UN    </v>
      </c>
      <c r="F996" s="55" t="str">
        <f>IF(B996="PMSP",VLOOKUP(C996,PMSP,5,FALSE),IF(B996="SINAPI",VLOOKUP(C996,SINAPI,5,FALSE),IF(B996="Cotações",VLOOKUP(C996,Cotações,4,FALSE),IF(B996="CPU",VLOOKUP(C996,CSP,4,FALSE),VLOOKUP(C996,SINAPICOMP,5,FALSE)))))</f>
        <v>46,40</v>
      </c>
      <c r="G996" s="56">
        <v>1</v>
      </c>
      <c r="H996" s="55">
        <f>G996*F996</f>
        <v>46.4</v>
      </c>
    </row>
    <row r="997" spans="2:8" collapsed="1" x14ac:dyDescent="0.25"/>
    <row r="998" spans="2:8" x14ac:dyDescent="0.25">
      <c r="B998" s="31" t="s">
        <v>9</v>
      </c>
      <c r="C998" s="31" t="s">
        <v>1</v>
      </c>
      <c r="D998" s="31"/>
      <c r="E998" s="31"/>
      <c r="F998" s="31"/>
      <c r="G998" s="73" t="s">
        <v>2</v>
      </c>
      <c r="H998" s="73" t="s">
        <v>66</v>
      </c>
    </row>
    <row r="999" spans="2:8" ht="55.5" customHeight="1" x14ac:dyDescent="0.25">
      <c r="B999" s="36" t="s">
        <v>19391</v>
      </c>
      <c r="C999" s="116" t="s">
        <v>30</v>
      </c>
      <c r="D999" s="116"/>
      <c r="E999" s="116"/>
      <c r="F999" s="44"/>
      <c r="G999" s="68" t="s">
        <v>2</v>
      </c>
      <c r="H999" s="45">
        <f>SUM(H1001:H1004)</f>
        <v>475.68666666666667</v>
      </c>
    </row>
    <row r="1000" spans="2:8" hidden="1" outlineLevel="1" x14ac:dyDescent="0.25">
      <c r="B1000" s="46" t="s">
        <v>61</v>
      </c>
      <c r="C1000" s="46" t="s">
        <v>60</v>
      </c>
      <c r="D1000" s="46" t="s">
        <v>62</v>
      </c>
      <c r="E1000" s="46" t="s">
        <v>2</v>
      </c>
      <c r="F1000" s="46" t="s">
        <v>63</v>
      </c>
      <c r="G1000" s="69" t="s">
        <v>64</v>
      </c>
      <c r="H1000" s="69" t="s">
        <v>65</v>
      </c>
    </row>
    <row r="1001" spans="2:8" ht="54" hidden="1" outlineLevel="1" x14ac:dyDescent="0.25">
      <c r="B1001" s="47" t="s">
        <v>19279</v>
      </c>
      <c r="C1001" s="48">
        <v>5928</v>
      </c>
      <c r="D1001" s="57" t="str">
        <f>IF(B1001="PMSP",VLOOKUP(C1001,PMSP,2,FALSE),IF(B1001="SINAPI",VLOOKUP(C1001,SINAPI,2,FALSE),IF(B1001="Cotações",VLOOKUP(C1001,Cotações,2,FALSE),IF(B1001="CPU",VLOOKUP(C1001,CSP,2,FALSE),VLOOKUP(C1001,SINAPICOMP,2,FALSE)))))</f>
        <v>GUINDAUTO HIDRÁULICO, CAPACIDADE MÁXIMA DE CARGA 6200 KG, MOMENTO MÁXIMO DE CARGA 11,7 TM, ALCANCE MÁXIMO HORIZONTAL 9,70 M, INCLUSIVE CAMINHÃO TOCO PBT 16.000 KG, POTÊNCIA DE 189 CV - CHP DIURNO. AF_06/2014</v>
      </c>
      <c r="E1001" s="49" t="str">
        <f>IF(B1001="PMSP",VLOOKUP(C1001,PMSP,3,FALSE),IF(B1001="SINAPI",VLOOKUP(C1001,SINAPI,3,FALSE),IF(B1001="Cotações",VLOOKUP(C1001,Cotações,3,FALSE),IF(B1001="CPU",VLOOKUP(C1001,CSP,3,FALSE),VLOOKUP(C1001,SINAPICOMP,3,FALSE)))))</f>
        <v>CHP</v>
      </c>
      <c r="F1001" s="50">
        <f>IF(B1001="PMSP",VLOOKUP(C1001,PMSP,5,FALSE),IF(B1001="SINAPI",VLOOKUP(C1001,SINAPI,5,FALSE),IF(B1001="Cotações",VLOOKUP(C1001,Cotações,4,FALSE),IF(B1001="CPU",VLOOKUP(C1001,CSP,4,FALSE),VLOOKUP(C1001,SINAPICOMP,5,FALSE)))))</f>
        <v>266.04000000000002</v>
      </c>
      <c r="G1001" s="51">
        <f>7/15</f>
        <v>0.46666666666666667</v>
      </c>
      <c r="H1001" s="50">
        <f>G1001*F1001</f>
        <v>124.15200000000002</v>
      </c>
    </row>
    <row r="1002" spans="2:8" hidden="1" outlineLevel="1" x14ac:dyDescent="0.25">
      <c r="B1002" s="52" t="s">
        <v>19279</v>
      </c>
      <c r="C1002" s="53">
        <v>88265</v>
      </c>
      <c r="D1002" s="16" t="str">
        <f>IF(B1002="PMSP",VLOOKUP(C1002,PMSP,2,FALSE),IF(B1002="SINAPI",VLOOKUP(C1002,SINAPI,2,FALSE),IF(B1002="Cotações",VLOOKUP(C1002,Cotações,2,FALSE),IF(B1002="CPU",VLOOKUP(C1002,CSP,2,FALSE),VLOOKUP(C1002,SINAPICOMP,2,FALSE)))))</f>
        <v>ELETRICISTA INDUSTRIAL COM ENCARGOS COMPLEMENTARES</v>
      </c>
      <c r="E1002" s="54" t="str">
        <f>IF(B1002="PMSP",VLOOKUP(C1002,PMSP,3,FALSE),IF(B1002="SINAPI",VLOOKUP(C1002,SINAPI,3,FALSE),IF(B1002="Cotações",VLOOKUP(C1002,Cotações,3,FALSE),IF(B1002="CPU",VLOOKUP(C1002,CSP,3,FALSE),VLOOKUP(C1002,SINAPICOMP,3,FALSE)))))</f>
        <v>H</v>
      </c>
      <c r="F1002" s="55">
        <f>IF(B1002="PMSP",VLOOKUP(C1002,PMSP,5,FALSE),IF(B1002="SINAPI",VLOOKUP(C1002,SINAPI,5,FALSE),IF(B1002="Cotações",VLOOKUP(C1002,Cotações,4,FALSE),IF(B1002="CPU",VLOOKUP(C1002,CSP,4,FALSE),VLOOKUP(C1002,SINAPICOMP,5,FALSE)))))</f>
        <v>26.71</v>
      </c>
      <c r="G1002" s="56">
        <f>G1001</f>
        <v>0.46666666666666667</v>
      </c>
      <c r="H1002" s="55">
        <f>G1002*F1002</f>
        <v>12.464666666666668</v>
      </c>
    </row>
    <row r="1003" spans="2:8" hidden="1" outlineLevel="1" x14ac:dyDescent="0.25">
      <c r="B1003" s="47" t="s">
        <v>11829</v>
      </c>
      <c r="C1003" s="48">
        <v>9</v>
      </c>
      <c r="D1003" s="57" t="str">
        <f>IF(B1003="PMSP",VLOOKUP(C1003,PMSP,2,FALSE),IF(B1003="SINAPI",VLOOKUP(C1003,SINAPI,2,FALSE),IF(B1003="Cotações",VLOOKUP(C1003,Cotações,2,FALSE),IF(B1003="CPU",VLOOKUP(C1003,CSP,2,FALSE),VLOOKUP(C1003,SINAPICOMP,2,FALSE)))))</f>
        <v>Braço médio em tubo de aço galvanizado a fogo, 48mm.</v>
      </c>
      <c r="E1003" s="49" t="str">
        <f>IF(B1003="PMSP",VLOOKUP(C1003,PMSP,3,FALSE),IF(B1003="SINAPI",VLOOKUP(C1003,SINAPI,3,FALSE),IF(B1003="Cotações",VLOOKUP(C1003,Cotações,3,FALSE),IF(B1003="CPU",VLOOKUP(C1003,CSP,3,FALSE),VLOOKUP(C1003,SINAPICOMP,3,FALSE)))))</f>
        <v>Und.</v>
      </c>
      <c r="F1003" s="50">
        <f>IF(B1003="PMSP",VLOOKUP(C1003,PMSP,5,FALSE),IF(B1003="SINAPI",VLOOKUP(C1003,SINAPI,5,FALSE),IF(B1003="Cotações",VLOOKUP(C1003,Cotações,4,FALSE),IF(B1003="CPU",VLOOKUP(C1003,CSP,4,FALSE),VLOOKUP(C1003,SINAPICOMP,5,FALSE)))))</f>
        <v>292.67</v>
      </c>
      <c r="G1003" s="51">
        <v>1</v>
      </c>
      <c r="H1003" s="50">
        <f>G1003*F1003</f>
        <v>292.67</v>
      </c>
    </row>
    <row r="1004" spans="2:8" ht="40.5" hidden="1" outlineLevel="1" x14ac:dyDescent="0.25">
      <c r="B1004" s="52" t="s">
        <v>11830</v>
      </c>
      <c r="C1004" s="53">
        <v>420</v>
      </c>
      <c r="D1004" s="16" t="str">
        <f>IF(B1004="PMSP",VLOOKUP(C1004,PMSP,2,FALSE),IF(B1004="SINAPI",VLOOKUP(C1004,SINAPI,2,FALSE),IF(B1004="Cotações",VLOOKUP(C1004,Cotações,2,FALSE),IF(B1004="CPU",VLOOKUP(C1004,CSP,2,FALSE),VLOOKUP(C1004,SINAPICOMP,2,FALSE)))))</f>
        <v>CINTA CIRCULAR EM ACO GALVANIZADO DE 150 MM DE DIAMETRO PARA FIXACAO DE CAIXA MEDICAO, INCLUI PARAFUSOS E PORCAS</v>
      </c>
      <c r="E1004" s="54" t="str">
        <f>IF(B1004="PMSP",VLOOKUP(C1004,PMSP,3,FALSE),IF(B1004="SINAPI",VLOOKUP(C1004,SINAPI,3,FALSE),IF(B1004="Cotações",VLOOKUP(C1004,Cotações,3,FALSE),IF(B1004="CPU",VLOOKUP(C1004,CSP,3,FALSE),VLOOKUP(C1004,SINAPICOMP,3,FALSE)))))</f>
        <v xml:space="preserve">UN    </v>
      </c>
      <c r="F1004" s="55" t="str">
        <f>IF(B1004="PMSP",VLOOKUP(C1004,PMSP,5,FALSE),IF(B1004="SINAPI",VLOOKUP(C1004,SINAPI,5,FALSE),IF(B1004="Cotações",VLOOKUP(C1004,Cotações,4,FALSE),IF(B1004="CPU",VLOOKUP(C1004,CSP,4,FALSE),VLOOKUP(C1004,SINAPICOMP,5,FALSE)))))</f>
        <v>46,40</v>
      </c>
      <c r="G1004" s="56">
        <v>1</v>
      </c>
      <c r="H1004" s="55">
        <f>G1004*F1004</f>
        <v>46.4</v>
      </c>
    </row>
    <row r="1005" spans="2:8" collapsed="1" x14ac:dyDescent="0.25"/>
    <row r="1006" spans="2:8" x14ac:dyDescent="0.25">
      <c r="B1006" s="31" t="s">
        <v>9</v>
      </c>
      <c r="C1006" s="31" t="s">
        <v>1</v>
      </c>
      <c r="D1006" s="31"/>
      <c r="E1006" s="31"/>
      <c r="F1006" s="31"/>
      <c r="G1006" s="73" t="s">
        <v>2</v>
      </c>
      <c r="H1006" s="73" t="s">
        <v>66</v>
      </c>
    </row>
    <row r="1007" spans="2:8" ht="55.5" customHeight="1" x14ac:dyDescent="0.25">
      <c r="B1007" s="36" t="s">
        <v>19392</v>
      </c>
      <c r="C1007" s="116" t="s">
        <v>31</v>
      </c>
      <c r="D1007" s="116"/>
      <c r="E1007" s="116"/>
      <c r="F1007" s="44"/>
      <c r="G1007" s="68" t="s">
        <v>2</v>
      </c>
      <c r="H1007" s="45">
        <f>SUM(H1009:H1012)</f>
        <v>709.82266666666669</v>
      </c>
    </row>
    <row r="1008" spans="2:8" hidden="1" outlineLevel="1" x14ac:dyDescent="0.25">
      <c r="B1008" s="46" t="s">
        <v>61</v>
      </c>
      <c r="C1008" s="46" t="s">
        <v>60</v>
      </c>
      <c r="D1008" s="46" t="s">
        <v>62</v>
      </c>
      <c r="E1008" s="46" t="s">
        <v>2</v>
      </c>
      <c r="F1008" s="46" t="s">
        <v>63</v>
      </c>
      <c r="G1008" s="69" t="s">
        <v>64</v>
      </c>
      <c r="H1008" s="69" t="s">
        <v>65</v>
      </c>
    </row>
    <row r="1009" spans="2:8" ht="54" hidden="1" outlineLevel="1" x14ac:dyDescent="0.25">
      <c r="B1009" s="47" t="s">
        <v>19279</v>
      </c>
      <c r="C1009" s="48">
        <v>5928</v>
      </c>
      <c r="D1009" s="57" t="str">
        <f>IF(B1009="PMSP",VLOOKUP(C1009,PMSP,2,FALSE),IF(B1009="SINAPI",VLOOKUP(C1009,SINAPI,2,FALSE),IF(B1009="Cotações",VLOOKUP(C1009,Cotações,2,FALSE),IF(B1009="CPU",VLOOKUP(C1009,CSP,2,FALSE),VLOOKUP(C1009,SINAPICOMP,2,FALSE)))))</f>
        <v>GUINDAUTO HIDRÁULICO, CAPACIDADE MÁXIMA DE CARGA 6200 KG, MOMENTO MÁXIMO DE CARGA 11,7 TM, ALCANCE MÁXIMO HORIZONTAL 9,70 M, INCLUSIVE CAMINHÃO TOCO PBT 16.000 KG, POTÊNCIA DE 189 CV - CHP DIURNO. AF_06/2014</v>
      </c>
      <c r="E1009" s="49" t="str">
        <f>IF(B1009="PMSP",VLOOKUP(C1009,PMSP,3,FALSE),IF(B1009="SINAPI",VLOOKUP(C1009,SINAPI,3,FALSE),IF(B1009="Cotações",VLOOKUP(C1009,Cotações,3,FALSE),IF(B1009="CPU",VLOOKUP(C1009,CSP,3,FALSE),VLOOKUP(C1009,SINAPICOMP,3,FALSE)))))</f>
        <v>CHP</v>
      </c>
      <c r="F1009" s="50">
        <f>IF(B1009="PMSP",VLOOKUP(C1009,PMSP,5,FALSE),IF(B1009="SINAPI",VLOOKUP(C1009,SINAPI,5,FALSE),IF(B1009="Cotações",VLOOKUP(C1009,Cotações,4,FALSE),IF(B1009="CPU",VLOOKUP(C1009,CSP,4,FALSE),VLOOKUP(C1009,SINAPICOMP,5,FALSE)))))</f>
        <v>266.04000000000002</v>
      </c>
      <c r="G1009" s="51">
        <f>7/15</f>
        <v>0.46666666666666667</v>
      </c>
      <c r="H1009" s="50">
        <f>G1009*F1009</f>
        <v>124.15200000000002</v>
      </c>
    </row>
    <row r="1010" spans="2:8" hidden="1" outlineLevel="1" x14ac:dyDescent="0.25">
      <c r="B1010" s="52" t="s">
        <v>19279</v>
      </c>
      <c r="C1010" s="53">
        <v>88265</v>
      </c>
      <c r="D1010" s="16" t="str">
        <f>IF(B1010="PMSP",VLOOKUP(C1010,PMSP,2,FALSE),IF(B1010="SINAPI",VLOOKUP(C1010,SINAPI,2,FALSE),IF(B1010="Cotações",VLOOKUP(C1010,Cotações,2,FALSE),IF(B1010="CPU",VLOOKUP(C1010,CSP,2,FALSE),VLOOKUP(C1010,SINAPICOMP,2,FALSE)))))</f>
        <v>ELETRICISTA INDUSTRIAL COM ENCARGOS COMPLEMENTARES</v>
      </c>
      <c r="E1010" s="54" t="str">
        <f>IF(B1010="PMSP",VLOOKUP(C1010,PMSP,3,FALSE),IF(B1010="SINAPI",VLOOKUP(C1010,SINAPI,3,FALSE),IF(B1010="Cotações",VLOOKUP(C1010,Cotações,3,FALSE),IF(B1010="CPU",VLOOKUP(C1010,CSP,3,FALSE),VLOOKUP(C1010,SINAPICOMP,3,FALSE)))))</f>
        <v>H</v>
      </c>
      <c r="F1010" s="55">
        <f>IF(B1010="PMSP",VLOOKUP(C1010,PMSP,5,FALSE),IF(B1010="SINAPI",VLOOKUP(C1010,SINAPI,5,FALSE),IF(B1010="Cotações",VLOOKUP(C1010,Cotações,4,FALSE),IF(B1010="CPU",VLOOKUP(C1010,CSP,4,FALSE),VLOOKUP(C1010,SINAPICOMP,5,FALSE)))))</f>
        <v>26.71</v>
      </c>
      <c r="G1010" s="56">
        <f>G1009</f>
        <v>0.46666666666666667</v>
      </c>
      <c r="H1010" s="55">
        <f>G1010*F1010</f>
        <v>12.464666666666668</v>
      </c>
    </row>
    <row r="1011" spans="2:8" hidden="1" outlineLevel="1" x14ac:dyDescent="0.25">
      <c r="B1011" s="47" t="s">
        <v>11829</v>
      </c>
      <c r="C1011" s="48">
        <v>13</v>
      </c>
      <c r="D1011" s="57" t="str">
        <f>IF(B1011="PMSP",VLOOKUP(C1011,PMSP,2,FALSE),IF(B1011="SINAPI",VLOOKUP(C1011,SINAPI,2,FALSE),IF(B1011="Cotações",VLOOKUP(C1011,Cotações,2,FALSE),IF(B1011="CPU",VLOOKUP(C1011,CSP,2,FALSE),VLOOKUP(C1011,SINAPICOMP,2,FALSE)))))</f>
        <v>Braço longo em tubo de aço galvanizado a fogo, 48mm.</v>
      </c>
      <c r="E1011" s="49" t="str">
        <f>IF(B1011="PMSP",VLOOKUP(C1011,PMSP,3,FALSE),IF(B1011="SINAPI",VLOOKUP(C1011,SINAPI,3,FALSE),IF(B1011="Cotações",VLOOKUP(C1011,Cotações,3,FALSE),IF(B1011="CPU",VLOOKUP(C1011,CSP,3,FALSE),VLOOKUP(C1011,SINAPICOMP,3,FALSE)))))</f>
        <v>Und.</v>
      </c>
      <c r="F1011" s="50">
        <f>IF(B1011="PMSP",VLOOKUP(C1011,PMSP,5,FALSE),IF(B1011="SINAPI",VLOOKUP(C1011,SINAPI,5,FALSE),IF(B1011="Cotações",VLOOKUP(C1011,Cotações,4,FALSE),IF(B1011="CPU",VLOOKUP(C1011,CSP,4,FALSE),VLOOKUP(C1011,SINAPICOMP,5,FALSE)))))</f>
        <v>526.80600000000004</v>
      </c>
      <c r="G1011" s="51">
        <v>1</v>
      </c>
      <c r="H1011" s="50">
        <f>G1011*F1011</f>
        <v>526.80600000000004</v>
      </c>
    </row>
    <row r="1012" spans="2:8" ht="40.5" hidden="1" outlineLevel="1" x14ac:dyDescent="0.25">
      <c r="B1012" s="52" t="s">
        <v>11830</v>
      </c>
      <c r="C1012" s="53">
        <v>420</v>
      </c>
      <c r="D1012" s="16" t="str">
        <f>IF(B1012="PMSP",VLOOKUP(C1012,PMSP,2,FALSE),IF(B1012="SINAPI",VLOOKUP(C1012,SINAPI,2,FALSE),IF(B1012="Cotações",VLOOKUP(C1012,Cotações,2,FALSE),IF(B1012="CPU",VLOOKUP(C1012,CSP,2,FALSE),VLOOKUP(C1012,SINAPICOMP,2,FALSE)))))</f>
        <v>CINTA CIRCULAR EM ACO GALVANIZADO DE 150 MM DE DIAMETRO PARA FIXACAO DE CAIXA MEDICAO, INCLUI PARAFUSOS E PORCAS</v>
      </c>
      <c r="E1012" s="54" t="str">
        <f>IF(B1012="PMSP",VLOOKUP(C1012,PMSP,3,FALSE),IF(B1012="SINAPI",VLOOKUP(C1012,SINAPI,3,FALSE),IF(B1012="Cotações",VLOOKUP(C1012,Cotações,3,FALSE),IF(B1012="CPU",VLOOKUP(C1012,CSP,3,FALSE),VLOOKUP(C1012,SINAPICOMP,3,FALSE)))))</f>
        <v xml:space="preserve">UN    </v>
      </c>
      <c r="F1012" s="55" t="str">
        <f>IF(B1012="PMSP",VLOOKUP(C1012,PMSP,5,FALSE),IF(B1012="SINAPI",VLOOKUP(C1012,SINAPI,5,FALSE),IF(B1012="Cotações",VLOOKUP(C1012,Cotações,4,FALSE),IF(B1012="CPU",VLOOKUP(C1012,CSP,4,FALSE),VLOOKUP(C1012,SINAPICOMP,5,FALSE)))))</f>
        <v>46,40</v>
      </c>
      <c r="G1012" s="56">
        <v>1</v>
      </c>
      <c r="H1012" s="55">
        <f>G1012*F1012</f>
        <v>46.4</v>
      </c>
    </row>
    <row r="1013" spans="2:8" collapsed="1" x14ac:dyDescent="0.25"/>
    <row r="1014" spans="2:8" x14ac:dyDescent="0.25">
      <c r="B1014" s="31" t="s">
        <v>9</v>
      </c>
      <c r="C1014" s="31" t="s">
        <v>1</v>
      </c>
      <c r="D1014" s="31"/>
      <c r="E1014" s="31"/>
      <c r="F1014" s="31"/>
      <c r="G1014" s="73" t="s">
        <v>2</v>
      </c>
      <c r="H1014" s="73" t="s">
        <v>66</v>
      </c>
    </row>
    <row r="1015" spans="2:8" ht="34.5" customHeight="1" x14ac:dyDescent="0.25">
      <c r="B1015" s="36" t="s">
        <v>19393</v>
      </c>
      <c r="C1015" s="116" t="s">
        <v>32</v>
      </c>
      <c r="D1015" s="116"/>
      <c r="E1015" s="116"/>
      <c r="F1015" s="44"/>
      <c r="G1015" s="68" t="s">
        <v>2</v>
      </c>
      <c r="H1015" s="45">
        <f>SUM(H1017:H1019)</f>
        <v>224.41766666666666</v>
      </c>
    </row>
    <row r="1016" spans="2:8" hidden="1" outlineLevel="1" x14ac:dyDescent="0.25">
      <c r="B1016" s="46" t="s">
        <v>61</v>
      </c>
      <c r="C1016" s="46" t="s">
        <v>60</v>
      </c>
      <c r="D1016" s="46" t="s">
        <v>62</v>
      </c>
      <c r="E1016" s="46" t="s">
        <v>2</v>
      </c>
      <c r="F1016" s="46" t="s">
        <v>63</v>
      </c>
      <c r="G1016" s="69" t="s">
        <v>64</v>
      </c>
      <c r="H1016" s="69" t="s">
        <v>65</v>
      </c>
    </row>
    <row r="1017" spans="2:8" ht="54" hidden="1" outlineLevel="1" x14ac:dyDescent="0.25">
      <c r="B1017" s="47" t="s">
        <v>19279</v>
      </c>
      <c r="C1017" s="48">
        <v>5928</v>
      </c>
      <c r="D1017" s="57" t="str">
        <f>IF(B1017="PMSP",VLOOKUP(C1017,PMSP,2,FALSE),IF(B1017="SINAPI",VLOOKUP(C1017,SINAPI,2,FALSE),IF(B1017="Cotações",VLOOKUP(C1017,Cotações,2,FALSE),IF(B1017="CPU",VLOOKUP(C1017,CSP,2,FALSE),VLOOKUP(C1017,SINAPICOMP,2,FALSE)))))</f>
        <v>GUINDAUTO HIDRÁULICO, CAPACIDADE MÁXIMA DE CARGA 6200 KG, MOMENTO MÁXIMO DE CARGA 11,7 TM, ALCANCE MÁXIMO HORIZONTAL 9,70 M, INCLUSIVE CAMINHÃO TOCO PBT 16.000 KG, POTÊNCIA DE 189 CV - CHP DIURNO. AF_06/2014</v>
      </c>
      <c r="E1017" s="49" t="str">
        <f>IF(B1017="PMSP",VLOOKUP(C1017,PMSP,3,FALSE),IF(B1017="SINAPI",VLOOKUP(C1017,SINAPI,3,FALSE),IF(B1017="Cotações",VLOOKUP(C1017,Cotações,3,FALSE),IF(B1017="CPU",VLOOKUP(C1017,CSP,3,FALSE),VLOOKUP(C1017,SINAPICOMP,3,FALSE)))))</f>
        <v>CHP</v>
      </c>
      <c r="F1017" s="50">
        <f>IF(B1017="PMSP",VLOOKUP(C1017,PMSP,5,FALSE),IF(B1017="SINAPI",VLOOKUP(C1017,SINAPI,5,FALSE),IF(B1017="Cotações",VLOOKUP(C1017,Cotações,4,FALSE),IF(B1017="CPU",VLOOKUP(C1017,CSP,4,FALSE),VLOOKUP(C1017,SINAPICOMP,5,FALSE)))))</f>
        <v>266.04000000000002</v>
      </c>
      <c r="G1017" s="51">
        <f>7/15</f>
        <v>0.46666666666666667</v>
      </c>
      <c r="H1017" s="50">
        <f>G1017*F1017</f>
        <v>124.15200000000002</v>
      </c>
    </row>
    <row r="1018" spans="2:8" hidden="1" outlineLevel="1" x14ac:dyDescent="0.25">
      <c r="B1018" s="52" t="s">
        <v>19279</v>
      </c>
      <c r="C1018" s="53">
        <v>88265</v>
      </c>
      <c r="D1018" s="16" t="str">
        <f>IF(B1018="PMSP",VLOOKUP(C1018,PMSP,2,FALSE),IF(B1018="SINAPI",VLOOKUP(C1018,SINAPI,2,FALSE),IF(B1018="Cotações",VLOOKUP(C1018,Cotações,2,FALSE),IF(B1018="CPU",VLOOKUP(C1018,CSP,2,FALSE),VLOOKUP(C1018,SINAPICOMP,2,FALSE)))))</f>
        <v>ELETRICISTA INDUSTRIAL COM ENCARGOS COMPLEMENTARES</v>
      </c>
      <c r="E1018" s="54" t="str">
        <f>IF(B1018="PMSP",VLOOKUP(C1018,PMSP,3,FALSE),IF(B1018="SINAPI",VLOOKUP(C1018,SINAPI,3,FALSE),IF(B1018="Cotações",VLOOKUP(C1018,Cotações,3,FALSE),IF(B1018="CPU",VLOOKUP(C1018,CSP,3,FALSE),VLOOKUP(C1018,SINAPICOMP,3,FALSE)))))</f>
        <v>H</v>
      </c>
      <c r="F1018" s="55">
        <f>IF(B1018="PMSP",VLOOKUP(C1018,PMSP,5,FALSE),IF(B1018="SINAPI",VLOOKUP(C1018,SINAPI,5,FALSE),IF(B1018="Cotações",VLOOKUP(C1018,Cotações,4,FALSE),IF(B1018="CPU",VLOOKUP(C1018,CSP,4,FALSE),VLOOKUP(C1018,SINAPICOMP,5,FALSE)))))</f>
        <v>26.71</v>
      </c>
      <c r="G1018" s="56">
        <f>G1017</f>
        <v>0.46666666666666667</v>
      </c>
      <c r="H1018" s="55">
        <f>G1018*F1018</f>
        <v>12.464666666666668</v>
      </c>
    </row>
    <row r="1019" spans="2:8" ht="27" hidden="1" outlineLevel="1" x14ac:dyDescent="0.25">
      <c r="B1019" s="47" t="s">
        <v>11829</v>
      </c>
      <c r="C1019" s="48">
        <v>14</v>
      </c>
      <c r="D1019" s="57" t="str">
        <f>IF(B1019="PMSP",VLOOKUP(C1019,PMSP,2,FALSE),IF(B1019="SINAPI",VLOOKUP(C1019,SINAPI,2,FALSE),IF(B1019="Cotações",VLOOKUP(C1019,Cotações,2,FALSE),IF(B1019="CPU",VLOOKUP(C1019,CSP,2,FALSE),VLOOKUP(C1019,SINAPICOMP,2,FALSE)))))</f>
        <v>Suporte simples para 1 luminária em tubo de aço galvanizado a fogo, 48mm, para topo de poste de 60,3mm.</v>
      </c>
      <c r="E1019" s="49" t="str">
        <f>IF(B1019="PMSP",VLOOKUP(C1019,PMSP,3,FALSE),IF(B1019="SINAPI",VLOOKUP(C1019,SINAPI,3,FALSE),IF(B1019="Cotações",VLOOKUP(C1019,Cotações,3,FALSE),IF(B1019="CPU",VLOOKUP(C1019,CSP,3,FALSE),VLOOKUP(C1019,SINAPICOMP,3,FALSE)))))</f>
        <v>Und.</v>
      </c>
      <c r="F1019" s="50">
        <f>IF(B1019="PMSP",VLOOKUP(C1019,PMSP,5,FALSE),IF(B1019="SINAPI",VLOOKUP(C1019,SINAPI,5,FALSE),IF(B1019="Cotações",VLOOKUP(C1019,Cotações,4,FALSE),IF(B1019="CPU",VLOOKUP(C1019,CSP,4,FALSE),VLOOKUP(C1019,SINAPICOMP,5,FALSE)))))</f>
        <v>87.801000000000002</v>
      </c>
      <c r="G1019" s="51">
        <v>1</v>
      </c>
      <c r="H1019" s="50">
        <f>G1019*F1019</f>
        <v>87.801000000000002</v>
      </c>
    </row>
    <row r="1020" spans="2:8" collapsed="1" x14ac:dyDescent="0.25"/>
    <row r="1021" spans="2:8" x14ac:dyDescent="0.25">
      <c r="B1021" s="31" t="s">
        <v>9</v>
      </c>
      <c r="C1021" s="31" t="s">
        <v>1</v>
      </c>
      <c r="D1021" s="31"/>
      <c r="E1021" s="31"/>
      <c r="F1021" s="31"/>
      <c r="G1021" s="73" t="s">
        <v>2</v>
      </c>
      <c r="H1021" s="73" t="s">
        <v>66</v>
      </c>
    </row>
    <row r="1022" spans="2:8" ht="34.5" customHeight="1" x14ac:dyDescent="0.25">
      <c r="B1022" s="36" t="s">
        <v>19394</v>
      </c>
      <c r="C1022" s="116" t="s">
        <v>33</v>
      </c>
      <c r="D1022" s="116"/>
      <c r="E1022" s="116"/>
      <c r="F1022" s="44"/>
      <c r="G1022" s="68" t="s">
        <v>2</v>
      </c>
      <c r="H1022" s="45">
        <f>SUM(H1024:H1026)</f>
        <v>312.21866666666665</v>
      </c>
    </row>
    <row r="1023" spans="2:8" hidden="1" outlineLevel="1" x14ac:dyDescent="0.25">
      <c r="B1023" s="46" t="s">
        <v>61</v>
      </c>
      <c r="C1023" s="46" t="s">
        <v>60</v>
      </c>
      <c r="D1023" s="46" t="s">
        <v>62</v>
      </c>
      <c r="E1023" s="46" t="s">
        <v>2</v>
      </c>
      <c r="F1023" s="46" t="s">
        <v>63</v>
      </c>
      <c r="G1023" s="69" t="s">
        <v>64</v>
      </c>
      <c r="H1023" s="69" t="s">
        <v>65</v>
      </c>
    </row>
    <row r="1024" spans="2:8" ht="54" hidden="1" outlineLevel="1" x14ac:dyDescent="0.25">
      <c r="B1024" s="47" t="s">
        <v>19279</v>
      </c>
      <c r="C1024" s="48">
        <v>5928</v>
      </c>
      <c r="D1024" s="57" t="str">
        <f>IF(B1024="PMSP",VLOOKUP(C1024,PMSP,2,FALSE),IF(B1024="SINAPI",VLOOKUP(C1024,SINAPI,2,FALSE),IF(B1024="Cotações",VLOOKUP(C1024,Cotações,2,FALSE),IF(B1024="CPU",VLOOKUP(C1024,CSP,2,FALSE),VLOOKUP(C1024,SINAPICOMP,2,FALSE)))))</f>
        <v>GUINDAUTO HIDRÁULICO, CAPACIDADE MÁXIMA DE CARGA 6200 KG, MOMENTO MÁXIMO DE CARGA 11,7 TM, ALCANCE MÁXIMO HORIZONTAL 9,70 M, INCLUSIVE CAMINHÃO TOCO PBT 16.000 KG, POTÊNCIA DE 189 CV - CHP DIURNO. AF_06/2014</v>
      </c>
      <c r="E1024" s="49" t="str">
        <f>IF(B1024="PMSP",VLOOKUP(C1024,PMSP,3,FALSE),IF(B1024="SINAPI",VLOOKUP(C1024,SINAPI,3,FALSE),IF(B1024="Cotações",VLOOKUP(C1024,Cotações,3,FALSE),IF(B1024="CPU",VLOOKUP(C1024,CSP,3,FALSE),VLOOKUP(C1024,SINAPICOMP,3,FALSE)))))</f>
        <v>CHP</v>
      </c>
      <c r="F1024" s="50">
        <f>IF(B1024="PMSP",VLOOKUP(C1024,PMSP,5,FALSE),IF(B1024="SINAPI",VLOOKUP(C1024,SINAPI,5,FALSE),IF(B1024="Cotações",VLOOKUP(C1024,Cotações,4,FALSE),IF(B1024="CPU",VLOOKUP(C1024,CSP,4,FALSE),VLOOKUP(C1024,SINAPICOMP,5,FALSE)))))</f>
        <v>266.04000000000002</v>
      </c>
      <c r="G1024" s="51">
        <f>7/15</f>
        <v>0.46666666666666667</v>
      </c>
      <c r="H1024" s="50">
        <f>G1024*F1024</f>
        <v>124.15200000000002</v>
      </c>
    </row>
    <row r="1025" spans="2:8" hidden="1" outlineLevel="1" x14ac:dyDescent="0.25">
      <c r="B1025" s="52" t="s">
        <v>19279</v>
      </c>
      <c r="C1025" s="53">
        <v>88265</v>
      </c>
      <c r="D1025" s="16" t="str">
        <f>IF(B1025="PMSP",VLOOKUP(C1025,PMSP,2,FALSE),IF(B1025="SINAPI",VLOOKUP(C1025,SINAPI,2,FALSE),IF(B1025="Cotações",VLOOKUP(C1025,Cotações,2,FALSE),IF(B1025="CPU",VLOOKUP(C1025,CSP,2,FALSE),VLOOKUP(C1025,SINAPICOMP,2,FALSE)))))</f>
        <v>ELETRICISTA INDUSTRIAL COM ENCARGOS COMPLEMENTARES</v>
      </c>
      <c r="E1025" s="54" t="str">
        <f>IF(B1025="PMSP",VLOOKUP(C1025,PMSP,3,FALSE),IF(B1025="SINAPI",VLOOKUP(C1025,SINAPI,3,FALSE),IF(B1025="Cotações",VLOOKUP(C1025,Cotações,3,FALSE),IF(B1025="CPU",VLOOKUP(C1025,CSP,3,FALSE),VLOOKUP(C1025,SINAPICOMP,3,FALSE)))))</f>
        <v>H</v>
      </c>
      <c r="F1025" s="55">
        <f>IF(B1025="PMSP",VLOOKUP(C1025,PMSP,5,FALSE),IF(B1025="SINAPI",VLOOKUP(C1025,SINAPI,5,FALSE),IF(B1025="Cotações",VLOOKUP(C1025,Cotações,4,FALSE),IF(B1025="CPU",VLOOKUP(C1025,CSP,4,FALSE),VLOOKUP(C1025,SINAPICOMP,5,FALSE)))))</f>
        <v>26.71</v>
      </c>
      <c r="G1025" s="56">
        <f>G1024</f>
        <v>0.46666666666666667</v>
      </c>
      <c r="H1025" s="55">
        <f>G1025*F1025</f>
        <v>12.464666666666668</v>
      </c>
    </row>
    <row r="1026" spans="2:8" ht="18" hidden="1" customHeight="1" outlineLevel="1" x14ac:dyDescent="0.25">
      <c r="B1026" s="47" t="s">
        <v>11829</v>
      </c>
      <c r="C1026" s="48">
        <v>15</v>
      </c>
      <c r="D1026" s="57" t="str">
        <f>IF(B1026="PMSP",VLOOKUP(C1026,PMSP,2,FALSE),IF(B1026="SINAPI",VLOOKUP(C1026,SINAPI,2,FALSE),IF(B1026="Cotações",VLOOKUP(C1026,Cotações,2,FALSE),IF(B1026="CPU",VLOOKUP(C1026,CSP,2,FALSE),VLOOKUP(C1026,SINAPICOMP,2,FALSE)))))</f>
        <v>Suporte simples para 2 luminárias em tubo de aço galvanizado a fogo, 48mm, para topo de poste de 60,3mm.</v>
      </c>
      <c r="E1026" s="49" t="str">
        <f>IF(B1026="PMSP",VLOOKUP(C1026,PMSP,3,FALSE),IF(B1026="SINAPI",VLOOKUP(C1026,SINAPI,3,FALSE),IF(B1026="Cotações",VLOOKUP(C1026,Cotações,3,FALSE),IF(B1026="CPU",VLOOKUP(C1026,CSP,3,FALSE),VLOOKUP(C1026,SINAPICOMP,3,FALSE)))))</f>
        <v>Und.</v>
      </c>
      <c r="F1026" s="50">
        <f>IF(B1026="PMSP",VLOOKUP(C1026,PMSP,5,FALSE),IF(B1026="SINAPI",VLOOKUP(C1026,SINAPI,5,FALSE),IF(B1026="Cotações",VLOOKUP(C1026,Cotações,4,FALSE),IF(B1026="CPU",VLOOKUP(C1026,CSP,4,FALSE),VLOOKUP(C1026,SINAPICOMP,5,FALSE)))))</f>
        <v>175.602</v>
      </c>
      <c r="G1026" s="51">
        <v>1</v>
      </c>
      <c r="H1026" s="50">
        <f>G1026*F1026</f>
        <v>175.602</v>
      </c>
    </row>
    <row r="1027" spans="2:8" collapsed="1" x14ac:dyDescent="0.25"/>
    <row r="1028" spans="2:8" x14ac:dyDescent="0.25">
      <c r="B1028" s="31" t="s">
        <v>9</v>
      </c>
      <c r="C1028" s="31" t="s">
        <v>1</v>
      </c>
      <c r="D1028" s="31"/>
      <c r="E1028" s="31"/>
      <c r="F1028" s="31"/>
      <c r="G1028" s="73" t="s">
        <v>2</v>
      </c>
      <c r="H1028" s="73" t="s">
        <v>66</v>
      </c>
    </row>
    <row r="1029" spans="2:8" ht="30.75" customHeight="1" x14ac:dyDescent="0.25">
      <c r="B1029" s="36" t="s">
        <v>19395</v>
      </c>
      <c r="C1029" s="116" t="s">
        <v>40</v>
      </c>
      <c r="D1029" s="116"/>
      <c r="E1029" s="116"/>
      <c r="F1029" s="44"/>
      <c r="G1029" s="68" t="s">
        <v>2</v>
      </c>
      <c r="H1029" s="45">
        <f>SUM(H1031:H1033)</f>
        <v>629.50625000000002</v>
      </c>
    </row>
    <row r="1030" spans="2:8" hidden="1" outlineLevel="1" x14ac:dyDescent="0.25">
      <c r="B1030" s="46" t="s">
        <v>61</v>
      </c>
      <c r="C1030" s="46" t="s">
        <v>60</v>
      </c>
      <c r="D1030" s="46" t="s">
        <v>62</v>
      </c>
      <c r="E1030" s="46" t="s">
        <v>2</v>
      </c>
      <c r="F1030" s="46" t="s">
        <v>63</v>
      </c>
      <c r="G1030" s="69" t="s">
        <v>64</v>
      </c>
      <c r="H1030" s="69" t="s">
        <v>65</v>
      </c>
    </row>
    <row r="1031" spans="2:8" ht="54" hidden="1" outlineLevel="1" x14ac:dyDescent="0.25">
      <c r="B1031" s="47" t="s">
        <v>19279</v>
      </c>
      <c r="C1031" s="48">
        <v>5928</v>
      </c>
      <c r="D1031" s="57" t="str">
        <f>IF(B1031="PMSP",VLOOKUP(C1031,PMSP,2,FALSE),IF(B1031="SINAPI",VLOOKUP(C1031,SINAPI,2,FALSE),IF(B1031="Cotações",VLOOKUP(C1031,Cotações,2,FALSE),IF(B1031="CPU",VLOOKUP(C1031,CSP,2,FALSE),VLOOKUP(C1031,SINAPICOMP,2,FALSE)))))</f>
        <v>GUINDAUTO HIDRÁULICO, CAPACIDADE MÁXIMA DE CARGA 6200 KG, MOMENTO MÁXIMO DE CARGA 11,7 TM, ALCANCE MÁXIMO HORIZONTAL 9,70 M, INCLUSIVE CAMINHÃO TOCO PBT 16.000 KG, POTÊNCIA DE 189 CV - CHP DIURNO. AF_06/2014</v>
      </c>
      <c r="E1031" s="49" t="str">
        <f>IF(B1031="PMSP",VLOOKUP(C1031,PMSP,3,FALSE),IF(B1031="SINAPI",VLOOKUP(C1031,SINAPI,3,FALSE),IF(B1031="Cotações",VLOOKUP(C1031,Cotações,3,FALSE),IF(B1031="CPU",VLOOKUP(C1031,CSP,3,FALSE),VLOOKUP(C1031,SINAPICOMP,3,FALSE)))))</f>
        <v>CHP</v>
      </c>
      <c r="F1031" s="50">
        <f>IF(B1031="PMSP",VLOOKUP(C1031,PMSP,5,FALSE),IF(B1031="SINAPI",VLOOKUP(C1031,SINAPI,5,FALSE),IF(B1031="Cotações",VLOOKUP(C1031,Cotações,4,FALSE),IF(B1031="CPU",VLOOKUP(C1031,CSP,4,FALSE),VLOOKUP(C1031,SINAPICOMP,5,FALSE)))))</f>
        <v>266.04000000000002</v>
      </c>
      <c r="G1031" s="51">
        <f>7/8</f>
        <v>0.875</v>
      </c>
      <c r="H1031" s="50">
        <f>G1031*F1031</f>
        <v>232.78500000000003</v>
      </c>
    </row>
    <row r="1032" spans="2:8" hidden="1" outlineLevel="1" x14ac:dyDescent="0.25">
      <c r="B1032" s="52" t="s">
        <v>19279</v>
      </c>
      <c r="C1032" s="53">
        <v>88265</v>
      </c>
      <c r="D1032" s="16" t="str">
        <f>IF(B1032="PMSP",VLOOKUP(C1032,PMSP,2,FALSE),IF(B1032="SINAPI",VLOOKUP(C1032,SINAPI,2,FALSE),IF(B1032="Cotações",VLOOKUP(C1032,Cotações,2,FALSE),IF(B1032="CPU",VLOOKUP(C1032,CSP,2,FALSE),VLOOKUP(C1032,SINAPICOMP,2,FALSE)))))</f>
        <v>ELETRICISTA INDUSTRIAL COM ENCARGOS COMPLEMENTARES</v>
      </c>
      <c r="E1032" s="54" t="str">
        <f>IF(B1032="PMSP",VLOOKUP(C1032,PMSP,3,FALSE),IF(B1032="SINAPI",VLOOKUP(C1032,SINAPI,3,FALSE),IF(B1032="Cotações",VLOOKUP(C1032,Cotações,3,FALSE),IF(B1032="CPU",VLOOKUP(C1032,CSP,3,FALSE),VLOOKUP(C1032,SINAPICOMP,3,FALSE)))))</f>
        <v>H</v>
      </c>
      <c r="F1032" s="55">
        <f>IF(B1032="PMSP",VLOOKUP(C1032,PMSP,5,FALSE),IF(B1032="SINAPI",VLOOKUP(C1032,SINAPI,5,FALSE),IF(B1032="Cotações",VLOOKUP(C1032,Cotações,4,FALSE),IF(B1032="CPU",VLOOKUP(C1032,CSP,4,FALSE),VLOOKUP(C1032,SINAPICOMP,5,FALSE)))))</f>
        <v>26.71</v>
      </c>
      <c r="G1032" s="56">
        <f>G1031</f>
        <v>0.875</v>
      </c>
      <c r="H1032" s="55">
        <f>G1032*F1032</f>
        <v>23.37125</v>
      </c>
    </row>
    <row r="1033" spans="2:8" ht="27" hidden="1" outlineLevel="1" x14ac:dyDescent="0.25">
      <c r="B1033" s="47" t="s">
        <v>11829</v>
      </c>
      <c r="C1033" s="48">
        <v>16</v>
      </c>
      <c r="D1033" s="57" t="str">
        <f>IF(B1033="PMSP",VLOOKUP(C1033,PMSP,2,FALSE),IF(B1033="SINAPI",VLOOKUP(C1033,SINAPI,2,FALSE),IF(B1033="Cotações",VLOOKUP(C1033,Cotações,2,FALSE),IF(B1033="CPU",VLOOKUP(C1033,CSP,2,FALSE),VLOOKUP(C1033,SINAPICOMP,2,FALSE)))))</f>
        <v>Cruzeta de aço galvanizado para fixação de projetores, 90x115x2400mm.</v>
      </c>
      <c r="E1033" s="49" t="str">
        <f>IF(B1033="PMSP",VLOOKUP(C1033,PMSP,3,FALSE),IF(B1033="SINAPI",VLOOKUP(C1033,SINAPI,3,FALSE),IF(B1033="Cotações",VLOOKUP(C1033,Cotações,3,FALSE),IF(B1033="CPU",VLOOKUP(C1033,CSP,3,FALSE),VLOOKUP(C1033,SINAPICOMP,3,FALSE)))))</f>
        <v>Und.</v>
      </c>
      <c r="F1033" s="50">
        <f>IF(B1033="PMSP",VLOOKUP(C1033,PMSP,5,FALSE),IF(B1033="SINAPI",VLOOKUP(C1033,SINAPI,5,FALSE),IF(B1033="Cotações",VLOOKUP(C1033,Cotações,4,FALSE),IF(B1033="CPU",VLOOKUP(C1033,CSP,4,FALSE),VLOOKUP(C1033,SINAPICOMP,5,FALSE)))))</f>
        <v>373.35</v>
      </c>
      <c r="G1033" s="51">
        <v>1</v>
      </c>
      <c r="H1033" s="50">
        <f>G1033*F1033</f>
        <v>373.35</v>
      </c>
    </row>
    <row r="1034" spans="2:8" collapsed="1" x14ac:dyDescent="0.25"/>
    <row r="1035" spans="2:8" x14ac:dyDescent="0.25">
      <c r="B1035" s="31" t="s">
        <v>9</v>
      </c>
      <c r="C1035" s="31" t="s">
        <v>1</v>
      </c>
      <c r="D1035" s="31"/>
      <c r="E1035" s="31"/>
      <c r="F1035" s="31"/>
      <c r="G1035" s="73" t="s">
        <v>2</v>
      </c>
      <c r="H1035" s="73" t="s">
        <v>66</v>
      </c>
    </row>
    <row r="1036" spans="2:8" ht="50.25" customHeight="1" x14ac:dyDescent="0.25">
      <c r="B1036" s="36" t="s">
        <v>19396</v>
      </c>
      <c r="C1036" s="116" t="s">
        <v>19406</v>
      </c>
      <c r="D1036" s="116"/>
      <c r="E1036" s="116"/>
      <c r="F1036" s="44"/>
      <c r="G1036" s="68" t="s">
        <v>2</v>
      </c>
      <c r="H1036" s="45">
        <f>SUM(H1038:H1041)</f>
        <v>645.81666666666672</v>
      </c>
    </row>
    <row r="1037" spans="2:8" ht="12.75" hidden="1" customHeight="1" outlineLevel="1" x14ac:dyDescent="0.25">
      <c r="B1037" s="46" t="s">
        <v>61</v>
      </c>
      <c r="C1037" s="46" t="s">
        <v>60</v>
      </c>
      <c r="D1037" s="46" t="s">
        <v>62</v>
      </c>
      <c r="E1037" s="46" t="s">
        <v>2</v>
      </c>
      <c r="F1037" s="46" t="s">
        <v>63</v>
      </c>
      <c r="G1037" s="69" t="s">
        <v>64</v>
      </c>
      <c r="H1037" s="69" t="s">
        <v>65</v>
      </c>
    </row>
    <row r="1038" spans="2:8" ht="54" hidden="1" outlineLevel="1" x14ac:dyDescent="0.25">
      <c r="B1038" s="47" t="s">
        <v>19279</v>
      </c>
      <c r="C1038" s="48">
        <v>5928</v>
      </c>
      <c r="D1038" s="57" t="str">
        <f>IF(B1038="PMSP",VLOOKUP(C1038,PMSP,2,FALSE),IF(B1038="SINAPI",VLOOKUP(C1038,SINAPI,2,FALSE),IF(B1038="Cotações",VLOOKUP(C1038,Cotações,2,FALSE),IF(B1038="CPU",VLOOKUP(C1038,CSP,2,FALSE),VLOOKUP(C1038,SINAPICOMP,2,FALSE)))))</f>
        <v>GUINDAUTO HIDRÁULICO, CAPACIDADE MÁXIMA DE CARGA 6200 KG, MOMENTO MÁXIMO DE CARGA 11,7 TM, ALCANCE MÁXIMO HORIZONTAL 9,70 M, INCLUSIVE CAMINHÃO TOCO PBT 16.000 KG, POTÊNCIA DE 189 CV - CHP DIURNO. AF_06/2014</v>
      </c>
      <c r="E1038" s="49" t="str">
        <f>IF(B1038="PMSP",VLOOKUP(C1038,PMSP,3,FALSE),IF(B1038="SINAPI",VLOOKUP(C1038,SINAPI,3,FALSE),IF(B1038="Cotações",VLOOKUP(C1038,Cotações,3,FALSE),IF(B1038="CPU",VLOOKUP(C1038,CSP,3,FALSE),VLOOKUP(C1038,SINAPICOMP,3,FALSE)))))</f>
        <v>CHP</v>
      </c>
      <c r="F1038" s="50">
        <f>IF(B1038="PMSP",VLOOKUP(C1038,PMSP,5,FALSE),IF(B1038="SINAPI",VLOOKUP(C1038,SINAPI,5,FALSE),IF(B1038="Cotações",VLOOKUP(C1038,Cotações,4,FALSE),IF(B1038="CPU",VLOOKUP(C1038,CSP,4,FALSE),VLOOKUP(C1038,SINAPICOMP,5,FALSE)))))</f>
        <v>266.04000000000002</v>
      </c>
      <c r="G1038" s="51">
        <f>7/15</f>
        <v>0.46666666666666667</v>
      </c>
      <c r="H1038" s="50">
        <f>G1038*F1038</f>
        <v>124.15200000000002</v>
      </c>
    </row>
    <row r="1039" spans="2:8" hidden="1" outlineLevel="1" x14ac:dyDescent="0.25">
      <c r="B1039" s="52" t="s">
        <v>19279</v>
      </c>
      <c r="C1039" s="53">
        <v>88265</v>
      </c>
      <c r="D1039" s="16" t="str">
        <f>IF(B1039="PMSP",VLOOKUP(C1039,PMSP,2,FALSE),IF(B1039="SINAPI",VLOOKUP(C1039,SINAPI,2,FALSE),IF(B1039="Cotações",VLOOKUP(C1039,Cotações,2,FALSE),IF(B1039="CPU",VLOOKUP(C1039,CSP,2,FALSE),VLOOKUP(C1039,SINAPICOMP,2,FALSE)))))</f>
        <v>ELETRICISTA INDUSTRIAL COM ENCARGOS COMPLEMENTARES</v>
      </c>
      <c r="E1039" s="54" t="str">
        <f>IF(B1039="PMSP",VLOOKUP(C1039,PMSP,3,FALSE),IF(B1039="SINAPI",VLOOKUP(C1039,SINAPI,3,FALSE),IF(B1039="Cotações",VLOOKUP(C1039,Cotações,3,FALSE),IF(B1039="CPU",VLOOKUP(C1039,CSP,3,FALSE),VLOOKUP(C1039,SINAPICOMP,3,FALSE)))))</f>
        <v>H</v>
      </c>
      <c r="F1039" s="55">
        <f>IF(B1039="PMSP",VLOOKUP(C1039,PMSP,5,FALSE),IF(B1039="SINAPI",VLOOKUP(C1039,SINAPI,5,FALSE),IF(B1039="Cotações",VLOOKUP(C1039,Cotações,4,FALSE),IF(B1039="CPU",VLOOKUP(C1039,CSP,4,FALSE),VLOOKUP(C1039,SINAPICOMP,5,FALSE)))))</f>
        <v>26.71</v>
      </c>
      <c r="G1039" s="56">
        <f>G1038</f>
        <v>0.46666666666666667</v>
      </c>
      <c r="H1039" s="55">
        <f>G1039*F1039</f>
        <v>12.464666666666668</v>
      </c>
    </row>
    <row r="1040" spans="2:8" ht="27" hidden="1" outlineLevel="1" x14ac:dyDescent="0.25">
      <c r="B1040" s="47" t="s">
        <v>11830</v>
      </c>
      <c r="C1040" s="48">
        <v>42244</v>
      </c>
      <c r="D1040" s="57" t="str">
        <f>IF(B1040="PMSP",VLOOKUP(C1040,PMSP,2,FALSE),IF(B1040="SINAPI",VLOOKUP(C1040,SINAPI,2,FALSE),IF(B1040="Cotações",VLOOKUP(C1040,Cotações,2,FALSE),IF(B1040="CPU",VLOOKUP(C1040,CSP,2,FALSE),VLOOKUP(C1040,SINAPICOMP,2,FALSE)))))</f>
        <v>LUMINARIA DE LED PARA ILUMINACAO PUBLICA, DE 33 W ATE 50 W, INVOLUCRO EM ALUMINIO OU ACO INOX</v>
      </c>
      <c r="E1040" s="49" t="str">
        <f>IF(B1040="PMSP",VLOOKUP(C1040,PMSP,3,FALSE),IF(B1040="SINAPI",VLOOKUP(C1040,SINAPI,3,FALSE),IF(B1040="Cotações",VLOOKUP(C1040,Cotações,3,FALSE),IF(B1040="CPU",VLOOKUP(C1040,CSP,3,FALSE),VLOOKUP(C1040,SINAPICOMP,3,FALSE)))))</f>
        <v xml:space="preserve">UN    </v>
      </c>
      <c r="F1040" s="50">
        <f>IF(B1040="PMSP",VLOOKUP(C1040,PMSP,5,FALSE),IF(B1040="SINAPI",VLOOKUP(C1040,SINAPI,5,FALSE),IF(B1040="Cotações",VLOOKUP(C1040,Cotações,4,FALSE),IF(B1040="CPU",VLOOKUP(C1040,CSP,4,FALSE),VLOOKUP(C1040,SINAPICOMP,5,FALSE)))))</f>
        <v>456.8</v>
      </c>
      <c r="G1040" s="51">
        <v>1</v>
      </c>
      <c r="H1040" s="50">
        <f>G1040*F1040</f>
        <v>456.8</v>
      </c>
    </row>
    <row r="1041" spans="2:8" ht="27" hidden="1" outlineLevel="1" x14ac:dyDescent="0.25">
      <c r="B1041" s="52" t="s">
        <v>11830</v>
      </c>
      <c r="C1041" s="53">
        <v>2510</v>
      </c>
      <c r="D1041" s="16" t="str">
        <f>IF(B1041="PMSP",VLOOKUP(C1041,PMSP,2,FALSE),IF(B1041="SINAPI",VLOOKUP(C1041,SINAPI,2,FALSE),IF(B1041="Cotações",VLOOKUP(C1041,Cotações,2,FALSE),IF(B1041="CPU",VLOOKUP(C1041,CSP,2,FALSE),VLOOKUP(C1041,SINAPICOMP,2,FALSE)))))</f>
        <v>RELE FOTOELETRICO INTERNO E EXTERNO BIVOLT 1000 W, DE CONECTOR, SEM BASE</v>
      </c>
      <c r="E1041" s="54" t="str">
        <f>IF(B1041="PMSP",VLOOKUP(C1041,PMSP,3,FALSE),IF(B1041="SINAPI",VLOOKUP(C1041,SINAPI,3,FALSE),IF(B1041="Cotações",VLOOKUP(C1041,Cotações,3,FALSE),IF(B1041="CPU",VLOOKUP(C1041,CSP,3,FALSE),VLOOKUP(C1041,SINAPICOMP,3,FALSE)))))</f>
        <v xml:space="preserve">UN    </v>
      </c>
      <c r="F1041" s="55" t="str">
        <f>IF(B1041="PMSP",VLOOKUP(C1041,PMSP,5,FALSE),IF(B1041="SINAPI",VLOOKUP(C1041,SINAPI,5,FALSE),IF(B1041="Cotações",VLOOKUP(C1041,Cotações,4,FALSE),IF(B1041="CPU",VLOOKUP(C1041,CSP,4,FALSE),VLOOKUP(C1041,SINAPICOMP,5,FALSE)))))</f>
        <v>52,40</v>
      </c>
      <c r="G1041" s="56">
        <f>G1040</f>
        <v>1</v>
      </c>
      <c r="H1041" s="55">
        <f>G1041*F1041</f>
        <v>52.4</v>
      </c>
    </row>
    <row r="1042" spans="2:8" collapsed="1" x14ac:dyDescent="0.25"/>
    <row r="1043" spans="2:8" x14ac:dyDescent="0.25">
      <c r="B1043" s="31" t="s">
        <v>9</v>
      </c>
      <c r="C1043" s="31" t="s">
        <v>1</v>
      </c>
      <c r="D1043" s="31"/>
      <c r="E1043" s="31"/>
      <c r="F1043" s="31"/>
      <c r="G1043" s="73" t="s">
        <v>2</v>
      </c>
      <c r="H1043" s="73" t="s">
        <v>66</v>
      </c>
    </row>
    <row r="1044" spans="2:8" ht="42.75" customHeight="1" x14ac:dyDescent="0.25">
      <c r="B1044" s="36" t="s">
        <v>19397</v>
      </c>
      <c r="C1044" s="116" t="s">
        <v>19407</v>
      </c>
      <c r="D1044" s="116"/>
      <c r="E1044" s="116"/>
      <c r="F1044" s="44"/>
      <c r="G1044" s="68" t="s">
        <v>2</v>
      </c>
      <c r="H1044" s="45">
        <f>SUM(H1046:H1049)</f>
        <v>727.14499999999998</v>
      </c>
    </row>
    <row r="1045" spans="2:8" hidden="1" outlineLevel="1" x14ac:dyDescent="0.25">
      <c r="B1045" s="46" t="s">
        <v>61</v>
      </c>
      <c r="C1045" s="46" t="s">
        <v>60</v>
      </c>
      <c r="D1045" s="46" t="s">
        <v>62</v>
      </c>
      <c r="E1045" s="46" t="s">
        <v>2</v>
      </c>
      <c r="F1045" s="46" t="s">
        <v>63</v>
      </c>
      <c r="G1045" s="69" t="s">
        <v>64</v>
      </c>
      <c r="H1045" s="69" t="s">
        <v>65</v>
      </c>
    </row>
    <row r="1046" spans="2:8" ht="54" hidden="1" outlineLevel="1" x14ac:dyDescent="0.25">
      <c r="B1046" s="47" t="s">
        <v>19279</v>
      </c>
      <c r="C1046" s="48">
        <v>5928</v>
      </c>
      <c r="D1046" s="57" t="str">
        <f>IF(B1046="PMSP",VLOOKUP(C1046,PMSP,2,FALSE),IF(B1046="SINAPI",VLOOKUP(C1046,SINAPI,2,FALSE),IF(B1046="Cotações",VLOOKUP(C1046,Cotações,2,FALSE),IF(B1046="CPU",VLOOKUP(C1046,CSP,2,FALSE),VLOOKUP(C1046,SINAPICOMP,2,FALSE)))))</f>
        <v>GUINDAUTO HIDRÁULICO, CAPACIDADE MÁXIMA DE CARGA 6200 KG, MOMENTO MÁXIMO DE CARGA 11,7 TM, ALCANCE MÁXIMO HORIZONTAL 9,70 M, INCLUSIVE CAMINHÃO TOCO PBT 16.000 KG, POTÊNCIA DE 189 CV - CHP DIURNO. AF_06/2014</v>
      </c>
      <c r="E1046" s="49" t="str">
        <f>IF(B1046="PMSP",VLOOKUP(C1046,PMSP,3,FALSE),IF(B1046="SINAPI",VLOOKUP(C1046,SINAPI,3,FALSE),IF(B1046="Cotações",VLOOKUP(C1046,Cotações,3,FALSE),IF(B1046="CPU",VLOOKUP(C1046,CSP,3,FALSE),VLOOKUP(C1046,SINAPICOMP,3,FALSE)))))</f>
        <v>CHP</v>
      </c>
      <c r="F1046" s="50">
        <f>IF(B1046="PMSP",VLOOKUP(C1046,PMSP,5,FALSE),IF(B1046="SINAPI",VLOOKUP(C1046,SINAPI,5,FALSE),IF(B1046="Cotações",VLOOKUP(C1046,Cotações,4,FALSE),IF(B1046="CPU",VLOOKUP(C1046,CSP,4,FALSE),VLOOKUP(C1046,SINAPICOMP,5,FALSE)))))</f>
        <v>266.04000000000002</v>
      </c>
      <c r="G1046" s="51">
        <f>7/10</f>
        <v>0.7</v>
      </c>
      <c r="H1046" s="50">
        <f>G1046*F1046</f>
        <v>186.22800000000001</v>
      </c>
    </row>
    <row r="1047" spans="2:8" hidden="1" outlineLevel="1" x14ac:dyDescent="0.25">
      <c r="B1047" s="52" t="s">
        <v>19279</v>
      </c>
      <c r="C1047" s="53">
        <v>88265</v>
      </c>
      <c r="D1047" s="16" t="str">
        <f>IF(B1047="PMSP",VLOOKUP(C1047,PMSP,2,FALSE),IF(B1047="SINAPI",VLOOKUP(C1047,SINAPI,2,FALSE),IF(B1047="Cotações",VLOOKUP(C1047,Cotações,2,FALSE),IF(B1047="CPU",VLOOKUP(C1047,CSP,2,FALSE),VLOOKUP(C1047,SINAPICOMP,2,FALSE)))))</f>
        <v>ELETRICISTA INDUSTRIAL COM ENCARGOS COMPLEMENTARES</v>
      </c>
      <c r="E1047" s="54" t="str">
        <f>IF(B1047="PMSP",VLOOKUP(C1047,PMSP,3,FALSE),IF(B1047="SINAPI",VLOOKUP(C1047,SINAPI,3,FALSE),IF(B1047="Cotações",VLOOKUP(C1047,Cotações,3,FALSE),IF(B1047="CPU",VLOOKUP(C1047,CSP,3,FALSE),VLOOKUP(C1047,SINAPICOMP,3,FALSE)))))</f>
        <v>H</v>
      </c>
      <c r="F1047" s="55">
        <f>IF(B1047="PMSP",VLOOKUP(C1047,PMSP,5,FALSE),IF(B1047="SINAPI",VLOOKUP(C1047,SINAPI,5,FALSE),IF(B1047="Cotações",VLOOKUP(C1047,Cotações,4,FALSE),IF(B1047="CPU",VLOOKUP(C1047,CSP,4,FALSE),VLOOKUP(C1047,SINAPICOMP,5,FALSE)))))</f>
        <v>26.71</v>
      </c>
      <c r="G1047" s="56">
        <f>G1046</f>
        <v>0.7</v>
      </c>
      <c r="H1047" s="55">
        <f>G1047*F1047</f>
        <v>18.696999999999999</v>
      </c>
    </row>
    <row r="1048" spans="2:8" ht="27" hidden="1" outlineLevel="1" x14ac:dyDescent="0.25">
      <c r="B1048" s="47" t="s">
        <v>11830</v>
      </c>
      <c r="C1048" s="48">
        <v>42245</v>
      </c>
      <c r="D1048" s="57" t="str">
        <f>IF(B1048="PMSP",VLOOKUP(C1048,PMSP,2,FALSE),IF(B1048="SINAPI",VLOOKUP(C1048,SINAPI,2,FALSE),IF(B1048="Cotações",VLOOKUP(C1048,Cotações,2,FALSE),IF(B1048="CPU",VLOOKUP(C1048,CSP,2,FALSE),VLOOKUP(C1048,SINAPICOMP,2,FALSE)))))</f>
        <v>LUMINARIA DE LED PARA ILUMINACAO PUBLICA, DE 51 W ATE 67 W, INVOLUCRO EM ALUMINIO OU ACO INOX</v>
      </c>
      <c r="E1048" s="49" t="str">
        <f>IF(B1048="PMSP",VLOOKUP(C1048,PMSP,3,FALSE),IF(B1048="SINAPI",VLOOKUP(C1048,SINAPI,3,FALSE),IF(B1048="Cotações",VLOOKUP(C1048,Cotações,3,FALSE),IF(B1048="CPU",VLOOKUP(C1048,CSP,3,FALSE),VLOOKUP(C1048,SINAPICOMP,3,FALSE)))))</f>
        <v xml:space="preserve">UN    </v>
      </c>
      <c r="F1048" s="50" t="str">
        <f>IF(B1048="PMSP",VLOOKUP(C1048,PMSP,5,FALSE),IF(B1048="SINAPI",VLOOKUP(C1048,SINAPI,5,FALSE),IF(B1048="Cotações",VLOOKUP(C1048,Cotações,4,FALSE),IF(B1048="CPU",VLOOKUP(C1048,CSP,4,FALSE),VLOOKUP(C1048,SINAPICOMP,5,FALSE)))))</f>
        <v>469,82</v>
      </c>
      <c r="G1048" s="51">
        <v>1</v>
      </c>
      <c r="H1048" s="50">
        <f>G1048*F1048</f>
        <v>469.82</v>
      </c>
    </row>
    <row r="1049" spans="2:8" ht="27" hidden="1" outlineLevel="1" x14ac:dyDescent="0.25">
      <c r="B1049" s="52" t="s">
        <v>11830</v>
      </c>
      <c r="C1049" s="53">
        <v>2510</v>
      </c>
      <c r="D1049" s="16" t="str">
        <f>IF(B1049="PMSP",VLOOKUP(C1049,PMSP,2,FALSE),IF(B1049="SINAPI",VLOOKUP(C1049,SINAPI,2,FALSE),IF(B1049="Cotações",VLOOKUP(C1049,Cotações,2,FALSE),IF(B1049="CPU",VLOOKUP(C1049,CSP,2,FALSE),VLOOKUP(C1049,SINAPICOMP,2,FALSE)))))</f>
        <v>RELE FOTOELETRICO INTERNO E EXTERNO BIVOLT 1000 W, DE CONECTOR, SEM BASE</v>
      </c>
      <c r="E1049" s="54" t="str">
        <f>IF(B1049="PMSP",VLOOKUP(C1049,PMSP,3,FALSE),IF(B1049="SINAPI",VLOOKUP(C1049,SINAPI,3,FALSE),IF(B1049="Cotações",VLOOKUP(C1049,Cotações,3,FALSE),IF(B1049="CPU",VLOOKUP(C1049,CSP,3,FALSE),VLOOKUP(C1049,SINAPICOMP,3,FALSE)))))</f>
        <v xml:space="preserve">UN    </v>
      </c>
      <c r="F1049" s="55" t="str">
        <f>IF(B1049="PMSP",VLOOKUP(C1049,PMSP,5,FALSE),IF(B1049="SINAPI",VLOOKUP(C1049,SINAPI,5,FALSE),IF(B1049="Cotações",VLOOKUP(C1049,Cotações,4,FALSE),IF(B1049="CPU",VLOOKUP(C1049,CSP,4,FALSE),VLOOKUP(C1049,SINAPICOMP,5,FALSE)))))</f>
        <v>52,40</v>
      </c>
      <c r="G1049" s="56">
        <f>G1048</f>
        <v>1</v>
      </c>
      <c r="H1049" s="55">
        <f>G1049*F1049</f>
        <v>52.4</v>
      </c>
    </row>
    <row r="1050" spans="2:8" collapsed="1" x14ac:dyDescent="0.25"/>
    <row r="1051" spans="2:8" x14ac:dyDescent="0.25">
      <c r="B1051" s="31" t="s">
        <v>9</v>
      </c>
      <c r="C1051" s="31" t="s">
        <v>1</v>
      </c>
      <c r="D1051" s="31"/>
      <c r="E1051" s="31"/>
      <c r="F1051" s="31"/>
      <c r="G1051" s="73" t="s">
        <v>2</v>
      </c>
      <c r="H1051" s="73" t="s">
        <v>66</v>
      </c>
    </row>
    <row r="1052" spans="2:8" ht="48" customHeight="1" x14ac:dyDescent="0.25">
      <c r="B1052" s="36" t="s">
        <v>19398</v>
      </c>
      <c r="C1052" s="116" t="s">
        <v>19408</v>
      </c>
      <c r="D1052" s="116"/>
      <c r="E1052" s="116"/>
      <c r="F1052" s="44"/>
      <c r="G1052" s="68" t="s">
        <v>2</v>
      </c>
      <c r="H1052" s="45">
        <f>SUM(H1054:H1057)</f>
        <v>777.3950000000001</v>
      </c>
    </row>
    <row r="1053" spans="2:8" hidden="1" outlineLevel="1" x14ac:dyDescent="0.25">
      <c r="B1053" s="46" t="s">
        <v>61</v>
      </c>
      <c r="C1053" s="46" t="s">
        <v>60</v>
      </c>
      <c r="D1053" s="46" t="s">
        <v>62</v>
      </c>
      <c r="E1053" s="46" t="s">
        <v>2</v>
      </c>
      <c r="F1053" s="46" t="s">
        <v>63</v>
      </c>
      <c r="G1053" s="69" t="s">
        <v>64</v>
      </c>
      <c r="H1053" s="69" t="s">
        <v>65</v>
      </c>
    </row>
    <row r="1054" spans="2:8" ht="54" hidden="1" outlineLevel="1" x14ac:dyDescent="0.25">
      <c r="B1054" s="47" t="s">
        <v>19279</v>
      </c>
      <c r="C1054" s="48">
        <v>5928</v>
      </c>
      <c r="D1054" s="57" t="str">
        <f>IF(B1054="PMSP",VLOOKUP(C1054,PMSP,2,FALSE),IF(B1054="SINAPI",VLOOKUP(C1054,SINAPI,2,FALSE),IF(B1054="Cotações",VLOOKUP(C1054,Cotações,2,FALSE),IF(B1054="CPU",VLOOKUP(C1054,CSP,2,FALSE),VLOOKUP(C1054,SINAPICOMP,2,FALSE)))))</f>
        <v>GUINDAUTO HIDRÁULICO, CAPACIDADE MÁXIMA DE CARGA 6200 KG, MOMENTO MÁXIMO DE CARGA 11,7 TM, ALCANCE MÁXIMO HORIZONTAL 9,70 M, INCLUSIVE CAMINHÃO TOCO PBT 16.000 KG, POTÊNCIA DE 189 CV - CHP DIURNO. AF_06/2014</v>
      </c>
      <c r="E1054" s="49" t="str">
        <f>IF(B1054="PMSP",VLOOKUP(C1054,PMSP,3,FALSE),IF(B1054="SINAPI",VLOOKUP(C1054,SINAPI,3,FALSE),IF(B1054="Cotações",VLOOKUP(C1054,Cotações,3,FALSE),IF(B1054="CPU",VLOOKUP(C1054,CSP,3,FALSE),VLOOKUP(C1054,SINAPICOMP,3,FALSE)))))</f>
        <v>CHP</v>
      </c>
      <c r="F1054" s="50">
        <f>IF(B1054="PMSP",VLOOKUP(C1054,PMSP,5,FALSE),IF(B1054="SINAPI",VLOOKUP(C1054,SINAPI,5,FALSE),IF(B1054="Cotações",VLOOKUP(C1054,Cotações,4,FALSE),IF(B1054="CPU",VLOOKUP(C1054,CSP,4,FALSE),VLOOKUP(C1054,SINAPICOMP,5,FALSE)))))</f>
        <v>266.04000000000002</v>
      </c>
      <c r="G1054" s="51">
        <f>7/10</f>
        <v>0.7</v>
      </c>
      <c r="H1054" s="50">
        <f>G1054*F1054</f>
        <v>186.22800000000001</v>
      </c>
    </row>
    <row r="1055" spans="2:8" hidden="1" outlineLevel="1" x14ac:dyDescent="0.25">
      <c r="B1055" s="52" t="s">
        <v>19279</v>
      </c>
      <c r="C1055" s="53">
        <v>88265</v>
      </c>
      <c r="D1055" s="16" t="str">
        <f>IF(B1055="PMSP",VLOOKUP(C1055,PMSP,2,FALSE),IF(B1055="SINAPI",VLOOKUP(C1055,SINAPI,2,FALSE),IF(B1055="Cotações",VLOOKUP(C1055,Cotações,2,FALSE),IF(B1055="CPU",VLOOKUP(C1055,CSP,2,FALSE),VLOOKUP(C1055,SINAPICOMP,2,FALSE)))))</f>
        <v>ELETRICISTA INDUSTRIAL COM ENCARGOS COMPLEMENTARES</v>
      </c>
      <c r="E1055" s="54" t="str">
        <f>IF(B1055="PMSP",VLOOKUP(C1055,PMSP,3,FALSE),IF(B1055="SINAPI",VLOOKUP(C1055,SINAPI,3,FALSE),IF(B1055="Cotações",VLOOKUP(C1055,Cotações,3,FALSE),IF(B1055="CPU",VLOOKUP(C1055,CSP,3,FALSE),VLOOKUP(C1055,SINAPICOMP,3,FALSE)))))</f>
        <v>H</v>
      </c>
      <c r="F1055" s="55">
        <f>IF(B1055="PMSP",VLOOKUP(C1055,PMSP,5,FALSE),IF(B1055="SINAPI",VLOOKUP(C1055,SINAPI,5,FALSE),IF(B1055="Cotações",VLOOKUP(C1055,Cotações,4,FALSE),IF(B1055="CPU",VLOOKUP(C1055,CSP,4,FALSE),VLOOKUP(C1055,SINAPICOMP,5,FALSE)))))</f>
        <v>26.71</v>
      </c>
      <c r="G1055" s="56">
        <f>G1054</f>
        <v>0.7</v>
      </c>
      <c r="H1055" s="55">
        <f>G1055*F1055</f>
        <v>18.696999999999999</v>
      </c>
    </row>
    <row r="1056" spans="2:8" ht="27" hidden="1" outlineLevel="1" x14ac:dyDescent="0.25">
      <c r="B1056" s="47" t="s">
        <v>11830</v>
      </c>
      <c r="C1056" s="48">
        <v>42246</v>
      </c>
      <c r="D1056" s="57" t="str">
        <f>IF(B1056="PMSP",VLOOKUP(C1056,PMSP,2,FALSE),IF(B1056="SINAPI",VLOOKUP(C1056,SINAPI,2,FALSE),IF(B1056="Cotações",VLOOKUP(C1056,Cotações,2,FALSE),IF(B1056="CPU",VLOOKUP(C1056,CSP,2,FALSE),VLOOKUP(C1056,SINAPICOMP,2,FALSE)))))</f>
        <v>LUMINARIA DE LED PARA ILUMINACAO PUBLICA, DE 68 W ATE 97 W, INVOLUCRO EM ALUMINIO OU ACO INOX</v>
      </c>
      <c r="E1056" s="49" t="str">
        <f>IF(B1056="PMSP",VLOOKUP(C1056,PMSP,3,FALSE),IF(B1056="SINAPI",VLOOKUP(C1056,SINAPI,3,FALSE),IF(B1056="Cotações",VLOOKUP(C1056,Cotações,3,FALSE),IF(B1056="CPU",VLOOKUP(C1056,CSP,3,FALSE),VLOOKUP(C1056,SINAPICOMP,3,FALSE)))))</f>
        <v xml:space="preserve">UN    </v>
      </c>
      <c r="F1056" s="50" t="str">
        <f>IF(B1056="PMSP",VLOOKUP(C1056,PMSP,5,FALSE),IF(B1056="SINAPI",VLOOKUP(C1056,SINAPI,5,FALSE),IF(B1056="Cotações",VLOOKUP(C1056,Cotações,4,FALSE),IF(B1056="CPU",VLOOKUP(C1056,CSP,4,FALSE),VLOOKUP(C1056,SINAPICOMP,5,FALSE)))))</f>
        <v>520,07</v>
      </c>
      <c r="G1056" s="51">
        <v>1</v>
      </c>
      <c r="H1056" s="50">
        <f>G1056*F1056</f>
        <v>520.07000000000005</v>
      </c>
    </row>
    <row r="1057" spans="2:8" ht="27" hidden="1" outlineLevel="1" x14ac:dyDescent="0.25">
      <c r="B1057" s="52" t="s">
        <v>11830</v>
      </c>
      <c r="C1057" s="53">
        <v>2510</v>
      </c>
      <c r="D1057" s="16" t="str">
        <f>IF(B1057="PMSP",VLOOKUP(C1057,PMSP,2,FALSE),IF(B1057="SINAPI",VLOOKUP(C1057,SINAPI,2,FALSE),IF(B1057="Cotações",VLOOKUP(C1057,Cotações,2,FALSE),IF(B1057="CPU",VLOOKUP(C1057,CSP,2,FALSE),VLOOKUP(C1057,SINAPICOMP,2,FALSE)))))</f>
        <v>RELE FOTOELETRICO INTERNO E EXTERNO BIVOLT 1000 W, DE CONECTOR, SEM BASE</v>
      </c>
      <c r="E1057" s="54" t="str">
        <f>IF(B1057="PMSP",VLOOKUP(C1057,PMSP,3,FALSE),IF(B1057="SINAPI",VLOOKUP(C1057,SINAPI,3,FALSE),IF(B1057="Cotações",VLOOKUP(C1057,Cotações,3,FALSE),IF(B1057="CPU",VLOOKUP(C1057,CSP,3,FALSE),VLOOKUP(C1057,SINAPICOMP,3,FALSE)))))</f>
        <v xml:space="preserve">UN    </v>
      </c>
      <c r="F1057" s="55" t="str">
        <f>IF(B1057="PMSP",VLOOKUP(C1057,PMSP,5,FALSE),IF(B1057="SINAPI",VLOOKUP(C1057,SINAPI,5,FALSE),IF(B1057="Cotações",VLOOKUP(C1057,Cotações,4,FALSE),IF(B1057="CPU",VLOOKUP(C1057,CSP,4,FALSE),VLOOKUP(C1057,SINAPICOMP,5,FALSE)))))</f>
        <v>52,40</v>
      </c>
      <c r="G1057" s="56">
        <f>G1056</f>
        <v>1</v>
      </c>
      <c r="H1057" s="55">
        <f>G1057*F1057</f>
        <v>52.4</v>
      </c>
    </row>
    <row r="1058" spans="2:8" collapsed="1" x14ac:dyDescent="0.25"/>
    <row r="1059" spans="2:8" x14ac:dyDescent="0.25">
      <c r="B1059" s="31" t="s">
        <v>9</v>
      </c>
      <c r="C1059" s="31" t="s">
        <v>1</v>
      </c>
      <c r="D1059" s="31"/>
      <c r="E1059" s="31"/>
      <c r="F1059" s="31"/>
      <c r="G1059" s="73" t="s">
        <v>2</v>
      </c>
      <c r="H1059" s="73" t="s">
        <v>66</v>
      </c>
    </row>
    <row r="1060" spans="2:8" ht="42.75" customHeight="1" x14ac:dyDescent="0.25">
      <c r="B1060" s="36" t="s">
        <v>19409</v>
      </c>
      <c r="C1060" s="116" t="s">
        <v>19413</v>
      </c>
      <c r="D1060" s="116"/>
      <c r="E1060" s="116"/>
      <c r="F1060" s="44"/>
      <c r="G1060" s="68" t="s">
        <v>2</v>
      </c>
      <c r="H1060" s="45">
        <f>SUM(H1062:H1065)</f>
        <v>1241.4050000000002</v>
      </c>
    </row>
    <row r="1061" spans="2:8" hidden="1" outlineLevel="1" x14ac:dyDescent="0.25">
      <c r="B1061" s="46" t="s">
        <v>61</v>
      </c>
      <c r="C1061" s="46" t="s">
        <v>60</v>
      </c>
      <c r="D1061" s="46" t="s">
        <v>62</v>
      </c>
      <c r="E1061" s="46" t="s">
        <v>2</v>
      </c>
      <c r="F1061" s="46" t="s">
        <v>63</v>
      </c>
      <c r="G1061" s="69" t="s">
        <v>64</v>
      </c>
      <c r="H1061" s="69" t="s">
        <v>65</v>
      </c>
    </row>
    <row r="1062" spans="2:8" ht="54" hidden="1" outlineLevel="1" x14ac:dyDescent="0.25">
      <c r="B1062" s="47" t="s">
        <v>19279</v>
      </c>
      <c r="C1062" s="48">
        <v>5928</v>
      </c>
      <c r="D1062" s="57" t="str">
        <f>IF(B1062="PMSP",VLOOKUP(C1062,PMSP,2,FALSE),IF(B1062="SINAPI",VLOOKUP(C1062,SINAPI,2,FALSE),IF(B1062="Cotações",VLOOKUP(C1062,Cotações,2,FALSE),IF(B1062="CPU",VLOOKUP(C1062,CSP,2,FALSE),VLOOKUP(C1062,SINAPICOMP,2,FALSE)))))</f>
        <v>GUINDAUTO HIDRÁULICO, CAPACIDADE MÁXIMA DE CARGA 6200 KG, MOMENTO MÁXIMO DE CARGA 11,7 TM, ALCANCE MÁXIMO HORIZONTAL 9,70 M, INCLUSIVE CAMINHÃO TOCO PBT 16.000 KG, POTÊNCIA DE 189 CV - CHP DIURNO. AF_06/2014</v>
      </c>
      <c r="E1062" s="49" t="str">
        <f>IF(B1062="PMSP",VLOOKUP(C1062,PMSP,3,FALSE),IF(B1062="SINAPI",VLOOKUP(C1062,SINAPI,3,FALSE),IF(B1062="Cotações",VLOOKUP(C1062,Cotações,3,FALSE),IF(B1062="CPU",VLOOKUP(C1062,CSP,3,FALSE),VLOOKUP(C1062,SINAPICOMP,3,FALSE)))))</f>
        <v>CHP</v>
      </c>
      <c r="F1062" s="50">
        <f>IF(B1062="PMSP",VLOOKUP(C1062,PMSP,5,FALSE),IF(B1062="SINAPI",VLOOKUP(C1062,SINAPI,5,FALSE),IF(B1062="Cotações",VLOOKUP(C1062,Cotações,4,FALSE),IF(B1062="CPU",VLOOKUP(C1062,CSP,4,FALSE),VLOOKUP(C1062,SINAPICOMP,5,FALSE)))))</f>
        <v>266.04000000000002</v>
      </c>
      <c r="G1062" s="51">
        <f>7/10</f>
        <v>0.7</v>
      </c>
      <c r="H1062" s="50">
        <f>G1062*F1062</f>
        <v>186.22800000000001</v>
      </c>
    </row>
    <row r="1063" spans="2:8" hidden="1" outlineLevel="1" x14ac:dyDescent="0.25">
      <c r="B1063" s="52" t="s">
        <v>19279</v>
      </c>
      <c r="C1063" s="53">
        <v>88265</v>
      </c>
      <c r="D1063" s="16" t="str">
        <f>IF(B1063="PMSP",VLOOKUP(C1063,PMSP,2,FALSE),IF(B1063="SINAPI",VLOOKUP(C1063,SINAPI,2,FALSE),IF(B1063="Cotações",VLOOKUP(C1063,Cotações,2,FALSE),IF(B1063="CPU",VLOOKUP(C1063,CSP,2,FALSE),VLOOKUP(C1063,SINAPICOMP,2,FALSE)))))</f>
        <v>ELETRICISTA INDUSTRIAL COM ENCARGOS COMPLEMENTARES</v>
      </c>
      <c r="E1063" s="54" t="str">
        <f>IF(B1063="PMSP",VLOOKUP(C1063,PMSP,3,FALSE),IF(B1063="SINAPI",VLOOKUP(C1063,SINAPI,3,FALSE),IF(B1063="Cotações",VLOOKUP(C1063,Cotações,3,FALSE),IF(B1063="CPU",VLOOKUP(C1063,CSP,3,FALSE),VLOOKUP(C1063,SINAPICOMP,3,FALSE)))))</f>
        <v>H</v>
      </c>
      <c r="F1063" s="55">
        <f>IF(B1063="PMSP",VLOOKUP(C1063,PMSP,5,FALSE),IF(B1063="SINAPI",VLOOKUP(C1063,SINAPI,5,FALSE),IF(B1063="Cotações",VLOOKUP(C1063,Cotações,4,FALSE),IF(B1063="CPU",VLOOKUP(C1063,CSP,4,FALSE),VLOOKUP(C1063,SINAPICOMP,5,FALSE)))))</f>
        <v>26.71</v>
      </c>
      <c r="G1063" s="56">
        <f>G1062</f>
        <v>0.7</v>
      </c>
      <c r="H1063" s="55">
        <f>G1063*F1063</f>
        <v>18.696999999999999</v>
      </c>
    </row>
    <row r="1064" spans="2:8" ht="27" hidden="1" outlineLevel="1" x14ac:dyDescent="0.25">
      <c r="B1064" s="47" t="s">
        <v>11830</v>
      </c>
      <c r="C1064" s="48">
        <v>42248</v>
      </c>
      <c r="D1064" s="57" t="str">
        <f>IF(B1064="PMSP",VLOOKUP(C1064,PMSP,2,FALSE),IF(B1064="SINAPI",VLOOKUP(C1064,SINAPI,2,FALSE),IF(B1064="Cotações",VLOOKUP(C1064,Cotações,2,FALSE),IF(B1064="CPU",VLOOKUP(C1064,CSP,2,FALSE),VLOOKUP(C1064,SINAPICOMP,2,FALSE)))))</f>
        <v>LUMINARIA DE LED PARA ILUMINACAO PUBLICA, DE 181 W ATE 239 W, INVOLUCRO EM ALUMINIO OU ACO INOX</v>
      </c>
      <c r="E1064" s="49" t="str">
        <f>IF(B1064="PMSP",VLOOKUP(C1064,PMSP,3,FALSE),IF(B1064="SINAPI",VLOOKUP(C1064,SINAPI,3,FALSE),IF(B1064="Cotações",VLOOKUP(C1064,Cotações,3,FALSE),IF(B1064="CPU",VLOOKUP(C1064,CSP,3,FALSE),VLOOKUP(C1064,SINAPICOMP,3,FALSE)))))</f>
        <v xml:space="preserve">UN    </v>
      </c>
      <c r="F1064" s="50" t="str">
        <f>IF(B1064="PMSP",VLOOKUP(C1064,PMSP,5,FALSE),IF(B1064="SINAPI",VLOOKUP(C1064,SINAPI,5,FALSE),IF(B1064="Cotações",VLOOKUP(C1064,Cotações,4,FALSE),IF(B1064="CPU",VLOOKUP(C1064,CSP,4,FALSE),VLOOKUP(C1064,SINAPICOMP,5,FALSE)))))</f>
        <v>984,08</v>
      </c>
      <c r="G1064" s="51">
        <v>1</v>
      </c>
      <c r="H1064" s="50">
        <f>G1064*F1064</f>
        <v>984.08</v>
      </c>
    </row>
    <row r="1065" spans="2:8" ht="27" hidden="1" outlineLevel="1" x14ac:dyDescent="0.25">
      <c r="B1065" s="52" t="s">
        <v>11830</v>
      </c>
      <c r="C1065" s="53">
        <v>2510</v>
      </c>
      <c r="D1065" s="16" t="str">
        <f>IF(B1065="PMSP",VLOOKUP(C1065,PMSP,2,FALSE),IF(B1065="SINAPI",VLOOKUP(C1065,SINAPI,2,FALSE),IF(B1065="Cotações",VLOOKUP(C1065,Cotações,2,FALSE),IF(B1065="CPU",VLOOKUP(C1065,CSP,2,FALSE),VLOOKUP(C1065,SINAPICOMP,2,FALSE)))))</f>
        <v>RELE FOTOELETRICO INTERNO E EXTERNO BIVOLT 1000 W, DE CONECTOR, SEM BASE</v>
      </c>
      <c r="E1065" s="54" t="str">
        <f>IF(B1065="PMSP",VLOOKUP(C1065,PMSP,3,FALSE),IF(B1065="SINAPI",VLOOKUP(C1065,SINAPI,3,FALSE),IF(B1065="Cotações",VLOOKUP(C1065,Cotações,3,FALSE),IF(B1065="CPU",VLOOKUP(C1065,CSP,3,FALSE),VLOOKUP(C1065,SINAPICOMP,3,FALSE)))))</f>
        <v xml:space="preserve">UN    </v>
      </c>
      <c r="F1065" s="55" t="str">
        <f>IF(B1065="PMSP",VLOOKUP(C1065,PMSP,5,FALSE),IF(B1065="SINAPI",VLOOKUP(C1065,SINAPI,5,FALSE),IF(B1065="Cotações",VLOOKUP(C1065,Cotações,4,FALSE),IF(B1065="CPU",VLOOKUP(C1065,CSP,4,FALSE),VLOOKUP(C1065,SINAPICOMP,5,FALSE)))))</f>
        <v>52,40</v>
      </c>
      <c r="G1065" s="56">
        <f>G1064</f>
        <v>1</v>
      </c>
      <c r="H1065" s="55">
        <f>G1065*F1065</f>
        <v>52.4</v>
      </c>
    </row>
    <row r="1066" spans="2:8" collapsed="1" x14ac:dyDescent="0.25"/>
    <row r="1067" spans="2:8" x14ac:dyDescent="0.25">
      <c r="B1067" s="31" t="s">
        <v>9</v>
      </c>
      <c r="C1067" s="31" t="s">
        <v>1</v>
      </c>
      <c r="D1067" s="31"/>
      <c r="E1067" s="31"/>
      <c r="F1067" s="31"/>
      <c r="G1067" s="73" t="s">
        <v>2</v>
      </c>
      <c r="H1067" s="73" t="s">
        <v>66</v>
      </c>
    </row>
    <row r="1068" spans="2:8" ht="48.75" customHeight="1" x14ac:dyDescent="0.25">
      <c r="B1068" s="36" t="s">
        <v>19412</v>
      </c>
      <c r="C1068" s="116" t="s">
        <v>19410</v>
      </c>
      <c r="D1068" s="116"/>
      <c r="E1068" s="116"/>
      <c r="F1068" s="44"/>
      <c r="G1068" s="68" t="s">
        <v>2</v>
      </c>
      <c r="H1068" s="45">
        <f>SUM(H1070:H1073)</f>
        <v>1887.605</v>
      </c>
    </row>
    <row r="1069" spans="2:8" hidden="1" outlineLevel="1" x14ac:dyDescent="0.25">
      <c r="B1069" s="46" t="s">
        <v>61</v>
      </c>
      <c r="C1069" s="46" t="s">
        <v>60</v>
      </c>
      <c r="D1069" s="46" t="s">
        <v>62</v>
      </c>
      <c r="E1069" s="46" t="s">
        <v>2</v>
      </c>
      <c r="F1069" s="46" t="s">
        <v>63</v>
      </c>
      <c r="G1069" s="69" t="s">
        <v>64</v>
      </c>
      <c r="H1069" s="69" t="s">
        <v>65</v>
      </c>
    </row>
    <row r="1070" spans="2:8" ht="54" hidden="1" outlineLevel="1" x14ac:dyDescent="0.25">
      <c r="B1070" s="47" t="s">
        <v>19279</v>
      </c>
      <c r="C1070" s="48">
        <v>5928</v>
      </c>
      <c r="D1070" s="57" t="str">
        <f>IF(B1070="PMSP",VLOOKUP(C1070,PMSP,2,FALSE),IF(B1070="SINAPI",VLOOKUP(C1070,SINAPI,2,FALSE),IF(B1070="Cotações",VLOOKUP(C1070,Cotações,2,FALSE),IF(B1070="CPU",VLOOKUP(C1070,CSP,2,FALSE),VLOOKUP(C1070,SINAPICOMP,2,FALSE)))))</f>
        <v>GUINDAUTO HIDRÁULICO, CAPACIDADE MÁXIMA DE CARGA 6200 KG, MOMENTO MÁXIMO DE CARGA 11,7 TM, ALCANCE MÁXIMO HORIZONTAL 9,70 M, INCLUSIVE CAMINHÃO TOCO PBT 16.000 KG, POTÊNCIA DE 189 CV - CHP DIURNO. AF_06/2014</v>
      </c>
      <c r="E1070" s="49" t="str">
        <f>IF(B1070="PMSP",VLOOKUP(C1070,PMSP,3,FALSE),IF(B1070="SINAPI",VLOOKUP(C1070,SINAPI,3,FALSE),IF(B1070="Cotações",VLOOKUP(C1070,Cotações,3,FALSE),IF(B1070="CPU",VLOOKUP(C1070,CSP,3,FALSE),VLOOKUP(C1070,SINAPICOMP,3,FALSE)))))</f>
        <v>CHP</v>
      </c>
      <c r="F1070" s="50">
        <f>IF(B1070="PMSP",VLOOKUP(C1070,PMSP,5,FALSE),IF(B1070="SINAPI",VLOOKUP(C1070,SINAPI,5,FALSE),IF(B1070="Cotações",VLOOKUP(C1070,Cotações,4,FALSE),IF(B1070="CPU",VLOOKUP(C1070,CSP,4,FALSE),VLOOKUP(C1070,SINAPICOMP,5,FALSE)))))</f>
        <v>266.04000000000002</v>
      </c>
      <c r="G1070" s="51">
        <f>7/10</f>
        <v>0.7</v>
      </c>
      <c r="H1070" s="50">
        <f>G1070*F1070</f>
        <v>186.22800000000001</v>
      </c>
    </row>
    <row r="1071" spans="2:8" hidden="1" outlineLevel="1" x14ac:dyDescent="0.25">
      <c r="B1071" s="52" t="s">
        <v>19279</v>
      </c>
      <c r="C1071" s="53">
        <v>88265</v>
      </c>
      <c r="D1071" s="16" t="str">
        <f>IF(B1071="PMSP",VLOOKUP(C1071,PMSP,2,FALSE),IF(B1071="SINAPI",VLOOKUP(C1071,SINAPI,2,FALSE),IF(B1071="Cotações",VLOOKUP(C1071,Cotações,2,FALSE),IF(B1071="CPU",VLOOKUP(C1071,CSP,2,FALSE),VLOOKUP(C1071,SINAPICOMP,2,FALSE)))))</f>
        <v>ELETRICISTA INDUSTRIAL COM ENCARGOS COMPLEMENTARES</v>
      </c>
      <c r="E1071" s="54" t="str">
        <f>IF(B1071="PMSP",VLOOKUP(C1071,PMSP,3,FALSE),IF(B1071="SINAPI",VLOOKUP(C1071,SINAPI,3,FALSE),IF(B1071="Cotações",VLOOKUP(C1071,Cotações,3,FALSE),IF(B1071="CPU",VLOOKUP(C1071,CSP,3,FALSE),VLOOKUP(C1071,SINAPICOMP,3,FALSE)))))</f>
        <v>H</v>
      </c>
      <c r="F1071" s="55">
        <f>IF(B1071="PMSP",VLOOKUP(C1071,PMSP,5,FALSE),IF(B1071="SINAPI",VLOOKUP(C1071,SINAPI,5,FALSE),IF(B1071="Cotações",VLOOKUP(C1071,Cotações,4,FALSE),IF(B1071="CPU",VLOOKUP(C1071,CSP,4,FALSE),VLOOKUP(C1071,SINAPICOMP,5,FALSE)))))</f>
        <v>26.71</v>
      </c>
      <c r="G1071" s="56">
        <f>G1070</f>
        <v>0.7</v>
      </c>
      <c r="H1071" s="55">
        <f>G1071*F1071</f>
        <v>18.696999999999999</v>
      </c>
    </row>
    <row r="1072" spans="2:8" ht="27" hidden="1" outlineLevel="1" x14ac:dyDescent="0.25">
      <c r="B1072" s="47" t="s">
        <v>11830</v>
      </c>
      <c r="C1072" s="48">
        <v>42249</v>
      </c>
      <c r="D1072" s="57" t="str">
        <f>IF(B1072="PMSP",VLOOKUP(C1072,PMSP,2,FALSE),IF(B1072="SINAPI",VLOOKUP(C1072,SINAPI,2,FALSE),IF(B1072="Cotações",VLOOKUP(C1072,Cotações,2,FALSE),IF(B1072="CPU",VLOOKUP(C1072,CSP,2,FALSE),VLOOKUP(C1072,SINAPICOMP,2,FALSE)))))</f>
        <v>LUMINARIA DE LED PARA ILUMINACAO PUBLICA, DE 240 W ATE 350 W, INVOLUCRO EM ALUMINIO OU ACO INOX</v>
      </c>
      <c r="E1072" s="49" t="str">
        <f>IF(B1072="PMSP",VLOOKUP(C1072,PMSP,3,FALSE),IF(B1072="SINAPI",VLOOKUP(C1072,SINAPI,3,FALSE),IF(B1072="Cotações",VLOOKUP(C1072,Cotações,3,FALSE),IF(B1072="CPU",VLOOKUP(C1072,CSP,3,FALSE),VLOOKUP(C1072,SINAPICOMP,3,FALSE)))))</f>
        <v xml:space="preserve">UN    </v>
      </c>
      <c r="F1072" s="50" t="str">
        <f>IF(B1072="PMSP",VLOOKUP(C1072,PMSP,5,FALSE),IF(B1072="SINAPI",VLOOKUP(C1072,SINAPI,5,FALSE),IF(B1072="Cotações",VLOOKUP(C1072,Cotações,4,FALSE),IF(B1072="CPU",VLOOKUP(C1072,CSP,4,FALSE),VLOOKUP(C1072,SINAPICOMP,5,FALSE)))))</f>
        <v>1.630,28</v>
      </c>
      <c r="G1072" s="51">
        <v>1</v>
      </c>
      <c r="H1072" s="50">
        <f>G1072*F1072</f>
        <v>1630.28</v>
      </c>
    </row>
    <row r="1073" spans="2:8" ht="27" hidden="1" outlineLevel="1" x14ac:dyDescent="0.25">
      <c r="B1073" s="52" t="s">
        <v>11830</v>
      </c>
      <c r="C1073" s="53">
        <v>2510</v>
      </c>
      <c r="D1073" s="16" t="str">
        <f>IF(B1073="PMSP",VLOOKUP(C1073,PMSP,2,FALSE),IF(B1073="SINAPI",VLOOKUP(C1073,SINAPI,2,FALSE),IF(B1073="Cotações",VLOOKUP(C1073,Cotações,2,FALSE),IF(B1073="CPU",VLOOKUP(C1073,CSP,2,FALSE),VLOOKUP(C1073,SINAPICOMP,2,FALSE)))))</f>
        <v>RELE FOTOELETRICO INTERNO E EXTERNO BIVOLT 1000 W, DE CONECTOR, SEM BASE</v>
      </c>
      <c r="E1073" s="54" t="str">
        <f>IF(B1073="PMSP",VLOOKUP(C1073,PMSP,3,FALSE),IF(B1073="SINAPI",VLOOKUP(C1073,SINAPI,3,FALSE),IF(B1073="Cotações",VLOOKUP(C1073,Cotações,3,FALSE),IF(B1073="CPU",VLOOKUP(C1073,CSP,3,FALSE),VLOOKUP(C1073,SINAPICOMP,3,FALSE)))))</f>
        <v xml:space="preserve">UN    </v>
      </c>
      <c r="F1073" s="55" t="str">
        <f>IF(B1073="PMSP",VLOOKUP(C1073,PMSP,5,FALSE),IF(B1073="SINAPI",VLOOKUP(C1073,SINAPI,5,FALSE),IF(B1073="Cotações",VLOOKUP(C1073,Cotações,4,FALSE),IF(B1073="CPU",VLOOKUP(C1073,CSP,4,FALSE),VLOOKUP(C1073,SINAPICOMP,5,FALSE)))))</f>
        <v>52,40</v>
      </c>
      <c r="G1073" s="56">
        <f>G1072</f>
        <v>1</v>
      </c>
      <c r="H1073" s="55">
        <f>G1073*F1073</f>
        <v>52.4</v>
      </c>
    </row>
    <row r="1074" spans="2:8" collapsed="1" x14ac:dyDescent="0.25"/>
    <row r="1075" spans="2:8" x14ac:dyDescent="0.25">
      <c r="B1075" s="31" t="s">
        <v>9</v>
      </c>
      <c r="C1075" s="31" t="s">
        <v>1</v>
      </c>
      <c r="D1075" s="31"/>
      <c r="E1075" s="31"/>
      <c r="F1075" s="31"/>
      <c r="G1075" s="73" t="s">
        <v>2</v>
      </c>
      <c r="H1075" s="73" t="s">
        <v>66</v>
      </c>
    </row>
    <row r="1076" spans="2:8" ht="33.75" customHeight="1" x14ac:dyDescent="0.25">
      <c r="B1076" s="36" t="s">
        <v>19414</v>
      </c>
      <c r="C1076" s="116" t="s">
        <v>51</v>
      </c>
      <c r="D1076" s="116"/>
      <c r="E1076" s="116"/>
      <c r="F1076" s="44"/>
      <c r="G1076" s="68" t="s">
        <v>2</v>
      </c>
      <c r="H1076" s="45">
        <f>SUM(H1078:H1080)</f>
        <v>724.99500000000012</v>
      </c>
    </row>
    <row r="1077" spans="2:8" hidden="1" outlineLevel="1" x14ac:dyDescent="0.25">
      <c r="B1077" s="46" t="s">
        <v>61</v>
      </c>
      <c r="C1077" s="46" t="s">
        <v>60</v>
      </c>
      <c r="D1077" s="46" t="s">
        <v>62</v>
      </c>
      <c r="E1077" s="46" t="s">
        <v>2</v>
      </c>
      <c r="F1077" s="46" t="s">
        <v>63</v>
      </c>
      <c r="G1077" s="69" t="s">
        <v>64</v>
      </c>
      <c r="H1077" s="69" t="s">
        <v>65</v>
      </c>
    </row>
    <row r="1078" spans="2:8" ht="54" hidden="1" outlineLevel="1" x14ac:dyDescent="0.25">
      <c r="B1078" s="47" t="s">
        <v>19279</v>
      </c>
      <c r="C1078" s="48">
        <v>5928</v>
      </c>
      <c r="D1078" s="57" t="str">
        <f>IF(B1078="PMSP",VLOOKUP(C1078,PMSP,2,FALSE),IF(B1078="SINAPI",VLOOKUP(C1078,SINAPI,2,FALSE),IF(B1078="Cotações",VLOOKUP(C1078,Cotações,2,FALSE),IF(B1078="CPU",VLOOKUP(C1078,CSP,2,FALSE),VLOOKUP(C1078,SINAPICOMP,2,FALSE)))))</f>
        <v>GUINDAUTO HIDRÁULICO, CAPACIDADE MÁXIMA DE CARGA 6200 KG, MOMENTO MÁXIMO DE CARGA 11,7 TM, ALCANCE MÁXIMO HORIZONTAL 9,70 M, INCLUSIVE CAMINHÃO TOCO PBT 16.000 KG, POTÊNCIA DE 189 CV - CHP DIURNO. AF_06/2014</v>
      </c>
      <c r="E1078" s="49" t="str">
        <f>IF(B1078="PMSP",VLOOKUP(C1078,PMSP,3,FALSE),IF(B1078="SINAPI",VLOOKUP(C1078,SINAPI,3,FALSE),IF(B1078="Cotações",VLOOKUP(C1078,Cotações,3,FALSE),IF(B1078="CPU",VLOOKUP(C1078,CSP,3,FALSE),VLOOKUP(C1078,SINAPICOMP,3,FALSE)))))</f>
        <v>CHP</v>
      </c>
      <c r="F1078" s="50">
        <f>IF(B1078="PMSP",VLOOKUP(C1078,PMSP,5,FALSE),IF(B1078="SINAPI",VLOOKUP(C1078,SINAPI,5,FALSE),IF(B1078="Cotações",VLOOKUP(C1078,Cotações,4,FALSE),IF(B1078="CPU",VLOOKUP(C1078,CSP,4,FALSE),VLOOKUP(C1078,SINAPICOMP,5,FALSE)))))</f>
        <v>266.04000000000002</v>
      </c>
      <c r="G1078" s="51">
        <f>7/10</f>
        <v>0.7</v>
      </c>
      <c r="H1078" s="50">
        <f>G1078*F1078</f>
        <v>186.22800000000001</v>
      </c>
    </row>
    <row r="1079" spans="2:8" hidden="1" outlineLevel="1" x14ac:dyDescent="0.25">
      <c r="B1079" s="52" t="s">
        <v>19279</v>
      </c>
      <c r="C1079" s="53">
        <v>88265</v>
      </c>
      <c r="D1079" s="16" t="str">
        <f>IF(B1079="PMSP",VLOOKUP(C1079,PMSP,2,FALSE),IF(B1079="SINAPI",VLOOKUP(C1079,SINAPI,2,FALSE),IF(B1079="Cotações",VLOOKUP(C1079,Cotações,2,FALSE),IF(B1079="CPU",VLOOKUP(C1079,CSP,2,FALSE),VLOOKUP(C1079,SINAPICOMP,2,FALSE)))))</f>
        <v>ELETRICISTA INDUSTRIAL COM ENCARGOS COMPLEMENTARES</v>
      </c>
      <c r="E1079" s="54" t="str">
        <f>IF(B1079="PMSP",VLOOKUP(C1079,PMSP,3,FALSE),IF(B1079="SINAPI",VLOOKUP(C1079,SINAPI,3,FALSE),IF(B1079="Cotações",VLOOKUP(C1079,Cotações,3,FALSE),IF(B1079="CPU",VLOOKUP(C1079,CSP,3,FALSE),VLOOKUP(C1079,SINAPICOMP,3,FALSE)))))</f>
        <v>H</v>
      </c>
      <c r="F1079" s="55">
        <f>IF(B1079="PMSP",VLOOKUP(C1079,PMSP,5,FALSE),IF(B1079="SINAPI",VLOOKUP(C1079,SINAPI,5,FALSE),IF(B1079="Cotações",VLOOKUP(C1079,Cotações,4,FALSE),IF(B1079="CPU",VLOOKUP(C1079,CSP,4,FALSE),VLOOKUP(C1079,SINAPICOMP,5,FALSE)))))</f>
        <v>26.71</v>
      </c>
      <c r="G1079" s="56">
        <f>G1078</f>
        <v>0.7</v>
      </c>
      <c r="H1079" s="55">
        <f>G1079*F1079</f>
        <v>18.696999999999999</v>
      </c>
    </row>
    <row r="1080" spans="2:8" ht="40.5" hidden="1" outlineLevel="1" x14ac:dyDescent="0.25">
      <c r="B1080" s="47" t="s">
        <v>11829</v>
      </c>
      <c r="C1080" s="48">
        <v>17</v>
      </c>
      <c r="D1080" s="57" t="str">
        <f>IF(B1080="PMSP",VLOOKUP(C1080,PMSP,2,FALSE),IF(B1080="SINAPI",VLOOKUP(C1080,SINAPI,2,FALSE),IF(B1080="Cotações",VLOOKUP(C1080,Cotações,2,FALSE),IF(B1080="CPU",VLOOKUP(C1080,CSP,2,FALSE),VLOOKUP(C1080,SINAPICOMP,2,FALSE)))))</f>
        <v>Projetor LED, potência nominal de 50W, grau de proteção IP-66, IK-09, eficiência luminosa mínima de 130 lm/W, temperatura de cor 5.000k.</v>
      </c>
      <c r="E1080" s="49" t="str">
        <f>IF(B1080="PMSP",VLOOKUP(C1080,PMSP,3,FALSE),IF(B1080="SINAPI",VLOOKUP(C1080,SINAPI,3,FALSE),IF(B1080="Cotações",VLOOKUP(C1080,Cotações,3,FALSE),IF(B1080="CPU",VLOOKUP(C1080,CSP,3,FALSE),VLOOKUP(C1080,SINAPICOMP,3,FALSE)))))</f>
        <v>Und.</v>
      </c>
      <c r="F1080" s="50">
        <f>IF(B1080="PMSP",VLOOKUP(C1080,PMSP,5,FALSE),IF(B1080="SINAPI",VLOOKUP(C1080,SINAPI,5,FALSE),IF(B1080="Cotações",VLOOKUP(C1080,Cotações,4,FALSE),IF(B1080="CPU",VLOOKUP(C1080,CSP,4,FALSE),VLOOKUP(C1080,SINAPICOMP,5,FALSE)))))</f>
        <v>520.07000000000005</v>
      </c>
      <c r="G1080" s="51">
        <v>1</v>
      </c>
      <c r="H1080" s="50">
        <f>G1080*F1080</f>
        <v>520.07000000000005</v>
      </c>
    </row>
    <row r="1081" spans="2:8" collapsed="1" x14ac:dyDescent="0.25"/>
    <row r="1082" spans="2:8" x14ac:dyDescent="0.25">
      <c r="B1082" s="31" t="s">
        <v>9</v>
      </c>
      <c r="C1082" s="31" t="s">
        <v>1</v>
      </c>
      <c r="D1082" s="31"/>
      <c r="E1082" s="31"/>
      <c r="F1082" s="31"/>
      <c r="G1082" s="73" t="s">
        <v>2</v>
      </c>
      <c r="H1082" s="73" t="s">
        <v>66</v>
      </c>
    </row>
    <row r="1083" spans="2:8" ht="35.25" customHeight="1" x14ac:dyDescent="0.25">
      <c r="B1083" s="36" t="s">
        <v>19421</v>
      </c>
      <c r="C1083" s="116" t="s">
        <v>19416</v>
      </c>
      <c r="D1083" s="116"/>
      <c r="E1083" s="116"/>
      <c r="F1083" s="44"/>
      <c r="G1083" s="68" t="s">
        <v>2</v>
      </c>
      <c r="H1083" s="45">
        <f>SUM(H1085:H1087)</f>
        <v>1052.125</v>
      </c>
    </row>
    <row r="1084" spans="2:8" hidden="1" outlineLevel="1" x14ac:dyDescent="0.25">
      <c r="B1084" s="46" t="s">
        <v>61</v>
      </c>
      <c r="C1084" s="46" t="s">
        <v>60</v>
      </c>
      <c r="D1084" s="46" t="s">
        <v>62</v>
      </c>
      <c r="E1084" s="46" t="s">
        <v>2</v>
      </c>
      <c r="F1084" s="46" t="s">
        <v>63</v>
      </c>
      <c r="G1084" s="69" t="s">
        <v>64</v>
      </c>
      <c r="H1084" s="69" t="s">
        <v>65</v>
      </c>
    </row>
    <row r="1085" spans="2:8" ht="54" hidden="1" outlineLevel="1" x14ac:dyDescent="0.25">
      <c r="B1085" s="47" t="s">
        <v>19279</v>
      </c>
      <c r="C1085" s="48">
        <v>5928</v>
      </c>
      <c r="D1085" s="57" t="str">
        <f>IF(B1085="PMSP",VLOOKUP(C1085,PMSP,2,FALSE),IF(B1085="SINAPI",VLOOKUP(C1085,SINAPI,2,FALSE),IF(B1085="Cotações",VLOOKUP(C1085,Cotações,2,FALSE),IF(B1085="CPU",VLOOKUP(C1085,CSP,2,FALSE),VLOOKUP(C1085,SINAPICOMP,2,FALSE)))))</f>
        <v>GUINDAUTO HIDRÁULICO, CAPACIDADE MÁXIMA DE CARGA 6200 KG, MOMENTO MÁXIMO DE CARGA 11,7 TM, ALCANCE MÁXIMO HORIZONTAL 9,70 M, INCLUSIVE CAMINHÃO TOCO PBT 16.000 KG, POTÊNCIA DE 189 CV - CHP DIURNO. AF_06/2014</v>
      </c>
      <c r="E1085" s="49" t="str">
        <f>IF(B1085="PMSP",VLOOKUP(C1085,PMSP,3,FALSE),IF(B1085="SINAPI",VLOOKUP(C1085,SINAPI,3,FALSE),IF(B1085="Cotações",VLOOKUP(C1085,Cotações,3,FALSE),IF(B1085="CPU",VLOOKUP(C1085,CSP,3,FALSE),VLOOKUP(C1085,SINAPICOMP,3,FALSE)))))</f>
        <v>CHP</v>
      </c>
      <c r="F1085" s="50">
        <f>IF(B1085="PMSP",VLOOKUP(C1085,PMSP,5,FALSE),IF(B1085="SINAPI",VLOOKUP(C1085,SINAPI,5,FALSE),IF(B1085="Cotações",VLOOKUP(C1085,Cotações,4,FALSE),IF(B1085="CPU",VLOOKUP(C1085,CSP,4,FALSE),VLOOKUP(C1085,SINAPICOMP,5,FALSE)))))</f>
        <v>266.04000000000002</v>
      </c>
      <c r="G1085" s="51">
        <f>7/10</f>
        <v>0.7</v>
      </c>
      <c r="H1085" s="50">
        <f>G1085*F1085</f>
        <v>186.22800000000001</v>
      </c>
    </row>
    <row r="1086" spans="2:8" hidden="1" outlineLevel="1" x14ac:dyDescent="0.25">
      <c r="B1086" s="52" t="s">
        <v>19279</v>
      </c>
      <c r="C1086" s="53">
        <v>88265</v>
      </c>
      <c r="D1086" s="16" t="str">
        <f>IF(B1086="PMSP",VLOOKUP(C1086,PMSP,2,FALSE),IF(B1086="SINAPI",VLOOKUP(C1086,SINAPI,2,FALSE),IF(B1086="Cotações",VLOOKUP(C1086,Cotações,2,FALSE),IF(B1086="CPU",VLOOKUP(C1086,CSP,2,FALSE),VLOOKUP(C1086,SINAPICOMP,2,FALSE)))))</f>
        <v>ELETRICISTA INDUSTRIAL COM ENCARGOS COMPLEMENTARES</v>
      </c>
      <c r="E1086" s="54" t="str">
        <f>IF(B1086="PMSP",VLOOKUP(C1086,PMSP,3,FALSE),IF(B1086="SINAPI",VLOOKUP(C1086,SINAPI,3,FALSE),IF(B1086="Cotações",VLOOKUP(C1086,Cotações,3,FALSE),IF(B1086="CPU",VLOOKUP(C1086,CSP,3,FALSE),VLOOKUP(C1086,SINAPICOMP,3,FALSE)))))</f>
        <v>H</v>
      </c>
      <c r="F1086" s="55">
        <f>IF(B1086="PMSP",VLOOKUP(C1086,PMSP,5,FALSE),IF(B1086="SINAPI",VLOOKUP(C1086,SINAPI,5,FALSE),IF(B1086="Cotações",VLOOKUP(C1086,Cotações,4,FALSE),IF(B1086="CPU",VLOOKUP(C1086,CSP,4,FALSE),VLOOKUP(C1086,SINAPICOMP,5,FALSE)))))</f>
        <v>26.71</v>
      </c>
      <c r="G1086" s="56">
        <f>G1085</f>
        <v>0.7</v>
      </c>
      <c r="H1086" s="55">
        <f>G1086*F1086</f>
        <v>18.696999999999999</v>
      </c>
    </row>
    <row r="1087" spans="2:8" ht="40.5" hidden="1" outlineLevel="1" x14ac:dyDescent="0.25">
      <c r="B1087" s="47" t="s">
        <v>11829</v>
      </c>
      <c r="C1087" s="48">
        <v>18</v>
      </c>
      <c r="D1087" s="57" t="str">
        <f>IF(B1087="PMSP",VLOOKUP(C1087,PMSP,2,FALSE),IF(B1087="SINAPI",VLOOKUP(C1087,SINAPI,2,FALSE),IF(B1087="Cotações",VLOOKUP(C1087,Cotações,2,FALSE),IF(B1087="CPU",VLOOKUP(C1087,CSP,2,FALSE),VLOOKUP(C1087,SINAPICOMP,2,FALSE)))))</f>
        <v>Projetor LED, potência nominal de 100W, grau de proteção IP-66, IK-09, eficiência luminosa mínima de 130 lm/W, temperatura de cor 5.000k.</v>
      </c>
      <c r="E1087" s="49" t="str">
        <f>IF(B1087="PMSP",VLOOKUP(C1087,PMSP,3,FALSE),IF(B1087="SINAPI",VLOOKUP(C1087,SINAPI,3,FALSE),IF(B1087="Cotações",VLOOKUP(C1087,Cotações,3,FALSE),IF(B1087="CPU",VLOOKUP(C1087,CSP,3,FALSE),VLOOKUP(C1087,SINAPICOMP,3,FALSE)))))</f>
        <v>Und.</v>
      </c>
      <c r="F1087" s="50">
        <f>IF(B1087="PMSP",VLOOKUP(C1087,PMSP,5,FALSE),IF(B1087="SINAPI",VLOOKUP(C1087,SINAPI,5,FALSE),IF(B1087="Cotações",VLOOKUP(C1087,Cotações,4,FALSE),IF(B1087="CPU",VLOOKUP(C1087,CSP,4,FALSE),VLOOKUP(C1087,SINAPICOMP,5,FALSE)))))</f>
        <v>847.2</v>
      </c>
      <c r="G1087" s="51">
        <v>1</v>
      </c>
      <c r="H1087" s="50">
        <f>G1087*F1087</f>
        <v>847.2</v>
      </c>
    </row>
    <row r="1088" spans="2:8" collapsed="1" x14ac:dyDescent="0.25"/>
    <row r="1089" spans="2:8" x14ac:dyDescent="0.25">
      <c r="B1089" s="31" t="s">
        <v>9</v>
      </c>
      <c r="C1089" s="31" t="s">
        <v>1</v>
      </c>
      <c r="D1089" s="31"/>
      <c r="E1089" s="31"/>
      <c r="F1089" s="31"/>
      <c r="G1089" s="73" t="s">
        <v>2</v>
      </c>
      <c r="H1089" s="73" t="s">
        <v>66</v>
      </c>
    </row>
    <row r="1090" spans="2:8" ht="34.5" customHeight="1" x14ac:dyDescent="0.25">
      <c r="B1090" s="36" t="s">
        <v>19422</v>
      </c>
      <c r="C1090" s="116" t="s">
        <v>19417</v>
      </c>
      <c r="D1090" s="116"/>
      <c r="E1090" s="116"/>
      <c r="F1090" s="44"/>
      <c r="G1090" s="68" t="s">
        <v>2</v>
      </c>
      <c r="H1090" s="45">
        <f>SUM(H1092:H1094)</f>
        <v>1189.125</v>
      </c>
    </row>
    <row r="1091" spans="2:8" hidden="1" outlineLevel="1" x14ac:dyDescent="0.25">
      <c r="B1091" s="46" t="s">
        <v>61</v>
      </c>
      <c r="C1091" s="46" t="s">
        <v>60</v>
      </c>
      <c r="D1091" s="46" t="s">
        <v>62</v>
      </c>
      <c r="E1091" s="46" t="s">
        <v>2</v>
      </c>
      <c r="F1091" s="46" t="s">
        <v>63</v>
      </c>
      <c r="G1091" s="69" t="s">
        <v>64</v>
      </c>
      <c r="H1091" s="69" t="s">
        <v>65</v>
      </c>
    </row>
    <row r="1092" spans="2:8" ht="54" hidden="1" outlineLevel="1" x14ac:dyDescent="0.25">
      <c r="B1092" s="47" t="s">
        <v>19279</v>
      </c>
      <c r="C1092" s="48">
        <v>5928</v>
      </c>
      <c r="D1092" s="57" t="str">
        <f>IF(B1092="PMSP",VLOOKUP(C1092,PMSP,2,FALSE),IF(B1092="SINAPI",VLOOKUP(C1092,SINAPI,2,FALSE),IF(B1092="Cotações",VLOOKUP(C1092,Cotações,2,FALSE),IF(B1092="CPU",VLOOKUP(C1092,CSP,2,FALSE),VLOOKUP(C1092,SINAPICOMP,2,FALSE)))))</f>
        <v>GUINDAUTO HIDRÁULICO, CAPACIDADE MÁXIMA DE CARGA 6200 KG, MOMENTO MÁXIMO DE CARGA 11,7 TM, ALCANCE MÁXIMO HORIZONTAL 9,70 M, INCLUSIVE CAMINHÃO TOCO PBT 16.000 KG, POTÊNCIA DE 189 CV - CHP DIURNO. AF_06/2014</v>
      </c>
      <c r="E1092" s="49" t="str">
        <f>IF(B1092="PMSP",VLOOKUP(C1092,PMSP,3,FALSE),IF(B1092="SINAPI",VLOOKUP(C1092,SINAPI,3,FALSE),IF(B1092="Cotações",VLOOKUP(C1092,Cotações,3,FALSE),IF(B1092="CPU",VLOOKUP(C1092,CSP,3,FALSE),VLOOKUP(C1092,SINAPICOMP,3,FALSE)))))</f>
        <v>CHP</v>
      </c>
      <c r="F1092" s="50">
        <f>IF(B1092="PMSP",VLOOKUP(C1092,PMSP,5,FALSE),IF(B1092="SINAPI",VLOOKUP(C1092,SINAPI,5,FALSE),IF(B1092="Cotações",VLOOKUP(C1092,Cotações,4,FALSE),IF(B1092="CPU",VLOOKUP(C1092,CSP,4,FALSE),VLOOKUP(C1092,SINAPICOMP,5,FALSE)))))</f>
        <v>266.04000000000002</v>
      </c>
      <c r="G1092" s="51">
        <f>7/10</f>
        <v>0.7</v>
      </c>
      <c r="H1092" s="50">
        <f>G1092*F1092</f>
        <v>186.22800000000001</v>
      </c>
    </row>
    <row r="1093" spans="2:8" hidden="1" outlineLevel="1" x14ac:dyDescent="0.25">
      <c r="B1093" s="52" t="s">
        <v>19279</v>
      </c>
      <c r="C1093" s="53">
        <v>88265</v>
      </c>
      <c r="D1093" s="16" t="str">
        <f>IF(B1093="PMSP",VLOOKUP(C1093,PMSP,2,FALSE),IF(B1093="SINAPI",VLOOKUP(C1093,SINAPI,2,FALSE),IF(B1093="Cotações",VLOOKUP(C1093,Cotações,2,FALSE),IF(B1093="CPU",VLOOKUP(C1093,CSP,2,FALSE),VLOOKUP(C1093,SINAPICOMP,2,FALSE)))))</f>
        <v>ELETRICISTA INDUSTRIAL COM ENCARGOS COMPLEMENTARES</v>
      </c>
      <c r="E1093" s="54" t="str">
        <f>IF(B1093="PMSP",VLOOKUP(C1093,PMSP,3,FALSE),IF(B1093="SINAPI",VLOOKUP(C1093,SINAPI,3,FALSE),IF(B1093="Cotações",VLOOKUP(C1093,Cotações,3,FALSE),IF(B1093="CPU",VLOOKUP(C1093,CSP,3,FALSE),VLOOKUP(C1093,SINAPICOMP,3,FALSE)))))</f>
        <v>H</v>
      </c>
      <c r="F1093" s="55">
        <f>IF(B1093="PMSP",VLOOKUP(C1093,PMSP,5,FALSE),IF(B1093="SINAPI",VLOOKUP(C1093,SINAPI,5,FALSE),IF(B1093="Cotações",VLOOKUP(C1093,Cotações,4,FALSE),IF(B1093="CPU",VLOOKUP(C1093,CSP,4,FALSE),VLOOKUP(C1093,SINAPICOMP,5,FALSE)))))</f>
        <v>26.71</v>
      </c>
      <c r="G1093" s="56">
        <f>G1092</f>
        <v>0.7</v>
      </c>
      <c r="H1093" s="55">
        <f>G1093*F1093</f>
        <v>18.696999999999999</v>
      </c>
    </row>
    <row r="1094" spans="2:8" ht="40.5" hidden="1" outlineLevel="1" x14ac:dyDescent="0.25">
      <c r="B1094" s="47" t="s">
        <v>11829</v>
      </c>
      <c r="C1094" s="48">
        <v>19</v>
      </c>
      <c r="D1094" s="57" t="str">
        <f>IF(B1094="PMSP",VLOOKUP(C1094,PMSP,2,FALSE),IF(B1094="SINAPI",VLOOKUP(C1094,SINAPI,2,FALSE),IF(B1094="Cotações",VLOOKUP(C1094,Cotações,2,FALSE),IF(B1094="CPU",VLOOKUP(C1094,CSP,2,FALSE),VLOOKUP(C1094,SINAPICOMP,2,FALSE)))))</f>
        <v>Projetor LED, potência nominal de 150W, grau de proteção IP-66, IK-09, eficiência luminosa mínima de 130 lm/W, temperatura de cor 5.000k.</v>
      </c>
      <c r="E1094" s="49" t="str">
        <f>IF(B1094="PMSP",VLOOKUP(C1094,PMSP,3,FALSE),IF(B1094="SINAPI",VLOOKUP(C1094,SINAPI,3,FALSE),IF(B1094="Cotações",VLOOKUP(C1094,Cotações,3,FALSE),IF(B1094="CPU",VLOOKUP(C1094,CSP,3,FALSE),VLOOKUP(C1094,SINAPICOMP,3,FALSE)))))</f>
        <v>Und.</v>
      </c>
      <c r="F1094" s="50">
        <f>IF(B1094="PMSP",VLOOKUP(C1094,PMSP,5,FALSE),IF(B1094="SINAPI",VLOOKUP(C1094,SINAPI,5,FALSE),IF(B1094="Cotações",VLOOKUP(C1094,Cotações,4,FALSE),IF(B1094="CPU",VLOOKUP(C1094,CSP,4,FALSE),VLOOKUP(C1094,SINAPICOMP,5,FALSE)))))</f>
        <v>984.2</v>
      </c>
      <c r="G1094" s="51">
        <v>1</v>
      </c>
      <c r="H1094" s="50">
        <f>G1094*F1094</f>
        <v>984.2</v>
      </c>
    </row>
    <row r="1095" spans="2:8" collapsed="1" x14ac:dyDescent="0.25"/>
    <row r="1096" spans="2:8" x14ac:dyDescent="0.25">
      <c r="B1096" s="31" t="s">
        <v>9</v>
      </c>
      <c r="C1096" s="31" t="s">
        <v>1</v>
      </c>
      <c r="D1096" s="31"/>
      <c r="E1096" s="31"/>
      <c r="F1096" s="31"/>
      <c r="G1096" s="73" t="s">
        <v>2</v>
      </c>
      <c r="H1096" s="73" t="s">
        <v>66</v>
      </c>
    </row>
    <row r="1097" spans="2:8" ht="36.75" customHeight="1" x14ac:dyDescent="0.25">
      <c r="B1097" s="36" t="s">
        <v>19423</v>
      </c>
      <c r="C1097" s="116" t="s">
        <v>53</v>
      </c>
      <c r="D1097" s="116"/>
      <c r="E1097" s="116"/>
      <c r="F1097" s="44"/>
      <c r="G1097" s="68" t="s">
        <v>19368</v>
      </c>
      <c r="H1097" s="45">
        <f>SUM(H1099:H1102)</f>
        <v>122.56103821300002</v>
      </c>
    </row>
    <row r="1098" spans="2:8" hidden="1" outlineLevel="1" x14ac:dyDescent="0.25">
      <c r="B1098" s="46" t="s">
        <v>61</v>
      </c>
      <c r="C1098" s="46" t="s">
        <v>60</v>
      </c>
      <c r="D1098" s="46" t="s">
        <v>62</v>
      </c>
      <c r="E1098" s="46" t="s">
        <v>2</v>
      </c>
      <c r="F1098" s="46" t="s">
        <v>63</v>
      </c>
      <c r="G1098" s="69" t="s">
        <v>64</v>
      </c>
      <c r="H1098" s="69" t="s">
        <v>65</v>
      </c>
    </row>
    <row r="1099" spans="2:8" ht="54" hidden="1" outlineLevel="1" x14ac:dyDescent="0.25">
      <c r="B1099" s="47" t="s">
        <v>19279</v>
      </c>
      <c r="C1099" s="48">
        <v>5930</v>
      </c>
      <c r="D1099" s="57" t="str">
        <f>IF(B1099="PMSP",VLOOKUP(C1099,PMSP,2,FALSE),IF(B1099="SINAPI",VLOOKUP(C1099,SINAPI,2,FALSE),IF(B1099="Cotações",VLOOKUP(C1099,Cotações,2,FALSE),IF(B1099="CPU",VLOOKUP(C1099,CSP,2,FALSE),VLOOKUP(C1099,SINAPICOMP,2,FALSE)))))</f>
        <v>GUINDAUTO HIDRÁULICO, CAPACIDADE MÁXIMA DE CARGA 6200 KG, MOMENTO MÁXIMO DE CARGA 11,7 TM, ALCANCE MÁXIMO HORIZONTAL 9,70 M, INCLUSIVE CAMINHÃO TOCO PBT 16.000 KG, POTÊNCIA DE 189 CV - CHI DIURNO. AF_06/2014</v>
      </c>
      <c r="E1099" s="49" t="str">
        <f>IF(B1099="PMSP",VLOOKUP(C1099,PMSP,3,FALSE),IF(B1099="SINAPI",VLOOKUP(C1099,SINAPI,3,FALSE),IF(B1099="Cotações",VLOOKUP(C1099,Cotações,3,FALSE),IF(B1099="CPU",VLOOKUP(C1099,CSP,3,FALSE),VLOOKUP(C1099,SINAPICOMP,3,FALSE)))))</f>
        <v>CHI</v>
      </c>
      <c r="F1099" s="50">
        <f>IF(B1099="PMSP",VLOOKUP(C1099,PMSP,5,FALSE),IF(B1099="SINAPI",VLOOKUP(C1099,SINAPI,5,FALSE),IF(B1099="Cotações",VLOOKUP(C1099,Cotações,4,FALSE),IF(B1099="CPU",VLOOKUP(C1099,CSP,4,FALSE),VLOOKUP(C1099,SINAPICOMP,5,FALSE)))))</f>
        <v>56.43</v>
      </c>
      <c r="G1099" s="51">
        <v>1</v>
      </c>
      <c r="H1099" s="50">
        <f>G1099*F1099</f>
        <v>56.43</v>
      </c>
    </row>
    <row r="1100" spans="2:8" hidden="1" outlineLevel="1" x14ac:dyDescent="0.25">
      <c r="B1100" s="52" t="s">
        <v>19279</v>
      </c>
      <c r="C1100" s="53">
        <v>88265</v>
      </c>
      <c r="D1100" s="16" t="str">
        <f>IF(B1100="PMSP",VLOOKUP(C1100,PMSP,2,FALSE),IF(B1100="SINAPI",VLOOKUP(C1100,SINAPI,2,FALSE),IF(B1100="Cotações",VLOOKUP(C1100,Cotações,2,FALSE),IF(B1100="CPU",VLOOKUP(C1100,CSP,2,FALSE),VLOOKUP(C1100,SINAPICOMP,2,FALSE)))))</f>
        <v>ELETRICISTA INDUSTRIAL COM ENCARGOS COMPLEMENTARES</v>
      </c>
      <c r="E1100" s="54" t="str">
        <f>IF(B1100="PMSP",VLOOKUP(C1100,PMSP,3,FALSE),IF(B1100="SINAPI",VLOOKUP(C1100,SINAPI,3,FALSE),IF(B1100="Cotações",VLOOKUP(C1100,Cotações,3,FALSE),IF(B1100="CPU",VLOOKUP(C1100,CSP,3,FALSE),VLOOKUP(C1100,SINAPICOMP,3,FALSE)))))</f>
        <v>H</v>
      </c>
      <c r="F1100" s="55">
        <f>IF(B1100="PMSP",VLOOKUP(C1100,PMSP,5,FALSE),IF(B1100="SINAPI",VLOOKUP(C1100,SINAPI,5,FALSE),IF(B1100="Cotações",VLOOKUP(C1100,Cotações,4,FALSE),IF(B1100="CPU",VLOOKUP(C1100,CSP,4,FALSE),VLOOKUP(C1100,SINAPICOMP,5,FALSE)))))</f>
        <v>26.71</v>
      </c>
      <c r="G1100" s="56">
        <v>1</v>
      </c>
      <c r="H1100" s="55">
        <f>G1100*F1100</f>
        <v>26.71</v>
      </c>
    </row>
    <row r="1101" spans="2:8" hidden="1" outlineLevel="1" x14ac:dyDescent="0.25">
      <c r="B1101" s="47" t="s">
        <v>19279</v>
      </c>
      <c r="C1101" s="48">
        <v>88247</v>
      </c>
      <c r="D1101" s="57" t="str">
        <f>IF(B1101="PMSP",VLOOKUP(C1101,PMSP,2,FALSE),IF(B1101="SINAPI",VLOOKUP(C1101,SINAPI,2,FALSE),IF(B1101="Cotações",VLOOKUP(C1101,Cotações,2,FALSE),IF(B1101="CPU",VLOOKUP(C1101,CSP,2,FALSE),VLOOKUP(C1101,SINAPICOMP,2,FALSE)))))</f>
        <v>AUXILIAR DE ELETRICISTA COM ENCARGOS COMPLEMENTARES</v>
      </c>
      <c r="E1101" s="49" t="str">
        <f>IF(B1101="PMSP",VLOOKUP(C1101,PMSP,3,FALSE),IF(B1101="SINAPI",VLOOKUP(C1101,SINAPI,3,FALSE),IF(B1101="Cotações",VLOOKUP(C1101,Cotações,3,FALSE),IF(B1101="CPU",VLOOKUP(C1101,CSP,3,FALSE),VLOOKUP(C1101,SINAPICOMP,3,FALSE)))))</f>
        <v>H</v>
      </c>
      <c r="F1101" s="50">
        <f>IF(B1101="PMSP",VLOOKUP(C1101,PMSP,5,FALSE),IF(B1101="SINAPI",VLOOKUP(C1101,SINAPI,5,FALSE),IF(B1101="Cotações",VLOOKUP(C1101,Cotações,4,FALSE),IF(B1101="CPU",VLOOKUP(C1101,CSP,4,FALSE),VLOOKUP(C1101,SINAPICOMP,5,FALSE)))))</f>
        <v>24.35</v>
      </c>
      <c r="G1101" s="51">
        <v>1</v>
      </c>
      <c r="H1101" s="50">
        <f>G1101*F1101</f>
        <v>24.35</v>
      </c>
    </row>
    <row r="1102" spans="2:8" hidden="1" outlineLevel="1" x14ac:dyDescent="0.25">
      <c r="B1102" s="52" t="s">
        <v>11826</v>
      </c>
      <c r="C1102" s="53">
        <v>52449</v>
      </c>
      <c r="D1102" s="16" t="str">
        <f>IF(B1102="PMSP",VLOOKUP(C1102,PMSP,2,FALSE),IF(B1102="SINAPI",VLOOKUP(C1102,SINAPI,2,FALSE),IF(B1102="Cotações",VLOOKUP(C1102,Cotações,2,FALSE),IF(B1102="CPU",VLOOKUP(C1102,CSP,2,FALSE),VLOOKUP(C1102,SINAPICOMP,2,FALSE)))))</f>
        <v>DUTO POLIETILENO FLEXÍVEL ALTA RESIST. - 2"</v>
      </c>
      <c r="E1102" s="54" t="str">
        <f>IF(B1102="PMSP",VLOOKUP(C1102,PMSP,3,FALSE),IF(B1102="SINAPI",VLOOKUP(C1102,SINAPI,3,FALSE),IF(B1102="Cotações",VLOOKUP(C1102,Cotações,3,FALSE),IF(B1102="CPU",VLOOKUP(C1102,CSP,3,FALSE),VLOOKUP(C1102,SINAPICOMP,3,FALSE)))))</f>
        <v>M</v>
      </c>
      <c r="F1102" s="55">
        <f>IF(B1102="PMSP",VLOOKUP(C1102,PMSP,5,FALSE),IF(B1102="SINAPI",VLOOKUP(C1102,SINAPI,5,FALSE),IF(B1102="Cotações",VLOOKUP(C1102,Cotações,4,FALSE),IF(B1102="CPU",VLOOKUP(C1102,CSP,4,FALSE),VLOOKUP(C1102,SINAPICOMP,5,FALSE)))))</f>
        <v>13.70094383</v>
      </c>
      <c r="G1102" s="56">
        <v>1.1000000000000001</v>
      </c>
      <c r="H1102" s="55">
        <f>G1102*F1102</f>
        <v>15.071038213000001</v>
      </c>
    </row>
    <row r="1103" spans="2:8" collapsed="1" x14ac:dyDescent="0.25"/>
    <row r="1104" spans="2:8" x14ac:dyDescent="0.25">
      <c r="B1104" s="31" t="s">
        <v>9</v>
      </c>
      <c r="C1104" s="31" t="s">
        <v>1</v>
      </c>
      <c r="D1104" s="31"/>
      <c r="E1104" s="31"/>
      <c r="F1104" s="31"/>
      <c r="G1104" s="73" t="s">
        <v>2</v>
      </c>
      <c r="H1104" s="73" t="s">
        <v>66</v>
      </c>
    </row>
    <row r="1105" spans="2:8" ht="32.25" customHeight="1" x14ac:dyDescent="0.25">
      <c r="B1105" s="36" t="s">
        <v>19424</v>
      </c>
      <c r="C1105" s="116" t="s">
        <v>19430</v>
      </c>
      <c r="D1105" s="116"/>
      <c r="E1105" s="116"/>
      <c r="F1105" s="44"/>
      <c r="G1105" s="68" t="s">
        <v>19368</v>
      </c>
      <c r="H1105" s="45">
        <f>SUM(H1107:H1110)</f>
        <v>140.10514687200001</v>
      </c>
    </row>
    <row r="1106" spans="2:8" hidden="1" outlineLevel="1" x14ac:dyDescent="0.25">
      <c r="B1106" s="46" t="s">
        <v>61</v>
      </c>
      <c r="C1106" s="46" t="s">
        <v>60</v>
      </c>
      <c r="D1106" s="46" t="s">
        <v>62</v>
      </c>
      <c r="E1106" s="46" t="s">
        <v>2</v>
      </c>
      <c r="F1106" s="46" t="s">
        <v>63</v>
      </c>
      <c r="G1106" s="69" t="s">
        <v>64</v>
      </c>
      <c r="H1106" s="69" t="s">
        <v>65</v>
      </c>
    </row>
    <row r="1107" spans="2:8" ht="54" hidden="1" outlineLevel="1" x14ac:dyDescent="0.25">
      <c r="B1107" s="47" t="s">
        <v>19279</v>
      </c>
      <c r="C1107" s="48">
        <v>5930</v>
      </c>
      <c r="D1107" s="57" t="str">
        <f>IF(B1107="PMSP",VLOOKUP(C1107,PMSP,2,FALSE),IF(B1107="SINAPI",VLOOKUP(C1107,SINAPI,2,FALSE),IF(B1107="Cotações",VLOOKUP(C1107,Cotações,2,FALSE),IF(B1107="CPU",VLOOKUP(C1107,CSP,2,FALSE),VLOOKUP(C1107,SINAPICOMP,2,FALSE)))))</f>
        <v>GUINDAUTO HIDRÁULICO, CAPACIDADE MÁXIMA DE CARGA 6200 KG, MOMENTO MÁXIMO DE CARGA 11,7 TM, ALCANCE MÁXIMO HORIZONTAL 9,70 M, INCLUSIVE CAMINHÃO TOCO PBT 16.000 KG, POTÊNCIA DE 189 CV - CHI DIURNO. AF_06/2014</v>
      </c>
      <c r="E1107" s="49" t="str">
        <f>IF(B1107="PMSP",VLOOKUP(C1107,PMSP,3,FALSE),IF(B1107="SINAPI",VLOOKUP(C1107,SINAPI,3,FALSE),IF(B1107="Cotações",VLOOKUP(C1107,Cotações,3,FALSE),IF(B1107="CPU",VLOOKUP(C1107,CSP,3,FALSE),VLOOKUP(C1107,SINAPICOMP,3,FALSE)))))</f>
        <v>CHI</v>
      </c>
      <c r="F1107" s="50">
        <f>IF(B1107="PMSP",VLOOKUP(C1107,PMSP,5,FALSE),IF(B1107="SINAPI",VLOOKUP(C1107,SINAPI,5,FALSE),IF(B1107="Cotações",VLOOKUP(C1107,Cotações,4,FALSE),IF(B1107="CPU",VLOOKUP(C1107,CSP,4,FALSE),VLOOKUP(C1107,SINAPICOMP,5,FALSE)))))</f>
        <v>56.43</v>
      </c>
      <c r="G1107" s="51">
        <v>1</v>
      </c>
      <c r="H1107" s="50">
        <f>G1107*F1107</f>
        <v>56.43</v>
      </c>
    </row>
    <row r="1108" spans="2:8" hidden="1" outlineLevel="1" x14ac:dyDescent="0.25">
      <c r="B1108" s="52" t="s">
        <v>19279</v>
      </c>
      <c r="C1108" s="53">
        <v>88265</v>
      </c>
      <c r="D1108" s="16" t="str">
        <f>IF(B1108="PMSP",VLOOKUP(C1108,PMSP,2,FALSE),IF(B1108="SINAPI",VLOOKUP(C1108,SINAPI,2,FALSE),IF(B1108="Cotações",VLOOKUP(C1108,Cotações,2,FALSE),IF(B1108="CPU",VLOOKUP(C1108,CSP,2,FALSE),VLOOKUP(C1108,SINAPICOMP,2,FALSE)))))</f>
        <v>ELETRICISTA INDUSTRIAL COM ENCARGOS COMPLEMENTARES</v>
      </c>
      <c r="E1108" s="54" t="str">
        <f>IF(B1108="PMSP",VLOOKUP(C1108,PMSP,3,FALSE),IF(B1108="SINAPI",VLOOKUP(C1108,SINAPI,3,FALSE),IF(B1108="Cotações",VLOOKUP(C1108,Cotações,3,FALSE),IF(B1108="CPU",VLOOKUP(C1108,CSP,3,FALSE),VLOOKUP(C1108,SINAPICOMP,3,FALSE)))))</f>
        <v>H</v>
      </c>
      <c r="F1108" s="55">
        <f>IF(B1108="PMSP",VLOOKUP(C1108,PMSP,5,FALSE),IF(B1108="SINAPI",VLOOKUP(C1108,SINAPI,5,FALSE),IF(B1108="Cotações",VLOOKUP(C1108,Cotações,4,FALSE),IF(B1108="CPU",VLOOKUP(C1108,CSP,4,FALSE),VLOOKUP(C1108,SINAPICOMP,5,FALSE)))))</f>
        <v>26.71</v>
      </c>
      <c r="G1108" s="56">
        <v>1</v>
      </c>
      <c r="H1108" s="55">
        <f>G1108*F1108</f>
        <v>26.71</v>
      </c>
    </row>
    <row r="1109" spans="2:8" hidden="1" outlineLevel="1" x14ac:dyDescent="0.25">
      <c r="B1109" s="47" t="s">
        <v>19279</v>
      </c>
      <c r="C1109" s="48">
        <v>88247</v>
      </c>
      <c r="D1109" s="57" t="str">
        <f>IF(B1109="PMSP",VLOOKUP(C1109,PMSP,2,FALSE),IF(B1109="SINAPI",VLOOKUP(C1109,SINAPI,2,FALSE),IF(B1109="Cotações",VLOOKUP(C1109,Cotações,2,FALSE),IF(B1109="CPU",VLOOKUP(C1109,CSP,2,FALSE),VLOOKUP(C1109,SINAPICOMP,2,FALSE)))))</f>
        <v>AUXILIAR DE ELETRICISTA COM ENCARGOS COMPLEMENTARES</v>
      </c>
      <c r="E1109" s="49" t="str">
        <f>IF(B1109="PMSP",VLOOKUP(C1109,PMSP,3,FALSE),IF(B1109="SINAPI",VLOOKUP(C1109,SINAPI,3,FALSE),IF(B1109="Cotações",VLOOKUP(C1109,Cotações,3,FALSE),IF(B1109="CPU",VLOOKUP(C1109,CSP,3,FALSE),VLOOKUP(C1109,SINAPICOMP,3,FALSE)))))</f>
        <v>H</v>
      </c>
      <c r="F1109" s="50">
        <f>IF(B1109="PMSP",VLOOKUP(C1109,PMSP,5,FALSE),IF(B1109="SINAPI",VLOOKUP(C1109,SINAPI,5,FALSE),IF(B1109="Cotações",VLOOKUP(C1109,Cotações,4,FALSE),IF(B1109="CPU",VLOOKUP(C1109,CSP,4,FALSE),VLOOKUP(C1109,SINAPICOMP,5,FALSE)))))</f>
        <v>24.35</v>
      </c>
      <c r="G1109" s="51">
        <v>1</v>
      </c>
      <c r="H1109" s="50">
        <f>G1109*F1109</f>
        <v>24.35</v>
      </c>
    </row>
    <row r="1110" spans="2:8" hidden="1" outlineLevel="1" x14ac:dyDescent="0.25">
      <c r="B1110" s="52" t="s">
        <v>11826</v>
      </c>
      <c r="C1110" s="53">
        <v>52452</v>
      </c>
      <c r="D1110" s="16" t="str">
        <f>IF(B1110="PMSP",VLOOKUP(C1110,PMSP,2,FALSE),IF(B1110="SINAPI",VLOOKUP(C1110,SINAPI,2,FALSE),IF(B1110="Cotações",VLOOKUP(C1110,Cotações,2,FALSE),IF(B1110="CPU",VLOOKUP(C1110,CSP,2,FALSE),VLOOKUP(C1110,SINAPICOMP,2,FALSE)))))</f>
        <v>DUTO POLIETILENO FLEXÍVEL ALTA RESIST. - 4"</v>
      </c>
      <c r="E1110" s="54" t="str">
        <f>IF(B1110="PMSP",VLOOKUP(C1110,PMSP,3,FALSE),IF(B1110="SINAPI",VLOOKUP(C1110,SINAPI,3,FALSE),IF(B1110="Cotações",VLOOKUP(C1110,Cotações,3,FALSE),IF(B1110="CPU",VLOOKUP(C1110,CSP,3,FALSE),VLOOKUP(C1110,SINAPICOMP,3,FALSE)))))</f>
        <v>M</v>
      </c>
      <c r="F1110" s="55">
        <f>IF(B1110="PMSP",VLOOKUP(C1110,PMSP,5,FALSE),IF(B1110="SINAPI",VLOOKUP(C1110,SINAPI,5,FALSE),IF(B1110="Cotações",VLOOKUP(C1110,Cotações,4,FALSE),IF(B1110="CPU",VLOOKUP(C1110,CSP,4,FALSE),VLOOKUP(C1110,SINAPICOMP,5,FALSE)))))</f>
        <v>29.650133519999997</v>
      </c>
      <c r="G1110" s="56">
        <v>1.1000000000000001</v>
      </c>
      <c r="H1110" s="55">
        <f>G1110*F1110</f>
        <v>32.615146871999997</v>
      </c>
    </row>
    <row r="1111" spans="2:8" collapsed="1" x14ac:dyDescent="0.25"/>
    <row r="1112" spans="2:8" x14ac:dyDescent="0.25">
      <c r="B1112" s="31" t="s">
        <v>9</v>
      </c>
      <c r="C1112" s="31" t="s">
        <v>1</v>
      </c>
      <c r="D1112" s="31"/>
      <c r="E1112" s="31"/>
      <c r="F1112" s="31"/>
      <c r="G1112" s="73" t="s">
        <v>2</v>
      </c>
      <c r="H1112" s="73" t="s">
        <v>66</v>
      </c>
    </row>
    <row r="1113" spans="2:8" ht="32.25" customHeight="1" x14ac:dyDescent="0.25">
      <c r="B1113" s="36" t="s">
        <v>19425</v>
      </c>
      <c r="C1113" s="116" t="s">
        <v>19431</v>
      </c>
      <c r="D1113" s="116"/>
      <c r="E1113" s="116"/>
      <c r="F1113" s="44"/>
      <c r="G1113" s="68" t="s">
        <v>19368</v>
      </c>
      <c r="H1113" s="45">
        <f>SUM(H1115:H1118)</f>
        <v>66.478563704190009</v>
      </c>
    </row>
    <row r="1114" spans="2:8" hidden="1" outlineLevel="1" x14ac:dyDescent="0.25">
      <c r="B1114" s="46" t="s">
        <v>61</v>
      </c>
      <c r="C1114" s="46" t="s">
        <v>60</v>
      </c>
      <c r="D1114" s="46" t="s">
        <v>62</v>
      </c>
      <c r="E1114" s="46" t="s">
        <v>2</v>
      </c>
      <c r="F1114" s="46" t="s">
        <v>63</v>
      </c>
      <c r="G1114" s="69" t="s">
        <v>64</v>
      </c>
      <c r="H1114" s="69" t="s">
        <v>65</v>
      </c>
    </row>
    <row r="1115" spans="2:8" ht="54" hidden="1" outlineLevel="1" x14ac:dyDescent="0.25">
      <c r="B1115" s="47" t="s">
        <v>19279</v>
      </c>
      <c r="C1115" s="48">
        <v>5930</v>
      </c>
      <c r="D1115" s="57" t="str">
        <f>IF(B1115="PMSP",VLOOKUP(C1115,PMSP,2,FALSE),IF(B1115="SINAPI",VLOOKUP(C1115,SINAPI,2,FALSE),IF(B1115="Cotações",VLOOKUP(C1115,Cotações,2,FALSE),IF(B1115="CPU",VLOOKUP(C1115,CSP,2,FALSE),VLOOKUP(C1115,SINAPICOMP,2,FALSE)))))</f>
        <v>GUINDAUTO HIDRÁULICO, CAPACIDADE MÁXIMA DE CARGA 6200 KG, MOMENTO MÁXIMO DE CARGA 11,7 TM, ALCANCE MÁXIMO HORIZONTAL 9,70 M, INCLUSIVE CAMINHÃO TOCO PBT 16.000 KG, POTÊNCIA DE 189 CV - CHI DIURNO. AF_06/2014</v>
      </c>
      <c r="E1115" s="49" t="str">
        <f>IF(B1115="PMSP",VLOOKUP(C1115,PMSP,3,FALSE),IF(B1115="SINAPI",VLOOKUP(C1115,SINAPI,3,FALSE),IF(B1115="Cotações",VLOOKUP(C1115,Cotações,3,FALSE),IF(B1115="CPU",VLOOKUP(C1115,CSP,3,FALSE),VLOOKUP(C1115,SINAPICOMP,3,FALSE)))))</f>
        <v>CHI</v>
      </c>
      <c r="F1115" s="50">
        <f>IF(B1115="PMSP",VLOOKUP(C1115,PMSP,5,FALSE),IF(B1115="SINAPI",VLOOKUP(C1115,SINAPI,5,FALSE),IF(B1115="Cotações",VLOOKUP(C1115,Cotações,4,FALSE),IF(B1115="CPU",VLOOKUP(C1115,CSP,4,FALSE),VLOOKUP(C1115,SINAPICOMP,5,FALSE)))))</f>
        <v>56.43</v>
      </c>
      <c r="G1115" s="51">
        <v>0.5</v>
      </c>
      <c r="H1115" s="50">
        <f>G1115*F1115</f>
        <v>28.215</v>
      </c>
    </row>
    <row r="1116" spans="2:8" hidden="1" outlineLevel="1" x14ac:dyDescent="0.25">
      <c r="B1116" s="52" t="s">
        <v>19279</v>
      </c>
      <c r="C1116" s="53">
        <v>88265</v>
      </c>
      <c r="D1116" s="16" t="str">
        <f>IF(B1116="PMSP",VLOOKUP(C1116,PMSP,2,FALSE),IF(B1116="SINAPI",VLOOKUP(C1116,SINAPI,2,FALSE),IF(B1116="Cotações",VLOOKUP(C1116,Cotações,2,FALSE),IF(B1116="CPU",VLOOKUP(C1116,CSP,2,FALSE),VLOOKUP(C1116,SINAPICOMP,2,FALSE)))))</f>
        <v>ELETRICISTA INDUSTRIAL COM ENCARGOS COMPLEMENTARES</v>
      </c>
      <c r="E1116" s="54" t="str">
        <f>IF(B1116="PMSP",VLOOKUP(C1116,PMSP,3,FALSE),IF(B1116="SINAPI",VLOOKUP(C1116,SINAPI,3,FALSE),IF(B1116="Cotações",VLOOKUP(C1116,Cotações,3,FALSE),IF(B1116="CPU",VLOOKUP(C1116,CSP,3,FALSE),VLOOKUP(C1116,SINAPICOMP,3,FALSE)))))</f>
        <v>H</v>
      </c>
      <c r="F1116" s="55">
        <f>IF(B1116="PMSP",VLOOKUP(C1116,PMSP,5,FALSE),IF(B1116="SINAPI",VLOOKUP(C1116,SINAPI,5,FALSE),IF(B1116="Cotações",VLOOKUP(C1116,Cotações,4,FALSE),IF(B1116="CPU",VLOOKUP(C1116,CSP,4,FALSE),VLOOKUP(C1116,SINAPICOMP,5,FALSE)))))</f>
        <v>26.71</v>
      </c>
      <c r="G1116" s="56">
        <v>0.5</v>
      </c>
      <c r="H1116" s="55">
        <f>G1116*F1116</f>
        <v>13.355</v>
      </c>
    </row>
    <row r="1117" spans="2:8" hidden="1" outlineLevel="1" x14ac:dyDescent="0.25">
      <c r="B1117" s="47" t="s">
        <v>19279</v>
      </c>
      <c r="C1117" s="48">
        <v>88247</v>
      </c>
      <c r="D1117" s="57" t="str">
        <f>IF(B1117="PMSP",VLOOKUP(C1117,PMSP,2,FALSE),IF(B1117="SINAPI",VLOOKUP(C1117,SINAPI,2,FALSE),IF(B1117="Cotações",VLOOKUP(C1117,Cotações,2,FALSE),IF(B1117="CPU",VLOOKUP(C1117,CSP,2,FALSE),VLOOKUP(C1117,SINAPICOMP,2,FALSE)))))</f>
        <v>AUXILIAR DE ELETRICISTA COM ENCARGOS COMPLEMENTARES</v>
      </c>
      <c r="E1117" s="49" t="str">
        <f>IF(B1117="PMSP",VLOOKUP(C1117,PMSP,3,FALSE),IF(B1117="SINAPI",VLOOKUP(C1117,SINAPI,3,FALSE),IF(B1117="Cotações",VLOOKUP(C1117,Cotações,3,FALSE),IF(B1117="CPU",VLOOKUP(C1117,CSP,3,FALSE),VLOOKUP(C1117,SINAPICOMP,3,FALSE)))))</f>
        <v>H</v>
      </c>
      <c r="F1117" s="50">
        <f>IF(B1117="PMSP",VLOOKUP(C1117,PMSP,5,FALSE),IF(B1117="SINAPI",VLOOKUP(C1117,SINAPI,5,FALSE),IF(B1117="Cotações",VLOOKUP(C1117,Cotações,4,FALSE),IF(B1117="CPU",VLOOKUP(C1117,CSP,4,FALSE),VLOOKUP(C1117,SINAPICOMP,5,FALSE)))))</f>
        <v>24.35</v>
      </c>
      <c r="G1117" s="51">
        <v>0.5</v>
      </c>
      <c r="H1117" s="50">
        <f>G1117*F1117</f>
        <v>12.175000000000001</v>
      </c>
    </row>
    <row r="1118" spans="2:8" hidden="1" outlineLevel="1" x14ac:dyDescent="0.25">
      <c r="B1118" s="52" t="s">
        <v>11826</v>
      </c>
      <c r="C1118" s="53">
        <v>10601</v>
      </c>
      <c r="D1118" s="16" t="str">
        <f>IF(B1118="PMSP",VLOOKUP(C1118,PMSP,2,FALSE),IF(B1118="SINAPI",VLOOKUP(C1118,SINAPI,2,FALSE),IF(B1118="Cotações",VLOOKUP(C1118,Cotações,2,FALSE),IF(B1118="CPU",VLOOKUP(C1118,CSP,2,FALSE),VLOOKUP(C1118,SINAPICOMP,2,FALSE)))))</f>
        <v>CONCRETO FCK=5MPA C/ BRITA 2</v>
      </c>
      <c r="E1118" s="54" t="str">
        <f>IF(B1118="PMSP",VLOOKUP(C1118,PMSP,3,FALSE),IF(B1118="SINAPI",VLOOKUP(C1118,SINAPI,3,FALSE),IF(B1118="Cotações",VLOOKUP(C1118,Cotações,3,FALSE),IF(B1118="CPU",VLOOKUP(C1118,CSP,3,FALSE),VLOOKUP(C1118,SINAPICOMP,3,FALSE)))))</f>
        <v>M3</v>
      </c>
      <c r="F1118" s="55">
        <f>IF(B1118="PMSP",VLOOKUP(C1118,PMSP,5,FALSE),IF(B1118="SINAPI",VLOOKUP(C1118,SINAPI,5,FALSE),IF(B1118="Cotações",VLOOKUP(C1118,Cotações,4,FALSE),IF(B1118="CPU",VLOOKUP(C1118,CSP,4,FALSE),VLOOKUP(C1118,SINAPICOMP,5,FALSE)))))</f>
        <v>249.67771969</v>
      </c>
      <c r="G1118" s="56">
        <v>5.0999999999999997E-2</v>
      </c>
      <c r="H1118" s="55">
        <f>G1118*F1118</f>
        <v>12.733563704189999</v>
      </c>
    </row>
    <row r="1119" spans="2:8" collapsed="1" x14ac:dyDescent="0.25"/>
    <row r="1120" spans="2:8" x14ac:dyDescent="0.25">
      <c r="B1120" s="31" t="s">
        <v>9</v>
      </c>
      <c r="C1120" s="31" t="s">
        <v>1</v>
      </c>
      <c r="D1120" s="31"/>
      <c r="E1120" s="31"/>
      <c r="F1120" s="31"/>
      <c r="G1120" s="73" t="s">
        <v>2</v>
      </c>
      <c r="H1120" s="73" t="s">
        <v>66</v>
      </c>
    </row>
    <row r="1121" spans="2:8" x14ac:dyDescent="0.25">
      <c r="B1121" s="36" t="s">
        <v>19426</v>
      </c>
      <c r="C1121" s="116" t="s">
        <v>19432</v>
      </c>
      <c r="D1121" s="116"/>
      <c r="E1121" s="116"/>
      <c r="F1121" s="44"/>
      <c r="G1121" s="68" t="s">
        <v>19368</v>
      </c>
      <c r="H1121" s="45">
        <f>SUM(H1123:H1127)</f>
        <v>144.14949999999999</v>
      </c>
    </row>
    <row r="1122" spans="2:8" hidden="1" outlineLevel="1" x14ac:dyDescent="0.25">
      <c r="B1122" s="46" t="s">
        <v>61</v>
      </c>
      <c r="C1122" s="46" t="s">
        <v>60</v>
      </c>
      <c r="D1122" s="46" t="s">
        <v>62</v>
      </c>
      <c r="E1122" s="46" t="s">
        <v>2</v>
      </c>
      <c r="F1122" s="46" t="s">
        <v>63</v>
      </c>
      <c r="G1122" s="69" t="s">
        <v>64</v>
      </c>
      <c r="H1122" s="69" t="s">
        <v>65</v>
      </c>
    </row>
    <row r="1123" spans="2:8" ht="54" hidden="1" outlineLevel="1" x14ac:dyDescent="0.25">
      <c r="B1123" s="47" t="s">
        <v>19279</v>
      </c>
      <c r="C1123" s="48">
        <v>5930</v>
      </c>
      <c r="D1123" s="57" t="str">
        <f>IF(B1123="PMSP",VLOOKUP(C1123,PMSP,2,FALSE),IF(B1123="SINAPI",VLOOKUP(C1123,SINAPI,2,FALSE),IF(B1123="Cotações",VLOOKUP(C1123,Cotações,2,FALSE),IF(B1123="CPU",VLOOKUP(C1123,CSP,2,FALSE),VLOOKUP(C1123,SINAPICOMP,2,FALSE)))))</f>
        <v>GUINDAUTO HIDRÁULICO, CAPACIDADE MÁXIMA DE CARGA 6200 KG, MOMENTO MÁXIMO DE CARGA 11,7 TM, ALCANCE MÁXIMO HORIZONTAL 9,70 M, INCLUSIVE CAMINHÃO TOCO PBT 16.000 KG, POTÊNCIA DE 189 CV - CHI DIURNO. AF_06/2014</v>
      </c>
      <c r="E1123" s="49" t="str">
        <f>IF(B1123="PMSP",VLOOKUP(C1123,PMSP,3,FALSE),IF(B1123="SINAPI",VLOOKUP(C1123,SINAPI,3,FALSE),IF(B1123="Cotações",VLOOKUP(C1123,Cotações,3,FALSE),IF(B1123="CPU",VLOOKUP(C1123,CSP,3,FALSE),VLOOKUP(C1123,SINAPICOMP,3,FALSE)))))</f>
        <v>CHI</v>
      </c>
      <c r="F1123" s="50">
        <f>IF(B1123="PMSP",VLOOKUP(C1123,PMSP,5,FALSE),IF(B1123="SINAPI",VLOOKUP(C1123,SINAPI,5,FALSE),IF(B1123="Cotações",VLOOKUP(C1123,Cotações,4,FALSE),IF(B1123="CPU",VLOOKUP(C1123,CSP,4,FALSE),VLOOKUP(C1123,SINAPICOMP,5,FALSE)))))</f>
        <v>56.43</v>
      </c>
      <c r="G1123" s="51">
        <v>1</v>
      </c>
      <c r="H1123" s="50">
        <f>G1123*F1123</f>
        <v>56.43</v>
      </c>
    </row>
    <row r="1124" spans="2:8" hidden="1" outlineLevel="1" x14ac:dyDescent="0.25">
      <c r="B1124" s="52" t="s">
        <v>19279</v>
      </c>
      <c r="C1124" s="53">
        <v>88265</v>
      </c>
      <c r="D1124" s="16" t="str">
        <f>IF(B1124="PMSP",VLOOKUP(C1124,PMSP,2,FALSE),IF(B1124="SINAPI",VLOOKUP(C1124,SINAPI,2,FALSE),IF(B1124="Cotações",VLOOKUP(C1124,Cotações,2,FALSE),IF(B1124="CPU",VLOOKUP(C1124,CSP,2,FALSE),VLOOKUP(C1124,SINAPICOMP,2,FALSE)))))</f>
        <v>ELETRICISTA INDUSTRIAL COM ENCARGOS COMPLEMENTARES</v>
      </c>
      <c r="E1124" s="54" t="str">
        <f>IF(B1124="PMSP",VLOOKUP(C1124,PMSP,3,FALSE),IF(B1124="SINAPI",VLOOKUP(C1124,SINAPI,3,FALSE),IF(B1124="Cotações",VLOOKUP(C1124,Cotações,3,FALSE),IF(B1124="CPU",VLOOKUP(C1124,CSP,3,FALSE),VLOOKUP(C1124,SINAPICOMP,3,FALSE)))))</f>
        <v>H</v>
      </c>
      <c r="F1124" s="55">
        <f>IF(B1124="PMSP",VLOOKUP(C1124,PMSP,5,FALSE),IF(B1124="SINAPI",VLOOKUP(C1124,SINAPI,5,FALSE),IF(B1124="Cotações",VLOOKUP(C1124,Cotações,4,FALSE),IF(B1124="CPU",VLOOKUP(C1124,CSP,4,FALSE),VLOOKUP(C1124,SINAPICOMP,5,FALSE)))))</f>
        <v>26.71</v>
      </c>
      <c r="G1124" s="56">
        <v>1</v>
      </c>
      <c r="H1124" s="55">
        <f>G1124*F1124</f>
        <v>26.71</v>
      </c>
    </row>
    <row r="1125" spans="2:8" hidden="1" outlineLevel="1" x14ac:dyDescent="0.25">
      <c r="B1125" s="47" t="s">
        <v>19279</v>
      </c>
      <c r="C1125" s="48">
        <v>88247</v>
      </c>
      <c r="D1125" s="57" t="str">
        <f>IF(B1125="PMSP",VLOOKUP(C1125,PMSP,2,FALSE),IF(B1125="SINAPI",VLOOKUP(C1125,SINAPI,2,FALSE),IF(B1125="Cotações",VLOOKUP(C1125,Cotações,2,FALSE),IF(B1125="CPU",VLOOKUP(C1125,CSP,2,FALSE),VLOOKUP(C1125,SINAPICOMP,2,FALSE)))))</f>
        <v>AUXILIAR DE ELETRICISTA COM ENCARGOS COMPLEMENTARES</v>
      </c>
      <c r="E1125" s="49" t="str">
        <f>IF(B1125="PMSP",VLOOKUP(C1125,PMSP,3,FALSE),IF(B1125="SINAPI",VLOOKUP(C1125,SINAPI,3,FALSE),IF(B1125="Cotações",VLOOKUP(C1125,Cotações,3,FALSE),IF(B1125="CPU",VLOOKUP(C1125,CSP,3,FALSE),VLOOKUP(C1125,SINAPICOMP,3,FALSE)))))</f>
        <v>H</v>
      </c>
      <c r="F1125" s="50">
        <f>IF(B1125="PMSP",VLOOKUP(C1125,PMSP,5,FALSE),IF(B1125="SINAPI",VLOOKUP(C1125,SINAPI,5,FALSE),IF(B1125="Cotações",VLOOKUP(C1125,Cotações,4,FALSE),IF(B1125="CPU",VLOOKUP(C1125,CSP,4,FALSE),VLOOKUP(C1125,SINAPICOMP,5,FALSE)))))</f>
        <v>24.35</v>
      </c>
      <c r="G1125" s="51">
        <v>1</v>
      </c>
      <c r="H1125" s="50">
        <f>G1125*F1125</f>
        <v>24.35</v>
      </c>
    </row>
    <row r="1126" spans="2:8" hidden="1" outlineLevel="1" x14ac:dyDescent="0.25">
      <c r="B1126" s="52" t="s">
        <v>19279</v>
      </c>
      <c r="C1126" s="53">
        <v>88309</v>
      </c>
      <c r="D1126" s="16" t="str">
        <f>IF(B1126="PMSP",VLOOKUP(C1126,PMSP,2,FALSE),IF(B1126="SINAPI",VLOOKUP(C1126,SINAPI,2,FALSE),IF(B1126="Cotações",VLOOKUP(C1126,Cotações,2,FALSE),IF(B1126="CPU",VLOOKUP(C1126,CSP,2,FALSE),VLOOKUP(C1126,SINAPICOMP,2,FALSE)))))</f>
        <v>PEDREIRO COM ENCARGOS COMPLEMENTARES</v>
      </c>
      <c r="E1126" s="54" t="str">
        <f>IF(B1126="PMSP",VLOOKUP(C1126,PMSP,3,FALSE),IF(B1126="SINAPI",VLOOKUP(C1126,SINAPI,3,FALSE),IF(B1126="Cotações",VLOOKUP(C1126,Cotações,3,FALSE),IF(B1126="CPU",VLOOKUP(C1126,CSP,3,FALSE),VLOOKUP(C1126,SINAPICOMP,3,FALSE)))))</f>
        <v>H</v>
      </c>
      <c r="F1126" s="55">
        <f>IF(B1126="PMSP",VLOOKUP(C1126,PMSP,5,FALSE),IF(B1126="SINAPI",VLOOKUP(C1126,SINAPI,5,FALSE),IF(B1126="Cotações",VLOOKUP(C1126,Cotações,4,FALSE),IF(B1126="CPU",VLOOKUP(C1126,CSP,4,FALSE),VLOOKUP(C1126,SINAPICOMP,5,FALSE)))))</f>
        <v>26.89</v>
      </c>
      <c r="G1126" s="56">
        <v>1</v>
      </c>
      <c r="H1126" s="55">
        <f>G1126*F1126</f>
        <v>26.89</v>
      </c>
    </row>
    <row r="1127" spans="2:8" ht="40.5" hidden="1" outlineLevel="1" x14ac:dyDescent="0.25">
      <c r="B1127" s="47" t="s">
        <v>19279</v>
      </c>
      <c r="C1127" s="48">
        <v>94963</v>
      </c>
      <c r="D1127" s="57" t="str">
        <f>IF(B1127="PMSP",VLOOKUP(C1127,PMSP,2,FALSE),IF(B1127="SINAPI",VLOOKUP(C1127,SINAPI,2,FALSE),IF(B1127="Cotações",VLOOKUP(C1127,Cotações,2,FALSE),IF(B1127="CPU",VLOOKUP(C1127,CSP,2,FALSE),VLOOKUP(C1127,SINAPICOMP,2,FALSE)))))</f>
        <v>CONCRETO FCK = 15MPA, TRAÇO 1:3,4:3,5 (EM MASSA SECA DE CIMENTO/ AREIA MÉDIA/ BRITA 1) - PREPARO MECÂNICO COM BETONEIRA 400 L. AF_05/2021</v>
      </c>
      <c r="E1127" s="49" t="str">
        <f>IF(B1127="PMSP",VLOOKUP(C1127,PMSP,3,FALSE),IF(B1127="SINAPI",VLOOKUP(C1127,SINAPI,3,FALSE),IF(B1127="Cotações",VLOOKUP(C1127,Cotações,3,FALSE),IF(B1127="CPU",VLOOKUP(C1127,CSP,3,FALSE),VLOOKUP(C1127,SINAPICOMP,3,FALSE)))))</f>
        <v>M3</v>
      </c>
      <c r="F1127" s="50">
        <f>IF(B1127="PMSP",VLOOKUP(C1127,PMSP,5,FALSE),IF(B1127="SINAPI",VLOOKUP(C1127,SINAPI,5,FALSE),IF(B1127="Cotações",VLOOKUP(C1127,Cotações,4,FALSE),IF(B1127="CPU",VLOOKUP(C1127,CSP,4,FALSE),VLOOKUP(C1127,SINAPICOMP,5,FALSE)))))</f>
        <v>325.64999999999998</v>
      </c>
      <c r="G1127" s="51">
        <f>0.15*0.2</f>
        <v>0.03</v>
      </c>
      <c r="H1127" s="50">
        <f>G1127*F1127</f>
        <v>9.769499999999999</v>
      </c>
    </row>
    <row r="1128" spans="2:8" collapsed="1" x14ac:dyDescent="0.25"/>
    <row r="1129" spans="2:8" x14ac:dyDescent="0.25">
      <c r="B1129" s="31" t="s">
        <v>9</v>
      </c>
      <c r="C1129" s="31" t="s">
        <v>1</v>
      </c>
      <c r="D1129" s="31"/>
      <c r="E1129" s="31"/>
      <c r="F1129" s="31"/>
      <c r="G1129" s="73" t="s">
        <v>2</v>
      </c>
      <c r="H1129" s="73" t="s">
        <v>66</v>
      </c>
    </row>
    <row r="1130" spans="2:8" x14ac:dyDescent="0.25">
      <c r="B1130" s="36" t="s">
        <v>19427</v>
      </c>
      <c r="C1130" s="116" t="s">
        <v>57</v>
      </c>
      <c r="D1130" s="116"/>
      <c r="E1130" s="116"/>
      <c r="F1130" s="44"/>
      <c r="G1130" s="68" t="s">
        <v>19369</v>
      </c>
      <c r="H1130" s="45">
        <f>SUM(H1132:H1136)</f>
        <v>299.819457075</v>
      </c>
    </row>
    <row r="1131" spans="2:8" hidden="1" outlineLevel="1" x14ac:dyDescent="0.25">
      <c r="B1131" s="46" t="s">
        <v>61</v>
      </c>
      <c r="C1131" s="46" t="s">
        <v>60</v>
      </c>
      <c r="D1131" s="46" t="s">
        <v>62</v>
      </c>
      <c r="E1131" s="46" t="s">
        <v>2</v>
      </c>
      <c r="F1131" s="46" t="s">
        <v>63</v>
      </c>
      <c r="G1131" s="69" t="s">
        <v>64</v>
      </c>
      <c r="H1131" s="69" t="s">
        <v>65</v>
      </c>
    </row>
    <row r="1132" spans="2:8" ht="54" hidden="1" outlineLevel="1" x14ac:dyDescent="0.25">
      <c r="B1132" s="47" t="s">
        <v>19279</v>
      </c>
      <c r="C1132" s="48">
        <v>5930</v>
      </c>
      <c r="D1132" s="57" t="str">
        <f>IF(B1132="PMSP",VLOOKUP(C1132,PMSP,2,FALSE),IF(B1132="SINAPI",VLOOKUP(C1132,SINAPI,2,FALSE),IF(B1132="Cotações",VLOOKUP(C1132,Cotações,2,FALSE),IF(B1132="CPU",VLOOKUP(C1132,CSP,2,FALSE),VLOOKUP(C1132,SINAPICOMP,2,FALSE)))))</f>
        <v>GUINDAUTO HIDRÁULICO, CAPACIDADE MÁXIMA DE CARGA 6200 KG, MOMENTO MÁXIMO DE CARGA 11,7 TM, ALCANCE MÁXIMO HORIZONTAL 9,70 M, INCLUSIVE CAMINHÃO TOCO PBT 16.000 KG, POTÊNCIA DE 189 CV - CHI DIURNO. AF_06/2014</v>
      </c>
      <c r="E1132" s="49" t="str">
        <f>IF(B1132="PMSP",VLOOKUP(C1132,PMSP,3,FALSE),IF(B1132="SINAPI",VLOOKUP(C1132,SINAPI,3,FALSE),IF(B1132="Cotações",VLOOKUP(C1132,Cotações,3,FALSE),IF(B1132="CPU",VLOOKUP(C1132,CSP,3,FALSE),VLOOKUP(C1132,SINAPICOMP,3,FALSE)))))</f>
        <v>CHI</v>
      </c>
      <c r="F1132" s="50">
        <f>IF(B1132="PMSP",VLOOKUP(C1132,PMSP,5,FALSE),IF(B1132="SINAPI",VLOOKUP(C1132,SINAPI,5,FALSE),IF(B1132="Cotações",VLOOKUP(C1132,Cotações,4,FALSE),IF(B1132="CPU",VLOOKUP(C1132,CSP,4,FALSE),VLOOKUP(C1132,SINAPICOMP,5,FALSE)))))</f>
        <v>56.43</v>
      </c>
      <c r="G1132" s="51">
        <v>1.5</v>
      </c>
      <c r="H1132" s="50">
        <f>G1132*F1132</f>
        <v>84.644999999999996</v>
      </c>
    </row>
    <row r="1133" spans="2:8" hidden="1" outlineLevel="1" x14ac:dyDescent="0.25">
      <c r="B1133" s="52" t="s">
        <v>19279</v>
      </c>
      <c r="C1133" s="53">
        <v>88265</v>
      </c>
      <c r="D1133" s="16" t="str">
        <f>IF(B1133="PMSP",VLOOKUP(C1133,PMSP,2,FALSE),IF(B1133="SINAPI",VLOOKUP(C1133,SINAPI,2,FALSE),IF(B1133="Cotações",VLOOKUP(C1133,Cotações,2,FALSE),IF(B1133="CPU",VLOOKUP(C1133,CSP,2,FALSE),VLOOKUP(C1133,SINAPICOMP,2,FALSE)))))</f>
        <v>ELETRICISTA INDUSTRIAL COM ENCARGOS COMPLEMENTARES</v>
      </c>
      <c r="E1133" s="54" t="str">
        <f>IF(B1133="PMSP",VLOOKUP(C1133,PMSP,3,FALSE),IF(B1133="SINAPI",VLOOKUP(C1133,SINAPI,3,FALSE),IF(B1133="Cotações",VLOOKUP(C1133,Cotações,3,FALSE),IF(B1133="CPU",VLOOKUP(C1133,CSP,3,FALSE),VLOOKUP(C1133,SINAPICOMP,3,FALSE)))))</f>
        <v>H</v>
      </c>
      <c r="F1133" s="55">
        <f>IF(B1133="PMSP",VLOOKUP(C1133,PMSP,5,FALSE),IF(B1133="SINAPI",VLOOKUP(C1133,SINAPI,5,FALSE),IF(B1133="Cotações",VLOOKUP(C1133,Cotações,4,FALSE),IF(B1133="CPU",VLOOKUP(C1133,CSP,4,FALSE),VLOOKUP(C1133,SINAPICOMP,5,FALSE)))))</f>
        <v>26.71</v>
      </c>
      <c r="G1133" s="56">
        <v>1.5</v>
      </c>
      <c r="H1133" s="55">
        <f>G1133*F1133</f>
        <v>40.064999999999998</v>
      </c>
    </row>
    <row r="1134" spans="2:8" hidden="1" outlineLevel="1" x14ac:dyDescent="0.25">
      <c r="B1134" s="47" t="s">
        <v>19279</v>
      </c>
      <c r="C1134" s="48">
        <v>88247</v>
      </c>
      <c r="D1134" s="57" t="str">
        <f>IF(B1134="PMSP",VLOOKUP(C1134,PMSP,2,FALSE),IF(B1134="SINAPI",VLOOKUP(C1134,SINAPI,2,FALSE),IF(B1134="Cotações",VLOOKUP(C1134,Cotações,2,FALSE),IF(B1134="CPU",VLOOKUP(C1134,CSP,2,FALSE),VLOOKUP(C1134,SINAPICOMP,2,FALSE)))))</f>
        <v>AUXILIAR DE ELETRICISTA COM ENCARGOS COMPLEMENTARES</v>
      </c>
      <c r="E1134" s="49" t="str">
        <f>IF(B1134="PMSP",VLOOKUP(C1134,PMSP,3,FALSE),IF(B1134="SINAPI",VLOOKUP(C1134,SINAPI,3,FALSE),IF(B1134="Cotações",VLOOKUP(C1134,Cotações,3,FALSE),IF(B1134="CPU",VLOOKUP(C1134,CSP,3,FALSE),VLOOKUP(C1134,SINAPICOMP,3,FALSE)))))</f>
        <v>H</v>
      </c>
      <c r="F1134" s="50">
        <f>IF(B1134="PMSP",VLOOKUP(C1134,PMSP,5,FALSE),IF(B1134="SINAPI",VLOOKUP(C1134,SINAPI,5,FALSE),IF(B1134="Cotações",VLOOKUP(C1134,Cotações,4,FALSE),IF(B1134="CPU",VLOOKUP(C1134,CSP,4,FALSE),VLOOKUP(C1134,SINAPICOMP,5,FALSE)))))</f>
        <v>24.35</v>
      </c>
      <c r="G1134" s="51">
        <v>1.5</v>
      </c>
      <c r="H1134" s="50">
        <f>G1134*F1134</f>
        <v>36.525000000000006</v>
      </c>
    </row>
    <row r="1135" spans="2:8" hidden="1" outlineLevel="1" x14ac:dyDescent="0.25">
      <c r="B1135" s="52" t="s">
        <v>19279</v>
      </c>
      <c r="C1135" s="53">
        <v>88309</v>
      </c>
      <c r="D1135" s="16" t="str">
        <f>IF(B1135="PMSP",VLOOKUP(C1135,PMSP,2,FALSE),IF(B1135="SINAPI",VLOOKUP(C1135,SINAPI,2,FALSE),IF(B1135="Cotações",VLOOKUP(C1135,Cotações,2,FALSE),IF(B1135="CPU",VLOOKUP(C1135,CSP,2,FALSE),VLOOKUP(C1135,SINAPICOMP,2,FALSE)))))</f>
        <v>PEDREIRO COM ENCARGOS COMPLEMENTARES</v>
      </c>
      <c r="E1135" s="54" t="str">
        <f>IF(B1135="PMSP",VLOOKUP(C1135,PMSP,3,FALSE),IF(B1135="SINAPI",VLOOKUP(C1135,SINAPI,3,FALSE),IF(B1135="Cotações",VLOOKUP(C1135,Cotações,3,FALSE),IF(B1135="CPU",VLOOKUP(C1135,CSP,3,FALSE),VLOOKUP(C1135,SINAPICOMP,3,FALSE)))))</f>
        <v>H</v>
      </c>
      <c r="F1135" s="55">
        <f>IF(B1135="PMSP",VLOOKUP(C1135,PMSP,5,FALSE),IF(B1135="SINAPI",VLOOKUP(C1135,SINAPI,5,FALSE),IF(B1135="Cotações",VLOOKUP(C1135,Cotações,4,FALSE),IF(B1135="CPU",VLOOKUP(C1135,CSP,4,FALSE),VLOOKUP(C1135,SINAPICOMP,5,FALSE)))))</f>
        <v>26.89</v>
      </c>
      <c r="G1135" s="56">
        <v>1.5</v>
      </c>
      <c r="H1135" s="55">
        <f>G1135*F1135</f>
        <v>40.335000000000001</v>
      </c>
    </row>
    <row r="1136" spans="2:8" hidden="1" outlineLevel="1" x14ac:dyDescent="0.25">
      <c r="B1136" s="47" t="s">
        <v>11826</v>
      </c>
      <c r="C1136" s="48">
        <v>36055</v>
      </c>
      <c r="D1136" s="57" t="str">
        <f>IF(B1136="PMSP",VLOOKUP(C1136,PMSP,2,FALSE),IF(B1136="SINAPI",VLOOKUP(C1136,SINAPI,2,FALSE),IF(B1136="Cotações",VLOOKUP(C1136,Cotações,2,FALSE),IF(B1136="CPU",VLOOKUP(C1136,CSP,2,FALSE),VLOOKUP(C1136,SINAPICOMP,2,FALSE)))))</f>
        <v>MOSAICO PORTUGUÊS - 1 OU 2 CORES</v>
      </c>
      <c r="E1136" s="49" t="str">
        <f>IF(B1136="PMSP",VLOOKUP(C1136,PMSP,3,FALSE),IF(B1136="SINAPI",VLOOKUP(C1136,SINAPI,3,FALSE),IF(B1136="Cotações",VLOOKUP(C1136,Cotações,3,FALSE),IF(B1136="CPU",VLOOKUP(C1136,CSP,3,FALSE),VLOOKUP(C1136,SINAPICOMP,3,FALSE)))))</f>
        <v>M2</v>
      </c>
      <c r="F1136" s="50">
        <f>IF(B1136="PMSP",VLOOKUP(C1136,PMSP,5,FALSE),IF(B1136="SINAPI",VLOOKUP(C1136,SINAPI,5,FALSE),IF(B1136="Cotações",VLOOKUP(C1136,Cotações,4,FALSE),IF(B1136="CPU",VLOOKUP(C1136,CSP,4,FALSE),VLOOKUP(C1136,SINAPICOMP,5,FALSE)))))</f>
        <v>89.317688249999989</v>
      </c>
      <c r="G1136" s="51">
        <v>1.1000000000000001</v>
      </c>
      <c r="H1136" s="50">
        <f>G1136*F1136</f>
        <v>98.249457074999995</v>
      </c>
    </row>
    <row r="1137" spans="2:8" collapsed="1" x14ac:dyDescent="0.25"/>
    <row r="1138" spans="2:8" x14ac:dyDescent="0.25">
      <c r="B1138" s="31" t="s">
        <v>9</v>
      </c>
      <c r="C1138" s="31" t="s">
        <v>1</v>
      </c>
      <c r="D1138" s="31"/>
      <c r="E1138" s="31"/>
      <c r="F1138" s="31"/>
      <c r="G1138" s="73" t="s">
        <v>2</v>
      </c>
      <c r="H1138" s="73" t="s">
        <v>66</v>
      </c>
    </row>
    <row r="1139" spans="2:8" ht="45.75" customHeight="1" x14ac:dyDescent="0.25">
      <c r="B1139" s="36" t="s">
        <v>19428</v>
      </c>
      <c r="C1139" s="116" t="s">
        <v>19370</v>
      </c>
      <c r="D1139" s="116"/>
      <c r="E1139" s="116"/>
      <c r="F1139" s="44"/>
      <c r="G1139" s="68" t="s">
        <v>2</v>
      </c>
      <c r="H1139" s="45">
        <f>SUM(H1141:H1149)</f>
        <v>964.76349200000004</v>
      </c>
    </row>
    <row r="1140" spans="2:8" hidden="1" outlineLevel="1" x14ac:dyDescent="0.25">
      <c r="B1140" s="46" t="s">
        <v>61</v>
      </c>
      <c r="C1140" s="46" t="s">
        <v>60</v>
      </c>
      <c r="D1140" s="46" t="s">
        <v>62</v>
      </c>
      <c r="E1140" s="46" t="s">
        <v>2</v>
      </c>
      <c r="F1140" s="46" t="s">
        <v>63</v>
      </c>
      <c r="G1140" s="69" t="s">
        <v>64</v>
      </c>
      <c r="H1140" s="69" t="s">
        <v>65</v>
      </c>
    </row>
    <row r="1141" spans="2:8" ht="54" hidden="1" outlineLevel="1" x14ac:dyDescent="0.25">
      <c r="B1141" s="47" t="s">
        <v>19279</v>
      </c>
      <c r="C1141" s="48">
        <v>5930</v>
      </c>
      <c r="D1141" s="57" t="str">
        <f t="shared" ref="D1141:D1149" si="64">IF(B1141="PMSP",VLOOKUP(C1141,PMSP,2,FALSE),IF(B1141="SINAPI",VLOOKUP(C1141,SINAPI,2,FALSE),IF(B1141="Cotações",VLOOKUP(C1141,Cotações,2,FALSE),IF(B1141="CPU",VLOOKUP(C1141,CSP,2,FALSE),VLOOKUP(C1141,SINAPICOMP,2,FALSE)))))</f>
        <v>GUINDAUTO HIDRÁULICO, CAPACIDADE MÁXIMA DE CARGA 6200 KG, MOMENTO MÁXIMO DE CARGA 11,7 TM, ALCANCE MÁXIMO HORIZONTAL 9,70 M, INCLUSIVE CAMINHÃO TOCO PBT 16.000 KG, POTÊNCIA DE 189 CV - CHI DIURNO. AF_06/2014</v>
      </c>
      <c r="E1141" s="49" t="str">
        <f t="shared" ref="E1141:E1149" si="65">IF(B1141="PMSP",VLOOKUP(C1141,PMSP,3,FALSE),IF(B1141="SINAPI",VLOOKUP(C1141,SINAPI,3,FALSE),IF(B1141="Cotações",VLOOKUP(C1141,Cotações,3,FALSE),IF(B1141="CPU",VLOOKUP(C1141,CSP,3,FALSE),VLOOKUP(C1141,SINAPICOMP,3,FALSE)))))</f>
        <v>CHI</v>
      </c>
      <c r="F1141" s="50">
        <f t="shared" ref="F1141:F1149" si="66">IF(B1141="PMSP",VLOOKUP(C1141,PMSP,5,FALSE),IF(B1141="SINAPI",VLOOKUP(C1141,SINAPI,5,FALSE),IF(B1141="Cotações",VLOOKUP(C1141,Cotações,4,FALSE),IF(B1141="CPU",VLOOKUP(C1141,CSP,4,FALSE),VLOOKUP(C1141,SINAPICOMP,5,FALSE)))))</f>
        <v>56.43</v>
      </c>
      <c r="G1141" s="51">
        <v>5</v>
      </c>
      <c r="H1141" s="50">
        <f t="shared" ref="H1141:H1149" si="67">G1141*F1141</f>
        <v>282.14999999999998</v>
      </c>
    </row>
    <row r="1142" spans="2:8" hidden="1" outlineLevel="1" x14ac:dyDescent="0.25">
      <c r="B1142" s="52" t="s">
        <v>19279</v>
      </c>
      <c r="C1142" s="53">
        <v>88265</v>
      </c>
      <c r="D1142" s="16" t="str">
        <f t="shared" si="64"/>
        <v>ELETRICISTA INDUSTRIAL COM ENCARGOS COMPLEMENTARES</v>
      </c>
      <c r="E1142" s="54" t="str">
        <f t="shared" si="65"/>
        <v>H</v>
      </c>
      <c r="F1142" s="55">
        <f t="shared" si="66"/>
        <v>26.71</v>
      </c>
      <c r="G1142" s="56">
        <v>5</v>
      </c>
      <c r="H1142" s="55">
        <f t="shared" si="67"/>
        <v>133.55000000000001</v>
      </c>
    </row>
    <row r="1143" spans="2:8" hidden="1" outlineLevel="1" x14ac:dyDescent="0.25">
      <c r="B1143" s="47" t="s">
        <v>19279</v>
      </c>
      <c r="C1143" s="48">
        <v>88247</v>
      </c>
      <c r="D1143" s="57" t="str">
        <f t="shared" si="64"/>
        <v>AUXILIAR DE ELETRICISTA COM ENCARGOS COMPLEMENTARES</v>
      </c>
      <c r="E1143" s="49" t="str">
        <f t="shared" si="65"/>
        <v>H</v>
      </c>
      <c r="F1143" s="50">
        <f t="shared" si="66"/>
        <v>24.35</v>
      </c>
      <c r="G1143" s="51">
        <v>5</v>
      </c>
      <c r="H1143" s="50">
        <f t="shared" si="67"/>
        <v>121.75</v>
      </c>
    </row>
    <row r="1144" spans="2:8" hidden="1" outlineLevel="1" x14ac:dyDescent="0.25">
      <c r="B1144" s="52" t="s">
        <v>19279</v>
      </c>
      <c r="C1144" s="53">
        <v>88309</v>
      </c>
      <c r="D1144" s="16" t="str">
        <f t="shared" si="64"/>
        <v>PEDREIRO COM ENCARGOS COMPLEMENTARES</v>
      </c>
      <c r="E1144" s="54" t="str">
        <f t="shared" si="65"/>
        <v>H</v>
      </c>
      <c r="F1144" s="55">
        <f t="shared" si="66"/>
        <v>26.89</v>
      </c>
      <c r="G1144" s="56">
        <v>5</v>
      </c>
      <c r="H1144" s="55">
        <f t="shared" si="67"/>
        <v>134.44999999999999</v>
      </c>
    </row>
    <row r="1145" spans="2:8" hidden="1" outlineLevel="1" x14ac:dyDescent="0.25">
      <c r="B1145" s="47" t="s">
        <v>11826</v>
      </c>
      <c r="C1145" s="48">
        <v>12580</v>
      </c>
      <c r="D1145" s="57" t="str">
        <f t="shared" si="64"/>
        <v>TIJOLO MAÇICO DE BARRO COMUM</v>
      </c>
      <c r="E1145" s="49" t="str">
        <f t="shared" si="65"/>
        <v>Un</v>
      </c>
      <c r="F1145" s="50">
        <f t="shared" si="66"/>
        <v>0.50084684999999995</v>
      </c>
      <c r="G1145" s="51">
        <v>320</v>
      </c>
      <c r="H1145" s="50">
        <f t="shared" si="67"/>
        <v>160.27099199999998</v>
      </c>
    </row>
    <row r="1146" spans="2:8" ht="54" hidden="1" outlineLevel="1" x14ac:dyDescent="0.25">
      <c r="B1146" s="52" t="s">
        <v>19279</v>
      </c>
      <c r="C1146" s="53">
        <v>87888</v>
      </c>
      <c r="D1146" s="16" t="str">
        <f t="shared" si="64"/>
        <v>CHAPISCO APLICADO EM ALVENARIA (SEM PRESENÇA DE VÃOS) E ESTRUTURAS DE CONCRETO DE FACHADA, COM ROLO PARA TEXTURA ACRÍLICA.  ARGAMASSA TRAÇO 1:4 E EMULSÃO POLIMÉRICA (ADESIVO) COM PREPARO MANUAL. AF_06/2014</v>
      </c>
      <c r="E1146" s="54" t="str">
        <f t="shared" si="65"/>
        <v>M2</v>
      </c>
      <c r="F1146" s="55">
        <f t="shared" si="66"/>
        <v>7.71</v>
      </c>
      <c r="G1146" s="56">
        <f>3*1.5*0.5</f>
        <v>2.25</v>
      </c>
      <c r="H1146" s="55">
        <f t="shared" si="67"/>
        <v>17.3475</v>
      </c>
    </row>
    <row r="1147" spans="2:8" ht="54" hidden="1" outlineLevel="1" x14ac:dyDescent="0.25">
      <c r="B1147" s="47" t="s">
        <v>19279</v>
      </c>
      <c r="C1147" s="48">
        <v>87548</v>
      </c>
      <c r="D1147" s="57" t="str">
        <f t="shared" si="64"/>
        <v>MASSA ÚNICA, PARA RECEBIMENTO DE PINTURA, EM ARGAMASSA TRAÇO 1:2:8, PREPARO MANUAL, APLICADA MANUALMENTE EM FACES INTERNAS DE PAREDES, ESPESSURA DE 10MM, COM EXECUÇÃO DE TALISCAS. AF_06/2014</v>
      </c>
      <c r="E1147" s="49" t="str">
        <f t="shared" si="65"/>
        <v>M2</v>
      </c>
      <c r="F1147" s="50">
        <f t="shared" si="66"/>
        <v>23.95</v>
      </c>
      <c r="G1147" s="51">
        <f>3*1.5*0.5</f>
        <v>2.25</v>
      </c>
      <c r="H1147" s="50">
        <f t="shared" si="67"/>
        <v>53.887499999999996</v>
      </c>
    </row>
    <row r="1148" spans="2:8" ht="27" hidden="1" outlineLevel="1" x14ac:dyDescent="0.25">
      <c r="B1148" s="52" t="s">
        <v>19279</v>
      </c>
      <c r="C1148" s="53">
        <v>88415</v>
      </c>
      <c r="D1148" s="16" t="str">
        <f t="shared" si="64"/>
        <v>APLICAÇÃO MANUAL DE FUNDO SELADOR ACRÍLICO EM PAREDES EXTERNAS DE CASAS. AF_06/2014</v>
      </c>
      <c r="E1148" s="54" t="str">
        <f t="shared" si="65"/>
        <v>M2</v>
      </c>
      <c r="F1148" s="55">
        <f t="shared" si="66"/>
        <v>3.59</v>
      </c>
      <c r="G1148" s="56">
        <v>2.25</v>
      </c>
      <c r="H1148" s="55">
        <f t="shared" si="67"/>
        <v>8.0775000000000006</v>
      </c>
    </row>
    <row r="1149" spans="2:8" ht="40.5" hidden="1" outlineLevel="1" x14ac:dyDescent="0.25">
      <c r="B1149" s="47" t="s">
        <v>19279</v>
      </c>
      <c r="C1149" s="48">
        <v>88431</v>
      </c>
      <c r="D1149" s="57" t="str">
        <f t="shared" si="64"/>
        <v>APLICAÇÃO MANUAL DE PINTURA COM TINTA TEXTURIZADA ACRÍLICA EM PAREDES EXTERNAS DE CASAS, DUAS CORES. AF_06/2014</v>
      </c>
      <c r="E1149" s="49" t="str">
        <f t="shared" si="65"/>
        <v>M2</v>
      </c>
      <c r="F1149" s="50">
        <f t="shared" si="66"/>
        <v>23.68</v>
      </c>
      <c r="G1149" s="51">
        <v>2.25</v>
      </c>
      <c r="H1149" s="50">
        <f t="shared" si="67"/>
        <v>53.28</v>
      </c>
    </row>
    <row r="1150" spans="2:8" collapsed="1" x14ac:dyDescent="0.25"/>
    <row r="1151" spans="2:8" x14ac:dyDescent="0.25">
      <c r="B1151" s="31" t="s">
        <v>9</v>
      </c>
      <c r="C1151" s="31" t="s">
        <v>1</v>
      </c>
      <c r="D1151" s="31"/>
      <c r="E1151" s="31"/>
      <c r="F1151" s="31"/>
      <c r="G1151" s="73" t="s">
        <v>2</v>
      </c>
      <c r="H1151" s="73" t="s">
        <v>66</v>
      </c>
    </row>
    <row r="1152" spans="2:8" ht="34.5" customHeight="1" x14ac:dyDescent="0.25">
      <c r="B1152" s="36" t="s">
        <v>19429</v>
      </c>
      <c r="C1152" s="116" t="s">
        <v>19379</v>
      </c>
      <c r="D1152" s="116"/>
      <c r="E1152" s="116"/>
      <c r="F1152" s="44"/>
      <c r="G1152" s="68" t="s">
        <v>19368</v>
      </c>
      <c r="H1152" s="45">
        <f>SUM(H1154:H1160)</f>
        <v>743.91399999999999</v>
      </c>
    </row>
    <row r="1153" spans="2:8" hidden="1" outlineLevel="1" x14ac:dyDescent="0.25">
      <c r="B1153" s="46" t="s">
        <v>61</v>
      </c>
      <c r="C1153" s="46" t="s">
        <v>60</v>
      </c>
      <c r="D1153" s="46" t="s">
        <v>62</v>
      </c>
      <c r="E1153" s="46" t="s">
        <v>2</v>
      </c>
      <c r="F1153" s="46" t="s">
        <v>63</v>
      </c>
      <c r="G1153" s="69" t="s">
        <v>64</v>
      </c>
      <c r="H1153" s="69" t="s">
        <v>65</v>
      </c>
    </row>
    <row r="1154" spans="2:8" ht="54" hidden="1" outlineLevel="1" x14ac:dyDescent="0.25">
      <c r="B1154" s="47" t="s">
        <v>19279</v>
      </c>
      <c r="C1154" s="48">
        <v>5930</v>
      </c>
      <c r="D1154" s="57" t="str">
        <f t="shared" ref="D1154:D1160" si="68">IF(B1154="PMSP",VLOOKUP(C1154,PMSP,2,FALSE),IF(B1154="SINAPI",VLOOKUP(C1154,SINAPI,2,FALSE),IF(B1154="Cotações",VLOOKUP(C1154,Cotações,2,FALSE),IF(B1154="CPU",VLOOKUP(C1154,CSP,2,FALSE),VLOOKUP(C1154,SINAPICOMP,2,FALSE)))))</f>
        <v>GUINDAUTO HIDRÁULICO, CAPACIDADE MÁXIMA DE CARGA 6200 KG, MOMENTO MÁXIMO DE CARGA 11,7 TM, ALCANCE MÁXIMO HORIZONTAL 9,70 M, INCLUSIVE CAMINHÃO TOCO PBT 16.000 KG, POTÊNCIA DE 189 CV - CHI DIURNO. AF_06/2014</v>
      </c>
      <c r="E1154" s="49" t="str">
        <f t="shared" ref="E1154:E1160" si="69">IF(B1154="PMSP",VLOOKUP(C1154,PMSP,3,FALSE),IF(B1154="SINAPI",VLOOKUP(C1154,SINAPI,3,FALSE),IF(B1154="Cotações",VLOOKUP(C1154,Cotações,3,FALSE),IF(B1154="CPU",VLOOKUP(C1154,CSP,3,FALSE),VLOOKUP(C1154,SINAPICOMP,3,FALSE)))))</f>
        <v>CHI</v>
      </c>
      <c r="F1154" s="50">
        <f t="shared" ref="F1154:F1160" si="70">IF(B1154="PMSP",VLOOKUP(C1154,PMSP,5,FALSE),IF(B1154="SINAPI",VLOOKUP(C1154,SINAPI,5,FALSE),IF(B1154="Cotações",VLOOKUP(C1154,Cotações,4,FALSE),IF(B1154="CPU",VLOOKUP(C1154,CSP,4,FALSE),VLOOKUP(C1154,SINAPICOMP,5,FALSE)))))</f>
        <v>56.43</v>
      </c>
      <c r="G1154" s="51">
        <v>1</v>
      </c>
      <c r="H1154" s="50">
        <f t="shared" ref="H1154:H1160" si="71">G1154*F1154</f>
        <v>56.43</v>
      </c>
    </row>
    <row r="1155" spans="2:8" hidden="1" outlineLevel="1" x14ac:dyDescent="0.25">
      <c r="B1155" s="52" t="s">
        <v>19279</v>
      </c>
      <c r="C1155" s="53">
        <v>88265</v>
      </c>
      <c r="D1155" s="16" t="str">
        <f t="shared" si="68"/>
        <v>ELETRICISTA INDUSTRIAL COM ENCARGOS COMPLEMENTARES</v>
      </c>
      <c r="E1155" s="54" t="str">
        <f t="shared" si="69"/>
        <v>H</v>
      </c>
      <c r="F1155" s="55">
        <f t="shared" si="70"/>
        <v>26.71</v>
      </c>
      <c r="G1155" s="56">
        <v>1</v>
      </c>
      <c r="H1155" s="55">
        <f t="shared" si="71"/>
        <v>26.71</v>
      </c>
    </row>
    <row r="1156" spans="2:8" hidden="1" outlineLevel="1" x14ac:dyDescent="0.25">
      <c r="B1156" s="47" t="s">
        <v>19279</v>
      </c>
      <c r="C1156" s="48">
        <v>88247</v>
      </c>
      <c r="D1156" s="57" t="str">
        <f t="shared" si="68"/>
        <v>AUXILIAR DE ELETRICISTA COM ENCARGOS COMPLEMENTARES</v>
      </c>
      <c r="E1156" s="49" t="str">
        <f t="shared" si="69"/>
        <v>H</v>
      </c>
      <c r="F1156" s="50">
        <f t="shared" si="70"/>
        <v>24.35</v>
      </c>
      <c r="G1156" s="51">
        <v>1</v>
      </c>
      <c r="H1156" s="50">
        <f t="shared" si="71"/>
        <v>24.35</v>
      </c>
    </row>
    <row r="1157" spans="2:8" hidden="1" outlineLevel="1" x14ac:dyDescent="0.25">
      <c r="B1157" s="52" t="s">
        <v>19279</v>
      </c>
      <c r="C1157" s="53">
        <v>88309</v>
      </c>
      <c r="D1157" s="16" t="str">
        <f t="shared" si="68"/>
        <v>PEDREIRO COM ENCARGOS COMPLEMENTARES</v>
      </c>
      <c r="E1157" s="54" t="str">
        <f t="shared" si="69"/>
        <v>H</v>
      </c>
      <c r="F1157" s="55">
        <f t="shared" si="70"/>
        <v>26.89</v>
      </c>
      <c r="G1157" s="56">
        <v>1</v>
      </c>
      <c r="H1157" s="55">
        <f t="shared" si="71"/>
        <v>26.89</v>
      </c>
    </row>
    <row r="1158" spans="2:8" ht="40.5" hidden="1" outlineLevel="1" x14ac:dyDescent="0.25">
      <c r="B1158" s="47" t="s">
        <v>19279</v>
      </c>
      <c r="C1158" s="48">
        <v>94963</v>
      </c>
      <c r="D1158" s="57" t="str">
        <f t="shared" si="68"/>
        <v>CONCRETO FCK = 15MPA, TRAÇO 1:3,4:3,5 (EM MASSA SECA DE CIMENTO/ AREIA MÉDIA/ BRITA 1) - PREPARO MECÂNICO COM BETONEIRA 400 L. AF_05/2021</v>
      </c>
      <c r="E1158" s="49" t="str">
        <f t="shared" si="69"/>
        <v>M3</v>
      </c>
      <c r="F1158" s="50">
        <f t="shared" si="70"/>
        <v>325.64999999999998</v>
      </c>
      <c r="G1158" s="51">
        <f>0.6*0.6</f>
        <v>0.36</v>
      </c>
      <c r="H1158" s="50">
        <f t="shared" si="71"/>
        <v>117.23399999999998</v>
      </c>
    </row>
    <row r="1159" spans="2:8" ht="27" hidden="1" outlineLevel="1" x14ac:dyDescent="0.25">
      <c r="B1159" s="52" t="s">
        <v>11830</v>
      </c>
      <c r="C1159" s="53">
        <v>39746</v>
      </c>
      <c r="D1159" s="16" t="str">
        <f t="shared" si="68"/>
        <v>CHUMBADOR DE ACO, 1" X 600 MM, PARA POSTES DE ACO COM BASE, INCLUSO PORCA E ARRUELA</v>
      </c>
      <c r="E1159" s="54" t="str">
        <f t="shared" si="69"/>
        <v xml:space="preserve">UN    </v>
      </c>
      <c r="F1159" s="55" t="str">
        <f t="shared" si="70"/>
        <v>282,78</v>
      </c>
      <c r="G1159" s="56">
        <v>1</v>
      </c>
      <c r="H1159" s="55">
        <f t="shared" si="71"/>
        <v>282.77999999999997</v>
      </c>
    </row>
    <row r="1160" spans="2:8" ht="40.5" hidden="1" outlineLevel="1" x14ac:dyDescent="0.25">
      <c r="B1160" s="47" t="s">
        <v>11830</v>
      </c>
      <c r="C1160" s="48">
        <v>1345</v>
      </c>
      <c r="D1160" s="57" t="str">
        <f t="shared" si="68"/>
        <v>CHAPA/PAINEL DE MADEIRA COMPENSADA PLASTIFICADA (MADEIRITE PLASTIFICADO) PARA FORMA DE CONCRETO, DE 2200 x 1100 MM, E = *17* MM</v>
      </c>
      <c r="E1160" s="49" t="str">
        <f t="shared" si="69"/>
        <v xml:space="preserve">M2    </v>
      </c>
      <c r="F1160" s="50" t="str">
        <f t="shared" si="70"/>
        <v>87,30</v>
      </c>
      <c r="G1160" s="51">
        <f>0.6*4</f>
        <v>2.4</v>
      </c>
      <c r="H1160" s="50">
        <f t="shared" si="71"/>
        <v>209.51999999999998</v>
      </c>
    </row>
    <row r="1161" spans="2:8" collapsed="1" x14ac:dyDescent="0.25"/>
    <row r="1162" spans="2:8" x14ac:dyDescent="0.25">
      <c r="B1162" s="31" t="s">
        <v>9</v>
      </c>
      <c r="C1162" s="31" t="s">
        <v>1</v>
      </c>
      <c r="D1162" s="31"/>
      <c r="E1162" s="31"/>
      <c r="F1162" s="31"/>
      <c r="G1162" s="73" t="s">
        <v>2</v>
      </c>
      <c r="H1162" s="73" t="s">
        <v>66</v>
      </c>
    </row>
    <row r="1163" spans="2:8" ht="84" customHeight="1" x14ac:dyDescent="0.25">
      <c r="B1163" s="36" t="s">
        <v>19535</v>
      </c>
      <c r="C1163" s="116" t="s">
        <v>19559</v>
      </c>
      <c r="D1163" s="116"/>
      <c r="E1163" s="116"/>
      <c r="F1163" s="44"/>
      <c r="G1163" s="68" t="s">
        <v>2</v>
      </c>
      <c r="H1163" s="45">
        <f>SUM(H1165:H1179)</f>
        <v>790.41577956835863</v>
      </c>
    </row>
    <row r="1164" spans="2:8" hidden="1" outlineLevel="1" x14ac:dyDescent="0.25">
      <c r="B1164" s="46" t="s">
        <v>61</v>
      </c>
      <c r="C1164" s="46" t="s">
        <v>60</v>
      </c>
      <c r="D1164" s="46" t="s">
        <v>62</v>
      </c>
      <c r="E1164" s="46" t="s">
        <v>2</v>
      </c>
      <c r="F1164" s="46" t="s">
        <v>63</v>
      </c>
      <c r="G1164" s="69" t="s">
        <v>64</v>
      </c>
      <c r="H1164" s="69" t="s">
        <v>65</v>
      </c>
    </row>
    <row r="1165" spans="2:8" ht="54" hidden="1" outlineLevel="1" x14ac:dyDescent="0.25">
      <c r="B1165" s="47" t="s">
        <v>19279</v>
      </c>
      <c r="C1165" s="48">
        <v>5928</v>
      </c>
      <c r="D1165" s="57" t="str">
        <f t="shared" ref="D1165:D1179" si="72">IF(B1165="PMSP",VLOOKUP(C1165,PMSP,2,FALSE),IF(B1165="SINAPI",VLOOKUP(C1165,SINAPI,2,FALSE),IF(B1165="Cotações",VLOOKUP(C1165,Cotações,2,FALSE),IF(B1165="CPU",VLOOKUP(C1165,CSP,2,FALSE),VLOOKUP(C1165,SINAPICOMP,2,FALSE)))))</f>
        <v>GUINDAUTO HIDRÁULICO, CAPACIDADE MÁXIMA DE CARGA 6200 KG, MOMENTO MÁXIMO DE CARGA 11,7 TM, ALCANCE MÁXIMO HORIZONTAL 9,70 M, INCLUSIVE CAMINHÃO TOCO PBT 16.000 KG, POTÊNCIA DE 189 CV - CHP DIURNO. AF_06/2014</v>
      </c>
      <c r="E1165" s="49" t="str">
        <f t="shared" ref="E1165:E1179" si="73">IF(B1165="PMSP",VLOOKUP(C1165,PMSP,3,FALSE),IF(B1165="SINAPI",VLOOKUP(C1165,SINAPI,3,FALSE),IF(B1165="Cotações",VLOOKUP(C1165,Cotações,3,FALSE),IF(B1165="CPU",VLOOKUP(C1165,CSP,3,FALSE),VLOOKUP(C1165,SINAPICOMP,3,FALSE)))))</f>
        <v>CHP</v>
      </c>
      <c r="F1165" s="50">
        <f t="shared" ref="F1165:F1179" si="74">IF(B1165="PMSP",VLOOKUP(C1165,PMSP,5,FALSE),IF(B1165="SINAPI",VLOOKUP(C1165,SINAPI,5,FALSE),IF(B1165="Cotações",VLOOKUP(C1165,Cotações,4,FALSE),IF(B1165="CPU",VLOOKUP(C1165,CSP,4,FALSE),VLOOKUP(C1165,SINAPICOMP,5,FALSE)))))</f>
        <v>266.04000000000002</v>
      </c>
      <c r="G1165" s="51">
        <v>2</v>
      </c>
      <c r="H1165" s="50">
        <f t="shared" ref="H1165:H1179" si="75">G1165*F1165</f>
        <v>532.08000000000004</v>
      </c>
    </row>
    <row r="1166" spans="2:8" hidden="1" outlineLevel="1" x14ac:dyDescent="0.25">
      <c r="B1166" s="52" t="s">
        <v>19279</v>
      </c>
      <c r="C1166" s="53">
        <v>88265</v>
      </c>
      <c r="D1166" s="16" t="str">
        <f t="shared" si="72"/>
        <v>ELETRICISTA INDUSTRIAL COM ENCARGOS COMPLEMENTARES</v>
      </c>
      <c r="E1166" s="54" t="str">
        <f t="shared" si="73"/>
        <v>H</v>
      </c>
      <c r="F1166" s="55">
        <f t="shared" si="74"/>
        <v>26.71</v>
      </c>
      <c r="G1166" s="56">
        <v>2</v>
      </c>
      <c r="H1166" s="55">
        <f t="shared" si="75"/>
        <v>53.42</v>
      </c>
    </row>
    <row r="1167" spans="2:8" ht="40.5" hidden="1" outlineLevel="1" x14ac:dyDescent="0.25">
      <c r="B1167" s="99" t="s">
        <v>11830</v>
      </c>
      <c r="C1167" s="48">
        <v>10527</v>
      </c>
      <c r="D1167" s="57" t="str">
        <f t="shared" si="72"/>
        <v>LOCACAO DE ANDAIME METALICO TUBULAR DE ENCAIXE, TIPO DE TORRE, COM LARGURA DE 1 ATE 1,5 M E ALTURA DE *1,00* M (INCLUSO SAPATAS FIXAS OU RODIZIOS)</v>
      </c>
      <c r="E1167" s="49" t="str">
        <f t="shared" ref="E1167" si="76">IF(B1167="PMSP",VLOOKUP(C1167,PMSP,3,FALSE),IF(B1167="SINAPI",VLOOKUP(C1167,SINAPI,3,FALSE),IF(B1167="Cotações",VLOOKUP(C1167,Cotações,3,FALSE),IF(B1167="CPU",VLOOKUP(C1167,CSP,3,FALSE),VLOOKUP(C1167,SINAPICOMP,3,FALSE)))))</f>
        <v xml:space="preserve">MXMES </v>
      </c>
      <c r="F1167" s="50" t="str">
        <f t="shared" ref="F1167" si="77">IF(B1167="PMSP",VLOOKUP(C1167,PMSP,5,FALSE),IF(B1167="SINAPI",VLOOKUP(C1167,SINAPI,5,FALSE),IF(B1167="Cotações",VLOOKUP(C1167,Cotações,4,FALSE),IF(B1167="CPU",VLOOKUP(C1167,CSP,4,FALSE),VLOOKUP(C1167,SINAPICOMP,5,FALSE)))))</f>
        <v>22,00</v>
      </c>
      <c r="G1167" s="51">
        <f>(3/30)*(1*1.5)*2*18</f>
        <v>5.4</v>
      </c>
      <c r="H1167" s="50">
        <f t="shared" ref="H1167" si="78">G1167*F1167</f>
        <v>118.80000000000001</v>
      </c>
    </row>
    <row r="1168" spans="2:8" hidden="1" outlineLevel="1" x14ac:dyDescent="0.25">
      <c r="B1168" s="52" t="s">
        <v>58</v>
      </c>
      <c r="C1168" s="98" t="s">
        <v>11837</v>
      </c>
      <c r="D1168" s="16" t="str">
        <f t="shared" si="72"/>
        <v>Valor médio de lâmpadas para Artur Nogueira</v>
      </c>
      <c r="E1168" s="54" t="str">
        <f t="shared" si="73"/>
        <v>Und.</v>
      </c>
      <c r="F1168" s="55">
        <f t="shared" si="74"/>
        <v>54.279447121377416</v>
      </c>
      <c r="G1168" s="56">
        <v>0.86154875101773531</v>
      </c>
      <c r="H1168" s="55">
        <f t="shared" si="75"/>
        <v>46.764389873355924</v>
      </c>
    </row>
    <row r="1169" spans="2:8" hidden="1" outlineLevel="1" x14ac:dyDescent="0.25">
      <c r="B1169" s="47" t="s">
        <v>58</v>
      </c>
      <c r="C1169" s="100" t="s">
        <v>11844</v>
      </c>
      <c r="D1169" s="57" t="str">
        <f t="shared" si="72"/>
        <v>Valor médio de reatores para Artur Nogueira</v>
      </c>
      <c r="E1169" s="49" t="str">
        <f t="shared" si="73"/>
        <v>Und.</v>
      </c>
      <c r="F1169" s="50">
        <f t="shared" si="74"/>
        <v>109.01528634802416</v>
      </c>
      <c r="G1169" s="51">
        <v>0.16783858565898419</v>
      </c>
      <c r="H1169" s="50">
        <f t="shared" si="75"/>
        <v>18.296971475861543</v>
      </c>
    </row>
    <row r="1170" spans="2:8" ht="27" hidden="1" outlineLevel="1" x14ac:dyDescent="0.25">
      <c r="B1170" s="52" t="s">
        <v>11830</v>
      </c>
      <c r="C1170" s="53">
        <v>2510</v>
      </c>
      <c r="D1170" s="16" t="str">
        <f t="shared" si="72"/>
        <v>RELE FOTOELETRICO INTERNO E EXTERNO BIVOLT 1000 W, DE CONECTOR, SEM BASE</v>
      </c>
      <c r="E1170" s="54" t="str">
        <f t="shared" si="73"/>
        <v xml:space="preserve">UN    </v>
      </c>
      <c r="F1170" s="55" t="str">
        <f t="shared" si="74"/>
        <v>52,40</v>
      </c>
      <c r="G1170" s="56">
        <v>0.19519783314995504</v>
      </c>
      <c r="H1170" s="55">
        <f t="shared" si="75"/>
        <v>10.228366457057644</v>
      </c>
    </row>
    <row r="1171" spans="2:8" hidden="1" outlineLevel="1" x14ac:dyDescent="0.25">
      <c r="B1171" s="47" t="s">
        <v>11830</v>
      </c>
      <c r="C1171" s="48">
        <v>39380</v>
      </c>
      <c r="D1171" s="57" t="str">
        <f t="shared" si="72"/>
        <v>BASE PARA RELE COM SUPORTE METALICO</v>
      </c>
      <c r="E1171" s="49" t="str">
        <f t="shared" si="73"/>
        <v xml:space="preserve">UN    </v>
      </c>
      <c r="F1171" s="50" t="str">
        <f t="shared" si="74"/>
        <v>29,98</v>
      </c>
      <c r="G1171" s="51">
        <v>1.3702142505741564E-2</v>
      </c>
      <c r="H1171" s="50">
        <f t="shared" si="75"/>
        <v>0.41079023232213208</v>
      </c>
    </row>
    <row r="1172" spans="2:8" ht="27" hidden="1" outlineLevel="1" x14ac:dyDescent="0.25">
      <c r="B1172" s="52" t="s">
        <v>11830</v>
      </c>
      <c r="C1172" s="53">
        <v>12294</v>
      </c>
      <c r="D1172" s="16" t="str">
        <f t="shared" si="72"/>
        <v>SOQUETE DE PORCELANA BASE E27, PARA USO AO TEMPO, PARA LAMPADAS</v>
      </c>
      <c r="E1172" s="54" t="str">
        <f t="shared" si="73"/>
        <v xml:space="preserve">UN    </v>
      </c>
      <c r="F1172" s="55" t="str">
        <f t="shared" si="74"/>
        <v>14,96</v>
      </c>
      <c r="G1172" s="56">
        <v>1.7616484314033956E-3</v>
      </c>
      <c r="H1172" s="55">
        <f t="shared" si="75"/>
        <v>2.6354260533794801E-2</v>
      </c>
    </row>
    <row r="1173" spans="2:8" ht="27" hidden="1" outlineLevel="1" x14ac:dyDescent="0.25">
      <c r="B1173" s="47" t="s">
        <v>11826</v>
      </c>
      <c r="C1173" s="48">
        <v>51245</v>
      </c>
      <c r="D1173" s="57" t="str">
        <f t="shared" si="72"/>
        <v>QUADRO COMANDO METÁLICO PINTADO COM MEDIDAS MÍNIMAS DE 95X60X22 CM</v>
      </c>
      <c r="E1173" s="49" t="str">
        <f t="shared" si="73"/>
        <v>Un</v>
      </c>
      <c r="F1173" s="50">
        <f t="shared" si="74"/>
        <v>654.31745476999993</v>
      </c>
      <c r="G1173" s="51">
        <v>1.1510429321899563E-2</v>
      </c>
      <c r="H1173" s="50">
        <f t="shared" si="75"/>
        <v>7.5314748172152983</v>
      </c>
    </row>
    <row r="1174" spans="2:8" ht="40.5" hidden="1" outlineLevel="1" x14ac:dyDescent="0.25">
      <c r="B1174" s="52" t="s">
        <v>11830</v>
      </c>
      <c r="C1174" s="53">
        <v>39258</v>
      </c>
      <c r="D1174" s="16" t="str">
        <f t="shared" si="72"/>
        <v>CABO MULTIPOLAR DE COBRE, FLEXIVEL, CLASSE 4 OU 5, ISOLACAO EM HEPR, COBERTURA EM PVC-ST2, ANTICHAMA BWF-B, 0,6/1 KV, 3 CONDUTORES DE 2,5 MM2</v>
      </c>
      <c r="E1174" s="54" t="str">
        <f t="shared" si="73"/>
        <v xml:space="preserve">M     </v>
      </c>
      <c r="F1174" s="55" t="str">
        <f t="shared" si="74"/>
        <v>7,60</v>
      </c>
      <c r="G1174" s="56">
        <v>1.4305898975626986E-2</v>
      </c>
      <c r="H1174" s="55">
        <f t="shared" si="75"/>
        <v>0.10872483221476509</v>
      </c>
    </row>
    <row r="1175" spans="2:8" ht="27" hidden="1" outlineLevel="1" x14ac:dyDescent="0.25">
      <c r="B1175" s="47" t="s">
        <v>11830</v>
      </c>
      <c r="C1175" s="48">
        <v>1597</v>
      </c>
      <c r="D1175" s="57" t="str">
        <f t="shared" si="72"/>
        <v>CONECTOR DE ALUMINIO TIPO PRENSA CABO, BITOLA 3/8", PARA CABOS DE DIAMETRO DE 9 A 10 MM</v>
      </c>
      <c r="E1175" s="49" t="str">
        <f t="shared" si="73"/>
        <v xml:space="preserve">UN    </v>
      </c>
      <c r="F1175" s="50" t="str">
        <f t="shared" si="74"/>
        <v>12,95</v>
      </c>
      <c r="G1175" s="51">
        <v>4.2452323061307395E-3</v>
      </c>
      <c r="H1175" s="50">
        <f t="shared" si="75"/>
        <v>5.4975758364393071E-2</v>
      </c>
    </row>
    <row r="1176" spans="2:8" ht="27" hidden="1" outlineLevel="1" x14ac:dyDescent="0.25">
      <c r="B1176" s="52" t="s">
        <v>11830</v>
      </c>
      <c r="C1176" s="53">
        <v>1614</v>
      </c>
      <c r="D1176" s="16" t="str">
        <f t="shared" si="72"/>
        <v>CONTATOR TRIPOLAR, CORRENTE DE 32 A, TENSAO NOMINAL DE *500* V, CATEGORIA AC-2 E AC-3</v>
      </c>
      <c r="E1176" s="54" t="str">
        <f t="shared" si="73"/>
        <v xml:space="preserve">UN    </v>
      </c>
      <c r="F1176" s="55" t="str">
        <f t="shared" si="74"/>
        <v>256,13</v>
      </c>
      <c r="G1176" s="56">
        <v>6.8076923076923078E-4</v>
      </c>
      <c r="H1176" s="55">
        <f t="shared" si="75"/>
        <v>0.17436542307692307</v>
      </c>
    </row>
    <row r="1177" spans="2:8" ht="27" hidden="1" outlineLevel="1" x14ac:dyDescent="0.25">
      <c r="B1177" s="47" t="s">
        <v>11830</v>
      </c>
      <c r="C1177" s="48">
        <v>3302</v>
      </c>
      <c r="D1177" s="57" t="str">
        <f t="shared" si="72"/>
        <v>FUSIVEL NH 100 A TAMANHO 00, CAPACIDADE DE INTERRUPCAO DE 120 KA, TENSAO NOMIMNAL DE 500 V</v>
      </c>
      <c r="E1177" s="49" t="str">
        <f t="shared" si="73"/>
        <v xml:space="preserve">UN    </v>
      </c>
      <c r="F1177" s="50" t="str">
        <f t="shared" si="74"/>
        <v>18,85</v>
      </c>
      <c r="G1177" s="51">
        <v>1.0273972602739725E-3</v>
      </c>
      <c r="H1177" s="50">
        <f t="shared" si="75"/>
        <v>1.9366438356164382E-2</v>
      </c>
    </row>
    <row r="1178" spans="2:8" hidden="1" outlineLevel="1" x14ac:dyDescent="0.25">
      <c r="B1178" s="52" t="s">
        <v>11830</v>
      </c>
      <c r="C1178" s="53">
        <v>34616</v>
      </c>
      <c r="D1178" s="16" t="str">
        <f t="shared" si="72"/>
        <v>DISJUNTOR TIPO DIN/IEC, BIPOLAR DE 6 ATE 32A</v>
      </c>
      <c r="E1178" s="54" t="str">
        <f t="shared" si="73"/>
        <v xml:space="preserve">UN    </v>
      </c>
      <c r="F1178" s="55" t="str">
        <f t="shared" si="74"/>
        <v>51,78</v>
      </c>
      <c r="G1178" s="56">
        <v>0</v>
      </c>
      <c r="H1178" s="55">
        <f t="shared" si="75"/>
        <v>0</v>
      </c>
    </row>
    <row r="1179" spans="2:8" hidden="1" outlineLevel="1" x14ac:dyDescent="0.25">
      <c r="B1179" s="47" t="s">
        <v>11829</v>
      </c>
      <c r="C1179" s="48">
        <v>20</v>
      </c>
      <c r="D1179" s="57" t="str">
        <f t="shared" si="72"/>
        <v>Descarte de lâmpada</v>
      </c>
      <c r="E1179" s="49" t="str">
        <f t="shared" si="73"/>
        <v>Und.</v>
      </c>
      <c r="F1179" s="50">
        <f t="shared" si="74"/>
        <v>2.5</v>
      </c>
      <c r="G1179" s="51">
        <v>1</v>
      </c>
      <c r="H1179" s="50">
        <f t="shared" si="75"/>
        <v>2.5</v>
      </c>
    </row>
    <row r="1180" spans="2:8" collapsed="1" x14ac:dyDescent="0.25"/>
    <row r="1181" spans="2:8" x14ac:dyDescent="0.25">
      <c r="B1181" s="31" t="s">
        <v>9</v>
      </c>
      <c r="C1181" s="31" t="s">
        <v>1</v>
      </c>
      <c r="D1181" s="31"/>
      <c r="E1181" s="31"/>
      <c r="F1181" s="31"/>
      <c r="G1181" s="73" t="s">
        <v>2</v>
      </c>
      <c r="H1181" s="73" t="s">
        <v>66</v>
      </c>
    </row>
    <row r="1182" spans="2:8" ht="83.25" customHeight="1" x14ac:dyDescent="0.25">
      <c r="B1182" s="36" t="s">
        <v>19536</v>
      </c>
      <c r="C1182" s="116" t="s">
        <v>19560</v>
      </c>
      <c r="D1182" s="116"/>
      <c r="E1182" s="116"/>
      <c r="F1182" s="44"/>
      <c r="G1182" s="68" t="s">
        <v>2</v>
      </c>
      <c r="H1182" s="45">
        <f>SUM(H1184:H1199)</f>
        <v>885.29474613430693</v>
      </c>
    </row>
    <row r="1183" spans="2:8" hidden="1" outlineLevel="1" x14ac:dyDescent="0.25">
      <c r="B1183" s="46" t="s">
        <v>61</v>
      </c>
      <c r="C1183" s="46" t="s">
        <v>60</v>
      </c>
      <c r="D1183" s="46" t="s">
        <v>62</v>
      </c>
      <c r="E1183" s="46" t="s">
        <v>2</v>
      </c>
      <c r="F1183" s="46" t="s">
        <v>63</v>
      </c>
      <c r="G1183" s="69" t="s">
        <v>64</v>
      </c>
      <c r="H1183" s="69" t="s">
        <v>65</v>
      </c>
    </row>
    <row r="1184" spans="2:8" hidden="1" outlineLevel="1" x14ac:dyDescent="0.25">
      <c r="B1184" s="97" t="s">
        <v>58</v>
      </c>
      <c r="C1184" s="98" t="s">
        <v>11966</v>
      </c>
      <c r="D1184" s="16" t="str">
        <f t="shared" ref="D1184" si="79">IF(B1184="PMSP",VLOOKUP(C1184,PMSP,2,FALSE),IF(B1184="SINAPI",VLOOKUP(C1184,SINAPI,2,FALSE),IF(B1184="Cotações",VLOOKUP(C1184,Cotações,2,FALSE),IF(B1184="CPU",VLOOKUP(C1184,CSP,2,FALSE),VLOOKUP(C1184,SINAPICOMP,2,FALSE)))))</f>
        <v>Complemento de deslocamento para Conchal</v>
      </c>
      <c r="E1184" s="54" t="str">
        <f t="shared" ref="E1184" si="80">IF(B1184="PMSP",VLOOKUP(C1184,PMSP,3,FALSE),IF(B1184="SINAPI",VLOOKUP(C1184,SINAPI,3,FALSE),IF(B1184="Cotações",VLOOKUP(C1184,Cotações,3,FALSE),IF(B1184="CPU",VLOOKUP(C1184,CSP,3,FALSE),VLOOKUP(C1184,SINAPICOMP,3,FALSE)))))</f>
        <v>Und.</v>
      </c>
      <c r="F1184" s="55">
        <f t="shared" ref="F1184" si="81">IF(B1184="PMSP",VLOOKUP(C1184,PMSP,5,FALSE),IF(B1184="SINAPI",VLOOKUP(C1184,SINAPI,5,FALSE),IF(B1184="Cotações",VLOOKUP(C1184,Cotações,4,FALSE),IF(B1184="CPU",VLOOKUP(C1184,CSP,4,FALSE),VLOOKUP(C1184,SINAPICOMP,5,FALSE)))))</f>
        <v>364.529</v>
      </c>
      <c r="G1184" s="56">
        <v>0.25</v>
      </c>
      <c r="H1184" s="55">
        <f t="shared" ref="H1184" si="82">G1184*F1184</f>
        <v>91.132249999999999</v>
      </c>
    </row>
    <row r="1185" spans="2:8" ht="54" hidden="1" outlineLevel="1" x14ac:dyDescent="0.25">
      <c r="B1185" s="47" t="s">
        <v>19279</v>
      </c>
      <c r="C1185" s="48">
        <v>5928</v>
      </c>
      <c r="D1185" s="57" t="str">
        <f t="shared" ref="D1185:D1199" si="83">IF(B1185="PMSP",VLOOKUP(C1185,PMSP,2,FALSE),IF(B1185="SINAPI",VLOOKUP(C1185,SINAPI,2,FALSE),IF(B1185="Cotações",VLOOKUP(C1185,Cotações,2,FALSE),IF(B1185="CPU",VLOOKUP(C1185,CSP,2,FALSE),VLOOKUP(C1185,SINAPICOMP,2,FALSE)))))</f>
        <v>GUINDAUTO HIDRÁULICO, CAPACIDADE MÁXIMA DE CARGA 6200 KG, MOMENTO MÁXIMO DE CARGA 11,7 TM, ALCANCE MÁXIMO HORIZONTAL 9,70 M, INCLUSIVE CAMINHÃO TOCO PBT 16.000 KG, POTÊNCIA DE 189 CV - CHP DIURNO. AF_06/2014</v>
      </c>
      <c r="E1185" s="49" t="str">
        <f t="shared" ref="E1185:E1199" si="84">IF(B1185="PMSP",VLOOKUP(C1185,PMSP,3,FALSE),IF(B1185="SINAPI",VLOOKUP(C1185,SINAPI,3,FALSE),IF(B1185="Cotações",VLOOKUP(C1185,Cotações,3,FALSE),IF(B1185="CPU",VLOOKUP(C1185,CSP,3,FALSE),VLOOKUP(C1185,SINAPICOMP,3,FALSE)))))</f>
        <v>CHP</v>
      </c>
      <c r="F1185" s="50">
        <f t="shared" ref="F1185:F1199" si="85">IF(B1185="PMSP",VLOOKUP(C1185,PMSP,5,FALSE),IF(B1185="SINAPI",VLOOKUP(C1185,SINAPI,5,FALSE),IF(B1185="Cotações",VLOOKUP(C1185,Cotações,4,FALSE),IF(B1185="CPU",VLOOKUP(C1185,CSP,4,FALSE),VLOOKUP(C1185,SINAPICOMP,5,FALSE)))))</f>
        <v>266.04000000000002</v>
      </c>
      <c r="G1185" s="51">
        <v>2</v>
      </c>
      <c r="H1185" s="50">
        <f t="shared" ref="H1185:H1199" si="86">G1185*F1185</f>
        <v>532.08000000000004</v>
      </c>
    </row>
    <row r="1186" spans="2:8" hidden="1" outlineLevel="1" x14ac:dyDescent="0.25">
      <c r="B1186" s="52" t="s">
        <v>19279</v>
      </c>
      <c r="C1186" s="53">
        <v>88265</v>
      </c>
      <c r="D1186" s="16" t="str">
        <f t="shared" si="83"/>
        <v>ELETRICISTA INDUSTRIAL COM ENCARGOS COMPLEMENTARES</v>
      </c>
      <c r="E1186" s="54" t="str">
        <f t="shared" si="84"/>
        <v>H</v>
      </c>
      <c r="F1186" s="55">
        <f t="shared" si="85"/>
        <v>26.71</v>
      </c>
      <c r="G1186" s="56">
        <v>2</v>
      </c>
      <c r="H1186" s="55">
        <f t="shared" si="86"/>
        <v>53.42</v>
      </c>
    </row>
    <row r="1187" spans="2:8" ht="40.5" hidden="1" outlineLevel="1" x14ac:dyDescent="0.25">
      <c r="B1187" s="99" t="s">
        <v>11830</v>
      </c>
      <c r="C1187" s="48">
        <v>10527</v>
      </c>
      <c r="D1187" s="57" t="str">
        <f t="shared" si="83"/>
        <v>LOCACAO DE ANDAIME METALICO TUBULAR DE ENCAIXE, TIPO DE TORRE, COM LARGURA DE 1 ATE 1,5 M E ALTURA DE *1,00* M (INCLUSO SAPATAS FIXAS OU RODIZIOS)</v>
      </c>
      <c r="E1187" s="49" t="str">
        <f t="shared" si="84"/>
        <v xml:space="preserve">MXMES </v>
      </c>
      <c r="F1187" s="50" t="str">
        <f t="shared" si="85"/>
        <v>22,00</v>
      </c>
      <c r="G1187" s="51">
        <f>(3/30)*(1*1.5)*2*18</f>
        <v>5.4</v>
      </c>
      <c r="H1187" s="50">
        <f t="shared" si="86"/>
        <v>118.80000000000001</v>
      </c>
    </row>
    <row r="1188" spans="2:8" hidden="1" outlineLevel="1" x14ac:dyDescent="0.25">
      <c r="B1188" s="52" t="s">
        <v>58</v>
      </c>
      <c r="C1188" s="98" t="s">
        <v>11850</v>
      </c>
      <c r="D1188" s="16" t="str">
        <f t="shared" si="83"/>
        <v>Valor médio de lâmpadas para Conchal</v>
      </c>
      <c r="E1188" s="54" t="str">
        <f t="shared" si="84"/>
        <v>Und.</v>
      </c>
      <c r="F1188" s="55">
        <f t="shared" si="85"/>
        <v>58.132307944388202</v>
      </c>
      <c r="G1188" s="56">
        <v>0.86154875101773531</v>
      </c>
      <c r="H1188" s="55">
        <f t="shared" si="86"/>
        <v>50.083817303266031</v>
      </c>
    </row>
    <row r="1189" spans="2:8" hidden="1" outlineLevel="1" x14ac:dyDescent="0.25">
      <c r="B1189" s="47" t="s">
        <v>58</v>
      </c>
      <c r="C1189" s="100" t="s">
        <v>11854</v>
      </c>
      <c r="D1189" s="57" t="str">
        <f t="shared" si="83"/>
        <v>Valor médio de reatores para Conchal</v>
      </c>
      <c r="E1189" s="49" t="str">
        <f t="shared" si="84"/>
        <v>Und.</v>
      </c>
      <c r="F1189" s="50">
        <f t="shared" si="85"/>
        <v>111.56112009871005</v>
      </c>
      <c r="G1189" s="51">
        <v>0.16783858565898419</v>
      </c>
      <c r="H1189" s="50">
        <f t="shared" si="86"/>
        <v>18.72426061189957</v>
      </c>
    </row>
    <row r="1190" spans="2:8" ht="27" hidden="1" outlineLevel="1" x14ac:dyDescent="0.25">
      <c r="B1190" s="52" t="s">
        <v>11830</v>
      </c>
      <c r="C1190" s="53">
        <v>2510</v>
      </c>
      <c r="D1190" s="16" t="str">
        <f t="shared" si="83"/>
        <v>RELE FOTOELETRICO INTERNO E EXTERNO BIVOLT 1000 W, DE CONECTOR, SEM BASE</v>
      </c>
      <c r="E1190" s="54" t="str">
        <f t="shared" si="84"/>
        <v xml:space="preserve">UN    </v>
      </c>
      <c r="F1190" s="55" t="str">
        <f t="shared" si="85"/>
        <v>52,40</v>
      </c>
      <c r="G1190" s="56">
        <v>0.19519783314995504</v>
      </c>
      <c r="H1190" s="55">
        <f t="shared" si="86"/>
        <v>10.228366457057644</v>
      </c>
    </row>
    <row r="1191" spans="2:8" hidden="1" outlineLevel="1" x14ac:dyDescent="0.25">
      <c r="B1191" s="47" t="s">
        <v>11830</v>
      </c>
      <c r="C1191" s="48">
        <v>39380</v>
      </c>
      <c r="D1191" s="57" t="str">
        <f t="shared" si="83"/>
        <v>BASE PARA RELE COM SUPORTE METALICO</v>
      </c>
      <c r="E1191" s="49" t="str">
        <f t="shared" si="84"/>
        <v xml:space="preserve">UN    </v>
      </c>
      <c r="F1191" s="50" t="str">
        <f t="shared" si="85"/>
        <v>29,98</v>
      </c>
      <c r="G1191" s="51">
        <v>1.3702142505741564E-2</v>
      </c>
      <c r="H1191" s="50">
        <f t="shared" si="86"/>
        <v>0.41079023232213208</v>
      </c>
    </row>
    <row r="1192" spans="2:8" ht="27" hidden="1" outlineLevel="1" x14ac:dyDescent="0.25">
      <c r="B1192" s="52" t="s">
        <v>11830</v>
      </c>
      <c r="C1192" s="53">
        <v>12294</v>
      </c>
      <c r="D1192" s="16" t="str">
        <f t="shared" si="83"/>
        <v>SOQUETE DE PORCELANA BASE E27, PARA USO AO TEMPO, PARA LAMPADAS</v>
      </c>
      <c r="E1192" s="54" t="str">
        <f t="shared" si="84"/>
        <v xml:space="preserve">UN    </v>
      </c>
      <c r="F1192" s="55" t="str">
        <f t="shared" si="85"/>
        <v>14,96</v>
      </c>
      <c r="G1192" s="56">
        <v>1.7616484314033956E-3</v>
      </c>
      <c r="H1192" s="55">
        <f t="shared" si="86"/>
        <v>2.6354260533794801E-2</v>
      </c>
    </row>
    <row r="1193" spans="2:8" ht="27" hidden="1" outlineLevel="1" x14ac:dyDescent="0.25">
      <c r="B1193" s="47" t="s">
        <v>11826</v>
      </c>
      <c r="C1193" s="48">
        <v>51245</v>
      </c>
      <c r="D1193" s="57" t="str">
        <f t="shared" si="83"/>
        <v>QUADRO COMANDO METÁLICO PINTADO COM MEDIDAS MÍNIMAS DE 95X60X22 CM</v>
      </c>
      <c r="E1193" s="49" t="str">
        <f t="shared" si="84"/>
        <v>Un</v>
      </c>
      <c r="F1193" s="50">
        <f t="shared" si="85"/>
        <v>654.31745476999993</v>
      </c>
      <c r="G1193" s="51">
        <v>1.1510429321899563E-2</v>
      </c>
      <c r="H1193" s="50">
        <f t="shared" si="86"/>
        <v>7.5314748172152983</v>
      </c>
    </row>
    <row r="1194" spans="2:8" ht="40.5" hidden="1" outlineLevel="1" x14ac:dyDescent="0.25">
      <c r="B1194" s="52" t="s">
        <v>11830</v>
      </c>
      <c r="C1194" s="53">
        <v>39258</v>
      </c>
      <c r="D1194" s="16" t="str">
        <f t="shared" si="83"/>
        <v>CABO MULTIPOLAR DE COBRE, FLEXIVEL, CLASSE 4 OU 5, ISOLACAO EM HEPR, COBERTURA EM PVC-ST2, ANTICHAMA BWF-B, 0,6/1 KV, 3 CONDUTORES DE 2,5 MM2</v>
      </c>
      <c r="E1194" s="54" t="str">
        <f t="shared" si="84"/>
        <v xml:space="preserve">M     </v>
      </c>
      <c r="F1194" s="55" t="str">
        <f t="shared" si="85"/>
        <v>7,60</v>
      </c>
      <c r="G1194" s="56">
        <v>1.4305898975626986E-2</v>
      </c>
      <c r="H1194" s="55">
        <f t="shared" si="86"/>
        <v>0.10872483221476509</v>
      </c>
    </row>
    <row r="1195" spans="2:8" ht="27" hidden="1" outlineLevel="1" x14ac:dyDescent="0.25">
      <c r="B1195" s="47" t="s">
        <v>11830</v>
      </c>
      <c r="C1195" s="48">
        <v>1597</v>
      </c>
      <c r="D1195" s="57" t="str">
        <f t="shared" si="83"/>
        <v>CONECTOR DE ALUMINIO TIPO PRENSA CABO, BITOLA 3/8", PARA CABOS DE DIAMETRO DE 9 A 10 MM</v>
      </c>
      <c r="E1195" s="49" t="str">
        <f t="shared" si="84"/>
        <v xml:space="preserve">UN    </v>
      </c>
      <c r="F1195" s="50" t="str">
        <f t="shared" si="85"/>
        <v>12,95</v>
      </c>
      <c r="G1195" s="51">
        <v>4.2452323061307395E-3</v>
      </c>
      <c r="H1195" s="50">
        <f t="shared" si="86"/>
        <v>5.4975758364393071E-2</v>
      </c>
    </row>
    <row r="1196" spans="2:8" ht="27" hidden="1" outlineLevel="1" x14ac:dyDescent="0.25">
      <c r="B1196" s="52" t="s">
        <v>11830</v>
      </c>
      <c r="C1196" s="53">
        <v>1614</v>
      </c>
      <c r="D1196" s="16" t="str">
        <f t="shared" si="83"/>
        <v>CONTATOR TRIPOLAR, CORRENTE DE 32 A, TENSAO NOMINAL DE *500* V, CATEGORIA AC-2 E AC-3</v>
      </c>
      <c r="E1196" s="54" t="str">
        <f t="shared" si="84"/>
        <v xml:space="preserve">UN    </v>
      </c>
      <c r="F1196" s="55" t="str">
        <f t="shared" si="85"/>
        <v>256,13</v>
      </c>
      <c r="G1196" s="56">
        <v>6.8076923076923078E-4</v>
      </c>
      <c r="H1196" s="55">
        <f t="shared" si="86"/>
        <v>0.17436542307692307</v>
      </c>
    </row>
    <row r="1197" spans="2:8" ht="27" hidden="1" outlineLevel="1" x14ac:dyDescent="0.25">
      <c r="B1197" s="47" t="s">
        <v>11830</v>
      </c>
      <c r="C1197" s="48">
        <v>3302</v>
      </c>
      <c r="D1197" s="57" t="str">
        <f t="shared" si="83"/>
        <v>FUSIVEL NH 100 A TAMANHO 00, CAPACIDADE DE INTERRUPCAO DE 120 KA, TENSAO NOMIMNAL DE 500 V</v>
      </c>
      <c r="E1197" s="49" t="str">
        <f t="shared" si="84"/>
        <v xml:space="preserve">UN    </v>
      </c>
      <c r="F1197" s="50" t="str">
        <f t="shared" si="85"/>
        <v>18,85</v>
      </c>
      <c r="G1197" s="51">
        <v>1.0273972602739725E-3</v>
      </c>
      <c r="H1197" s="50">
        <f t="shared" si="86"/>
        <v>1.9366438356164382E-2</v>
      </c>
    </row>
    <row r="1198" spans="2:8" hidden="1" outlineLevel="1" x14ac:dyDescent="0.25">
      <c r="B1198" s="52" t="s">
        <v>11830</v>
      </c>
      <c r="C1198" s="53">
        <v>34616</v>
      </c>
      <c r="D1198" s="16" t="str">
        <f t="shared" si="83"/>
        <v>DISJUNTOR TIPO DIN/IEC, BIPOLAR DE 6 ATE 32A</v>
      </c>
      <c r="E1198" s="54" t="str">
        <f t="shared" si="84"/>
        <v xml:space="preserve">UN    </v>
      </c>
      <c r="F1198" s="55" t="str">
        <f t="shared" si="85"/>
        <v>51,78</v>
      </c>
      <c r="G1198" s="56">
        <v>0</v>
      </c>
      <c r="H1198" s="55">
        <f t="shared" si="86"/>
        <v>0</v>
      </c>
    </row>
    <row r="1199" spans="2:8" hidden="1" outlineLevel="1" x14ac:dyDescent="0.25">
      <c r="B1199" s="47" t="s">
        <v>11829</v>
      </c>
      <c r="C1199" s="48">
        <v>20</v>
      </c>
      <c r="D1199" s="57" t="str">
        <f t="shared" si="83"/>
        <v>Descarte de lâmpada</v>
      </c>
      <c r="E1199" s="49" t="str">
        <f t="shared" si="84"/>
        <v>Und.</v>
      </c>
      <c r="F1199" s="50">
        <f t="shared" si="85"/>
        <v>2.5</v>
      </c>
      <c r="G1199" s="51">
        <v>1</v>
      </c>
      <c r="H1199" s="50">
        <f t="shared" si="86"/>
        <v>2.5</v>
      </c>
    </row>
    <row r="1200" spans="2:8" collapsed="1" x14ac:dyDescent="0.25"/>
    <row r="1201" spans="2:8" x14ac:dyDescent="0.25">
      <c r="B1201" s="31" t="s">
        <v>9</v>
      </c>
      <c r="C1201" s="31" t="s">
        <v>1</v>
      </c>
      <c r="D1201" s="31"/>
      <c r="E1201" s="31"/>
      <c r="F1201" s="31"/>
      <c r="G1201" s="73" t="s">
        <v>2</v>
      </c>
      <c r="H1201" s="73" t="s">
        <v>66</v>
      </c>
    </row>
    <row r="1202" spans="2:8" ht="85.5" customHeight="1" x14ac:dyDescent="0.25">
      <c r="B1202" s="36" t="s">
        <v>19537</v>
      </c>
      <c r="C1202" s="116" t="s">
        <v>19561</v>
      </c>
      <c r="D1202" s="116"/>
      <c r="E1202" s="116"/>
      <c r="F1202" s="44"/>
      <c r="G1202" s="68" t="s">
        <v>2</v>
      </c>
      <c r="H1202" s="45">
        <f>SUM(H1204:H1219)</f>
        <v>910.80654156856974</v>
      </c>
    </row>
    <row r="1203" spans="2:8" hidden="1" outlineLevel="1" x14ac:dyDescent="0.25">
      <c r="B1203" s="46" t="s">
        <v>61</v>
      </c>
      <c r="C1203" s="46" t="s">
        <v>60</v>
      </c>
      <c r="D1203" s="46" t="s">
        <v>62</v>
      </c>
      <c r="E1203" s="46" t="s">
        <v>2</v>
      </c>
      <c r="F1203" s="46" t="s">
        <v>63</v>
      </c>
      <c r="G1203" s="69" t="s">
        <v>64</v>
      </c>
      <c r="H1203" s="69" t="s">
        <v>65</v>
      </c>
    </row>
    <row r="1204" spans="2:8" hidden="1" outlineLevel="1" x14ac:dyDescent="0.25">
      <c r="B1204" s="97" t="s">
        <v>58</v>
      </c>
      <c r="C1204" s="101" t="s">
        <v>11967</v>
      </c>
      <c r="D1204" s="16" t="str">
        <f t="shared" ref="D1204:D1219" si="87">IF(B1204="PMSP",VLOOKUP(C1204,PMSP,2,FALSE),IF(B1204="SINAPI",VLOOKUP(C1204,SINAPI,2,FALSE),IF(B1204="Cotações",VLOOKUP(C1204,Cotações,2,FALSE),IF(B1204="CPU",VLOOKUP(C1204,CSP,2,FALSE),VLOOKUP(C1204,SINAPICOMP,2,FALSE)))))</f>
        <v>Complemento de deslocamento para Cordeirópolis</v>
      </c>
      <c r="E1204" s="54" t="str">
        <f t="shared" ref="E1204:E1219" si="88">IF(B1204="PMSP",VLOOKUP(C1204,PMSP,3,FALSE),IF(B1204="SINAPI",VLOOKUP(C1204,SINAPI,3,FALSE),IF(B1204="Cotações",VLOOKUP(C1204,Cotações,3,FALSE),IF(B1204="CPU",VLOOKUP(C1204,CSP,3,FALSE),VLOOKUP(C1204,SINAPICOMP,3,FALSE)))))</f>
        <v>Und.</v>
      </c>
      <c r="F1204" s="55">
        <f t="shared" ref="F1204:F1219" si="89">IF(B1204="PMSP",VLOOKUP(C1204,PMSP,5,FALSE),IF(B1204="SINAPI",VLOOKUP(C1204,SINAPI,5,FALSE),IF(B1204="Cotações",VLOOKUP(C1204,Cotações,4,FALSE),IF(B1204="CPU",VLOOKUP(C1204,CSP,4,FALSE),VLOOKUP(C1204,SINAPICOMP,5,FALSE)))))</f>
        <v>461.32200000000006</v>
      </c>
      <c r="G1204" s="56">
        <v>0.25</v>
      </c>
      <c r="H1204" s="55">
        <f t="shared" ref="H1204:H1219" si="90">G1204*F1204</f>
        <v>115.33050000000001</v>
      </c>
    </row>
    <row r="1205" spans="2:8" ht="54" hidden="1" outlineLevel="1" x14ac:dyDescent="0.25">
      <c r="B1205" s="47" t="s">
        <v>19279</v>
      </c>
      <c r="C1205" s="48">
        <v>5928</v>
      </c>
      <c r="D1205" s="57" t="str">
        <f t="shared" si="87"/>
        <v>GUINDAUTO HIDRÁULICO, CAPACIDADE MÁXIMA DE CARGA 6200 KG, MOMENTO MÁXIMO DE CARGA 11,7 TM, ALCANCE MÁXIMO HORIZONTAL 9,70 M, INCLUSIVE CAMINHÃO TOCO PBT 16.000 KG, POTÊNCIA DE 189 CV - CHP DIURNO. AF_06/2014</v>
      </c>
      <c r="E1205" s="49" t="str">
        <f t="shared" si="88"/>
        <v>CHP</v>
      </c>
      <c r="F1205" s="50">
        <f t="shared" si="89"/>
        <v>266.04000000000002</v>
      </c>
      <c r="G1205" s="51">
        <v>2</v>
      </c>
      <c r="H1205" s="50">
        <f t="shared" si="90"/>
        <v>532.08000000000004</v>
      </c>
    </row>
    <row r="1206" spans="2:8" hidden="1" outlineLevel="1" x14ac:dyDescent="0.25">
      <c r="B1206" s="52" t="s">
        <v>19279</v>
      </c>
      <c r="C1206" s="53">
        <v>88265</v>
      </c>
      <c r="D1206" s="16" t="str">
        <f t="shared" si="87"/>
        <v>ELETRICISTA INDUSTRIAL COM ENCARGOS COMPLEMENTARES</v>
      </c>
      <c r="E1206" s="54" t="str">
        <f t="shared" si="88"/>
        <v>H</v>
      </c>
      <c r="F1206" s="55">
        <f t="shared" si="89"/>
        <v>26.71</v>
      </c>
      <c r="G1206" s="56">
        <v>2</v>
      </c>
      <c r="H1206" s="55">
        <f t="shared" si="90"/>
        <v>53.42</v>
      </c>
    </row>
    <row r="1207" spans="2:8" ht="40.5" hidden="1" outlineLevel="1" x14ac:dyDescent="0.25">
      <c r="B1207" s="99" t="s">
        <v>11830</v>
      </c>
      <c r="C1207" s="48">
        <v>10527</v>
      </c>
      <c r="D1207" s="57" t="str">
        <f t="shared" si="87"/>
        <v>LOCACAO DE ANDAIME METALICO TUBULAR DE ENCAIXE, TIPO DE TORRE, COM LARGURA DE 1 ATE 1,5 M E ALTURA DE *1,00* M (INCLUSO SAPATAS FIXAS OU RODIZIOS)</v>
      </c>
      <c r="E1207" s="49" t="str">
        <f t="shared" si="88"/>
        <v xml:space="preserve">MXMES </v>
      </c>
      <c r="F1207" s="50" t="str">
        <f t="shared" si="89"/>
        <v>22,00</v>
      </c>
      <c r="G1207" s="51">
        <f>(3/30)*(1*1.5)*2*18</f>
        <v>5.4</v>
      </c>
      <c r="H1207" s="50">
        <f t="shared" si="90"/>
        <v>118.80000000000001</v>
      </c>
    </row>
    <row r="1208" spans="2:8" hidden="1" outlineLevel="1" x14ac:dyDescent="0.25">
      <c r="B1208" s="52" t="s">
        <v>58</v>
      </c>
      <c r="C1208" s="98" t="s">
        <v>11870</v>
      </c>
      <c r="D1208" s="16" t="str">
        <f t="shared" si="87"/>
        <v>Valor médio de lâmpadas para Cordeirópolis</v>
      </c>
      <c r="E1208" s="54" t="str">
        <f t="shared" si="88"/>
        <v>Und.</v>
      </c>
      <c r="F1208" s="55">
        <f t="shared" si="89"/>
        <v>60.636851358092692</v>
      </c>
      <c r="G1208" s="56">
        <v>0.86154875101773531</v>
      </c>
      <c r="H1208" s="55">
        <f t="shared" si="90"/>
        <v>52.241603553212826</v>
      </c>
    </row>
    <row r="1209" spans="2:8" hidden="1" outlineLevel="1" x14ac:dyDescent="0.25">
      <c r="B1209" s="47" t="s">
        <v>58</v>
      </c>
      <c r="C1209" s="100" t="s">
        <v>11874</v>
      </c>
      <c r="D1209" s="57" t="str">
        <f t="shared" si="87"/>
        <v>Valor médio de reatores para Cordeirópolis</v>
      </c>
      <c r="E1209" s="49" t="str">
        <f t="shared" si="88"/>
        <v>Und.</v>
      </c>
      <c r="F1209" s="50">
        <f t="shared" si="89"/>
        <v>106.53104425310472</v>
      </c>
      <c r="G1209" s="51">
        <v>0.16783858565898419</v>
      </c>
      <c r="H1209" s="50">
        <f t="shared" si="90"/>
        <v>17.880019796215752</v>
      </c>
    </row>
    <row r="1210" spans="2:8" ht="27" hidden="1" outlineLevel="1" x14ac:dyDescent="0.25">
      <c r="B1210" s="52" t="s">
        <v>11830</v>
      </c>
      <c r="C1210" s="53">
        <v>2510</v>
      </c>
      <c r="D1210" s="16" t="str">
        <f t="shared" si="87"/>
        <v>RELE FOTOELETRICO INTERNO E EXTERNO BIVOLT 1000 W, DE CONECTOR, SEM BASE</v>
      </c>
      <c r="E1210" s="54" t="str">
        <f t="shared" si="88"/>
        <v xml:space="preserve">UN    </v>
      </c>
      <c r="F1210" s="55" t="str">
        <f t="shared" si="89"/>
        <v>52,40</v>
      </c>
      <c r="G1210" s="56">
        <v>0.19519783314995504</v>
      </c>
      <c r="H1210" s="55">
        <f t="shared" si="90"/>
        <v>10.228366457057644</v>
      </c>
    </row>
    <row r="1211" spans="2:8" hidden="1" outlineLevel="1" x14ac:dyDescent="0.25">
      <c r="B1211" s="47" t="s">
        <v>11830</v>
      </c>
      <c r="C1211" s="48">
        <v>39380</v>
      </c>
      <c r="D1211" s="57" t="str">
        <f t="shared" si="87"/>
        <v>BASE PARA RELE COM SUPORTE METALICO</v>
      </c>
      <c r="E1211" s="49" t="str">
        <f t="shared" si="88"/>
        <v xml:space="preserve">UN    </v>
      </c>
      <c r="F1211" s="50" t="str">
        <f t="shared" si="89"/>
        <v>29,98</v>
      </c>
      <c r="G1211" s="51">
        <v>1.3702142505741564E-2</v>
      </c>
      <c r="H1211" s="50">
        <f t="shared" si="90"/>
        <v>0.41079023232213208</v>
      </c>
    </row>
    <row r="1212" spans="2:8" ht="27" hidden="1" outlineLevel="1" x14ac:dyDescent="0.25">
      <c r="B1212" s="52" t="s">
        <v>11830</v>
      </c>
      <c r="C1212" s="53">
        <v>12294</v>
      </c>
      <c r="D1212" s="16" t="str">
        <f t="shared" si="87"/>
        <v>SOQUETE DE PORCELANA BASE E27, PARA USO AO TEMPO, PARA LAMPADAS</v>
      </c>
      <c r="E1212" s="54" t="str">
        <f t="shared" si="88"/>
        <v xml:space="preserve">UN    </v>
      </c>
      <c r="F1212" s="55" t="str">
        <f t="shared" si="89"/>
        <v>14,96</v>
      </c>
      <c r="G1212" s="56">
        <v>1.7616484314033956E-3</v>
      </c>
      <c r="H1212" s="55">
        <f t="shared" si="90"/>
        <v>2.6354260533794801E-2</v>
      </c>
    </row>
    <row r="1213" spans="2:8" ht="27" hidden="1" outlineLevel="1" x14ac:dyDescent="0.25">
      <c r="B1213" s="47" t="s">
        <v>11826</v>
      </c>
      <c r="C1213" s="48">
        <v>51245</v>
      </c>
      <c r="D1213" s="57" t="str">
        <f t="shared" si="87"/>
        <v>QUADRO COMANDO METÁLICO PINTADO COM MEDIDAS MÍNIMAS DE 95X60X22 CM</v>
      </c>
      <c r="E1213" s="49" t="str">
        <f t="shared" si="88"/>
        <v>Un</v>
      </c>
      <c r="F1213" s="50">
        <f t="shared" si="89"/>
        <v>654.31745476999993</v>
      </c>
      <c r="G1213" s="51">
        <v>1.1510429321899563E-2</v>
      </c>
      <c r="H1213" s="50">
        <f t="shared" si="90"/>
        <v>7.5314748172152983</v>
      </c>
    </row>
    <row r="1214" spans="2:8" ht="40.5" hidden="1" outlineLevel="1" x14ac:dyDescent="0.25">
      <c r="B1214" s="52" t="s">
        <v>11830</v>
      </c>
      <c r="C1214" s="53">
        <v>39258</v>
      </c>
      <c r="D1214" s="16" t="str">
        <f t="shared" si="87"/>
        <v>CABO MULTIPOLAR DE COBRE, FLEXIVEL, CLASSE 4 OU 5, ISOLACAO EM HEPR, COBERTURA EM PVC-ST2, ANTICHAMA BWF-B, 0,6/1 KV, 3 CONDUTORES DE 2,5 MM2</v>
      </c>
      <c r="E1214" s="54" t="str">
        <f t="shared" si="88"/>
        <v xml:space="preserve">M     </v>
      </c>
      <c r="F1214" s="55" t="str">
        <f t="shared" si="89"/>
        <v>7,60</v>
      </c>
      <c r="G1214" s="56">
        <v>1.4305898975626986E-2</v>
      </c>
      <c r="H1214" s="55">
        <f t="shared" si="90"/>
        <v>0.10872483221476509</v>
      </c>
    </row>
    <row r="1215" spans="2:8" ht="27" hidden="1" outlineLevel="1" x14ac:dyDescent="0.25">
      <c r="B1215" s="47" t="s">
        <v>11830</v>
      </c>
      <c r="C1215" s="48">
        <v>1597</v>
      </c>
      <c r="D1215" s="57" t="str">
        <f t="shared" si="87"/>
        <v>CONECTOR DE ALUMINIO TIPO PRENSA CABO, BITOLA 3/8", PARA CABOS DE DIAMETRO DE 9 A 10 MM</v>
      </c>
      <c r="E1215" s="49" t="str">
        <f t="shared" si="88"/>
        <v xml:space="preserve">UN    </v>
      </c>
      <c r="F1215" s="50" t="str">
        <f t="shared" si="89"/>
        <v>12,95</v>
      </c>
      <c r="G1215" s="51">
        <v>4.2452323061307395E-3</v>
      </c>
      <c r="H1215" s="50">
        <f t="shared" si="90"/>
        <v>5.4975758364393071E-2</v>
      </c>
    </row>
    <row r="1216" spans="2:8" ht="27" hidden="1" outlineLevel="1" x14ac:dyDescent="0.25">
      <c r="B1216" s="52" t="s">
        <v>11830</v>
      </c>
      <c r="C1216" s="53">
        <v>1614</v>
      </c>
      <c r="D1216" s="16" t="str">
        <f t="shared" si="87"/>
        <v>CONTATOR TRIPOLAR, CORRENTE DE 32 A, TENSAO NOMINAL DE *500* V, CATEGORIA AC-2 E AC-3</v>
      </c>
      <c r="E1216" s="54" t="str">
        <f t="shared" si="88"/>
        <v xml:space="preserve">UN    </v>
      </c>
      <c r="F1216" s="55" t="str">
        <f t="shared" si="89"/>
        <v>256,13</v>
      </c>
      <c r="G1216" s="56">
        <v>6.8076923076923078E-4</v>
      </c>
      <c r="H1216" s="55">
        <f t="shared" si="90"/>
        <v>0.17436542307692307</v>
      </c>
    </row>
    <row r="1217" spans="2:8" ht="27" hidden="1" outlineLevel="1" x14ac:dyDescent="0.25">
      <c r="B1217" s="47" t="s">
        <v>11830</v>
      </c>
      <c r="C1217" s="48">
        <v>3302</v>
      </c>
      <c r="D1217" s="57" t="str">
        <f t="shared" si="87"/>
        <v>FUSIVEL NH 100 A TAMANHO 00, CAPACIDADE DE INTERRUPCAO DE 120 KA, TENSAO NOMIMNAL DE 500 V</v>
      </c>
      <c r="E1217" s="49" t="str">
        <f t="shared" si="88"/>
        <v xml:space="preserve">UN    </v>
      </c>
      <c r="F1217" s="50" t="str">
        <f t="shared" si="89"/>
        <v>18,85</v>
      </c>
      <c r="G1217" s="51">
        <v>1.0273972602739725E-3</v>
      </c>
      <c r="H1217" s="50">
        <f t="shared" si="90"/>
        <v>1.9366438356164382E-2</v>
      </c>
    </row>
    <row r="1218" spans="2:8" hidden="1" outlineLevel="1" x14ac:dyDescent="0.25">
      <c r="B1218" s="52" t="s">
        <v>11830</v>
      </c>
      <c r="C1218" s="53">
        <v>34616</v>
      </c>
      <c r="D1218" s="16" t="str">
        <f t="shared" si="87"/>
        <v>DISJUNTOR TIPO DIN/IEC, BIPOLAR DE 6 ATE 32A</v>
      </c>
      <c r="E1218" s="54" t="str">
        <f t="shared" si="88"/>
        <v xml:space="preserve">UN    </v>
      </c>
      <c r="F1218" s="55" t="str">
        <f t="shared" si="89"/>
        <v>51,78</v>
      </c>
      <c r="G1218" s="56">
        <v>0</v>
      </c>
      <c r="H1218" s="55">
        <f t="shared" si="90"/>
        <v>0</v>
      </c>
    </row>
    <row r="1219" spans="2:8" hidden="1" outlineLevel="1" x14ac:dyDescent="0.25">
      <c r="B1219" s="47" t="s">
        <v>11829</v>
      </c>
      <c r="C1219" s="48">
        <v>20</v>
      </c>
      <c r="D1219" s="57" t="str">
        <f t="shared" si="87"/>
        <v>Descarte de lâmpada</v>
      </c>
      <c r="E1219" s="49" t="str">
        <f t="shared" si="88"/>
        <v>Und.</v>
      </c>
      <c r="F1219" s="50">
        <f t="shared" si="89"/>
        <v>2.5</v>
      </c>
      <c r="G1219" s="51">
        <v>1</v>
      </c>
      <c r="H1219" s="50">
        <f t="shared" si="90"/>
        <v>2.5</v>
      </c>
    </row>
    <row r="1220" spans="2:8" collapsed="1" x14ac:dyDescent="0.25"/>
    <row r="1221" spans="2:8" x14ac:dyDescent="0.25">
      <c r="B1221" s="31" t="s">
        <v>9</v>
      </c>
      <c r="C1221" s="31" t="s">
        <v>1</v>
      </c>
      <c r="D1221" s="31"/>
      <c r="E1221" s="31"/>
      <c r="F1221" s="31"/>
      <c r="G1221" s="73" t="s">
        <v>2</v>
      </c>
      <c r="H1221" s="73" t="s">
        <v>66</v>
      </c>
    </row>
    <row r="1222" spans="2:8" ht="86.25" customHeight="1" x14ac:dyDescent="0.25">
      <c r="B1222" s="36" t="s">
        <v>19538</v>
      </c>
      <c r="C1222" s="116" t="s">
        <v>19562</v>
      </c>
      <c r="D1222" s="116"/>
      <c r="E1222" s="116"/>
      <c r="F1222" s="44"/>
      <c r="G1222" s="68" t="s">
        <v>2</v>
      </c>
      <c r="H1222" s="45">
        <f>SUM(H1224:H1239)</f>
        <v>821.28183340074565</v>
      </c>
    </row>
    <row r="1223" spans="2:8" hidden="1" outlineLevel="1" x14ac:dyDescent="0.25">
      <c r="B1223" s="46" t="s">
        <v>61</v>
      </c>
      <c r="C1223" s="46" t="s">
        <v>60</v>
      </c>
      <c r="D1223" s="46" t="s">
        <v>62</v>
      </c>
      <c r="E1223" s="46" t="s">
        <v>2</v>
      </c>
      <c r="F1223" s="46" t="s">
        <v>63</v>
      </c>
      <c r="G1223" s="69" t="s">
        <v>64</v>
      </c>
      <c r="H1223" s="69" t="s">
        <v>65</v>
      </c>
    </row>
    <row r="1224" spans="2:8" hidden="1" outlineLevel="1" x14ac:dyDescent="0.25">
      <c r="B1224" s="97" t="s">
        <v>58</v>
      </c>
      <c r="C1224" s="98" t="s">
        <v>11968</v>
      </c>
      <c r="D1224" s="16" t="str">
        <f t="shared" ref="D1224:D1239" si="91">IF(B1224="PMSP",VLOOKUP(C1224,PMSP,2,FALSE),IF(B1224="SINAPI",VLOOKUP(C1224,SINAPI,2,FALSE),IF(B1224="Cotações",VLOOKUP(C1224,Cotações,2,FALSE),IF(B1224="CPU",VLOOKUP(C1224,CSP,2,FALSE),VLOOKUP(C1224,SINAPICOMP,2,FALSE)))))</f>
        <v>Complemento de deslocamento para Cosmópolis</v>
      </c>
      <c r="E1224" s="54" t="str">
        <f t="shared" ref="E1224:E1239" si="92">IF(B1224="PMSP",VLOOKUP(C1224,PMSP,3,FALSE),IF(B1224="SINAPI",VLOOKUP(C1224,SINAPI,3,FALSE),IF(B1224="Cotações",VLOOKUP(C1224,Cotações,3,FALSE),IF(B1224="CPU",VLOOKUP(C1224,CSP,3,FALSE),VLOOKUP(C1224,SINAPICOMP,3,FALSE)))))</f>
        <v>Und.</v>
      </c>
      <c r="F1224" s="55">
        <f t="shared" ref="F1224:F1239" si="93">IF(B1224="PMSP",VLOOKUP(C1224,PMSP,5,FALSE),IF(B1224="SINAPI",VLOOKUP(C1224,SINAPI,5,FALSE),IF(B1224="Cotações",VLOOKUP(C1224,Cotações,4,FALSE),IF(B1224="CPU",VLOOKUP(C1224,CSP,4,FALSE),VLOOKUP(C1224,SINAPICOMP,5,FALSE)))))</f>
        <v>122.955</v>
      </c>
      <c r="G1224" s="56">
        <v>0.25</v>
      </c>
      <c r="H1224" s="55">
        <f t="shared" ref="H1224:H1239" si="94">G1224*F1224</f>
        <v>30.73875</v>
      </c>
    </row>
    <row r="1225" spans="2:8" ht="54" hidden="1" outlineLevel="1" x14ac:dyDescent="0.25">
      <c r="B1225" s="47" t="s">
        <v>19279</v>
      </c>
      <c r="C1225" s="48">
        <v>5928</v>
      </c>
      <c r="D1225" s="57" t="str">
        <f t="shared" si="91"/>
        <v>GUINDAUTO HIDRÁULICO, CAPACIDADE MÁXIMA DE CARGA 6200 KG, MOMENTO MÁXIMO DE CARGA 11,7 TM, ALCANCE MÁXIMO HORIZONTAL 9,70 M, INCLUSIVE CAMINHÃO TOCO PBT 16.000 KG, POTÊNCIA DE 189 CV - CHP DIURNO. AF_06/2014</v>
      </c>
      <c r="E1225" s="49" t="str">
        <f t="shared" si="92"/>
        <v>CHP</v>
      </c>
      <c r="F1225" s="50">
        <f t="shared" si="93"/>
        <v>266.04000000000002</v>
      </c>
      <c r="G1225" s="51">
        <v>2</v>
      </c>
      <c r="H1225" s="50">
        <f t="shared" si="94"/>
        <v>532.08000000000004</v>
      </c>
    </row>
    <row r="1226" spans="2:8" hidden="1" outlineLevel="1" x14ac:dyDescent="0.25">
      <c r="B1226" s="52" t="s">
        <v>19279</v>
      </c>
      <c r="C1226" s="53">
        <v>88265</v>
      </c>
      <c r="D1226" s="16" t="str">
        <f t="shared" si="91"/>
        <v>ELETRICISTA INDUSTRIAL COM ENCARGOS COMPLEMENTARES</v>
      </c>
      <c r="E1226" s="54" t="str">
        <f t="shared" si="92"/>
        <v>H</v>
      </c>
      <c r="F1226" s="55">
        <f t="shared" si="93"/>
        <v>26.71</v>
      </c>
      <c r="G1226" s="56">
        <v>2</v>
      </c>
      <c r="H1226" s="55">
        <f t="shared" si="94"/>
        <v>53.42</v>
      </c>
    </row>
    <row r="1227" spans="2:8" ht="40.5" hidden="1" outlineLevel="1" x14ac:dyDescent="0.25">
      <c r="B1227" s="99" t="s">
        <v>11830</v>
      </c>
      <c r="C1227" s="48">
        <v>10527</v>
      </c>
      <c r="D1227" s="57" t="str">
        <f t="shared" si="91"/>
        <v>LOCACAO DE ANDAIME METALICO TUBULAR DE ENCAIXE, TIPO DE TORRE, COM LARGURA DE 1 ATE 1,5 M E ALTURA DE *1,00* M (INCLUSO SAPATAS FIXAS OU RODIZIOS)</v>
      </c>
      <c r="E1227" s="49" t="str">
        <f t="shared" si="92"/>
        <v xml:space="preserve">MXMES </v>
      </c>
      <c r="F1227" s="50" t="str">
        <f t="shared" si="93"/>
        <v>22,00</v>
      </c>
      <c r="G1227" s="51">
        <f>(3/30)*(1*1.5)*2*18</f>
        <v>5.4</v>
      </c>
      <c r="H1227" s="50">
        <f t="shared" si="94"/>
        <v>118.80000000000001</v>
      </c>
    </row>
    <row r="1228" spans="2:8" hidden="1" outlineLevel="1" x14ac:dyDescent="0.25">
      <c r="B1228" s="52" t="s">
        <v>58</v>
      </c>
      <c r="C1228" s="101" t="s">
        <v>11860</v>
      </c>
      <c r="D1228" s="16" t="str">
        <f t="shared" si="91"/>
        <v>Valor médio de lâmpadas para Cosmópolis</v>
      </c>
      <c r="E1228" s="54" t="str">
        <f t="shared" si="92"/>
        <v>Und.</v>
      </c>
      <c r="F1228" s="55">
        <f t="shared" si="93"/>
        <v>54.981115160178703</v>
      </c>
      <c r="G1228" s="56">
        <v>0.86154875101773531</v>
      </c>
      <c r="H1228" s="55">
        <f t="shared" si="94"/>
        <v>47.368911095814234</v>
      </c>
    </row>
    <row r="1229" spans="2:8" hidden="1" outlineLevel="1" x14ac:dyDescent="0.25">
      <c r="B1229" s="47" t="s">
        <v>58</v>
      </c>
      <c r="C1229" s="102" t="s">
        <v>11864</v>
      </c>
      <c r="D1229" s="57" t="str">
        <f t="shared" si="91"/>
        <v>Valor médio de reatores para Cosmópolis</v>
      </c>
      <c r="E1229" s="49" t="str">
        <f t="shared" si="92"/>
        <v>Und.</v>
      </c>
      <c r="F1229" s="50">
        <f t="shared" si="93"/>
        <v>106.17197479247477</v>
      </c>
      <c r="G1229" s="51">
        <v>0.16783858565898419</v>
      </c>
      <c r="H1229" s="50">
        <f t="shared" si="94"/>
        <v>17.819754085790287</v>
      </c>
    </row>
    <row r="1230" spans="2:8" ht="27" hidden="1" outlineLevel="1" x14ac:dyDescent="0.25">
      <c r="B1230" s="52" t="s">
        <v>11830</v>
      </c>
      <c r="C1230" s="53">
        <v>2510</v>
      </c>
      <c r="D1230" s="16" t="str">
        <f t="shared" si="91"/>
        <v>RELE FOTOELETRICO INTERNO E EXTERNO BIVOLT 1000 W, DE CONECTOR, SEM BASE</v>
      </c>
      <c r="E1230" s="54" t="str">
        <f t="shared" si="92"/>
        <v xml:space="preserve">UN    </v>
      </c>
      <c r="F1230" s="55" t="str">
        <f t="shared" si="93"/>
        <v>52,40</v>
      </c>
      <c r="G1230" s="56">
        <v>0.19519783314995504</v>
      </c>
      <c r="H1230" s="55">
        <f t="shared" si="94"/>
        <v>10.228366457057644</v>
      </c>
    </row>
    <row r="1231" spans="2:8" hidden="1" outlineLevel="1" x14ac:dyDescent="0.25">
      <c r="B1231" s="47" t="s">
        <v>11830</v>
      </c>
      <c r="C1231" s="48">
        <v>39380</v>
      </c>
      <c r="D1231" s="57" t="str">
        <f t="shared" si="91"/>
        <v>BASE PARA RELE COM SUPORTE METALICO</v>
      </c>
      <c r="E1231" s="49" t="str">
        <f t="shared" si="92"/>
        <v xml:space="preserve">UN    </v>
      </c>
      <c r="F1231" s="50" t="str">
        <f t="shared" si="93"/>
        <v>29,98</v>
      </c>
      <c r="G1231" s="51">
        <v>1.3702142505741564E-2</v>
      </c>
      <c r="H1231" s="50">
        <f t="shared" si="94"/>
        <v>0.41079023232213208</v>
      </c>
    </row>
    <row r="1232" spans="2:8" ht="27" hidden="1" outlineLevel="1" x14ac:dyDescent="0.25">
      <c r="B1232" s="52" t="s">
        <v>11830</v>
      </c>
      <c r="C1232" s="53">
        <v>12294</v>
      </c>
      <c r="D1232" s="16" t="str">
        <f t="shared" si="91"/>
        <v>SOQUETE DE PORCELANA BASE E27, PARA USO AO TEMPO, PARA LAMPADAS</v>
      </c>
      <c r="E1232" s="54" t="str">
        <f t="shared" si="92"/>
        <v xml:space="preserve">UN    </v>
      </c>
      <c r="F1232" s="55" t="str">
        <f t="shared" si="93"/>
        <v>14,96</v>
      </c>
      <c r="G1232" s="56">
        <v>1.7616484314033956E-3</v>
      </c>
      <c r="H1232" s="55">
        <f t="shared" si="94"/>
        <v>2.6354260533794801E-2</v>
      </c>
    </row>
    <row r="1233" spans="2:8" ht="27" hidden="1" outlineLevel="1" x14ac:dyDescent="0.25">
      <c r="B1233" s="47" t="s">
        <v>11826</v>
      </c>
      <c r="C1233" s="48">
        <v>51245</v>
      </c>
      <c r="D1233" s="57" t="str">
        <f t="shared" si="91"/>
        <v>QUADRO COMANDO METÁLICO PINTADO COM MEDIDAS MÍNIMAS DE 95X60X22 CM</v>
      </c>
      <c r="E1233" s="49" t="str">
        <f t="shared" si="92"/>
        <v>Un</v>
      </c>
      <c r="F1233" s="50">
        <f t="shared" si="93"/>
        <v>654.31745476999993</v>
      </c>
      <c r="G1233" s="51">
        <v>1.1510429321899563E-2</v>
      </c>
      <c r="H1233" s="50">
        <f t="shared" si="94"/>
        <v>7.5314748172152983</v>
      </c>
    </row>
    <row r="1234" spans="2:8" ht="40.5" hidden="1" outlineLevel="1" x14ac:dyDescent="0.25">
      <c r="B1234" s="52" t="s">
        <v>11830</v>
      </c>
      <c r="C1234" s="53">
        <v>39258</v>
      </c>
      <c r="D1234" s="16" t="str">
        <f t="shared" si="91"/>
        <v>CABO MULTIPOLAR DE COBRE, FLEXIVEL, CLASSE 4 OU 5, ISOLACAO EM HEPR, COBERTURA EM PVC-ST2, ANTICHAMA BWF-B, 0,6/1 KV, 3 CONDUTORES DE 2,5 MM2</v>
      </c>
      <c r="E1234" s="54" t="str">
        <f t="shared" si="92"/>
        <v xml:space="preserve">M     </v>
      </c>
      <c r="F1234" s="55" t="str">
        <f t="shared" si="93"/>
        <v>7,60</v>
      </c>
      <c r="G1234" s="56">
        <v>1.4305898975626986E-2</v>
      </c>
      <c r="H1234" s="55">
        <f t="shared" si="94"/>
        <v>0.10872483221476509</v>
      </c>
    </row>
    <row r="1235" spans="2:8" ht="27" hidden="1" outlineLevel="1" x14ac:dyDescent="0.25">
      <c r="B1235" s="47" t="s">
        <v>11830</v>
      </c>
      <c r="C1235" s="48">
        <v>1597</v>
      </c>
      <c r="D1235" s="57" t="str">
        <f t="shared" si="91"/>
        <v>CONECTOR DE ALUMINIO TIPO PRENSA CABO, BITOLA 3/8", PARA CABOS DE DIAMETRO DE 9 A 10 MM</v>
      </c>
      <c r="E1235" s="49" t="str">
        <f t="shared" si="92"/>
        <v xml:space="preserve">UN    </v>
      </c>
      <c r="F1235" s="50" t="str">
        <f t="shared" si="93"/>
        <v>12,95</v>
      </c>
      <c r="G1235" s="51">
        <v>4.2452323061307395E-3</v>
      </c>
      <c r="H1235" s="50">
        <f t="shared" si="94"/>
        <v>5.4975758364393071E-2</v>
      </c>
    </row>
    <row r="1236" spans="2:8" ht="27" hidden="1" outlineLevel="1" x14ac:dyDescent="0.25">
      <c r="B1236" s="52" t="s">
        <v>11830</v>
      </c>
      <c r="C1236" s="53">
        <v>1614</v>
      </c>
      <c r="D1236" s="16" t="str">
        <f t="shared" si="91"/>
        <v>CONTATOR TRIPOLAR, CORRENTE DE 32 A, TENSAO NOMINAL DE *500* V, CATEGORIA AC-2 E AC-3</v>
      </c>
      <c r="E1236" s="54" t="str">
        <f t="shared" si="92"/>
        <v xml:space="preserve">UN    </v>
      </c>
      <c r="F1236" s="55" t="str">
        <f t="shared" si="93"/>
        <v>256,13</v>
      </c>
      <c r="G1236" s="56">
        <v>6.8076923076923078E-4</v>
      </c>
      <c r="H1236" s="55">
        <f t="shared" si="94"/>
        <v>0.17436542307692307</v>
      </c>
    </row>
    <row r="1237" spans="2:8" ht="27" hidden="1" outlineLevel="1" x14ac:dyDescent="0.25">
      <c r="B1237" s="47" t="s">
        <v>11830</v>
      </c>
      <c r="C1237" s="48">
        <v>3302</v>
      </c>
      <c r="D1237" s="57" t="str">
        <f t="shared" si="91"/>
        <v>FUSIVEL NH 100 A TAMANHO 00, CAPACIDADE DE INTERRUPCAO DE 120 KA, TENSAO NOMIMNAL DE 500 V</v>
      </c>
      <c r="E1237" s="49" t="str">
        <f t="shared" si="92"/>
        <v xml:space="preserve">UN    </v>
      </c>
      <c r="F1237" s="50" t="str">
        <f t="shared" si="93"/>
        <v>18,85</v>
      </c>
      <c r="G1237" s="51">
        <v>1.0273972602739725E-3</v>
      </c>
      <c r="H1237" s="50">
        <f t="shared" si="94"/>
        <v>1.9366438356164382E-2</v>
      </c>
    </row>
    <row r="1238" spans="2:8" hidden="1" outlineLevel="1" x14ac:dyDescent="0.25">
      <c r="B1238" s="52" t="s">
        <v>11830</v>
      </c>
      <c r="C1238" s="53">
        <v>34616</v>
      </c>
      <c r="D1238" s="16" t="str">
        <f t="shared" si="91"/>
        <v>DISJUNTOR TIPO DIN/IEC, BIPOLAR DE 6 ATE 32A</v>
      </c>
      <c r="E1238" s="54" t="str">
        <f t="shared" si="92"/>
        <v xml:space="preserve">UN    </v>
      </c>
      <c r="F1238" s="55" t="str">
        <f t="shared" si="93"/>
        <v>51,78</v>
      </c>
      <c r="G1238" s="56">
        <v>0</v>
      </c>
      <c r="H1238" s="55">
        <f t="shared" si="94"/>
        <v>0</v>
      </c>
    </row>
    <row r="1239" spans="2:8" hidden="1" outlineLevel="1" x14ac:dyDescent="0.25">
      <c r="B1239" s="47" t="s">
        <v>11829</v>
      </c>
      <c r="C1239" s="48">
        <v>20</v>
      </c>
      <c r="D1239" s="57" t="str">
        <f t="shared" si="91"/>
        <v>Descarte de lâmpada</v>
      </c>
      <c r="E1239" s="49" t="str">
        <f t="shared" si="92"/>
        <v>Und.</v>
      </c>
      <c r="F1239" s="50">
        <f t="shared" si="93"/>
        <v>2.5</v>
      </c>
      <c r="G1239" s="51">
        <v>1</v>
      </c>
      <c r="H1239" s="50">
        <f t="shared" si="94"/>
        <v>2.5</v>
      </c>
    </row>
    <row r="1240" spans="2:8" collapsed="1" x14ac:dyDescent="0.25"/>
    <row r="1241" spans="2:8" x14ac:dyDescent="0.25">
      <c r="B1241" s="31" t="s">
        <v>9</v>
      </c>
      <c r="C1241" s="31" t="s">
        <v>1</v>
      </c>
      <c r="D1241" s="31"/>
      <c r="E1241" s="31"/>
      <c r="F1241" s="31"/>
      <c r="G1241" s="73" t="s">
        <v>2</v>
      </c>
      <c r="H1241" s="73" t="s">
        <v>66</v>
      </c>
    </row>
    <row r="1242" spans="2:8" ht="86.25" customHeight="1" x14ac:dyDescent="0.25">
      <c r="B1242" s="36" t="s">
        <v>19539</v>
      </c>
      <c r="C1242" s="116" t="s">
        <v>19563</v>
      </c>
      <c r="D1242" s="116"/>
      <c r="E1242" s="116"/>
      <c r="F1242" s="44"/>
      <c r="G1242" s="68" t="s">
        <v>2</v>
      </c>
      <c r="H1242" s="45">
        <f>SUM(H1244:H1259)</f>
        <v>868.56174525730705</v>
      </c>
    </row>
    <row r="1243" spans="2:8" hidden="1" outlineLevel="1" x14ac:dyDescent="0.25">
      <c r="B1243" s="46" t="s">
        <v>61</v>
      </c>
      <c r="C1243" s="46" t="s">
        <v>60</v>
      </c>
      <c r="D1243" s="46" t="s">
        <v>62</v>
      </c>
      <c r="E1243" s="46" t="s">
        <v>2</v>
      </c>
      <c r="F1243" s="46" t="s">
        <v>63</v>
      </c>
      <c r="G1243" s="69" t="s">
        <v>64</v>
      </c>
      <c r="H1243" s="69" t="s">
        <v>65</v>
      </c>
    </row>
    <row r="1244" spans="2:8" hidden="1" outlineLevel="1" x14ac:dyDescent="0.25">
      <c r="B1244" s="97" t="s">
        <v>58</v>
      </c>
      <c r="C1244" s="101" t="s">
        <v>11969</v>
      </c>
      <c r="D1244" s="16" t="str">
        <f t="shared" ref="D1244:D1259" si="95">IF(B1244="PMSP",VLOOKUP(C1244,PMSP,2,FALSE),IF(B1244="SINAPI",VLOOKUP(C1244,SINAPI,2,FALSE),IF(B1244="Cotações",VLOOKUP(C1244,Cotações,2,FALSE),IF(B1244="CPU",VLOOKUP(C1244,CSP,2,FALSE),VLOOKUP(C1244,SINAPICOMP,2,FALSE)))))</f>
        <v>Complemento de deslocamento para Engenheiro Coelho</v>
      </c>
      <c r="E1244" s="54" t="str">
        <f t="shared" ref="E1244:E1259" si="96">IF(B1244="PMSP",VLOOKUP(C1244,PMSP,3,FALSE),IF(B1244="SINAPI",VLOOKUP(C1244,SINAPI,3,FALSE),IF(B1244="Cotações",VLOOKUP(C1244,Cotações,3,FALSE),IF(B1244="CPU",VLOOKUP(C1244,CSP,3,FALSE),VLOOKUP(C1244,SINAPICOMP,3,FALSE)))))</f>
        <v>Und.</v>
      </c>
      <c r="F1244" s="55">
        <f t="shared" ref="F1244:F1259" si="97">IF(B1244="PMSP",VLOOKUP(C1244,PMSP,5,FALSE),IF(B1244="SINAPI",VLOOKUP(C1244,SINAPI,5,FALSE),IF(B1244="Cotações",VLOOKUP(C1244,Cotações,4,FALSE),IF(B1244="CPU",VLOOKUP(C1244,CSP,4,FALSE),VLOOKUP(C1244,SINAPICOMP,5,FALSE)))))</f>
        <v>143.21</v>
      </c>
      <c r="G1244" s="56">
        <v>0.25</v>
      </c>
      <c r="H1244" s="55">
        <f t="shared" ref="H1244:H1259" si="98">G1244*F1244</f>
        <v>35.802500000000002</v>
      </c>
    </row>
    <row r="1245" spans="2:8" ht="54" hidden="1" outlineLevel="1" x14ac:dyDescent="0.25">
      <c r="B1245" s="47" t="s">
        <v>19279</v>
      </c>
      <c r="C1245" s="48">
        <v>5928</v>
      </c>
      <c r="D1245" s="57" t="str">
        <f t="shared" si="95"/>
        <v>GUINDAUTO HIDRÁULICO, CAPACIDADE MÁXIMA DE CARGA 6200 KG, MOMENTO MÁXIMO DE CARGA 11,7 TM, ALCANCE MÁXIMO HORIZONTAL 9,70 M, INCLUSIVE CAMINHÃO TOCO PBT 16.000 KG, POTÊNCIA DE 189 CV - CHP DIURNO. AF_06/2014</v>
      </c>
      <c r="E1245" s="49" t="str">
        <f t="shared" si="96"/>
        <v>CHP</v>
      </c>
      <c r="F1245" s="50">
        <f t="shared" si="97"/>
        <v>266.04000000000002</v>
      </c>
      <c r="G1245" s="51">
        <v>2</v>
      </c>
      <c r="H1245" s="50">
        <f t="shared" si="98"/>
        <v>532.08000000000004</v>
      </c>
    </row>
    <row r="1246" spans="2:8" hidden="1" outlineLevel="1" x14ac:dyDescent="0.25">
      <c r="B1246" s="52" t="s">
        <v>19279</v>
      </c>
      <c r="C1246" s="53">
        <v>88265</v>
      </c>
      <c r="D1246" s="16" t="str">
        <f t="shared" si="95"/>
        <v>ELETRICISTA INDUSTRIAL COM ENCARGOS COMPLEMENTARES</v>
      </c>
      <c r="E1246" s="54" t="str">
        <f t="shared" si="96"/>
        <v>H</v>
      </c>
      <c r="F1246" s="55">
        <f t="shared" si="97"/>
        <v>26.71</v>
      </c>
      <c r="G1246" s="56">
        <v>2</v>
      </c>
      <c r="H1246" s="55">
        <f t="shared" si="98"/>
        <v>53.42</v>
      </c>
    </row>
    <row r="1247" spans="2:8" ht="40.5" hidden="1" outlineLevel="1" x14ac:dyDescent="0.25">
      <c r="B1247" s="99" t="s">
        <v>11830</v>
      </c>
      <c r="C1247" s="48">
        <v>10527</v>
      </c>
      <c r="D1247" s="57" t="str">
        <f t="shared" si="95"/>
        <v>LOCACAO DE ANDAIME METALICO TUBULAR DE ENCAIXE, TIPO DE TORRE, COM LARGURA DE 1 ATE 1,5 M E ALTURA DE *1,00* M (INCLUSO SAPATAS FIXAS OU RODIZIOS)</v>
      </c>
      <c r="E1247" s="49" t="str">
        <f t="shared" si="96"/>
        <v xml:space="preserve">MXMES </v>
      </c>
      <c r="F1247" s="50" t="str">
        <f t="shared" si="97"/>
        <v>22,00</v>
      </c>
      <c r="G1247" s="51">
        <f>(3/30)*(1*1.5)*2*18</f>
        <v>5.4</v>
      </c>
      <c r="H1247" s="50">
        <f t="shared" si="98"/>
        <v>118.80000000000001</v>
      </c>
    </row>
    <row r="1248" spans="2:8" hidden="1" outlineLevel="1" x14ac:dyDescent="0.25">
      <c r="B1248" s="52" t="s">
        <v>58</v>
      </c>
      <c r="C1248" s="101" t="s">
        <v>11880</v>
      </c>
      <c r="D1248" s="16" t="str">
        <f t="shared" si="95"/>
        <v>Valor médio de lâmpadas para Engenheiro Coelho</v>
      </c>
      <c r="E1248" s="54" t="str">
        <f t="shared" si="96"/>
        <v>Und.</v>
      </c>
      <c r="F1248" s="55">
        <f t="shared" si="97"/>
        <v>103.81894652116952</v>
      </c>
      <c r="G1248" s="56">
        <v>0.86154875101773531</v>
      </c>
      <c r="H1248" s="55">
        <f t="shared" si="98"/>
        <v>89.445083707290664</v>
      </c>
    </row>
    <row r="1249" spans="2:8" hidden="1" outlineLevel="1" x14ac:dyDescent="0.25">
      <c r="B1249" s="47" t="s">
        <v>58</v>
      </c>
      <c r="C1249" s="102" t="s">
        <v>11884</v>
      </c>
      <c r="D1249" s="57" t="str">
        <f t="shared" si="95"/>
        <v>Valor médio de reatores para Engenheiro Coelho</v>
      </c>
      <c r="E1249" s="49" t="str">
        <f t="shared" si="96"/>
        <v>Und.</v>
      </c>
      <c r="F1249" s="50">
        <f t="shared" si="97"/>
        <v>107.00604548328309</v>
      </c>
      <c r="G1249" s="51">
        <v>0.16783858565898419</v>
      </c>
      <c r="H1249" s="50">
        <f t="shared" si="98"/>
        <v>17.959743330875167</v>
      </c>
    </row>
    <row r="1250" spans="2:8" ht="27" hidden="1" outlineLevel="1" x14ac:dyDescent="0.25">
      <c r="B1250" s="52" t="s">
        <v>11830</v>
      </c>
      <c r="C1250" s="53">
        <v>2510</v>
      </c>
      <c r="D1250" s="16" t="str">
        <f t="shared" si="95"/>
        <v>RELE FOTOELETRICO INTERNO E EXTERNO BIVOLT 1000 W, DE CONECTOR, SEM BASE</v>
      </c>
      <c r="E1250" s="54" t="str">
        <f t="shared" si="96"/>
        <v xml:space="preserve">UN    </v>
      </c>
      <c r="F1250" s="55" t="str">
        <f t="shared" si="97"/>
        <v>52,40</v>
      </c>
      <c r="G1250" s="56">
        <v>0.19519783314995504</v>
      </c>
      <c r="H1250" s="55">
        <f t="shared" si="98"/>
        <v>10.228366457057644</v>
      </c>
    </row>
    <row r="1251" spans="2:8" hidden="1" outlineLevel="1" x14ac:dyDescent="0.25">
      <c r="B1251" s="47" t="s">
        <v>11830</v>
      </c>
      <c r="C1251" s="48">
        <v>39380</v>
      </c>
      <c r="D1251" s="57" t="str">
        <f t="shared" si="95"/>
        <v>BASE PARA RELE COM SUPORTE METALICO</v>
      </c>
      <c r="E1251" s="49" t="str">
        <f t="shared" si="96"/>
        <v xml:space="preserve">UN    </v>
      </c>
      <c r="F1251" s="50" t="str">
        <f t="shared" si="97"/>
        <v>29,98</v>
      </c>
      <c r="G1251" s="51">
        <v>1.3702142505741564E-2</v>
      </c>
      <c r="H1251" s="50">
        <f t="shared" si="98"/>
        <v>0.41079023232213208</v>
      </c>
    </row>
    <row r="1252" spans="2:8" ht="27" hidden="1" outlineLevel="1" x14ac:dyDescent="0.25">
      <c r="B1252" s="52" t="s">
        <v>11830</v>
      </c>
      <c r="C1252" s="53">
        <v>12294</v>
      </c>
      <c r="D1252" s="16" t="str">
        <f t="shared" si="95"/>
        <v>SOQUETE DE PORCELANA BASE E27, PARA USO AO TEMPO, PARA LAMPADAS</v>
      </c>
      <c r="E1252" s="54" t="str">
        <f t="shared" si="96"/>
        <v xml:space="preserve">UN    </v>
      </c>
      <c r="F1252" s="55" t="str">
        <f t="shared" si="97"/>
        <v>14,96</v>
      </c>
      <c r="G1252" s="56">
        <v>1.7616484314033956E-3</v>
      </c>
      <c r="H1252" s="55">
        <f t="shared" si="98"/>
        <v>2.6354260533794801E-2</v>
      </c>
    </row>
    <row r="1253" spans="2:8" ht="27" hidden="1" outlineLevel="1" x14ac:dyDescent="0.25">
      <c r="B1253" s="47" t="s">
        <v>11826</v>
      </c>
      <c r="C1253" s="48">
        <v>51245</v>
      </c>
      <c r="D1253" s="57" t="str">
        <f t="shared" si="95"/>
        <v>QUADRO COMANDO METÁLICO PINTADO COM MEDIDAS MÍNIMAS DE 95X60X22 CM</v>
      </c>
      <c r="E1253" s="49" t="str">
        <f t="shared" si="96"/>
        <v>Un</v>
      </c>
      <c r="F1253" s="50">
        <f t="shared" si="97"/>
        <v>654.31745476999993</v>
      </c>
      <c r="G1253" s="51">
        <v>1.1510429321899563E-2</v>
      </c>
      <c r="H1253" s="50">
        <f t="shared" si="98"/>
        <v>7.5314748172152983</v>
      </c>
    </row>
    <row r="1254" spans="2:8" ht="40.5" hidden="1" outlineLevel="1" x14ac:dyDescent="0.25">
      <c r="B1254" s="52" t="s">
        <v>11830</v>
      </c>
      <c r="C1254" s="53">
        <v>39258</v>
      </c>
      <c r="D1254" s="16" t="str">
        <f t="shared" si="95"/>
        <v>CABO MULTIPOLAR DE COBRE, FLEXIVEL, CLASSE 4 OU 5, ISOLACAO EM HEPR, COBERTURA EM PVC-ST2, ANTICHAMA BWF-B, 0,6/1 KV, 3 CONDUTORES DE 2,5 MM2</v>
      </c>
      <c r="E1254" s="54" t="str">
        <f t="shared" si="96"/>
        <v xml:space="preserve">M     </v>
      </c>
      <c r="F1254" s="55" t="str">
        <f t="shared" si="97"/>
        <v>7,60</v>
      </c>
      <c r="G1254" s="56">
        <v>1.4305898975626986E-2</v>
      </c>
      <c r="H1254" s="55">
        <f t="shared" si="98"/>
        <v>0.10872483221476509</v>
      </c>
    </row>
    <row r="1255" spans="2:8" ht="27" hidden="1" outlineLevel="1" x14ac:dyDescent="0.25">
      <c r="B1255" s="47" t="s">
        <v>11830</v>
      </c>
      <c r="C1255" s="48">
        <v>1597</v>
      </c>
      <c r="D1255" s="57" t="str">
        <f t="shared" si="95"/>
        <v>CONECTOR DE ALUMINIO TIPO PRENSA CABO, BITOLA 3/8", PARA CABOS DE DIAMETRO DE 9 A 10 MM</v>
      </c>
      <c r="E1255" s="49" t="str">
        <f t="shared" si="96"/>
        <v xml:space="preserve">UN    </v>
      </c>
      <c r="F1255" s="50" t="str">
        <f t="shared" si="97"/>
        <v>12,95</v>
      </c>
      <c r="G1255" s="51">
        <v>4.2452323061307395E-3</v>
      </c>
      <c r="H1255" s="50">
        <f t="shared" si="98"/>
        <v>5.4975758364393071E-2</v>
      </c>
    </row>
    <row r="1256" spans="2:8" ht="27" hidden="1" outlineLevel="1" x14ac:dyDescent="0.25">
      <c r="B1256" s="52" t="s">
        <v>11830</v>
      </c>
      <c r="C1256" s="53">
        <v>1614</v>
      </c>
      <c r="D1256" s="16" t="str">
        <f t="shared" si="95"/>
        <v>CONTATOR TRIPOLAR, CORRENTE DE 32 A, TENSAO NOMINAL DE *500* V, CATEGORIA AC-2 E AC-3</v>
      </c>
      <c r="E1256" s="54" t="str">
        <f t="shared" si="96"/>
        <v xml:space="preserve">UN    </v>
      </c>
      <c r="F1256" s="55" t="str">
        <f t="shared" si="97"/>
        <v>256,13</v>
      </c>
      <c r="G1256" s="56">
        <v>6.8076923076923078E-4</v>
      </c>
      <c r="H1256" s="55">
        <f t="shared" si="98"/>
        <v>0.17436542307692307</v>
      </c>
    </row>
    <row r="1257" spans="2:8" ht="27" hidden="1" outlineLevel="1" x14ac:dyDescent="0.25">
      <c r="B1257" s="47" t="s">
        <v>11830</v>
      </c>
      <c r="C1257" s="48">
        <v>3302</v>
      </c>
      <c r="D1257" s="57" t="str">
        <f t="shared" si="95"/>
        <v>FUSIVEL NH 100 A TAMANHO 00, CAPACIDADE DE INTERRUPCAO DE 120 KA, TENSAO NOMIMNAL DE 500 V</v>
      </c>
      <c r="E1257" s="49" t="str">
        <f t="shared" si="96"/>
        <v xml:space="preserve">UN    </v>
      </c>
      <c r="F1257" s="50" t="str">
        <f t="shared" si="97"/>
        <v>18,85</v>
      </c>
      <c r="G1257" s="51">
        <v>1.0273972602739725E-3</v>
      </c>
      <c r="H1257" s="50">
        <f t="shared" si="98"/>
        <v>1.9366438356164382E-2</v>
      </c>
    </row>
    <row r="1258" spans="2:8" hidden="1" outlineLevel="1" x14ac:dyDescent="0.25">
      <c r="B1258" s="52" t="s">
        <v>11830</v>
      </c>
      <c r="C1258" s="53">
        <v>34616</v>
      </c>
      <c r="D1258" s="16" t="str">
        <f t="shared" si="95"/>
        <v>DISJUNTOR TIPO DIN/IEC, BIPOLAR DE 6 ATE 32A</v>
      </c>
      <c r="E1258" s="54" t="str">
        <f t="shared" si="96"/>
        <v xml:space="preserve">UN    </v>
      </c>
      <c r="F1258" s="55" t="str">
        <f t="shared" si="97"/>
        <v>51,78</v>
      </c>
      <c r="G1258" s="56">
        <v>0</v>
      </c>
      <c r="H1258" s="55">
        <f t="shared" si="98"/>
        <v>0</v>
      </c>
    </row>
    <row r="1259" spans="2:8" hidden="1" outlineLevel="1" x14ac:dyDescent="0.25">
      <c r="B1259" s="47" t="s">
        <v>11829</v>
      </c>
      <c r="C1259" s="48">
        <v>20</v>
      </c>
      <c r="D1259" s="57" t="str">
        <f t="shared" si="95"/>
        <v>Descarte de lâmpada</v>
      </c>
      <c r="E1259" s="49" t="str">
        <f t="shared" si="96"/>
        <v>Und.</v>
      </c>
      <c r="F1259" s="50">
        <f t="shared" si="97"/>
        <v>2.5</v>
      </c>
      <c r="G1259" s="51">
        <v>1</v>
      </c>
      <c r="H1259" s="50">
        <f t="shared" si="98"/>
        <v>2.5</v>
      </c>
    </row>
    <row r="1260" spans="2:8" collapsed="1" x14ac:dyDescent="0.25"/>
    <row r="1261" spans="2:8" x14ac:dyDescent="0.25">
      <c r="B1261" s="31" t="s">
        <v>9</v>
      </c>
      <c r="C1261" s="31" t="s">
        <v>1</v>
      </c>
      <c r="D1261" s="31"/>
      <c r="E1261" s="31"/>
      <c r="F1261" s="31"/>
      <c r="G1261" s="73" t="s">
        <v>2</v>
      </c>
      <c r="H1261" s="73" t="s">
        <v>66</v>
      </c>
    </row>
    <row r="1262" spans="2:8" ht="91.5" customHeight="1" x14ac:dyDescent="0.25">
      <c r="B1262" s="36" t="s">
        <v>19540</v>
      </c>
      <c r="C1262" s="116" t="s">
        <v>19564</v>
      </c>
      <c r="D1262" s="116"/>
      <c r="E1262" s="116"/>
      <c r="F1262" s="44"/>
      <c r="G1262" s="68" t="s">
        <v>2</v>
      </c>
      <c r="H1262" s="45">
        <f>SUM(H1264:H1279)</f>
        <v>835.62902218538648</v>
      </c>
    </row>
    <row r="1263" spans="2:8" hidden="1" outlineLevel="1" x14ac:dyDescent="0.25">
      <c r="B1263" s="46" t="s">
        <v>61</v>
      </c>
      <c r="C1263" s="46" t="s">
        <v>60</v>
      </c>
      <c r="D1263" s="46" t="s">
        <v>62</v>
      </c>
      <c r="E1263" s="46" t="s">
        <v>2</v>
      </c>
      <c r="F1263" s="46" t="s">
        <v>63</v>
      </c>
      <c r="G1263" s="69" t="s">
        <v>64</v>
      </c>
      <c r="H1263" s="69" t="s">
        <v>65</v>
      </c>
    </row>
    <row r="1264" spans="2:8" hidden="1" outlineLevel="1" x14ac:dyDescent="0.25">
      <c r="B1264" s="97" t="s">
        <v>58</v>
      </c>
      <c r="C1264" s="101" t="s">
        <v>11970</v>
      </c>
      <c r="D1264" s="16" t="str">
        <f t="shared" ref="D1264:D1279" si="99">IF(B1264="PMSP",VLOOKUP(C1264,PMSP,2,FALSE),IF(B1264="SINAPI",VLOOKUP(C1264,SINAPI,2,FALSE),IF(B1264="Cotações",VLOOKUP(C1264,Cotações,2,FALSE),IF(B1264="CPU",VLOOKUP(C1264,CSP,2,FALSE),VLOOKUP(C1264,SINAPICOMP,2,FALSE)))))</f>
        <v>Complemento de deslocamento para Holambra</v>
      </c>
      <c r="E1264" s="54" t="str">
        <f t="shared" ref="E1264:E1279" si="100">IF(B1264="PMSP",VLOOKUP(C1264,PMSP,3,FALSE),IF(B1264="SINAPI",VLOOKUP(C1264,SINAPI,3,FALSE),IF(B1264="Cotações",VLOOKUP(C1264,Cotações,3,FALSE),IF(B1264="CPU",VLOOKUP(C1264,CSP,3,FALSE),VLOOKUP(C1264,SINAPICOMP,3,FALSE)))))</f>
        <v>Und.</v>
      </c>
      <c r="F1264" s="55">
        <f t="shared" ref="F1264:F1279" si="101">IF(B1264="PMSP",VLOOKUP(C1264,PMSP,5,FALSE),IF(B1264="SINAPI",VLOOKUP(C1264,SINAPI,5,FALSE),IF(B1264="Cotações",VLOOKUP(C1264,Cotações,4,FALSE),IF(B1264="CPU",VLOOKUP(C1264,CSP,4,FALSE),VLOOKUP(C1264,SINAPICOMP,5,FALSE)))))</f>
        <v>183.84700000000001</v>
      </c>
      <c r="G1264" s="56">
        <v>0.25</v>
      </c>
      <c r="H1264" s="55">
        <f t="shared" ref="H1264:H1279" si="102">G1264*F1264</f>
        <v>45.961750000000002</v>
      </c>
    </row>
    <row r="1265" spans="2:8" ht="54" hidden="1" outlineLevel="1" x14ac:dyDescent="0.25">
      <c r="B1265" s="47" t="s">
        <v>19279</v>
      </c>
      <c r="C1265" s="48">
        <v>5928</v>
      </c>
      <c r="D1265" s="57" t="str">
        <f t="shared" si="99"/>
        <v>GUINDAUTO HIDRÁULICO, CAPACIDADE MÁXIMA DE CARGA 6200 KG, MOMENTO MÁXIMO DE CARGA 11,7 TM, ALCANCE MÁXIMO HORIZONTAL 9,70 M, INCLUSIVE CAMINHÃO TOCO PBT 16.000 KG, POTÊNCIA DE 189 CV - CHP DIURNO. AF_06/2014</v>
      </c>
      <c r="E1265" s="49" t="str">
        <f t="shared" si="100"/>
        <v>CHP</v>
      </c>
      <c r="F1265" s="50">
        <f t="shared" si="101"/>
        <v>266.04000000000002</v>
      </c>
      <c r="G1265" s="51">
        <v>2</v>
      </c>
      <c r="H1265" s="50">
        <f t="shared" si="102"/>
        <v>532.08000000000004</v>
      </c>
    </row>
    <row r="1266" spans="2:8" hidden="1" outlineLevel="1" x14ac:dyDescent="0.25">
      <c r="B1266" s="52" t="s">
        <v>19279</v>
      </c>
      <c r="C1266" s="53">
        <v>88265</v>
      </c>
      <c r="D1266" s="16" t="str">
        <f t="shared" si="99"/>
        <v>ELETRICISTA INDUSTRIAL COM ENCARGOS COMPLEMENTARES</v>
      </c>
      <c r="E1266" s="54" t="str">
        <f t="shared" si="100"/>
        <v>H</v>
      </c>
      <c r="F1266" s="55">
        <f t="shared" si="101"/>
        <v>26.71</v>
      </c>
      <c r="G1266" s="56">
        <v>2</v>
      </c>
      <c r="H1266" s="55">
        <f t="shared" si="102"/>
        <v>53.42</v>
      </c>
    </row>
    <row r="1267" spans="2:8" ht="40.5" hidden="1" outlineLevel="1" x14ac:dyDescent="0.25">
      <c r="B1267" s="99" t="s">
        <v>11830</v>
      </c>
      <c r="C1267" s="48">
        <v>10527</v>
      </c>
      <c r="D1267" s="57" t="str">
        <f t="shared" si="99"/>
        <v>LOCACAO DE ANDAIME METALICO TUBULAR DE ENCAIXE, TIPO DE TORRE, COM LARGURA DE 1 ATE 1,5 M E ALTURA DE *1,00* M (INCLUSO SAPATAS FIXAS OU RODIZIOS)</v>
      </c>
      <c r="E1267" s="49" t="str">
        <f t="shared" si="100"/>
        <v xml:space="preserve">MXMES </v>
      </c>
      <c r="F1267" s="50" t="str">
        <f t="shared" si="101"/>
        <v>22,00</v>
      </c>
      <c r="G1267" s="51">
        <f>(3/30)*(1*1.5)*2*18</f>
        <v>5.4</v>
      </c>
      <c r="H1267" s="50">
        <f t="shared" si="102"/>
        <v>118.80000000000001</v>
      </c>
    </row>
    <row r="1268" spans="2:8" hidden="1" outlineLevel="1" x14ac:dyDescent="0.25">
      <c r="B1268" s="52" t="s">
        <v>58</v>
      </c>
      <c r="C1268" s="101" t="s">
        <v>11890</v>
      </c>
      <c r="D1268" s="16" t="str">
        <f t="shared" si="99"/>
        <v>Valor médio de lâmpadas para Holambra</v>
      </c>
      <c r="E1268" s="54" t="str">
        <f t="shared" si="100"/>
        <v>Und.</v>
      </c>
      <c r="F1268" s="55">
        <f t="shared" si="101"/>
        <v>50.404399811810329</v>
      </c>
      <c r="G1268" s="56">
        <v>0.86154875101773531</v>
      </c>
      <c r="H1268" s="55">
        <f t="shared" si="102"/>
        <v>43.425847703663763</v>
      </c>
    </row>
    <row r="1269" spans="2:8" hidden="1" outlineLevel="1" x14ac:dyDescent="0.25">
      <c r="B1269" s="47" t="s">
        <v>58</v>
      </c>
      <c r="C1269" s="102" t="s">
        <v>11894</v>
      </c>
      <c r="D1269" s="57" t="str">
        <f t="shared" si="99"/>
        <v>Valor médio de reatores para Holambra</v>
      </c>
      <c r="E1269" s="49" t="str">
        <f t="shared" si="100"/>
        <v>Und.</v>
      </c>
      <c r="F1269" s="50">
        <f t="shared" si="101"/>
        <v>124.44698685092493</v>
      </c>
      <c r="G1269" s="51">
        <v>0.16783858565898419</v>
      </c>
      <c r="H1269" s="50">
        <f t="shared" si="102"/>
        <v>20.887006262581444</v>
      </c>
    </row>
    <row r="1270" spans="2:8" ht="27" hidden="1" outlineLevel="1" x14ac:dyDescent="0.25">
      <c r="B1270" s="52" t="s">
        <v>11830</v>
      </c>
      <c r="C1270" s="53">
        <v>2510</v>
      </c>
      <c r="D1270" s="16" t="str">
        <f t="shared" si="99"/>
        <v>RELE FOTOELETRICO INTERNO E EXTERNO BIVOLT 1000 W, DE CONECTOR, SEM BASE</v>
      </c>
      <c r="E1270" s="54" t="str">
        <f t="shared" si="100"/>
        <v xml:space="preserve">UN    </v>
      </c>
      <c r="F1270" s="55" t="str">
        <f t="shared" si="101"/>
        <v>52,40</v>
      </c>
      <c r="G1270" s="56">
        <v>0.19519783314995504</v>
      </c>
      <c r="H1270" s="55">
        <f t="shared" si="102"/>
        <v>10.228366457057644</v>
      </c>
    </row>
    <row r="1271" spans="2:8" hidden="1" outlineLevel="1" x14ac:dyDescent="0.25">
      <c r="B1271" s="47" t="s">
        <v>11830</v>
      </c>
      <c r="C1271" s="48">
        <v>39380</v>
      </c>
      <c r="D1271" s="57" t="str">
        <f t="shared" si="99"/>
        <v>BASE PARA RELE COM SUPORTE METALICO</v>
      </c>
      <c r="E1271" s="49" t="str">
        <f t="shared" si="100"/>
        <v xml:space="preserve">UN    </v>
      </c>
      <c r="F1271" s="50" t="str">
        <f t="shared" si="101"/>
        <v>29,98</v>
      </c>
      <c r="G1271" s="51">
        <v>1.3702142505741564E-2</v>
      </c>
      <c r="H1271" s="50">
        <f t="shared" si="102"/>
        <v>0.41079023232213208</v>
      </c>
    </row>
    <row r="1272" spans="2:8" ht="27" hidden="1" outlineLevel="1" x14ac:dyDescent="0.25">
      <c r="B1272" s="52" t="s">
        <v>11830</v>
      </c>
      <c r="C1272" s="53">
        <v>12294</v>
      </c>
      <c r="D1272" s="16" t="str">
        <f t="shared" si="99"/>
        <v>SOQUETE DE PORCELANA BASE E27, PARA USO AO TEMPO, PARA LAMPADAS</v>
      </c>
      <c r="E1272" s="54" t="str">
        <f t="shared" si="100"/>
        <v xml:space="preserve">UN    </v>
      </c>
      <c r="F1272" s="55" t="str">
        <f t="shared" si="101"/>
        <v>14,96</v>
      </c>
      <c r="G1272" s="56">
        <v>1.7616484314033956E-3</v>
      </c>
      <c r="H1272" s="55">
        <f t="shared" si="102"/>
        <v>2.6354260533794801E-2</v>
      </c>
    </row>
    <row r="1273" spans="2:8" ht="27" hidden="1" outlineLevel="1" x14ac:dyDescent="0.25">
      <c r="B1273" s="47" t="s">
        <v>11826</v>
      </c>
      <c r="C1273" s="48">
        <v>51245</v>
      </c>
      <c r="D1273" s="57" t="str">
        <f t="shared" si="99"/>
        <v>QUADRO COMANDO METÁLICO PINTADO COM MEDIDAS MÍNIMAS DE 95X60X22 CM</v>
      </c>
      <c r="E1273" s="49" t="str">
        <f t="shared" si="100"/>
        <v>Un</v>
      </c>
      <c r="F1273" s="50">
        <f t="shared" si="101"/>
        <v>654.31745476999993</v>
      </c>
      <c r="G1273" s="51">
        <v>1.1510429321899563E-2</v>
      </c>
      <c r="H1273" s="50">
        <f t="shared" si="102"/>
        <v>7.5314748172152983</v>
      </c>
    </row>
    <row r="1274" spans="2:8" ht="40.5" hidden="1" outlineLevel="1" x14ac:dyDescent="0.25">
      <c r="B1274" s="52" t="s">
        <v>11830</v>
      </c>
      <c r="C1274" s="53">
        <v>39258</v>
      </c>
      <c r="D1274" s="16" t="str">
        <f t="shared" si="99"/>
        <v>CABO MULTIPOLAR DE COBRE, FLEXIVEL, CLASSE 4 OU 5, ISOLACAO EM HEPR, COBERTURA EM PVC-ST2, ANTICHAMA BWF-B, 0,6/1 KV, 3 CONDUTORES DE 2,5 MM2</v>
      </c>
      <c r="E1274" s="54" t="str">
        <f t="shared" si="100"/>
        <v xml:space="preserve">M     </v>
      </c>
      <c r="F1274" s="55" t="str">
        <f t="shared" si="101"/>
        <v>7,60</v>
      </c>
      <c r="G1274" s="56">
        <v>1.4305898975626986E-2</v>
      </c>
      <c r="H1274" s="55">
        <f t="shared" si="102"/>
        <v>0.10872483221476509</v>
      </c>
    </row>
    <row r="1275" spans="2:8" ht="27" hidden="1" outlineLevel="1" x14ac:dyDescent="0.25">
      <c r="B1275" s="47" t="s">
        <v>11830</v>
      </c>
      <c r="C1275" s="48">
        <v>1597</v>
      </c>
      <c r="D1275" s="57" t="str">
        <f t="shared" si="99"/>
        <v>CONECTOR DE ALUMINIO TIPO PRENSA CABO, BITOLA 3/8", PARA CABOS DE DIAMETRO DE 9 A 10 MM</v>
      </c>
      <c r="E1275" s="49" t="str">
        <f t="shared" si="100"/>
        <v xml:space="preserve">UN    </v>
      </c>
      <c r="F1275" s="50" t="str">
        <f t="shared" si="101"/>
        <v>12,95</v>
      </c>
      <c r="G1275" s="51">
        <v>4.2452323061307395E-3</v>
      </c>
      <c r="H1275" s="50">
        <f t="shared" si="102"/>
        <v>5.4975758364393071E-2</v>
      </c>
    </row>
    <row r="1276" spans="2:8" ht="27" hidden="1" outlineLevel="1" x14ac:dyDescent="0.25">
      <c r="B1276" s="52" t="s">
        <v>11830</v>
      </c>
      <c r="C1276" s="53">
        <v>1614</v>
      </c>
      <c r="D1276" s="16" t="str">
        <f t="shared" si="99"/>
        <v>CONTATOR TRIPOLAR, CORRENTE DE 32 A, TENSAO NOMINAL DE *500* V, CATEGORIA AC-2 E AC-3</v>
      </c>
      <c r="E1276" s="54" t="str">
        <f t="shared" si="100"/>
        <v xml:space="preserve">UN    </v>
      </c>
      <c r="F1276" s="55" t="str">
        <f t="shared" si="101"/>
        <v>256,13</v>
      </c>
      <c r="G1276" s="56">
        <v>6.8076923076923078E-4</v>
      </c>
      <c r="H1276" s="55">
        <f t="shared" si="102"/>
        <v>0.17436542307692307</v>
      </c>
    </row>
    <row r="1277" spans="2:8" ht="27" hidden="1" outlineLevel="1" x14ac:dyDescent="0.25">
      <c r="B1277" s="47" t="s">
        <v>11830</v>
      </c>
      <c r="C1277" s="48">
        <v>3302</v>
      </c>
      <c r="D1277" s="57" t="str">
        <f t="shared" si="99"/>
        <v>FUSIVEL NH 100 A TAMANHO 00, CAPACIDADE DE INTERRUPCAO DE 120 KA, TENSAO NOMIMNAL DE 500 V</v>
      </c>
      <c r="E1277" s="49" t="str">
        <f t="shared" si="100"/>
        <v xml:space="preserve">UN    </v>
      </c>
      <c r="F1277" s="50" t="str">
        <f t="shared" si="101"/>
        <v>18,85</v>
      </c>
      <c r="G1277" s="51">
        <v>1.0273972602739725E-3</v>
      </c>
      <c r="H1277" s="50">
        <f t="shared" si="102"/>
        <v>1.9366438356164382E-2</v>
      </c>
    </row>
    <row r="1278" spans="2:8" hidden="1" outlineLevel="1" x14ac:dyDescent="0.25">
      <c r="B1278" s="52" t="s">
        <v>11830</v>
      </c>
      <c r="C1278" s="53">
        <v>34616</v>
      </c>
      <c r="D1278" s="16" t="str">
        <f t="shared" si="99"/>
        <v>DISJUNTOR TIPO DIN/IEC, BIPOLAR DE 6 ATE 32A</v>
      </c>
      <c r="E1278" s="54" t="str">
        <f t="shared" si="100"/>
        <v xml:space="preserve">UN    </v>
      </c>
      <c r="F1278" s="55" t="str">
        <f t="shared" si="101"/>
        <v>51,78</v>
      </c>
      <c r="G1278" s="56">
        <v>0</v>
      </c>
      <c r="H1278" s="55">
        <f t="shared" si="102"/>
        <v>0</v>
      </c>
    </row>
    <row r="1279" spans="2:8" hidden="1" outlineLevel="1" x14ac:dyDescent="0.25">
      <c r="B1279" s="47" t="s">
        <v>11829</v>
      </c>
      <c r="C1279" s="48">
        <v>20</v>
      </c>
      <c r="D1279" s="57" t="str">
        <f t="shared" si="99"/>
        <v>Descarte de lâmpada</v>
      </c>
      <c r="E1279" s="49" t="str">
        <f t="shared" si="100"/>
        <v>Und.</v>
      </c>
      <c r="F1279" s="50">
        <f t="shared" si="101"/>
        <v>2.5</v>
      </c>
      <c r="G1279" s="51">
        <v>1</v>
      </c>
      <c r="H1279" s="50">
        <f t="shared" si="102"/>
        <v>2.5</v>
      </c>
    </row>
    <row r="1280" spans="2:8" collapsed="1" x14ac:dyDescent="0.25"/>
    <row r="1281" spans="2:8" x14ac:dyDescent="0.25">
      <c r="B1281" s="31" t="s">
        <v>9</v>
      </c>
      <c r="C1281" s="31" t="s">
        <v>1</v>
      </c>
      <c r="D1281" s="31"/>
      <c r="E1281" s="31"/>
      <c r="F1281" s="31"/>
      <c r="G1281" s="73" t="s">
        <v>2</v>
      </c>
      <c r="H1281" s="73" t="s">
        <v>66</v>
      </c>
    </row>
    <row r="1282" spans="2:8" ht="94.5" customHeight="1" x14ac:dyDescent="0.25">
      <c r="B1282" s="36" t="s">
        <v>19541</v>
      </c>
      <c r="C1282" s="116" t="s">
        <v>19565</v>
      </c>
      <c r="D1282" s="116"/>
      <c r="E1282" s="116"/>
      <c r="F1282" s="44"/>
      <c r="G1282" s="68" t="s">
        <v>2</v>
      </c>
      <c r="H1282" s="45">
        <f>SUM(H1284:H1299)</f>
        <v>888.8625606106275</v>
      </c>
    </row>
    <row r="1283" spans="2:8" hidden="1" outlineLevel="1" x14ac:dyDescent="0.25">
      <c r="B1283" s="46" t="s">
        <v>61</v>
      </c>
      <c r="C1283" s="46" t="s">
        <v>60</v>
      </c>
      <c r="D1283" s="46" t="s">
        <v>62</v>
      </c>
      <c r="E1283" s="46" t="s">
        <v>2</v>
      </c>
      <c r="F1283" s="46" t="s">
        <v>63</v>
      </c>
      <c r="G1283" s="69" t="s">
        <v>64</v>
      </c>
      <c r="H1283" s="69" t="s">
        <v>65</v>
      </c>
    </row>
    <row r="1284" spans="2:8" hidden="1" outlineLevel="1" x14ac:dyDescent="0.25">
      <c r="B1284" s="97" t="s">
        <v>58</v>
      </c>
      <c r="C1284" s="101" t="s">
        <v>11971</v>
      </c>
      <c r="D1284" s="16" t="str">
        <f t="shared" ref="D1284:D1299" si="103">IF(B1284="PMSP",VLOOKUP(C1284,PMSP,2,FALSE),IF(B1284="SINAPI",VLOOKUP(C1284,SINAPI,2,FALSE),IF(B1284="Cotações",VLOOKUP(C1284,Cotações,2,FALSE),IF(B1284="CPU",VLOOKUP(C1284,CSP,2,FALSE),VLOOKUP(C1284,SINAPICOMP,2,FALSE)))))</f>
        <v>Complemento de deslocamento para Jaguariúna</v>
      </c>
      <c r="E1284" s="54" t="str">
        <f t="shared" ref="E1284:E1299" si="104">IF(B1284="PMSP",VLOOKUP(C1284,PMSP,3,FALSE),IF(B1284="SINAPI",VLOOKUP(C1284,SINAPI,3,FALSE),IF(B1284="Cotações",VLOOKUP(C1284,Cotações,3,FALSE),IF(B1284="CPU",VLOOKUP(C1284,CSP,3,FALSE),VLOOKUP(C1284,SINAPICOMP,3,FALSE)))))</f>
        <v>Und.</v>
      </c>
      <c r="F1284" s="55">
        <f t="shared" ref="F1284:F1299" si="105">IF(B1284="PMSP",VLOOKUP(C1284,PMSP,5,FALSE),IF(B1284="SINAPI",VLOOKUP(C1284,SINAPI,5,FALSE),IF(B1284="Cotações",VLOOKUP(C1284,Cotações,4,FALSE),IF(B1284="CPU",VLOOKUP(C1284,CSP,4,FALSE),VLOOKUP(C1284,SINAPICOMP,5,FALSE)))))</f>
        <v>374.72</v>
      </c>
      <c r="G1284" s="56">
        <v>0.25</v>
      </c>
      <c r="H1284" s="55">
        <f t="shared" ref="H1284:H1299" si="106">G1284*F1284</f>
        <v>93.68</v>
      </c>
    </row>
    <row r="1285" spans="2:8" ht="54" hidden="1" outlineLevel="1" x14ac:dyDescent="0.25">
      <c r="B1285" s="47" t="s">
        <v>19279</v>
      </c>
      <c r="C1285" s="48">
        <v>5928</v>
      </c>
      <c r="D1285" s="57" t="str">
        <f t="shared" si="103"/>
        <v>GUINDAUTO HIDRÁULICO, CAPACIDADE MÁXIMA DE CARGA 6200 KG, MOMENTO MÁXIMO DE CARGA 11,7 TM, ALCANCE MÁXIMO HORIZONTAL 9,70 M, INCLUSIVE CAMINHÃO TOCO PBT 16.000 KG, POTÊNCIA DE 189 CV - CHP DIURNO. AF_06/2014</v>
      </c>
      <c r="E1285" s="49" t="str">
        <f t="shared" si="104"/>
        <v>CHP</v>
      </c>
      <c r="F1285" s="50">
        <f t="shared" si="105"/>
        <v>266.04000000000002</v>
      </c>
      <c r="G1285" s="51">
        <v>2</v>
      </c>
      <c r="H1285" s="50">
        <f t="shared" si="106"/>
        <v>532.08000000000004</v>
      </c>
    </row>
    <row r="1286" spans="2:8" hidden="1" outlineLevel="1" x14ac:dyDescent="0.25">
      <c r="B1286" s="52" t="s">
        <v>19279</v>
      </c>
      <c r="C1286" s="53">
        <v>88265</v>
      </c>
      <c r="D1286" s="16" t="str">
        <f t="shared" si="103"/>
        <v>ELETRICISTA INDUSTRIAL COM ENCARGOS COMPLEMENTARES</v>
      </c>
      <c r="E1286" s="54" t="str">
        <f t="shared" si="104"/>
        <v>H</v>
      </c>
      <c r="F1286" s="55">
        <f t="shared" si="105"/>
        <v>26.71</v>
      </c>
      <c r="G1286" s="56">
        <v>2</v>
      </c>
      <c r="H1286" s="55">
        <f t="shared" si="106"/>
        <v>53.42</v>
      </c>
    </row>
    <row r="1287" spans="2:8" ht="40.5" hidden="1" outlineLevel="1" x14ac:dyDescent="0.25">
      <c r="B1287" s="99" t="s">
        <v>11830</v>
      </c>
      <c r="C1287" s="48">
        <v>10527</v>
      </c>
      <c r="D1287" s="57" t="str">
        <f t="shared" si="103"/>
        <v>LOCACAO DE ANDAIME METALICO TUBULAR DE ENCAIXE, TIPO DE TORRE, COM LARGURA DE 1 ATE 1,5 M E ALTURA DE *1,00* M (INCLUSO SAPATAS FIXAS OU RODIZIOS)</v>
      </c>
      <c r="E1287" s="49" t="str">
        <f t="shared" si="104"/>
        <v xml:space="preserve">MXMES </v>
      </c>
      <c r="F1287" s="50" t="str">
        <f t="shared" si="105"/>
        <v>22,00</v>
      </c>
      <c r="G1287" s="51">
        <f>(3/30)*(1*1.5)*2*18</f>
        <v>5.4</v>
      </c>
      <c r="H1287" s="50">
        <f t="shared" si="106"/>
        <v>118.80000000000001</v>
      </c>
    </row>
    <row r="1288" spans="2:8" hidden="1" outlineLevel="1" x14ac:dyDescent="0.25">
      <c r="B1288" s="52" t="s">
        <v>58</v>
      </c>
      <c r="C1288" s="101" t="s">
        <v>11900</v>
      </c>
      <c r="D1288" s="16" t="str">
        <f t="shared" si="103"/>
        <v>Valor médio de lâmpadas para Jaguariúna</v>
      </c>
      <c r="E1288" s="54" t="str">
        <f t="shared" si="104"/>
        <v>Und.</v>
      </c>
      <c r="F1288" s="55">
        <f t="shared" si="105"/>
        <v>57.623172536489442</v>
      </c>
      <c r="G1288" s="56">
        <v>0.86154875101773531</v>
      </c>
      <c r="H1288" s="55">
        <f t="shared" si="106"/>
        <v>49.645172328491945</v>
      </c>
    </row>
    <row r="1289" spans="2:8" hidden="1" outlineLevel="1" x14ac:dyDescent="0.25">
      <c r="B1289" s="47" t="s">
        <v>58</v>
      </c>
      <c r="C1289" s="102" t="s">
        <v>11955</v>
      </c>
      <c r="D1289" s="57" t="str">
        <f t="shared" si="103"/>
        <v>Valor médio de reatores para Jaguariúna</v>
      </c>
      <c r="E1289" s="49" t="str">
        <f t="shared" si="104"/>
        <v>Und.</v>
      </c>
      <c r="F1289" s="50">
        <f t="shared" si="105"/>
        <v>120.25226489933752</v>
      </c>
      <c r="G1289" s="51">
        <v>0.16783858565898419</v>
      </c>
      <c r="H1289" s="50">
        <f t="shared" si="106"/>
        <v>20.182970062994318</v>
      </c>
    </row>
    <row r="1290" spans="2:8" ht="27" hidden="1" outlineLevel="1" x14ac:dyDescent="0.25">
      <c r="B1290" s="52" t="s">
        <v>11830</v>
      </c>
      <c r="C1290" s="53">
        <v>2510</v>
      </c>
      <c r="D1290" s="16" t="str">
        <f t="shared" si="103"/>
        <v>RELE FOTOELETRICO INTERNO E EXTERNO BIVOLT 1000 W, DE CONECTOR, SEM BASE</v>
      </c>
      <c r="E1290" s="54" t="str">
        <f t="shared" si="104"/>
        <v xml:space="preserve">UN    </v>
      </c>
      <c r="F1290" s="55" t="str">
        <f t="shared" si="105"/>
        <v>52,40</v>
      </c>
      <c r="G1290" s="56">
        <v>0.19519783314995504</v>
      </c>
      <c r="H1290" s="55">
        <f t="shared" si="106"/>
        <v>10.228366457057644</v>
      </c>
    </row>
    <row r="1291" spans="2:8" hidden="1" outlineLevel="1" x14ac:dyDescent="0.25">
      <c r="B1291" s="47" t="s">
        <v>11830</v>
      </c>
      <c r="C1291" s="48">
        <v>39380</v>
      </c>
      <c r="D1291" s="57" t="str">
        <f t="shared" si="103"/>
        <v>BASE PARA RELE COM SUPORTE METALICO</v>
      </c>
      <c r="E1291" s="49" t="str">
        <f t="shared" si="104"/>
        <v xml:space="preserve">UN    </v>
      </c>
      <c r="F1291" s="50" t="str">
        <f t="shared" si="105"/>
        <v>29,98</v>
      </c>
      <c r="G1291" s="51">
        <v>1.3702142505741564E-2</v>
      </c>
      <c r="H1291" s="50">
        <f t="shared" si="106"/>
        <v>0.41079023232213208</v>
      </c>
    </row>
    <row r="1292" spans="2:8" ht="27" hidden="1" outlineLevel="1" x14ac:dyDescent="0.25">
      <c r="B1292" s="52" t="s">
        <v>11830</v>
      </c>
      <c r="C1292" s="53">
        <v>12294</v>
      </c>
      <c r="D1292" s="16" t="str">
        <f t="shared" si="103"/>
        <v>SOQUETE DE PORCELANA BASE E27, PARA USO AO TEMPO, PARA LAMPADAS</v>
      </c>
      <c r="E1292" s="54" t="str">
        <f t="shared" si="104"/>
        <v xml:space="preserve">UN    </v>
      </c>
      <c r="F1292" s="55" t="str">
        <f t="shared" si="105"/>
        <v>14,96</v>
      </c>
      <c r="G1292" s="56">
        <v>1.7616484314033956E-3</v>
      </c>
      <c r="H1292" s="55">
        <f t="shared" si="106"/>
        <v>2.6354260533794801E-2</v>
      </c>
    </row>
    <row r="1293" spans="2:8" ht="27" hidden="1" outlineLevel="1" x14ac:dyDescent="0.25">
      <c r="B1293" s="47" t="s">
        <v>11826</v>
      </c>
      <c r="C1293" s="48">
        <v>51245</v>
      </c>
      <c r="D1293" s="57" t="str">
        <f t="shared" si="103"/>
        <v>QUADRO COMANDO METÁLICO PINTADO COM MEDIDAS MÍNIMAS DE 95X60X22 CM</v>
      </c>
      <c r="E1293" s="49" t="str">
        <f t="shared" si="104"/>
        <v>Un</v>
      </c>
      <c r="F1293" s="50">
        <f t="shared" si="105"/>
        <v>654.31745476999993</v>
      </c>
      <c r="G1293" s="51">
        <v>1.1510429321899563E-2</v>
      </c>
      <c r="H1293" s="50">
        <f t="shared" si="106"/>
        <v>7.5314748172152983</v>
      </c>
    </row>
    <row r="1294" spans="2:8" ht="40.5" hidden="1" outlineLevel="1" x14ac:dyDescent="0.25">
      <c r="B1294" s="52" t="s">
        <v>11830</v>
      </c>
      <c r="C1294" s="53">
        <v>39258</v>
      </c>
      <c r="D1294" s="16" t="str">
        <f t="shared" si="103"/>
        <v>CABO MULTIPOLAR DE COBRE, FLEXIVEL, CLASSE 4 OU 5, ISOLACAO EM HEPR, COBERTURA EM PVC-ST2, ANTICHAMA BWF-B, 0,6/1 KV, 3 CONDUTORES DE 2,5 MM2</v>
      </c>
      <c r="E1294" s="54" t="str">
        <f t="shared" si="104"/>
        <v xml:space="preserve">M     </v>
      </c>
      <c r="F1294" s="55" t="str">
        <f t="shared" si="105"/>
        <v>7,60</v>
      </c>
      <c r="G1294" s="56">
        <v>1.4305898975626986E-2</v>
      </c>
      <c r="H1294" s="55">
        <f t="shared" si="106"/>
        <v>0.10872483221476509</v>
      </c>
    </row>
    <row r="1295" spans="2:8" ht="27" hidden="1" outlineLevel="1" x14ac:dyDescent="0.25">
      <c r="B1295" s="47" t="s">
        <v>11830</v>
      </c>
      <c r="C1295" s="48">
        <v>1597</v>
      </c>
      <c r="D1295" s="57" t="str">
        <f t="shared" si="103"/>
        <v>CONECTOR DE ALUMINIO TIPO PRENSA CABO, BITOLA 3/8", PARA CABOS DE DIAMETRO DE 9 A 10 MM</v>
      </c>
      <c r="E1295" s="49" t="str">
        <f t="shared" si="104"/>
        <v xml:space="preserve">UN    </v>
      </c>
      <c r="F1295" s="50" t="str">
        <f t="shared" si="105"/>
        <v>12,95</v>
      </c>
      <c r="G1295" s="51">
        <v>4.2452323061307395E-3</v>
      </c>
      <c r="H1295" s="50">
        <f t="shared" si="106"/>
        <v>5.4975758364393071E-2</v>
      </c>
    </row>
    <row r="1296" spans="2:8" ht="27" hidden="1" outlineLevel="1" x14ac:dyDescent="0.25">
      <c r="B1296" s="52" t="s">
        <v>11830</v>
      </c>
      <c r="C1296" s="53">
        <v>1614</v>
      </c>
      <c r="D1296" s="16" t="str">
        <f t="shared" si="103"/>
        <v>CONTATOR TRIPOLAR, CORRENTE DE 32 A, TENSAO NOMINAL DE *500* V, CATEGORIA AC-2 E AC-3</v>
      </c>
      <c r="E1296" s="54" t="str">
        <f t="shared" si="104"/>
        <v xml:space="preserve">UN    </v>
      </c>
      <c r="F1296" s="55" t="str">
        <f t="shared" si="105"/>
        <v>256,13</v>
      </c>
      <c r="G1296" s="56">
        <v>6.8076923076923078E-4</v>
      </c>
      <c r="H1296" s="55">
        <f t="shared" si="106"/>
        <v>0.17436542307692307</v>
      </c>
    </row>
    <row r="1297" spans="2:8" ht="27" hidden="1" outlineLevel="1" x14ac:dyDescent="0.25">
      <c r="B1297" s="47" t="s">
        <v>11830</v>
      </c>
      <c r="C1297" s="48">
        <v>3302</v>
      </c>
      <c r="D1297" s="57" t="str">
        <f t="shared" si="103"/>
        <v>FUSIVEL NH 100 A TAMANHO 00, CAPACIDADE DE INTERRUPCAO DE 120 KA, TENSAO NOMIMNAL DE 500 V</v>
      </c>
      <c r="E1297" s="49" t="str">
        <f t="shared" si="104"/>
        <v xml:space="preserve">UN    </v>
      </c>
      <c r="F1297" s="50" t="str">
        <f t="shared" si="105"/>
        <v>18,85</v>
      </c>
      <c r="G1297" s="51">
        <v>1.0273972602739725E-3</v>
      </c>
      <c r="H1297" s="50">
        <f t="shared" si="106"/>
        <v>1.9366438356164382E-2</v>
      </c>
    </row>
    <row r="1298" spans="2:8" hidden="1" outlineLevel="1" x14ac:dyDescent="0.25">
      <c r="B1298" s="52" t="s">
        <v>11830</v>
      </c>
      <c r="C1298" s="53">
        <v>34616</v>
      </c>
      <c r="D1298" s="16" t="str">
        <f t="shared" si="103"/>
        <v>DISJUNTOR TIPO DIN/IEC, BIPOLAR DE 6 ATE 32A</v>
      </c>
      <c r="E1298" s="54" t="str">
        <f t="shared" si="104"/>
        <v xml:space="preserve">UN    </v>
      </c>
      <c r="F1298" s="55" t="str">
        <f t="shared" si="105"/>
        <v>51,78</v>
      </c>
      <c r="G1298" s="56">
        <v>0</v>
      </c>
      <c r="H1298" s="55">
        <f t="shared" si="106"/>
        <v>0</v>
      </c>
    </row>
    <row r="1299" spans="2:8" hidden="1" outlineLevel="1" x14ac:dyDescent="0.25">
      <c r="B1299" s="47" t="s">
        <v>11829</v>
      </c>
      <c r="C1299" s="48">
        <v>20</v>
      </c>
      <c r="D1299" s="57" t="str">
        <f t="shared" si="103"/>
        <v>Descarte de lâmpada</v>
      </c>
      <c r="E1299" s="49" t="str">
        <f t="shared" si="104"/>
        <v>Und.</v>
      </c>
      <c r="F1299" s="50">
        <f t="shared" si="105"/>
        <v>2.5</v>
      </c>
      <c r="G1299" s="51">
        <v>1</v>
      </c>
      <c r="H1299" s="50">
        <f t="shared" si="106"/>
        <v>2.5</v>
      </c>
    </row>
    <row r="1300" spans="2:8" collapsed="1" x14ac:dyDescent="0.25"/>
    <row r="1301" spans="2:8" x14ac:dyDescent="0.25">
      <c r="B1301" s="31" t="s">
        <v>9</v>
      </c>
      <c r="C1301" s="31" t="s">
        <v>1</v>
      </c>
      <c r="D1301" s="31"/>
      <c r="E1301" s="31"/>
      <c r="F1301" s="31"/>
      <c r="G1301" s="73" t="s">
        <v>2</v>
      </c>
      <c r="H1301" s="73" t="s">
        <v>66</v>
      </c>
    </row>
    <row r="1302" spans="2:8" ht="83.25" customHeight="1" x14ac:dyDescent="0.25">
      <c r="B1302" s="36" t="s">
        <v>19541</v>
      </c>
      <c r="C1302" s="116" t="s">
        <v>19566</v>
      </c>
      <c r="D1302" s="116"/>
      <c r="E1302" s="116"/>
      <c r="F1302" s="44"/>
      <c r="G1302" s="68" t="s">
        <v>2</v>
      </c>
      <c r="H1302" s="45">
        <f>SUM(H1304:H1319)</f>
        <v>881.4693939378725</v>
      </c>
    </row>
    <row r="1303" spans="2:8" hidden="1" outlineLevel="1" x14ac:dyDescent="0.25">
      <c r="B1303" s="46" t="s">
        <v>61</v>
      </c>
      <c r="C1303" s="46" t="s">
        <v>60</v>
      </c>
      <c r="D1303" s="46" t="s">
        <v>62</v>
      </c>
      <c r="E1303" s="46" t="s">
        <v>2</v>
      </c>
      <c r="F1303" s="46" t="s">
        <v>63</v>
      </c>
      <c r="G1303" s="69" t="s">
        <v>64</v>
      </c>
      <c r="H1303" s="69" t="s">
        <v>65</v>
      </c>
    </row>
    <row r="1304" spans="2:8" hidden="1" outlineLevel="1" x14ac:dyDescent="0.25">
      <c r="B1304" s="97" t="s">
        <v>58</v>
      </c>
      <c r="C1304" s="101" t="s">
        <v>11972</v>
      </c>
      <c r="D1304" s="16" t="str">
        <f t="shared" ref="D1304:D1319" si="107">IF(B1304="PMSP",VLOOKUP(C1304,PMSP,2,FALSE),IF(B1304="SINAPI",VLOOKUP(C1304,SINAPI,2,FALSE),IF(B1304="Cotações",VLOOKUP(C1304,Cotações,2,FALSE),IF(B1304="CPU",VLOOKUP(C1304,CSP,2,FALSE),VLOOKUP(C1304,SINAPICOMP,2,FALSE)))))</f>
        <v>Complemento de deslocamento para Santo Antônio de Posse</v>
      </c>
      <c r="E1304" s="54" t="str">
        <f t="shared" ref="E1304:E1319" si="108">IF(B1304="PMSP",VLOOKUP(C1304,PMSP,3,FALSE),IF(B1304="SINAPI",VLOOKUP(C1304,SINAPI,3,FALSE),IF(B1304="Cotações",VLOOKUP(C1304,Cotações,3,FALSE),IF(B1304="CPU",VLOOKUP(C1304,CSP,3,FALSE),VLOOKUP(C1304,SINAPICOMP,3,FALSE)))))</f>
        <v>Und.</v>
      </c>
      <c r="F1304" s="55">
        <f t="shared" ref="F1304:F1319" si="109">IF(B1304="PMSP",VLOOKUP(C1304,PMSP,5,FALSE),IF(B1304="SINAPI",VLOOKUP(C1304,SINAPI,5,FALSE),IF(B1304="Cotações",VLOOKUP(C1304,Cotações,4,FALSE),IF(B1304="CPU",VLOOKUP(C1304,CSP,4,FALSE),VLOOKUP(C1304,SINAPICOMP,5,FALSE)))))</f>
        <v>346.61600000000004</v>
      </c>
      <c r="G1304" s="56">
        <v>0.25</v>
      </c>
      <c r="H1304" s="55">
        <f t="shared" ref="H1304:H1319" si="110">G1304*F1304</f>
        <v>86.654000000000011</v>
      </c>
    </row>
    <row r="1305" spans="2:8" ht="54" hidden="1" outlineLevel="1" x14ac:dyDescent="0.25">
      <c r="B1305" s="47" t="s">
        <v>19279</v>
      </c>
      <c r="C1305" s="48">
        <v>5928</v>
      </c>
      <c r="D1305" s="57" t="str">
        <f t="shared" si="107"/>
        <v>GUINDAUTO HIDRÁULICO, CAPACIDADE MÁXIMA DE CARGA 6200 KG, MOMENTO MÁXIMO DE CARGA 11,7 TM, ALCANCE MÁXIMO HORIZONTAL 9,70 M, INCLUSIVE CAMINHÃO TOCO PBT 16.000 KG, POTÊNCIA DE 189 CV - CHP DIURNO. AF_06/2014</v>
      </c>
      <c r="E1305" s="49" t="str">
        <f t="shared" si="108"/>
        <v>CHP</v>
      </c>
      <c r="F1305" s="50">
        <f t="shared" si="109"/>
        <v>266.04000000000002</v>
      </c>
      <c r="G1305" s="51">
        <v>2</v>
      </c>
      <c r="H1305" s="50">
        <f t="shared" si="110"/>
        <v>532.08000000000004</v>
      </c>
    </row>
    <row r="1306" spans="2:8" hidden="1" outlineLevel="1" x14ac:dyDescent="0.25">
      <c r="B1306" s="52" t="s">
        <v>19279</v>
      </c>
      <c r="C1306" s="53">
        <v>88265</v>
      </c>
      <c r="D1306" s="16" t="str">
        <f t="shared" si="107"/>
        <v>ELETRICISTA INDUSTRIAL COM ENCARGOS COMPLEMENTARES</v>
      </c>
      <c r="E1306" s="54" t="str">
        <f t="shared" si="108"/>
        <v>H</v>
      </c>
      <c r="F1306" s="55">
        <f t="shared" si="109"/>
        <v>26.71</v>
      </c>
      <c r="G1306" s="56">
        <v>2</v>
      </c>
      <c r="H1306" s="55">
        <f t="shared" si="110"/>
        <v>53.42</v>
      </c>
    </row>
    <row r="1307" spans="2:8" ht="40.5" hidden="1" outlineLevel="1" x14ac:dyDescent="0.25">
      <c r="B1307" s="99" t="s">
        <v>11830</v>
      </c>
      <c r="C1307" s="48">
        <v>10527</v>
      </c>
      <c r="D1307" s="57" t="str">
        <f t="shared" si="107"/>
        <v>LOCACAO DE ANDAIME METALICO TUBULAR DE ENCAIXE, TIPO DE TORRE, COM LARGURA DE 1 ATE 1,5 M E ALTURA DE *1,00* M (INCLUSO SAPATAS FIXAS OU RODIZIOS)</v>
      </c>
      <c r="E1307" s="49" t="str">
        <f t="shared" si="108"/>
        <v xml:space="preserve">MXMES </v>
      </c>
      <c r="F1307" s="50" t="str">
        <f t="shared" si="109"/>
        <v>22,00</v>
      </c>
      <c r="G1307" s="51">
        <f>(3/30)*(1*1.5)*2*18</f>
        <v>5.4</v>
      </c>
      <c r="H1307" s="50">
        <f t="shared" si="110"/>
        <v>118.80000000000001</v>
      </c>
    </row>
    <row r="1308" spans="2:8" hidden="1" outlineLevel="1" x14ac:dyDescent="0.25">
      <c r="B1308" s="52" t="s">
        <v>58</v>
      </c>
      <c r="C1308" s="101" t="s">
        <v>11961</v>
      </c>
      <c r="D1308" s="16" t="str">
        <f t="shared" si="107"/>
        <v>Valor médio de lâmpadas para Santo Antônio de Posse</v>
      </c>
      <c r="E1308" s="54" t="str">
        <f t="shared" si="108"/>
        <v>Und.</v>
      </c>
      <c r="F1308" s="55">
        <f t="shared" si="109"/>
        <v>60.271814733475516</v>
      </c>
      <c r="G1308" s="56">
        <v>0.86154875101773531</v>
      </c>
      <c r="H1308" s="55">
        <f t="shared" si="110"/>
        <v>51.92710670519817</v>
      </c>
    </row>
    <row r="1309" spans="2:8" hidden="1" outlineLevel="1" x14ac:dyDescent="0.25">
      <c r="B1309" s="47" t="s">
        <v>58</v>
      </c>
      <c r="C1309" s="102" t="s">
        <v>11965</v>
      </c>
      <c r="D1309" s="57" t="str">
        <f t="shared" si="107"/>
        <v>Valor médio de reatores para Santo Antônio de Posse</v>
      </c>
      <c r="E1309" s="49" t="str">
        <f t="shared" si="108"/>
        <v>Und.</v>
      </c>
      <c r="F1309" s="50">
        <f t="shared" si="109"/>
        <v>104.46864137164884</v>
      </c>
      <c r="G1309" s="51">
        <v>0.16783858565898419</v>
      </c>
      <c r="H1309" s="50">
        <f t="shared" si="110"/>
        <v>17.533869013533184</v>
      </c>
    </row>
    <row r="1310" spans="2:8" ht="27" hidden="1" outlineLevel="1" x14ac:dyDescent="0.25">
      <c r="B1310" s="52" t="s">
        <v>11830</v>
      </c>
      <c r="C1310" s="53">
        <v>2510</v>
      </c>
      <c r="D1310" s="16" t="str">
        <f t="shared" si="107"/>
        <v>RELE FOTOELETRICO INTERNO E EXTERNO BIVOLT 1000 W, DE CONECTOR, SEM BASE</v>
      </c>
      <c r="E1310" s="54" t="str">
        <f t="shared" si="108"/>
        <v xml:space="preserve">UN    </v>
      </c>
      <c r="F1310" s="55" t="str">
        <f t="shared" si="109"/>
        <v>52,40</v>
      </c>
      <c r="G1310" s="56">
        <v>0.19519783314995504</v>
      </c>
      <c r="H1310" s="55">
        <f t="shared" si="110"/>
        <v>10.228366457057644</v>
      </c>
    </row>
    <row r="1311" spans="2:8" hidden="1" outlineLevel="1" x14ac:dyDescent="0.25">
      <c r="B1311" s="47" t="s">
        <v>11830</v>
      </c>
      <c r="C1311" s="48">
        <v>39380</v>
      </c>
      <c r="D1311" s="57" t="str">
        <f t="shared" si="107"/>
        <v>BASE PARA RELE COM SUPORTE METALICO</v>
      </c>
      <c r="E1311" s="49" t="str">
        <f t="shared" si="108"/>
        <v xml:space="preserve">UN    </v>
      </c>
      <c r="F1311" s="50" t="str">
        <f t="shared" si="109"/>
        <v>29,98</v>
      </c>
      <c r="G1311" s="51">
        <v>1.3702142505741564E-2</v>
      </c>
      <c r="H1311" s="50">
        <f t="shared" si="110"/>
        <v>0.41079023232213208</v>
      </c>
    </row>
    <row r="1312" spans="2:8" ht="27" hidden="1" outlineLevel="1" x14ac:dyDescent="0.25">
      <c r="B1312" s="52" t="s">
        <v>11830</v>
      </c>
      <c r="C1312" s="53">
        <v>12294</v>
      </c>
      <c r="D1312" s="16" t="str">
        <f t="shared" si="107"/>
        <v>SOQUETE DE PORCELANA BASE E27, PARA USO AO TEMPO, PARA LAMPADAS</v>
      </c>
      <c r="E1312" s="54" t="str">
        <f t="shared" si="108"/>
        <v xml:space="preserve">UN    </v>
      </c>
      <c r="F1312" s="55" t="str">
        <f t="shared" si="109"/>
        <v>14,96</v>
      </c>
      <c r="G1312" s="56">
        <v>1.7616484314033956E-3</v>
      </c>
      <c r="H1312" s="55">
        <f t="shared" si="110"/>
        <v>2.6354260533794801E-2</v>
      </c>
    </row>
    <row r="1313" spans="2:8" ht="27" hidden="1" outlineLevel="1" x14ac:dyDescent="0.25">
      <c r="B1313" s="47" t="s">
        <v>11826</v>
      </c>
      <c r="C1313" s="48">
        <v>51245</v>
      </c>
      <c r="D1313" s="57" t="str">
        <f t="shared" si="107"/>
        <v>QUADRO COMANDO METÁLICO PINTADO COM MEDIDAS MÍNIMAS DE 95X60X22 CM</v>
      </c>
      <c r="E1313" s="49" t="str">
        <f t="shared" si="108"/>
        <v>Un</v>
      </c>
      <c r="F1313" s="50">
        <f t="shared" si="109"/>
        <v>654.31745476999993</v>
      </c>
      <c r="G1313" s="51">
        <v>1.1510429321899563E-2</v>
      </c>
      <c r="H1313" s="50">
        <f t="shared" si="110"/>
        <v>7.5314748172152983</v>
      </c>
    </row>
    <row r="1314" spans="2:8" ht="40.5" hidden="1" outlineLevel="1" x14ac:dyDescent="0.25">
      <c r="B1314" s="52" t="s">
        <v>11830</v>
      </c>
      <c r="C1314" s="53">
        <v>39258</v>
      </c>
      <c r="D1314" s="16" t="str">
        <f t="shared" si="107"/>
        <v>CABO MULTIPOLAR DE COBRE, FLEXIVEL, CLASSE 4 OU 5, ISOLACAO EM HEPR, COBERTURA EM PVC-ST2, ANTICHAMA BWF-B, 0,6/1 KV, 3 CONDUTORES DE 2,5 MM2</v>
      </c>
      <c r="E1314" s="54" t="str">
        <f t="shared" si="108"/>
        <v xml:space="preserve">M     </v>
      </c>
      <c r="F1314" s="55" t="str">
        <f t="shared" si="109"/>
        <v>7,60</v>
      </c>
      <c r="G1314" s="56">
        <v>1.4305898975626986E-2</v>
      </c>
      <c r="H1314" s="55">
        <f t="shared" si="110"/>
        <v>0.10872483221476509</v>
      </c>
    </row>
    <row r="1315" spans="2:8" ht="27" hidden="1" outlineLevel="1" x14ac:dyDescent="0.25">
      <c r="B1315" s="47" t="s">
        <v>11830</v>
      </c>
      <c r="C1315" s="48">
        <v>1597</v>
      </c>
      <c r="D1315" s="57" t="str">
        <f t="shared" si="107"/>
        <v>CONECTOR DE ALUMINIO TIPO PRENSA CABO, BITOLA 3/8", PARA CABOS DE DIAMETRO DE 9 A 10 MM</v>
      </c>
      <c r="E1315" s="49" t="str">
        <f t="shared" si="108"/>
        <v xml:space="preserve">UN    </v>
      </c>
      <c r="F1315" s="50" t="str">
        <f t="shared" si="109"/>
        <v>12,95</v>
      </c>
      <c r="G1315" s="51">
        <v>4.2452323061307395E-3</v>
      </c>
      <c r="H1315" s="50">
        <f t="shared" si="110"/>
        <v>5.4975758364393071E-2</v>
      </c>
    </row>
    <row r="1316" spans="2:8" ht="27" hidden="1" outlineLevel="1" x14ac:dyDescent="0.25">
      <c r="B1316" s="52" t="s">
        <v>11830</v>
      </c>
      <c r="C1316" s="53">
        <v>1614</v>
      </c>
      <c r="D1316" s="16" t="str">
        <f t="shared" si="107"/>
        <v>CONTATOR TRIPOLAR, CORRENTE DE 32 A, TENSAO NOMINAL DE *500* V, CATEGORIA AC-2 E AC-3</v>
      </c>
      <c r="E1316" s="54" t="str">
        <f t="shared" si="108"/>
        <v xml:space="preserve">UN    </v>
      </c>
      <c r="F1316" s="55" t="str">
        <f t="shared" si="109"/>
        <v>256,13</v>
      </c>
      <c r="G1316" s="56">
        <v>6.8076923076923078E-4</v>
      </c>
      <c r="H1316" s="55">
        <f t="shared" si="110"/>
        <v>0.17436542307692307</v>
      </c>
    </row>
    <row r="1317" spans="2:8" ht="27" hidden="1" outlineLevel="1" x14ac:dyDescent="0.25">
      <c r="B1317" s="47" t="s">
        <v>11830</v>
      </c>
      <c r="C1317" s="48">
        <v>3302</v>
      </c>
      <c r="D1317" s="57" t="str">
        <f t="shared" si="107"/>
        <v>FUSIVEL NH 100 A TAMANHO 00, CAPACIDADE DE INTERRUPCAO DE 120 KA, TENSAO NOMIMNAL DE 500 V</v>
      </c>
      <c r="E1317" s="49" t="str">
        <f t="shared" si="108"/>
        <v xml:space="preserve">UN    </v>
      </c>
      <c r="F1317" s="50" t="str">
        <f t="shared" si="109"/>
        <v>18,85</v>
      </c>
      <c r="G1317" s="51">
        <v>1.0273972602739725E-3</v>
      </c>
      <c r="H1317" s="50">
        <f t="shared" si="110"/>
        <v>1.9366438356164382E-2</v>
      </c>
    </row>
    <row r="1318" spans="2:8" hidden="1" outlineLevel="1" x14ac:dyDescent="0.25">
      <c r="B1318" s="52" t="s">
        <v>11830</v>
      </c>
      <c r="C1318" s="53">
        <v>34616</v>
      </c>
      <c r="D1318" s="16" t="str">
        <f t="shared" si="107"/>
        <v>DISJUNTOR TIPO DIN/IEC, BIPOLAR DE 6 ATE 32A</v>
      </c>
      <c r="E1318" s="54" t="str">
        <f t="shared" si="108"/>
        <v xml:space="preserve">UN    </v>
      </c>
      <c r="F1318" s="55" t="str">
        <f t="shared" si="109"/>
        <v>51,78</v>
      </c>
      <c r="G1318" s="56">
        <v>0</v>
      </c>
      <c r="H1318" s="55">
        <f t="shared" si="110"/>
        <v>0</v>
      </c>
    </row>
    <row r="1319" spans="2:8" hidden="1" outlineLevel="1" x14ac:dyDescent="0.25">
      <c r="B1319" s="47" t="s">
        <v>11829</v>
      </c>
      <c r="C1319" s="48">
        <v>20</v>
      </c>
      <c r="D1319" s="57" t="str">
        <f t="shared" si="107"/>
        <v>Descarte de lâmpada</v>
      </c>
      <c r="E1319" s="49" t="str">
        <f t="shared" si="108"/>
        <v>Und.</v>
      </c>
      <c r="F1319" s="50">
        <f t="shared" si="109"/>
        <v>2.5</v>
      </c>
      <c r="G1319" s="51">
        <v>1</v>
      </c>
      <c r="H1319" s="50">
        <f t="shared" si="110"/>
        <v>2.5</v>
      </c>
    </row>
    <row r="1320" spans="2:8" collapsed="1" x14ac:dyDescent="0.25"/>
    <row r="1321" spans="2:8" x14ac:dyDescent="0.25">
      <c r="B1321" s="31" t="s">
        <v>9</v>
      </c>
      <c r="C1321" s="31" t="s">
        <v>1</v>
      </c>
      <c r="D1321" s="31"/>
      <c r="E1321" s="31"/>
      <c r="F1321" s="31"/>
      <c r="G1321" s="73" t="s">
        <v>2</v>
      </c>
      <c r="H1321" s="73" t="s">
        <v>66</v>
      </c>
    </row>
    <row r="1322" spans="2:8" ht="73.5" customHeight="1" x14ac:dyDescent="0.25">
      <c r="B1322" s="36" t="s">
        <v>19543</v>
      </c>
      <c r="C1322" s="116" t="s">
        <v>19569</v>
      </c>
      <c r="D1322" s="116"/>
      <c r="E1322" s="116"/>
      <c r="F1322" s="44"/>
      <c r="G1322" s="68" t="s">
        <v>2</v>
      </c>
      <c r="H1322" s="45">
        <f>SUM(H1324:H1338)</f>
        <v>1786.6057795683589</v>
      </c>
    </row>
    <row r="1323" spans="2:8" hidden="1" outlineLevel="1" x14ac:dyDescent="0.25">
      <c r="B1323" s="46" t="s">
        <v>61</v>
      </c>
      <c r="C1323" s="46" t="s">
        <v>60</v>
      </c>
      <c r="D1323" s="46" t="s">
        <v>62</v>
      </c>
      <c r="E1323" s="46" t="s">
        <v>2</v>
      </c>
      <c r="F1323" s="46" t="s">
        <v>63</v>
      </c>
      <c r="G1323" s="69" t="s">
        <v>64</v>
      </c>
      <c r="H1323" s="69" t="s">
        <v>65</v>
      </c>
    </row>
    <row r="1324" spans="2:8" ht="54" hidden="1" outlineLevel="1" x14ac:dyDescent="0.25">
      <c r="B1324" s="47" t="s">
        <v>19279</v>
      </c>
      <c r="C1324" s="48">
        <v>5928</v>
      </c>
      <c r="D1324" s="57" t="str">
        <f t="shared" ref="D1324:D1338" si="111">IF(B1324="PMSP",VLOOKUP(C1324,PMSP,2,FALSE),IF(B1324="SINAPI",VLOOKUP(C1324,SINAPI,2,FALSE),IF(B1324="Cotações",VLOOKUP(C1324,Cotações,2,FALSE),IF(B1324="CPU",VLOOKUP(C1324,CSP,2,FALSE),VLOOKUP(C1324,SINAPICOMP,2,FALSE)))))</f>
        <v>GUINDAUTO HIDRÁULICO, CAPACIDADE MÁXIMA DE CARGA 6200 KG, MOMENTO MÁXIMO DE CARGA 11,7 TM, ALCANCE MÁXIMO HORIZONTAL 9,70 M, INCLUSIVE CAMINHÃO TOCO PBT 16.000 KG, POTÊNCIA DE 189 CV - CHP DIURNO. AF_06/2014</v>
      </c>
      <c r="E1324" s="49" t="str">
        <f t="shared" ref="E1324:E1338" si="112">IF(B1324="PMSP",VLOOKUP(C1324,PMSP,3,FALSE),IF(B1324="SINAPI",VLOOKUP(C1324,SINAPI,3,FALSE),IF(B1324="Cotações",VLOOKUP(C1324,Cotações,3,FALSE),IF(B1324="CPU",VLOOKUP(C1324,CSP,3,FALSE),VLOOKUP(C1324,SINAPICOMP,3,FALSE)))))</f>
        <v>CHP</v>
      </c>
      <c r="F1324" s="50">
        <f t="shared" ref="F1324:F1338" si="113">IF(B1324="PMSP",VLOOKUP(C1324,PMSP,5,FALSE),IF(B1324="SINAPI",VLOOKUP(C1324,SINAPI,5,FALSE),IF(B1324="Cotações",VLOOKUP(C1324,Cotações,4,FALSE),IF(B1324="CPU",VLOOKUP(C1324,CSP,4,FALSE),VLOOKUP(C1324,SINAPICOMP,5,FALSE)))))</f>
        <v>266.04000000000002</v>
      </c>
      <c r="G1324" s="51">
        <v>1.6</v>
      </c>
      <c r="H1324" s="50">
        <f t="shared" ref="H1324:H1338" si="114">G1324*F1324</f>
        <v>425.66400000000004</v>
      </c>
    </row>
    <row r="1325" spans="2:8" hidden="1" outlineLevel="1" x14ac:dyDescent="0.25">
      <c r="B1325" s="52" t="s">
        <v>19279</v>
      </c>
      <c r="C1325" s="53">
        <v>88265</v>
      </c>
      <c r="D1325" s="16" t="str">
        <f t="shared" si="111"/>
        <v>ELETRICISTA INDUSTRIAL COM ENCARGOS COMPLEMENTARES</v>
      </c>
      <c r="E1325" s="54" t="str">
        <f t="shared" si="112"/>
        <v>H</v>
      </c>
      <c r="F1325" s="55">
        <f t="shared" si="113"/>
        <v>26.71</v>
      </c>
      <c r="G1325" s="56">
        <v>1.6</v>
      </c>
      <c r="H1325" s="55">
        <f t="shared" si="114"/>
        <v>42.736000000000004</v>
      </c>
    </row>
    <row r="1326" spans="2:8" hidden="1" outlineLevel="1" x14ac:dyDescent="0.25">
      <c r="B1326" s="105" t="s">
        <v>11829</v>
      </c>
      <c r="C1326" s="48">
        <v>21</v>
      </c>
      <c r="D1326" s="57" t="str">
        <f t="shared" si="111"/>
        <v>Plataforma Elevatória de 20 metros à diesel</v>
      </c>
      <c r="E1326" s="49" t="str">
        <f t="shared" si="112"/>
        <v>Diária</v>
      </c>
      <c r="F1326" s="50">
        <f t="shared" si="113"/>
        <v>6160.45</v>
      </c>
      <c r="G1326" s="51">
        <v>0.2</v>
      </c>
      <c r="H1326" s="50">
        <f t="shared" si="114"/>
        <v>1232.0900000000001</v>
      </c>
    </row>
    <row r="1327" spans="2:8" hidden="1" outlineLevel="1" x14ac:dyDescent="0.25">
      <c r="B1327" s="52" t="s">
        <v>58</v>
      </c>
      <c r="C1327" s="98" t="s">
        <v>11837</v>
      </c>
      <c r="D1327" s="16" t="str">
        <f t="shared" si="111"/>
        <v>Valor médio de lâmpadas para Artur Nogueira</v>
      </c>
      <c r="E1327" s="54" t="str">
        <f t="shared" si="112"/>
        <v>Und.</v>
      </c>
      <c r="F1327" s="55">
        <f t="shared" si="113"/>
        <v>54.279447121377416</v>
      </c>
      <c r="G1327" s="56">
        <v>0.86154875101773531</v>
      </c>
      <c r="H1327" s="55">
        <f t="shared" si="114"/>
        <v>46.764389873355924</v>
      </c>
    </row>
    <row r="1328" spans="2:8" hidden="1" outlineLevel="1" x14ac:dyDescent="0.25">
      <c r="B1328" s="47" t="s">
        <v>58</v>
      </c>
      <c r="C1328" s="100" t="s">
        <v>11844</v>
      </c>
      <c r="D1328" s="57" t="str">
        <f t="shared" si="111"/>
        <v>Valor médio de reatores para Artur Nogueira</v>
      </c>
      <c r="E1328" s="49" t="str">
        <f t="shared" si="112"/>
        <v>Und.</v>
      </c>
      <c r="F1328" s="50">
        <f t="shared" si="113"/>
        <v>109.01528634802416</v>
      </c>
      <c r="G1328" s="51">
        <v>0.16783858565898419</v>
      </c>
      <c r="H1328" s="50">
        <f t="shared" si="114"/>
        <v>18.296971475861543</v>
      </c>
    </row>
    <row r="1329" spans="2:8" ht="27" hidden="1" outlineLevel="1" x14ac:dyDescent="0.25">
      <c r="B1329" s="52" t="s">
        <v>11830</v>
      </c>
      <c r="C1329" s="53">
        <v>2510</v>
      </c>
      <c r="D1329" s="16" t="str">
        <f t="shared" si="111"/>
        <v>RELE FOTOELETRICO INTERNO E EXTERNO BIVOLT 1000 W, DE CONECTOR, SEM BASE</v>
      </c>
      <c r="E1329" s="54" t="str">
        <f t="shared" si="112"/>
        <v xml:space="preserve">UN    </v>
      </c>
      <c r="F1329" s="55" t="str">
        <f t="shared" si="113"/>
        <v>52,40</v>
      </c>
      <c r="G1329" s="56">
        <v>0.19519783314995504</v>
      </c>
      <c r="H1329" s="55">
        <f t="shared" si="114"/>
        <v>10.228366457057644</v>
      </c>
    </row>
    <row r="1330" spans="2:8" hidden="1" outlineLevel="1" x14ac:dyDescent="0.25">
      <c r="B1330" s="47" t="s">
        <v>11830</v>
      </c>
      <c r="C1330" s="48">
        <v>39380</v>
      </c>
      <c r="D1330" s="57" t="str">
        <f t="shared" si="111"/>
        <v>BASE PARA RELE COM SUPORTE METALICO</v>
      </c>
      <c r="E1330" s="49" t="str">
        <f t="shared" si="112"/>
        <v xml:space="preserve">UN    </v>
      </c>
      <c r="F1330" s="50" t="str">
        <f t="shared" si="113"/>
        <v>29,98</v>
      </c>
      <c r="G1330" s="51">
        <v>1.3702142505741564E-2</v>
      </c>
      <c r="H1330" s="50">
        <f t="shared" si="114"/>
        <v>0.41079023232213208</v>
      </c>
    </row>
    <row r="1331" spans="2:8" ht="27" hidden="1" outlineLevel="1" x14ac:dyDescent="0.25">
      <c r="B1331" s="52" t="s">
        <v>11830</v>
      </c>
      <c r="C1331" s="53">
        <v>12294</v>
      </c>
      <c r="D1331" s="16" t="str">
        <f t="shared" si="111"/>
        <v>SOQUETE DE PORCELANA BASE E27, PARA USO AO TEMPO, PARA LAMPADAS</v>
      </c>
      <c r="E1331" s="54" t="str">
        <f t="shared" si="112"/>
        <v xml:space="preserve">UN    </v>
      </c>
      <c r="F1331" s="55" t="str">
        <f t="shared" si="113"/>
        <v>14,96</v>
      </c>
      <c r="G1331" s="56">
        <v>1.7616484314033956E-3</v>
      </c>
      <c r="H1331" s="55">
        <f t="shared" si="114"/>
        <v>2.6354260533794801E-2</v>
      </c>
    </row>
    <row r="1332" spans="2:8" ht="27" hidden="1" outlineLevel="1" x14ac:dyDescent="0.25">
      <c r="B1332" s="47" t="s">
        <v>11826</v>
      </c>
      <c r="C1332" s="48">
        <v>51245</v>
      </c>
      <c r="D1332" s="57" t="str">
        <f t="shared" si="111"/>
        <v>QUADRO COMANDO METÁLICO PINTADO COM MEDIDAS MÍNIMAS DE 95X60X22 CM</v>
      </c>
      <c r="E1332" s="49" t="str">
        <f t="shared" si="112"/>
        <v>Un</v>
      </c>
      <c r="F1332" s="50">
        <f t="shared" si="113"/>
        <v>654.31745476999993</v>
      </c>
      <c r="G1332" s="51">
        <v>1.1510429321899563E-2</v>
      </c>
      <c r="H1332" s="50">
        <f t="shared" si="114"/>
        <v>7.5314748172152983</v>
      </c>
    </row>
    <row r="1333" spans="2:8" ht="40.5" hidden="1" outlineLevel="1" x14ac:dyDescent="0.25">
      <c r="B1333" s="52" t="s">
        <v>11830</v>
      </c>
      <c r="C1333" s="53">
        <v>39258</v>
      </c>
      <c r="D1333" s="16" t="str">
        <f t="shared" si="111"/>
        <v>CABO MULTIPOLAR DE COBRE, FLEXIVEL, CLASSE 4 OU 5, ISOLACAO EM HEPR, COBERTURA EM PVC-ST2, ANTICHAMA BWF-B, 0,6/1 KV, 3 CONDUTORES DE 2,5 MM2</v>
      </c>
      <c r="E1333" s="54" t="str">
        <f t="shared" si="112"/>
        <v xml:space="preserve">M     </v>
      </c>
      <c r="F1333" s="55" t="str">
        <f t="shared" si="113"/>
        <v>7,60</v>
      </c>
      <c r="G1333" s="56">
        <v>1.4305898975626986E-2</v>
      </c>
      <c r="H1333" s="55">
        <f t="shared" si="114"/>
        <v>0.10872483221476509</v>
      </c>
    </row>
    <row r="1334" spans="2:8" ht="27" hidden="1" outlineLevel="1" x14ac:dyDescent="0.25">
      <c r="B1334" s="47" t="s">
        <v>11830</v>
      </c>
      <c r="C1334" s="48">
        <v>1597</v>
      </c>
      <c r="D1334" s="57" t="str">
        <f t="shared" si="111"/>
        <v>CONECTOR DE ALUMINIO TIPO PRENSA CABO, BITOLA 3/8", PARA CABOS DE DIAMETRO DE 9 A 10 MM</v>
      </c>
      <c r="E1334" s="49" t="str">
        <f t="shared" si="112"/>
        <v xml:space="preserve">UN    </v>
      </c>
      <c r="F1334" s="50" t="str">
        <f t="shared" si="113"/>
        <v>12,95</v>
      </c>
      <c r="G1334" s="51">
        <v>4.2452323061307395E-3</v>
      </c>
      <c r="H1334" s="50">
        <f t="shared" si="114"/>
        <v>5.4975758364393071E-2</v>
      </c>
    </row>
    <row r="1335" spans="2:8" ht="27" hidden="1" outlineLevel="1" x14ac:dyDescent="0.25">
      <c r="B1335" s="52" t="s">
        <v>11830</v>
      </c>
      <c r="C1335" s="53">
        <v>1614</v>
      </c>
      <c r="D1335" s="16" t="str">
        <f t="shared" si="111"/>
        <v>CONTATOR TRIPOLAR, CORRENTE DE 32 A, TENSAO NOMINAL DE *500* V, CATEGORIA AC-2 E AC-3</v>
      </c>
      <c r="E1335" s="54" t="str">
        <f t="shared" si="112"/>
        <v xml:space="preserve">UN    </v>
      </c>
      <c r="F1335" s="55" t="str">
        <f t="shared" si="113"/>
        <v>256,13</v>
      </c>
      <c r="G1335" s="56">
        <v>6.8076923076923078E-4</v>
      </c>
      <c r="H1335" s="55">
        <f t="shared" si="114"/>
        <v>0.17436542307692307</v>
      </c>
    </row>
    <row r="1336" spans="2:8" ht="27" hidden="1" outlineLevel="1" x14ac:dyDescent="0.25">
      <c r="B1336" s="47" t="s">
        <v>11830</v>
      </c>
      <c r="C1336" s="48">
        <v>3302</v>
      </c>
      <c r="D1336" s="57" t="str">
        <f t="shared" si="111"/>
        <v>FUSIVEL NH 100 A TAMANHO 00, CAPACIDADE DE INTERRUPCAO DE 120 KA, TENSAO NOMIMNAL DE 500 V</v>
      </c>
      <c r="E1336" s="49" t="str">
        <f t="shared" si="112"/>
        <v xml:space="preserve">UN    </v>
      </c>
      <c r="F1336" s="50" t="str">
        <f t="shared" si="113"/>
        <v>18,85</v>
      </c>
      <c r="G1336" s="51">
        <v>1.0273972602739725E-3</v>
      </c>
      <c r="H1336" s="50">
        <f t="shared" si="114"/>
        <v>1.9366438356164382E-2</v>
      </c>
    </row>
    <row r="1337" spans="2:8" hidden="1" outlineLevel="1" x14ac:dyDescent="0.25">
      <c r="B1337" s="52" t="s">
        <v>11830</v>
      </c>
      <c r="C1337" s="53">
        <v>34616</v>
      </c>
      <c r="D1337" s="16" t="str">
        <f t="shared" si="111"/>
        <v>DISJUNTOR TIPO DIN/IEC, BIPOLAR DE 6 ATE 32A</v>
      </c>
      <c r="E1337" s="54" t="str">
        <f t="shared" si="112"/>
        <v xml:space="preserve">UN    </v>
      </c>
      <c r="F1337" s="55" t="str">
        <f t="shared" si="113"/>
        <v>51,78</v>
      </c>
      <c r="G1337" s="56">
        <v>0</v>
      </c>
      <c r="H1337" s="55">
        <f t="shared" si="114"/>
        <v>0</v>
      </c>
    </row>
    <row r="1338" spans="2:8" hidden="1" outlineLevel="1" x14ac:dyDescent="0.25">
      <c r="B1338" s="47" t="s">
        <v>11829</v>
      </c>
      <c r="C1338" s="48">
        <v>20</v>
      </c>
      <c r="D1338" s="57" t="str">
        <f t="shared" si="111"/>
        <v>Descarte de lâmpada</v>
      </c>
      <c r="E1338" s="49" t="str">
        <f t="shared" si="112"/>
        <v>Und.</v>
      </c>
      <c r="F1338" s="50">
        <f t="shared" si="113"/>
        <v>2.5</v>
      </c>
      <c r="G1338" s="51">
        <v>1</v>
      </c>
      <c r="H1338" s="50">
        <f t="shared" si="114"/>
        <v>2.5</v>
      </c>
    </row>
    <row r="1339" spans="2:8" collapsed="1" x14ac:dyDescent="0.25"/>
    <row r="1340" spans="2:8" x14ac:dyDescent="0.25">
      <c r="B1340" s="31" t="s">
        <v>9</v>
      </c>
      <c r="C1340" s="31" t="s">
        <v>1</v>
      </c>
      <c r="D1340" s="31"/>
      <c r="E1340" s="31"/>
      <c r="F1340" s="31"/>
      <c r="G1340" s="73" t="s">
        <v>2</v>
      </c>
      <c r="H1340" s="73" t="s">
        <v>66</v>
      </c>
    </row>
    <row r="1341" spans="2:8" ht="77.25" customHeight="1" x14ac:dyDescent="0.25">
      <c r="B1341" s="36" t="s">
        <v>19544</v>
      </c>
      <c r="C1341" s="116" t="s">
        <v>19570</v>
      </c>
      <c r="D1341" s="116"/>
      <c r="E1341" s="116"/>
      <c r="F1341" s="44"/>
      <c r="G1341" s="68" t="s">
        <v>2</v>
      </c>
      <c r="H1341" s="45">
        <f>SUM(H1343:H1358)</f>
        <v>1863.2582961343071</v>
      </c>
    </row>
    <row r="1342" spans="2:8" hidden="1" outlineLevel="1" x14ac:dyDescent="0.25">
      <c r="B1342" s="46" t="s">
        <v>61</v>
      </c>
      <c r="C1342" s="46" t="s">
        <v>60</v>
      </c>
      <c r="D1342" s="46" t="s">
        <v>62</v>
      </c>
      <c r="E1342" s="46" t="s">
        <v>2</v>
      </c>
      <c r="F1342" s="46" t="s">
        <v>63</v>
      </c>
      <c r="G1342" s="69" t="s">
        <v>64</v>
      </c>
      <c r="H1342" s="69" t="s">
        <v>65</v>
      </c>
    </row>
    <row r="1343" spans="2:8" hidden="1" outlineLevel="1" x14ac:dyDescent="0.25">
      <c r="B1343" s="97" t="s">
        <v>58</v>
      </c>
      <c r="C1343" s="98" t="s">
        <v>11966</v>
      </c>
      <c r="D1343" s="16" t="str">
        <f t="shared" ref="D1343:D1358" si="115">IF(B1343="PMSP",VLOOKUP(C1343,PMSP,2,FALSE),IF(B1343="SINAPI",VLOOKUP(C1343,SINAPI,2,FALSE),IF(B1343="Cotações",VLOOKUP(C1343,Cotações,2,FALSE),IF(B1343="CPU",VLOOKUP(C1343,CSP,2,FALSE),VLOOKUP(C1343,SINAPICOMP,2,FALSE)))))</f>
        <v>Complemento de deslocamento para Conchal</v>
      </c>
      <c r="E1343" s="54" t="str">
        <f t="shared" ref="E1343:E1358" si="116">IF(B1343="PMSP",VLOOKUP(C1343,PMSP,3,FALSE),IF(B1343="SINAPI",VLOOKUP(C1343,SINAPI,3,FALSE),IF(B1343="Cotações",VLOOKUP(C1343,Cotações,3,FALSE),IF(B1343="CPU",VLOOKUP(C1343,CSP,3,FALSE),VLOOKUP(C1343,SINAPICOMP,3,FALSE)))))</f>
        <v>Und.</v>
      </c>
      <c r="F1343" s="55">
        <f t="shared" ref="F1343:F1358" si="117">IF(B1343="PMSP",VLOOKUP(C1343,PMSP,5,FALSE),IF(B1343="SINAPI",VLOOKUP(C1343,SINAPI,5,FALSE),IF(B1343="Cotações",VLOOKUP(C1343,Cotações,4,FALSE),IF(B1343="CPU",VLOOKUP(C1343,CSP,4,FALSE),VLOOKUP(C1343,SINAPICOMP,5,FALSE)))))</f>
        <v>364.529</v>
      </c>
      <c r="G1343" s="56">
        <v>0.2</v>
      </c>
      <c r="H1343" s="55">
        <f t="shared" ref="H1343:H1358" si="118">G1343*F1343</f>
        <v>72.905799999999999</v>
      </c>
    </row>
    <row r="1344" spans="2:8" ht="54" hidden="1" outlineLevel="1" x14ac:dyDescent="0.25">
      <c r="B1344" s="47" t="s">
        <v>19279</v>
      </c>
      <c r="C1344" s="48">
        <v>5928</v>
      </c>
      <c r="D1344" s="57" t="str">
        <f t="shared" si="115"/>
        <v>GUINDAUTO HIDRÁULICO, CAPACIDADE MÁXIMA DE CARGA 6200 KG, MOMENTO MÁXIMO DE CARGA 11,7 TM, ALCANCE MÁXIMO HORIZONTAL 9,70 M, INCLUSIVE CAMINHÃO TOCO PBT 16.000 KG, POTÊNCIA DE 189 CV - CHP DIURNO. AF_06/2014</v>
      </c>
      <c r="E1344" s="49" t="str">
        <f t="shared" si="116"/>
        <v>CHP</v>
      </c>
      <c r="F1344" s="50">
        <f t="shared" si="117"/>
        <v>266.04000000000002</v>
      </c>
      <c r="G1344" s="51">
        <v>1.6</v>
      </c>
      <c r="H1344" s="50">
        <f t="shared" si="118"/>
        <v>425.66400000000004</v>
      </c>
    </row>
    <row r="1345" spans="2:8" hidden="1" outlineLevel="1" x14ac:dyDescent="0.25">
      <c r="B1345" s="52" t="s">
        <v>19279</v>
      </c>
      <c r="C1345" s="53">
        <v>88265</v>
      </c>
      <c r="D1345" s="16" t="str">
        <f t="shared" si="115"/>
        <v>ELETRICISTA INDUSTRIAL COM ENCARGOS COMPLEMENTARES</v>
      </c>
      <c r="E1345" s="54" t="str">
        <f t="shared" si="116"/>
        <v>H</v>
      </c>
      <c r="F1345" s="55">
        <f t="shared" si="117"/>
        <v>26.71</v>
      </c>
      <c r="G1345" s="56">
        <v>1.6</v>
      </c>
      <c r="H1345" s="55">
        <f t="shared" si="118"/>
        <v>42.736000000000004</v>
      </c>
    </row>
    <row r="1346" spans="2:8" hidden="1" outlineLevel="1" x14ac:dyDescent="0.25">
      <c r="B1346" s="105" t="s">
        <v>11829</v>
      </c>
      <c r="C1346" s="48">
        <v>21</v>
      </c>
      <c r="D1346" s="57" t="str">
        <f t="shared" si="115"/>
        <v>Plataforma Elevatória de 20 metros à diesel</v>
      </c>
      <c r="E1346" s="49" t="str">
        <f t="shared" si="116"/>
        <v>Diária</v>
      </c>
      <c r="F1346" s="50">
        <f t="shared" si="117"/>
        <v>6160.45</v>
      </c>
      <c r="G1346" s="51">
        <v>0.2</v>
      </c>
      <c r="H1346" s="50">
        <f t="shared" si="118"/>
        <v>1232.0900000000001</v>
      </c>
    </row>
    <row r="1347" spans="2:8" hidden="1" outlineLevel="1" x14ac:dyDescent="0.25">
      <c r="B1347" s="52" t="s">
        <v>58</v>
      </c>
      <c r="C1347" s="98" t="s">
        <v>11850</v>
      </c>
      <c r="D1347" s="16" t="str">
        <f t="shared" si="115"/>
        <v>Valor médio de lâmpadas para Conchal</v>
      </c>
      <c r="E1347" s="54" t="str">
        <f t="shared" si="116"/>
        <v>Und.</v>
      </c>
      <c r="F1347" s="55">
        <f t="shared" si="117"/>
        <v>58.132307944388202</v>
      </c>
      <c r="G1347" s="56">
        <v>0.86154875101773531</v>
      </c>
      <c r="H1347" s="55">
        <f t="shared" si="118"/>
        <v>50.083817303266031</v>
      </c>
    </row>
    <row r="1348" spans="2:8" hidden="1" outlineLevel="1" x14ac:dyDescent="0.25">
      <c r="B1348" s="47" t="s">
        <v>58</v>
      </c>
      <c r="C1348" s="100" t="s">
        <v>11854</v>
      </c>
      <c r="D1348" s="57" t="str">
        <f t="shared" si="115"/>
        <v>Valor médio de reatores para Conchal</v>
      </c>
      <c r="E1348" s="49" t="str">
        <f t="shared" si="116"/>
        <v>Und.</v>
      </c>
      <c r="F1348" s="50">
        <f t="shared" si="117"/>
        <v>111.56112009871005</v>
      </c>
      <c r="G1348" s="51">
        <v>0.16783858565898419</v>
      </c>
      <c r="H1348" s="50">
        <f t="shared" si="118"/>
        <v>18.72426061189957</v>
      </c>
    </row>
    <row r="1349" spans="2:8" ht="27" hidden="1" outlineLevel="1" x14ac:dyDescent="0.25">
      <c r="B1349" s="52" t="s">
        <v>11830</v>
      </c>
      <c r="C1349" s="53">
        <v>2510</v>
      </c>
      <c r="D1349" s="16" t="str">
        <f t="shared" si="115"/>
        <v>RELE FOTOELETRICO INTERNO E EXTERNO BIVOLT 1000 W, DE CONECTOR, SEM BASE</v>
      </c>
      <c r="E1349" s="54" t="str">
        <f t="shared" si="116"/>
        <v xml:space="preserve">UN    </v>
      </c>
      <c r="F1349" s="55" t="str">
        <f t="shared" si="117"/>
        <v>52,40</v>
      </c>
      <c r="G1349" s="56">
        <v>0.19519783314995504</v>
      </c>
      <c r="H1349" s="55">
        <f t="shared" si="118"/>
        <v>10.228366457057644</v>
      </c>
    </row>
    <row r="1350" spans="2:8" hidden="1" outlineLevel="1" x14ac:dyDescent="0.25">
      <c r="B1350" s="47" t="s">
        <v>11830</v>
      </c>
      <c r="C1350" s="48">
        <v>39380</v>
      </c>
      <c r="D1350" s="57" t="str">
        <f t="shared" si="115"/>
        <v>BASE PARA RELE COM SUPORTE METALICO</v>
      </c>
      <c r="E1350" s="49" t="str">
        <f t="shared" si="116"/>
        <v xml:space="preserve">UN    </v>
      </c>
      <c r="F1350" s="50" t="str">
        <f t="shared" si="117"/>
        <v>29,98</v>
      </c>
      <c r="G1350" s="51">
        <v>1.3702142505741564E-2</v>
      </c>
      <c r="H1350" s="50">
        <f t="shared" si="118"/>
        <v>0.41079023232213208</v>
      </c>
    </row>
    <row r="1351" spans="2:8" ht="27" hidden="1" outlineLevel="1" x14ac:dyDescent="0.25">
      <c r="B1351" s="52" t="s">
        <v>11830</v>
      </c>
      <c r="C1351" s="53">
        <v>12294</v>
      </c>
      <c r="D1351" s="16" t="str">
        <f t="shared" si="115"/>
        <v>SOQUETE DE PORCELANA BASE E27, PARA USO AO TEMPO, PARA LAMPADAS</v>
      </c>
      <c r="E1351" s="54" t="str">
        <f t="shared" si="116"/>
        <v xml:space="preserve">UN    </v>
      </c>
      <c r="F1351" s="55" t="str">
        <f t="shared" si="117"/>
        <v>14,96</v>
      </c>
      <c r="G1351" s="56">
        <v>1.7616484314033956E-3</v>
      </c>
      <c r="H1351" s="55">
        <f t="shared" si="118"/>
        <v>2.6354260533794801E-2</v>
      </c>
    </row>
    <row r="1352" spans="2:8" ht="27" hidden="1" outlineLevel="1" x14ac:dyDescent="0.25">
      <c r="B1352" s="47" t="s">
        <v>11826</v>
      </c>
      <c r="C1352" s="48">
        <v>51245</v>
      </c>
      <c r="D1352" s="57" t="str">
        <f t="shared" si="115"/>
        <v>QUADRO COMANDO METÁLICO PINTADO COM MEDIDAS MÍNIMAS DE 95X60X22 CM</v>
      </c>
      <c r="E1352" s="49" t="str">
        <f t="shared" si="116"/>
        <v>Un</v>
      </c>
      <c r="F1352" s="50">
        <f t="shared" si="117"/>
        <v>654.31745476999993</v>
      </c>
      <c r="G1352" s="51">
        <v>1.1510429321899563E-2</v>
      </c>
      <c r="H1352" s="50">
        <f t="shared" si="118"/>
        <v>7.5314748172152983</v>
      </c>
    </row>
    <row r="1353" spans="2:8" ht="40.5" hidden="1" outlineLevel="1" x14ac:dyDescent="0.25">
      <c r="B1353" s="52" t="s">
        <v>11830</v>
      </c>
      <c r="C1353" s="53">
        <v>39258</v>
      </c>
      <c r="D1353" s="16" t="str">
        <f t="shared" si="115"/>
        <v>CABO MULTIPOLAR DE COBRE, FLEXIVEL, CLASSE 4 OU 5, ISOLACAO EM HEPR, COBERTURA EM PVC-ST2, ANTICHAMA BWF-B, 0,6/1 KV, 3 CONDUTORES DE 2,5 MM2</v>
      </c>
      <c r="E1353" s="54" t="str">
        <f t="shared" si="116"/>
        <v xml:space="preserve">M     </v>
      </c>
      <c r="F1353" s="55" t="str">
        <f t="shared" si="117"/>
        <v>7,60</v>
      </c>
      <c r="G1353" s="56">
        <v>1.4305898975626986E-2</v>
      </c>
      <c r="H1353" s="55">
        <f t="shared" si="118"/>
        <v>0.10872483221476509</v>
      </c>
    </row>
    <row r="1354" spans="2:8" ht="27" hidden="1" outlineLevel="1" x14ac:dyDescent="0.25">
      <c r="B1354" s="47" t="s">
        <v>11830</v>
      </c>
      <c r="C1354" s="48">
        <v>1597</v>
      </c>
      <c r="D1354" s="57" t="str">
        <f t="shared" si="115"/>
        <v>CONECTOR DE ALUMINIO TIPO PRENSA CABO, BITOLA 3/8", PARA CABOS DE DIAMETRO DE 9 A 10 MM</v>
      </c>
      <c r="E1354" s="49" t="str">
        <f t="shared" si="116"/>
        <v xml:space="preserve">UN    </v>
      </c>
      <c r="F1354" s="50" t="str">
        <f t="shared" si="117"/>
        <v>12,95</v>
      </c>
      <c r="G1354" s="51">
        <v>4.2452323061307395E-3</v>
      </c>
      <c r="H1354" s="50">
        <f t="shared" si="118"/>
        <v>5.4975758364393071E-2</v>
      </c>
    </row>
    <row r="1355" spans="2:8" ht="27" hidden="1" outlineLevel="1" x14ac:dyDescent="0.25">
      <c r="B1355" s="52" t="s">
        <v>11830</v>
      </c>
      <c r="C1355" s="53">
        <v>1614</v>
      </c>
      <c r="D1355" s="16" t="str">
        <f t="shared" si="115"/>
        <v>CONTATOR TRIPOLAR, CORRENTE DE 32 A, TENSAO NOMINAL DE *500* V, CATEGORIA AC-2 E AC-3</v>
      </c>
      <c r="E1355" s="54" t="str">
        <f t="shared" si="116"/>
        <v xml:space="preserve">UN    </v>
      </c>
      <c r="F1355" s="55" t="str">
        <f t="shared" si="117"/>
        <v>256,13</v>
      </c>
      <c r="G1355" s="56">
        <v>6.8076923076923078E-4</v>
      </c>
      <c r="H1355" s="55">
        <f t="shared" si="118"/>
        <v>0.17436542307692307</v>
      </c>
    </row>
    <row r="1356" spans="2:8" ht="27" hidden="1" outlineLevel="1" x14ac:dyDescent="0.25">
      <c r="B1356" s="47" t="s">
        <v>11830</v>
      </c>
      <c r="C1356" s="48">
        <v>3302</v>
      </c>
      <c r="D1356" s="57" t="str">
        <f t="shared" si="115"/>
        <v>FUSIVEL NH 100 A TAMANHO 00, CAPACIDADE DE INTERRUPCAO DE 120 KA, TENSAO NOMIMNAL DE 500 V</v>
      </c>
      <c r="E1356" s="49" t="str">
        <f t="shared" si="116"/>
        <v xml:space="preserve">UN    </v>
      </c>
      <c r="F1356" s="50" t="str">
        <f t="shared" si="117"/>
        <v>18,85</v>
      </c>
      <c r="G1356" s="51">
        <v>1.0273972602739725E-3</v>
      </c>
      <c r="H1356" s="50">
        <f t="shared" si="118"/>
        <v>1.9366438356164382E-2</v>
      </c>
    </row>
    <row r="1357" spans="2:8" hidden="1" outlineLevel="1" x14ac:dyDescent="0.25">
      <c r="B1357" s="52" t="s">
        <v>11830</v>
      </c>
      <c r="C1357" s="53">
        <v>34616</v>
      </c>
      <c r="D1357" s="16" t="str">
        <f t="shared" si="115"/>
        <v>DISJUNTOR TIPO DIN/IEC, BIPOLAR DE 6 ATE 32A</v>
      </c>
      <c r="E1357" s="54" t="str">
        <f t="shared" si="116"/>
        <v xml:space="preserve">UN    </v>
      </c>
      <c r="F1357" s="55" t="str">
        <f t="shared" si="117"/>
        <v>51,78</v>
      </c>
      <c r="G1357" s="56">
        <v>0</v>
      </c>
      <c r="H1357" s="55">
        <f t="shared" si="118"/>
        <v>0</v>
      </c>
    </row>
    <row r="1358" spans="2:8" hidden="1" outlineLevel="1" x14ac:dyDescent="0.25">
      <c r="B1358" s="47" t="s">
        <v>11829</v>
      </c>
      <c r="C1358" s="48">
        <v>20</v>
      </c>
      <c r="D1358" s="57" t="str">
        <f t="shared" si="115"/>
        <v>Descarte de lâmpada</v>
      </c>
      <c r="E1358" s="49" t="str">
        <f t="shared" si="116"/>
        <v>Und.</v>
      </c>
      <c r="F1358" s="50">
        <f t="shared" si="117"/>
        <v>2.5</v>
      </c>
      <c r="G1358" s="51">
        <v>1</v>
      </c>
      <c r="H1358" s="50">
        <f t="shared" si="118"/>
        <v>2.5</v>
      </c>
    </row>
    <row r="1359" spans="2:8" collapsed="1" x14ac:dyDescent="0.25"/>
    <row r="1360" spans="2:8" x14ac:dyDescent="0.25">
      <c r="B1360" s="31" t="s">
        <v>9</v>
      </c>
      <c r="C1360" s="31" t="s">
        <v>1</v>
      </c>
      <c r="D1360" s="31"/>
      <c r="E1360" s="31"/>
      <c r="F1360" s="31"/>
      <c r="G1360" s="73" t="s">
        <v>2</v>
      </c>
      <c r="H1360" s="73" t="s">
        <v>66</v>
      </c>
    </row>
    <row r="1361" spans="2:8" ht="69.75" customHeight="1" x14ac:dyDescent="0.25">
      <c r="B1361" s="36" t="s">
        <v>19545</v>
      </c>
      <c r="C1361" s="116" t="s">
        <v>19571</v>
      </c>
      <c r="D1361" s="116"/>
      <c r="E1361" s="116"/>
      <c r="F1361" s="44"/>
      <c r="G1361" s="68" t="s">
        <v>2</v>
      </c>
      <c r="H1361" s="45">
        <f>SUM(H1363:H1378)</f>
        <v>1883.9304415685701</v>
      </c>
    </row>
    <row r="1362" spans="2:8" hidden="1" outlineLevel="1" x14ac:dyDescent="0.25">
      <c r="B1362" s="46" t="s">
        <v>61</v>
      </c>
      <c r="C1362" s="46" t="s">
        <v>60</v>
      </c>
      <c r="D1362" s="46" t="s">
        <v>62</v>
      </c>
      <c r="E1362" s="46" t="s">
        <v>2</v>
      </c>
      <c r="F1362" s="46" t="s">
        <v>63</v>
      </c>
      <c r="G1362" s="69" t="s">
        <v>64</v>
      </c>
      <c r="H1362" s="69" t="s">
        <v>65</v>
      </c>
    </row>
    <row r="1363" spans="2:8" hidden="1" outlineLevel="1" x14ac:dyDescent="0.25">
      <c r="B1363" s="97" t="s">
        <v>58</v>
      </c>
      <c r="C1363" s="101" t="s">
        <v>11967</v>
      </c>
      <c r="D1363" s="16" t="str">
        <f t="shared" ref="D1363:D1378" si="119">IF(B1363="PMSP",VLOOKUP(C1363,PMSP,2,FALSE),IF(B1363="SINAPI",VLOOKUP(C1363,SINAPI,2,FALSE),IF(B1363="Cotações",VLOOKUP(C1363,Cotações,2,FALSE),IF(B1363="CPU",VLOOKUP(C1363,CSP,2,FALSE),VLOOKUP(C1363,SINAPICOMP,2,FALSE)))))</f>
        <v>Complemento de deslocamento para Cordeirópolis</v>
      </c>
      <c r="E1363" s="54" t="str">
        <f t="shared" ref="E1363:E1378" si="120">IF(B1363="PMSP",VLOOKUP(C1363,PMSP,3,FALSE),IF(B1363="SINAPI",VLOOKUP(C1363,SINAPI,3,FALSE),IF(B1363="Cotações",VLOOKUP(C1363,Cotações,3,FALSE),IF(B1363="CPU",VLOOKUP(C1363,CSP,3,FALSE),VLOOKUP(C1363,SINAPICOMP,3,FALSE)))))</f>
        <v>Und.</v>
      </c>
      <c r="F1363" s="55">
        <f t="shared" ref="F1363:F1378" si="121">IF(B1363="PMSP",VLOOKUP(C1363,PMSP,5,FALSE),IF(B1363="SINAPI",VLOOKUP(C1363,SINAPI,5,FALSE),IF(B1363="Cotações",VLOOKUP(C1363,Cotações,4,FALSE),IF(B1363="CPU",VLOOKUP(C1363,CSP,4,FALSE),VLOOKUP(C1363,SINAPICOMP,5,FALSE)))))</f>
        <v>461.32200000000006</v>
      </c>
      <c r="G1363" s="56">
        <v>0.2</v>
      </c>
      <c r="H1363" s="55">
        <f t="shared" ref="H1363:H1378" si="122">G1363*F1363</f>
        <v>92.264400000000023</v>
      </c>
    </row>
    <row r="1364" spans="2:8" ht="54" hidden="1" outlineLevel="1" x14ac:dyDescent="0.25">
      <c r="B1364" s="47" t="s">
        <v>19279</v>
      </c>
      <c r="C1364" s="48">
        <v>5928</v>
      </c>
      <c r="D1364" s="57" t="str">
        <f t="shared" si="119"/>
        <v>GUINDAUTO HIDRÁULICO, CAPACIDADE MÁXIMA DE CARGA 6200 KG, MOMENTO MÁXIMO DE CARGA 11,7 TM, ALCANCE MÁXIMO HORIZONTAL 9,70 M, INCLUSIVE CAMINHÃO TOCO PBT 16.000 KG, POTÊNCIA DE 189 CV - CHP DIURNO. AF_06/2014</v>
      </c>
      <c r="E1364" s="49" t="str">
        <f t="shared" si="120"/>
        <v>CHP</v>
      </c>
      <c r="F1364" s="50">
        <f t="shared" si="121"/>
        <v>266.04000000000002</v>
      </c>
      <c r="G1364" s="51">
        <v>1.6</v>
      </c>
      <c r="H1364" s="50">
        <f t="shared" si="122"/>
        <v>425.66400000000004</v>
      </c>
    </row>
    <row r="1365" spans="2:8" hidden="1" outlineLevel="1" x14ac:dyDescent="0.25">
      <c r="B1365" s="52" t="s">
        <v>19279</v>
      </c>
      <c r="C1365" s="53">
        <v>88265</v>
      </c>
      <c r="D1365" s="16" t="str">
        <f t="shared" si="119"/>
        <v>ELETRICISTA INDUSTRIAL COM ENCARGOS COMPLEMENTARES</v>
      </c>
      <c r="E1365" s="54" t="str">
        <f t="shared" si="120"/>
        <v>H</v>
      </c>
      <c r="F1365" s="55">
        <f t="shared" si="121"/>
        <v>26.71</v>
      </c>
      <c r="G1365" s="56">
        <v>1.6</v>
      </c>
      <c r="H1365" s="55">
        <f t="shared" si="122"/>
        <v>42.736000000000004</v>
      </c>
    </row>
    <row r="1366" spans="2:8" hidden="1" outlineLevel="1" x14ac:dyDescent="0.25">
      <c r="B1366" s="105" t="s">
        <v>11829</v>
      </c>
      <c r="C1366" s="48">
        <v>21</v>
      </c>
      <c r="D1366" s="57" t="str">
        <f t="shared" si="119"/>
        <v>Plataforma Elevatória de 20 metros à diesel</v>
      </c>
      <c r="E1366" s="49" t="str">
        <f t="shared" si="120"/>
        <v>Diária</v>
      </c>
      <c r="F1366" s="50">
        <f t="shared" si="121"/>
        <v>6160.45</v>
      </c>
      <c r="G1366" s="51">
        <v>0.2</v>
      </c>
      <c r="H1366" s="50">
        <f t="shared" si="122"/>
        <v>1232.0900000000001</v>
      </c>
    </row>
    <row r="1367" spans="2:8" hidden="1" outlineLevel="1" x14ac:dyDescent="0.25">
      <c r="B1367" s="52" t="s">
        <v>58</v>
      </c>
      <c r="C1367" s="98" t="s">
        <v>11870</v>
      </c>
      <c r="D1367" s="16" t="str">
        <f t="shared" si="119"/>
        <v>Valor médio de lâmpadas para Cordeirópolis</v>
      </c>
      <c r="E1367" s="54" t="str">
        <f t="shared" si="120"/>
        <v>Und.</v>
      </c>
      <c r="F1367" s="55">
        <f t="shared" si="121"/>
        <v>60.636851358092692</v>
      </c>
      <c r="G1367" s="56">
        <v>0.86154875101773531</v>
      </c>
      <c r="H1367" s="55">
        <f t="shared" si="122"/>
        <v>52.241603553212826</v>
      </c>
    </row>
    <row r="1368" spans="2:8" hidden="1" outlineLevel="1" x14ac:dyDescent="0.25">
      <c r="B1368" s="47" t="s">
        <v>58</v>
      </c>
      <c r="C1368" s="100" t="s">
        <v>11874</v>
      </c>
      <c r="D1368" s="57" t="str">
        <f t="shared" si="119"/>
        <v>Valor médio de reatores para Cordeirópolis</v>
      </c>
      <c r="E1368" s="49" t="str">
        <f t="shared" si="120"/>
        <v>Und.</v>
      </c>
      <c r="F1368" s="50">
        <f t="shared" si="121"/>
        <v>106.53104425310472</v>
      </c>
      <c r="G1368" s="51">
        <v>0.16783858565898419</v>
      </c>
      <c r="H1368" s="50">
        <f t="shared" si="122"/>
        <v>17.880019796215752</v>
      </c>
    </row>
    <row r="1369" spans="2:8" ht="27" hidden="1" outlineLevel="1" x14ac:dyDescent="0.25">
      <c r="B1369" s="52" t="s">
        <v>11830</v>
      </c>
      <c r="C1369" s="53">
        <v>2510</v>
      </c>
      <c r="D1369" s="16" t="str">
        <f t="shared" si="119"/>
        <v>RELE FOTOELETRICO INTERNO E EXTERNO BIVOLT 1000 W, DE CONECTOR, SEM BASE</v>
      </c>
      <c r="E1369" s="54" t="str">
        <f t="shared" si="120"/>
        <v xml:space="preserve">UN    </v>
      </c>
      <c r="F1369" s="55" t="str">
        <f t="shared" si="121"/>
        <v>52,40</v>
      </c>
      <c r="G1369" s="56">
        <v>0.19519783314995504</v>
      </c>
      <c r="H1369" s="55">
        <f t="shared" si="122"/>
        <v>10.228366457057644</v>
      </c>
    </row>
    <row r="1370" spans="2:8" hidden="1" outlineLevel="1" x14ac:dyDescent="0.25">
      <c r="B1370" s="47" t="s">
        <v>11830</v>
      </c>
      <c r="C1370" s="48">
        <v>39380</v>
      </c>
      <c r="D1370" s="57" t="str">
        <f t="shared" si="119"/>
        <v>BASE PARA RELE COM SUPORTE METALICO</v>
      </c>
      <c r="E1370" s="49" t="str">
        <f t="shared" si="120"/>
        <v xml:space="preserve">UN    </v>
      </c>
      <c r="F1370" s="50" t="str">
        <f t="shared" si="121"/>
        <v>29,98</v>
      </c>
      <c r="G1370" s="51">
        <v>1.3702142505741564E-2</v>
      </c>
      <c r="H1370" s="50">
        <f t="shared" si="122"/>
        <v>0.41079023232213208</v>
      </c>
    </row>
    <row r="1371" spans="2:8" ht="27" hidden="1" outlineLevel="1" x14ac:dyDescent="0.25">
      <c r="B1371" s="52" t="s">
        <v>11830</v>
      </c>
      <c r="C1371" s="53">
        <v>12294</v>
      </c>
      <c r="D1371" s="16" t="str">
        <f t="shared" si="119"/>
        <v>SOQUETE DE PORCELANA BASE E27, PARA USO AO TEMPO, PARA LAMPADAS</v>
      </c>
      <c r="E1371" s="54" t="str">
        <f t="shared" si="120"/>
        <v xml:space="preserve">UN    </v>
      </c>
      <c r="F1371" s="55" t="str">
        <f t="shared" si="121"/>
        <v>14,96</v>
      </c>
      <c r="G1371" s="56">
        <v>1.7616484314033956E-3</v>
      </c>
      <c r="H1371" s="55">
        <f t="shared" si="122"/>
        <v>2.6354260533794801E-2</v>
      </c>
    </row>
    <row r="1372" spans="2:8" ht="27" hidden="1" outlineLevel="1" x14ac:dyDescent="0.25">
      <c r="B1372" s="47" t="s">
        <v>11826</v>
      </c>
      <c r="C1372" s="48">
        <v>51245</v>
      </c>
      <c r="D1372" s="57" t="str">
        <f t="shared" si="119"/>
        <v>QUADRO COMANDO METÁLICO PINTADO COM MEDIDAS MÍNIMAS DE 95X60X22 CM</v>
      </c>
      <c r="E1372" s="49" t="str">
        <f t="shared" si="120"/>
        <v>Un</v>
      </c>
      <c r="F1372" s="50">
        <f t="shared" si="121"/>
        <v>654.31745476999993</v>
      </c>
      <c r="G1372" s="51">
        <v>1.1510429321899563E-2</v>
      </c>
      <c r="H1372" s="50">
        <f t="shared" si="122"/>
        <v>7.5314748172152983</v>
      </c>
    </row>
    <row r="1373" spans="2:8" ht="40.5" hidden="1" outlineLevel="1" x14ac:dyDescent="0.25">
      <c r="B1373" s="52" t="s">
        <v>11830</v>
      </c>
      <c r="C1373" s="53">
        <v>39258</v>
      </c>
      <c r="D1373" s="16" t="str">
        <f t="shared" si="119"/>
        <v>CABO MULTIPOLAR DE COBRE, FLEXIVEL, CLASSE 4 OU 5, ISOLACAO EM HEPR, COBERTURA EM PVC-ST2, ANTICHAMA BWF-B, 0,6/1 KV, 3 CONDUTORES DE 2,5 MM2</v>
      </c>
      <c r="E1373" s="54" t="str">
        <f t="shared" si="120"/>
        <v xml:space="preserve">M     </v>
      </c>
      <c r="F1373" s="55" t="str">
        <f t="shared" si="121"/>
        <v>7,60</v>
      </c>
      <c r="G1373" s="56">
        <v>1.4305898975626986E-2</v>
      </c>
      <c r="H1373" s="55">
        <f t="shared" si="122"/>
        <v>0.10872483221476509</v>
      </c>
    </row>
    <row r="1374" spans="2:8" ht="27" hidden="1" outlineLevel="1" x14ac:dyDescent="0.25">
      <c r="B1374" s="47" t="s">
        <v>11830</v>
      </c>
      <c r="C1374" s="48">
        <v>1597</v>
      </c>
      <c r="D1374" s="57" t="str">
        <f t="shared" si="119"/>
        <v>CONECTOR DE ALUMINIO TIPO PRENSA CABO, BITOLA 3/8", PARA CABOS DE DIAMETRO DE 9 A 10 MM</v>
      </c>
      <c r="E1374" s="49" t="str">
        <f t="shared" si="120"/>
        <v xml:space="preserve">UN    </v>
      </c>
      <c r="F1374" s="50" t="str">
        <f t="shared" si="121"/>
        <v>12,95</v>
      </c>
      <c r="G1374" s="51">
        <v>4.2452323061307395E-3</v>
      </c>
      <c r="H1374" s="50">
        <f t="shared" si="122"/>
        <v>5.4975758364393071E-2</v>
      </c>
    </row>
    <row r="1375" spans="2:8" ht="27" hidden="1" outlineLevel="1" x14ac:dyDescent="0.25">
      <c r="B1375" s="52" t="s">
        <v>11830</v>
      </c>
      <c r="C1375" s="53">
        <v>1614</v>
      </c>
      <c r="D1375" s="16" t="str">
        <f t="shared" si="119"/>
        <v>CONTATOR TRIPOLAR, CORRENTE DE 32 A, TENSAO NOMINAL DE *500* V, CATEGORIA AC-2 E AC-3</v>
      </c>
      <c r="E1375" s="54" t="str">
        <f t="shared" si="120"/>
        <v xml:space="preserve">UN    </v>
      </c>
      <c r="F1375" s="55" t="str">
        <f t="shared" si="121"/>
        <v>256,13</v>
      </c>
      <c r="G1375" s="56">
        <v>6.8076923076923078E-4</v>
      </c>
      <c r="H1375" s="55">
        <f t="shared" si="122"/>
        <v>0.17436542307692307</v>
      </c>
    </row>
    <row r="1376" spans="2:8" ht="27" hidden="1" outlineLevel="1" x14ac:dyDescent="0.25">
      <c r="B1376" s="47" t="s">
        <v>11830</v>
      </c>
      <c r="C1376" s="48">
        <v>3302</v>
      </c>
      <c r="D1376" s="57" t="str">
        <f t="shared" si="119"/>
        <v>FUSIVEL NH 100 A TAMANHO 00, CAPACIDADE DE INTERRUPCAO DE 120 KA, TENSAO NOMIMNAL DE 500 V</v>
      </c>
      <c r="E1376" s="49" t="str">
        <f t="shared" si="120"/>
        <v xml:space="preserve">UN    </v>
      </c>
      <c r="F1376" s="50" t="str">
        <f t="shared" si="121"/>
        <v>18,85</v>
      </c>
      <c r="G1376" s="51">
        <v>1.0273972602739725E-3</v>
      </c>
      <c r="H1376" s="50">
        <f t="shared" si="122"/>
        <v>1.9366438356164382E-2</v>
      </c>
    </row>
    <row r="1377" spans="2:8" hidden="1" outlineLevel="1" x14ac:dyDescent="0.25">
      <c r="B1377" s="52" t="s">
        <v>11830</v>
      </c>
      <c r="C1377" s="53">
        <v>34616</v>
      </c>
      <c r="D1377" s="16" t="str">
        <f t="shared" si="119"/>
        <v>DISJUNTOR TIPO DIN/IEC, BIPOLAR DE 6 ATE 32A</v>
      </c>
      <c r="E1377" s="54" t="str">
        <f t="shared" si="120"/>
        <v xml:space="preserve">UN    </v>
      </c>
      <c r="F1377" s="55" t="str">
        <f t="shared" si="121"/>
        <v>51,78</v>
      </c>
      <c r="G1377" s="56">
        <v>0</v>
      </c>
      <c r="H1377" s="55">
        <f t="shared" si="122"/>
        <v>0</v>
      </c>
    </row>
    <row r="1378" spans="2:8" hidden="1" outlineLevel="1" x14ac:dyDescent="0.25">
      <c r="B1378" s="47" t="s">
        <v>11829</v>
      </c>
      <c r="C1378" s="48">
        <v>20</v>
      </c>
      <c r="D1378" s="57" t="str">
        <f t="shared" si="119"/>
        <v>Descarte de lâmpada</v>
      </c>
      <c r="E1378" s="49" t="str">
        <f t="shared" si="120"/>
        <v>Und.</v>
      </c>
      <c r="F1378" s="50">
        <f t="shared" si="121"/>
        <v>2.5</v>
      </c>
      <c r="G1378" s="51">
        <v>1</v>
      </c>
      <c r="H1378" s="50">
        <f t="shared" si="122"/>
        <v>2.5</v>
      </c>
    </row>
    <row r="1379" spans="2:8" collapsed="1" x14ac:dyDescent="0.25"/>
    <row r="1380" spans="2:8" x14ac:dyDescent="0.25">
      <c r="B1380" s="31" t="s">
        <v>9</v>
      </c>
      <c r="C1380" s="31" t="s">
        <v>1</v>
      </c>
      <c r="D1380" s="31"/>
      <c r="E1380" s="31"/>
      <c r="F1380" s="31"/>
      <c r="G1380" s="73" t="s">
        <v>2</v>
      </c>
      <c r="H1380" s="73" t="s">
        <v>66</v>
      </c>
    </row>
    <row r="1381" spans="2:8" ht="72.75" customHeight="1" x14ac:dyDescent="0.25">
      <c r="B1381" s="36" t="s">
        <v>19546</v>
      </c>
      <c r="C1381" s="116" t="s">
        <v>19572</v>
      </c>
      <c r="D1381" s="116"/>
      <c r="E1381" s="116"/>
      <c r="F1381" s="44"/>
      <c r="G1381" s="68" t="s">
        <v>2</v>
      </c>
      <c r="H1381" s="45">
        <f>SUM(H1383:H1398)</f>
        <v>1811.3240834007458</v>
      </c>
    </row>
    <row r="1382" spans="2:8" hidden="1" outlineLevel="1" x14ac:dyDescent="0.25">
      <c r="B1382" s="46" t="s">
        <v>61</v>
      </c>
      <c r="C1382" s="46" t="s">
        <v>60</v>
      </c>
      <c r="D1382" s="46" t="s">
        <v>62</v>
      </c>
      <c r="E1382" s="46" t="s">
        <v>2</v>
      </c>
      <c r="F1382" s="46" t="s">
        <v>63</v>
      </c>
      <c r="G1382" s="69" t="s">
        <v>64</v>
      </c>
      <c r="H1382" s="69" t="s">
        <v>65</v>
      </c>
    </row>
    <row r="1383" spans="2:8" hidden="1" outlineLevel="1" x14ac:dyDescent="0.25">
      <c r="B1383" s="97" t="s">
        <v>58</v>
      </c>
      <c r="C1383" s="98" t="s">
        <v>11968</v>
      </c>
      <c r="D1383" s="16" t="str">
        <f t="shared" ref="D1383:D1398" si="123">IF(B1383="PMSP",VLOOKUP(C1383,PMSP,2,FALSE),IF(B1383="SINAPI",VLOOKUP(C1383,SINAPI,2,FALSE),IF(B1383="Cotações",VLOOKUP(C1383,Cotações,2,FALSE),IF(B1383="CPU",VLOOKUP(C1383,CSP,2,FALSE),VLOOKUP(C1383,SINAPICOMP,2,FALSE)))))</f>
        <v>Complemento de deslocamento para Cosmópolis</v>
      </c>
      <c r="E1383" s="54" t="str">
        <f t="shared" ref="E1383:E1398" si="124">IF(B1383="PMSP",VLOOKUP(C1383,PMSP,3,FALSE),IF(B1383="SINAPI",VLOOKUP(C1383,SINAPI,3,FALSE),IF(B1383="Cotações",VLOOKUP(C1383,Cotações,3,FALSE),IF(B1383="CPU",VLOOKUP(C1383,CSP,3,FALSE),VLOOKUP(C1383,SINAPICOMP,3,FALSE)))))</f>
        <v>Und.</v>
      </c>
      <c r="F1383" s="55">
        <f t="shared" ref="F1383:F1398" si="125">IF(B1383="PMSP",VLOOKUP(C1383,PMSP,5,FALSE),IF(B1383="SINAPI",VLOOKUP(C1383,SINAPI,5,FALSE),IF(B1383="Cotações",VLOOKUP(C1383,Cotações,4,FALSE),IF(B1383="CPU",VLOOKUP(C1383,CSP,4,FALSE),VLOOKUP(C1383,SINAPICOMP,5,FALSE)))))</f>
        <v>122.955</v>
      </c>
      <c r="G1383" s="56">
        <v>0.2</v>
      </c>
      <c r="H1383" s="55">
        <f t="shared" ref="H1383:H1398" si="126">G1383*F1383</f>
        <v>24.591000000000001</v>
      </c>
    </row>
    <row r="1384" spans="2:8" ht="54" hidden="1" outlineLevel="1" x14ac:dyDescent="0.25">
      <c r="B1384" s="47" t="s">
        <v>19279</v>
      </c>
      <c r="C1384" s="48">
        <v>5928</v>
      </c>
      <c r="D1384" s="57" t="str">
        <f t="shared" si="123"/>
        <v>GUINDAUTO HIDRÁULICO, CAPACIDADE MÁXIMA DE CARGA 6200 KG, MOMENTO MÁXIMO DE CARGA 11,7 TM, ALCANCE MÁXIMO HORIZONTAL 9,70 M, INCLUSIVE CAMINHÃO TOCO PBT 16.000 KG, POTÊNCIA DE 189 CV - CHP DIURNO. AF_06/2014</v>
      </c>
      <c r="E1384" s="49" t="str">
        <f t="shared" si="124"/>
        <v>CHP</v>
      </c>
      <c r="F1384" s="50">
        <f t="shared" si="125"/>
        <v>266.04000000000002</v>
      </c>
      <c r="G1384" s="51">
        <v>1.6</v>
      </c>
      <c r="H1384" s="50">
        <f t="shared" si="126"/>
        <v>425.66400000000004</v>
      </c>
    </row>
    <row r="1385" spans="2:8" hidden="1" outlineLevel="1" x14ac:dyDescent="0.25">
      <c r="B1385" s="52" t="s">
        <v>19279</v>
      </c>
      <c r="C1385" s="53">
        <v>88265</v>
      </c>
      <c r="D1385" s="16" t="str">
        <f t="shared" si="123"/>
        <v>ELETRICISTA INDUSTRIAL COM ENCARGOS COMPLEMENTARES</v>
      </c>
      <c r="E1385" s="54" t="str">
        <f t="shared" si="124"/>
        <v>H</v>
      </c>
      <c r="F1385" s="55">
        <f t="shared" si="125"/>
        <v>26.71</v>
      </c>
      <c r="G1385" s="56">
        <v>1.6</v>
      </c>
      <c r="H1385" s="55">
        <f t="shared" si="126"/>
        <v>42.736000000000004</v>
      </c>
    </row>
    <row r="1386" spans="2:8" hidden="1" outlineLevel="1" x14ac:dyDescent="0.25">
      <c r="B1386" s="105" t="s">
        <v>11829</v>
      </c>
      <c r="C1386" s="48">
        <v>21</v>
      </c>
      <c r="D1386" s="57" t="str">
        <f t="shared" si="123"/>
        <v>Plataforma Elevatória de 20 metros à diesel</v>
      </c>
      <c r="E1386" s="49" t="str">
        <f t="shared" si="124"/>
        <v>Diária</v>
      </c>
      <c r="F1386" s="50">
        <f t="shared" si="125"/>
        <v>6160.45</v>
      </c>
      <c r="G1386" s="51">
        <v>0.2</v>
      </c>
      <c r="H1386" s="50">
        <f t="shared" si="126"/>
        <v>1232.0900000000001</v>
      </c>
    </row>
    <row r="1387" spans="2:8" hidden="1" outlineLevel="1" x14ac:dyDescent="0.25">
      <c r="B1387" s="52" t="s">
        <v>58</v>
      </c>
      <c r="C1387" s="101" t="s">
        <v>11860</v>
      </c>
      <c r="D1387" s="16" t="str">
        <f t="shared" si="123"/>
        <v>Valor médio de lâmpadas para Cosmópolis</v>
      </c>
      <c r="E1387" s="54" t="str">
        <f t="shared" si="124"/>
        <v>Und.</v>
      </c>
      <c r="F1387" s="55">
        <f t="shared" si="125"/>
        <v>54.981115160178703</v>
      </c>
      <c r="G1387" s="56">
        <v>0.86154875101773531</v>
      </c>
      <c r="H1387" s="55">
        <f t="shared" si="126"/>
        <v>47.368911095814234</v>
      </c>
    </row>
    <row r="1388" spans="2:8" hidden="1" outlineLevel="1" x14ac:dyDescent="0.25">
      <c r="B1388" s="47" t="s">
        <v>58</v>
      </c>
      <c r="C1388" s="102" t="s">
        <v>11864</v>
      </c>
      <c r="D1388" s="57" t="str">
        <f t="shared" si="123"/>
        <v>Valor médio de reatores para Cosmópolis</v>
      </c>
      <c r="E1388" s="49" t="str">
        <f t="shared" si="124"/>
        <v>Und.</v>
      </c>
      <c r="F1388" s="50">
        <f t="shared" si="125"/>
        <v>106.17197479247477</v>
      </c>
      <c r="G1388" s="51">
        <v>0.16783858565898419</v>
      </c>
      <c r="H1388" s="50">
        <f t="shared" si="126"/>
        <v>17.819754085790287</v>
      </c>
    </row>
    <row r="1389" spans="2:8" ht="27" hidden="1" outlineLevel="1" x14ac:dyDescent="0.25">
      <c r="B1389" s="52" t="s">
        <v>11830</v>
      </c>
      <c r="C1389" s="53">
        <v>2510</v>
      </c>
      <c r="D1389" s="16" t="str">
        <f t="shared" si="123"/>
        <v>RELE FOTOELETRICO INTERNO E EXTERNO BIVOLT 1000 W, DE CONECTOR, SEM BASE</v>
      </c>
      <c r="E1389" s="54" t="str">
        <f t="shared" si="124"/>
        <v xml:space="preserve">UN    </v>
      </c>
      <c r="F1389" s="55" t="str">
        <f t="shared" si="125"/>
        <v>52,40</v>
      </c>
      <c r="G1389" s="56">
        <v>0.19519783314995504</v>
      </c>
      <c r="H1389" s="55">
        <f t="shared" si="126"/>
        <v>10.228366457057644</v>
      </c>
    </row>
    <row r="1390" spans="2:8" hidden="1" outlineLevel="1" x14ac:dyDescent="0.25">
      <c r="B1390" s="47" t="s">
        <v>11830</v>
      </c>
      <c r="C1390" s="48">
        <v>39380</v>
      </c>
      <c r="D1390" s="57" t="str">
        <f t="shared" si="123"/>
        <v>BASE PARA RELE COM SUPORTE METALICO</v>
      </c>
      <c r="E1390" s="49" t="str">
        <f t="shared" si="124"/>
        <v xml:space="preserve">UN    </v>
      </c>
      <c r="F1390" s="50" t="str">
        <f t="shared" si="125"/>
        <v>29,98</v>
      </c>
      <c r="G1390" s="51">
        <v>1.3702142505741564E-2</v>
      </c>
      <c r="H1390" s="50">
        <f t="shared" si="126"/>
        <v>0.41079023232213208</v>
      </c>
    </row>
    <row r="1391" spans="2:8" ht="27" hidden="1" outlineLevel="1" x14ac:dyDescent="0.25">
      <c r="B1391" s="52" t="s">
        <v>11830</v>
      </c>
      <c r="C1391" s="53">
        <v>12294</v>
      </c>
      <c r="D1391" s="16" t="str">
        <f t="shared" si="123"/>
        <v>SOQUETE DE PORCELANA BASE E27, PARA USO AO TEMPO, PARA LAMPADAS</v>
      </c>
      <c r="E1391" s="54" t="str">
        <f t="shared" si="124"/>
        <v xml:space="preserve">UN    </v>
      </c>
      <c r="F1391" s="55" t="str">
        <f t="shared" si="125"/>
        <v>14,96</v>
      </c>
      <c r="G1391" s="56">
        <v>1.7616484314033956E-3</v>
      </c>
      <c r="H1391" s="55">
        <f t="shared" si="126"/>
        <v>2.6354260533794801E-2</v>
      </c>
    </row>
    <row r="1392" spans="2:8" ht="27" hidden="1" outlineLevel="1" x14ac:dyDescent="0.25">
      <c r="B1392" s="47" t="s">
        <v>11826</v>
      </c>
      <c r="C1392" s="48">
        <v>51245</v>
      </c>
      <c r="D1392" s="57" t="str">
        <f t="shared" si="123"/>
        <v>QUADRO COMANDO METÁLICO PINTADO COM MEDIDAS MÍNIMAS DE 95X60X22 CM</v>
      </c>
      <c r="E1392" s="49" t="str">
        <f t="shared" si="124"/>
        <v>Un</v>
      </c>
      <c r="F1392" s="50">
        <f t="shared" si="125"/>
        <v>654.31745476999993</v>
      </c>
      <c r="G1392" s="51">
        <v>1.1510429321899563E-2</v>
      </c>
      <c r="H1392" s="50">
        <f t="shared" si="126"/>
        <v>7.5314748172152983</v>
      </c>
    </row>
    <row r="1393" spans="2:8" ht="40.5" hidden="1" outlineLevel="1" x14ac:dyDescent="0.25">
      <c r="B1393" s="52" t="s">
        <v>11830</v>
      </c>
      <c r="C1393" s="53">
        <v>39258</v>
      </c>
      <c r="D1393" s="16" t="str">
        <f t="shared" si="123"/>
        <v>CABO MULTIPOLAR DE COBRE, FLEXIVEL, CLASSE 4 OU 5, ISOLACAO EM HEPR, COBERTURA EM PVC-ST2, ANTICHAMA BWF-B, 0,6/1 KV, 3 CONDUTORES DE 2,5 MM2</v>
      </c>
      <c r="E1393" s="54" t="str">
        <f t="shared" si="124"/>
        <v xml:space="preserve">M     </v>
      </c>
      <c r="F1393" s="55" t="str">
        <f t="shared" si="125"/>
        <v>7,60</v>
      </c>
      <c r="G1393" s="56">
        <v>1.4305898975626986E-2</v>
      </c>
      <c r="H1393" s="55">
        <f t="shared" si="126"/>
        <v>0.10872483221476509</v>
      </c>
    </row>
    <row r="1394" spans="2:8" ht="27" hidden="1" outlineLevel="1" x14ac:dyDescent="0.25">
      <c r="B1394" s="47" t="s">
        <v>11830</v>
      </c>
      <c r="C1394" s="48">
        <v>1597</v>
      </c>
      <c r="D1394" s="57" t="str">
        <f t="shared" si="123"/>
        <v>CONECTOR DE ALUMINIO TIPO PRENSA CABO, BITOLA 3/8", PARA CABOS DE DIAMETRO DE 9 A 10 MM</v>
      </c>
      <c r="E1394" s="49" t="str">
        <f t="shared" si="124"/>
        <v xml:space="preserve">UN    </v>
      </c>
      <c r="F1394" s="50" t="str">
        <f t="shared" si="125"/>
        <v>12,95</v>
      </c>
      <c r="G1394" s="51">
        <v>4.2452323061307395E-3</v>
      </c>
      <c r="H1394" s="50">
        <f t="shared" si="126"/>
        <v>5.4975758364393071E-2</v>
      </c>
    </row>
    <row r="1395" spans="2:8" ht="27" hidden="1" outlineLevel="1" x14ac:dyDescent="0.25">
      <c r="B1395" s="52" t="s">
        <v>11830</v>
      </c>
      <c r="C1395" s="53">
        <v>1614</v>
      </c>
      <c r="D1395" s="16" t="str">
        <f t="shared" si="123"/>
        <v>CONTATOR TRIPOLAR, CORRENTE DE 32 A, TENSAO NOMINAL DE *500* V, CATEGORIA AC-2 E AC-3</v>
      </c>
      <c r="E1395" s="54" t="str">
        <f t="shared" si="124"/>
        <v xml:space="preserve">UN    </v>
      </c>
      <c r="F1395" s="55" t="str">
        <f t="shared" si="125"/>
        <v>256,13</v>
      </c>
      <c r="G1395" s="56">
        <v>6.8076923076923078E-4</v>
      </c>
      <c r="H1395" s="55">
        <f t="shared" si="126"/>
        <v>0.17436542307692307</v>
      </c>
    </row>
    <row r="1396" spans="2:8" ht="27" hidden="1" outlineLevel="1" x14ac:dyDescent="0.25">
      <c r="B1396" s="47" t="s">
        <v>11830</v>
      </c>
      <c r="C1396" s="48">
        <v>3302</v>
      </c>
      <c r="D1396" s="57" t="str">
        <f t="shared" si="123"/>
        <v>FUSIVEL NH 100 A TAMANHO 00, CAPACIDADE DE INTERRUPCAO DE 120 KA, TENSAO NOMIMNAL DE 500 V</v>
      </c>
      <c r="E1396" s="49" t="str">
        <f t="shared" si="124"/>
        <v xml:space="preserve">UN    </v>
      </c>
      <c r="F1396" s="50" t="str">
        <f t="shared" si="125"/>
        <v>18,85</v>
      </c>
      <c r="G1396" s="51">
        <v>1.0273972602739725E-3</v>
      </c>
      <c r="H1396" s="50">
        <f t="shared" si="126"/>
        <v>1.9366438356164382E-2</v>
      </c>
    </row>
    <row r="1397" spans="2:8" hidden="1" outlineLevel="1" x14ac:dyDescent="0.25">
      <c r="B1397" s="52" t="s">
        <v>11830</v>
      </c>
      <c r="C1397" s="53">
        <v>34616</v>
      </c>
      <c r="D1397" s="16" t="str">
        <f t="shared" si="123"/>
        <v>DISJUNTOR TIPO DIN/IEC, BIPOLAR DE 6 ATE 32A</v>
      </c>
      <c r="E1397" s="54" t="str">
        <f t="shared" si="124"/>
        <v xml:space="preserve">UN    </v>
      </c>
      <c r="F1397" s="55" t="str">
        <f t="shared" si="125"/>
        <v>51,78</v>
      </c>
      <c r="G1397" s="56">
        <v>0</v>
      </c>
      <c r="H1397" s="55">
        <f t="shared" si="126"/>
        <v>0</v>
      </c>
    </row>
    <row r="1398" spans="2:8" hidden="1" outlineLevel="1" x14ac:dyDescent="0.25">
      <c r="B1398" s="47" t="s">
        <v>11829</v>
      </c>
      <c r="C1398" s="48">
        <v>20</v>
      </c>
      <c r="D1398" s="57" t="str">
        <f t="shared" si="123"/>
        <v>Descarte de lâmpada</v>
      </c>
      <c r="E1398" s="49" t="str">
        <f t="shared" si="124"/>
        <v>Und.</v>
      </c>
      <c r="F1398" s="50">
        <f t="shared" si="125"/>
        <v>2.5</v>
      </c>
      <c r="G1398" s="51">
        <v>1</v>
      </c>
      <c r="H1398" s="50">
        <f t="shared" si="126"/>
        <v>2.5</v>
      </c>
    </row>
    <row r="1399" spans="2:8" collapsed="1" x14ac:dyDescent="0.25"/>
    <row r="1400" spans="2:8" x14ac:dyDescent="0.25">
      <c r="B1400" s="31" t="s">
        <v>9</v>
      </c>
      <c r="C1400" s="31" t="s">
        <v>1</v>
      </c>
      <c r="D1400" s="31"/>
      <c r="E1400" s="31"/>
      <c r="F1400" s="31"/>
      <c r="G1400" s="73" t="s">
        <v>2</v>
      </c>
      <c r="H1400" s="73" t="s">
        <v>66</v>
      </c>
    </row>
    <row r="1401" spans="2:8" ht="73.5" customHeight="1" x14ac:dyDescent="0.25">
      <c r="B1401" s="36" t="s">
        <v>19542</v>
      </c>
      <c r="C1401" s="116" t="s">
        <v>19573</v>
      </c>
      <c r="D1401" s="116"/>
      <c r="E1401" s="116"/>
      <c r="F1401" s="44"/>
      <c r="G1401" s="68" t="s">
        <v>2</v>
      </c>
      <c r="H1401" s="45">
        <f>SUM(H1403:H1418)</f>
        <v>1857.5912452573073</v>
      </c>
    </row>
    <row r="1402" spans="2:8" hidden="1" outlineLevel="1" x14ac:dyDescent="0.25">
      <c r="B1402" s="46" t="s">
        <v>61</v>
      </c>
      <c r="C1402" s="46" t="s">
        <v>60</v>
      </c>
      <c r="D1402" s="46" t="s">
        <v>62</v>
      </c>
      <c r="E1402" s="46" t="s">
        <v>2</v>
      </c>
      <c r="F1402" s="46" t="s">
        <v>63</v>
      </c>
      <c r="G1402" s="69" t="s">
        <v>64</v>
      </c>
      <c r="H1402" s="69" t="s">
        <v>65</v>
      </c>
    </row>
    <row r="1403" spans="2:8" hidden="1" outlineLevel="1" x14ac:dyDescent="0.25">
      <c r="B1403" s="97" t="s">
        <v>58</v>
      </c>
      <c r="C1403" s="101" t="s">
        <v>11969</v>
      </c>
      <c r="D1403" s="16" t="str">
        <f t="shared" ref="D1403:D1418" si="127">IF(B1403="PMSP",VLOOKUP(C1403,PMSP,2,FALSE),IF(B1403="SINAPI",VLOOKUP(C1403,SINAPI,2,FALSE),IF(B1403="Cotações",VLOOKUP(C1403,Cotações,2,FALSE),IF(B1403="CPU",VLOOKUP(C1403,CSP,2,FALSE),VLOOKUP(C1403,SINAPICOMP,2,FALSE)))))</f>
        <v>Complemento de deslocamento para Engenheiro Coelho</v>
      </c>
      <c r="E1403" s="54" t="str">
        <f t="shared" ref="E1403:E1418" si="128">IF(B1403="PMSP",VLOOKUP(C1403,PMSP,3,FALSE),IF(B1403="SINAPI",VLOOKUP(C1403,SINAPI,3,FALSE),IF(B1403="Cotações",VLOOKUP(C1403,Cotações,3,FALSE),IF(B1403="CPU",VLOOKUP(C1403,CSP,3,FALSE),VLOOKUP(C1403,SINAPICOMP,3,FALSE)))))</f>
        <v>Und.</v>
      </c>
      <c r="F1403" s="55">
        <f t="shared" ref="F1403:F1418" si="129">IF(B1403="PMSP",VLOOKUP(C1403,PMSP,5,FALSE),IF(B1403="SINAPI",VLOOKUP(C1403,SINAPI,5,FALSE),IF(B1403="Cotações",VLOOKUP(C1403,Cotações,4,FALSE),IF(B1403="CPU",VLOOKUP(C1403,CSP,4,FALSE),VLOOKUP(C1403,SINAPICOMP,5,FALSE)))))</f>
        <v>143.21</v>
      </c>
      <c r="G1403" s="56">
        <v>0.2</v>
      </c>
      <c r="H1403" s="55">
        <f t="shared" ref="H1403:H1418" si="130">G1403*F1403</f>
        <v>28.642000000000003</v>
      </c>
    </row>
    <row r="1404" spans="2:8" ht="54" hidden="1" outlineLevel="1" x14ac:dyDescent="0.25">
      <c r="B1404" s="47" t="s">
        <v>19279</v>
      </c>
      <c r="C1404" s="48">
        <v>5928</v>
      </c>
      <c r="D1404" s="57" t="str">
        <f t="shared" si="127"/>
        <v>GUINDAUTO HIDRÁULICO, CAPACIDADE MÁXIMA DE CARGA 6200 KG, MOMENTO MÁXIMO DE CARGA 11,7 TM, ALCANCE MÁXIMO HORIZONTAL 9,70 M, INCLUSIVE CAMINHÃO TOCO PBT 16.000 KG, POTÊNCIA DE 189 CV - CHP DIURNO. AF_06/2014</v>
      </c>
      <c r="E1404" s="49" t="str">
        <f t="shared" si="128"/>
        <v>CHP</v>
      </c>
      <c r="F1404" s="50">
        <f t="shared" si="129"/>
        <v>266.04000000000002</v>
      </c>
      <c r="G1404" s="51">
        <v>1.6</v>
      </c>
      <c r="H1404" s="50">
        <f t="shared" si="130"/>
        <v>425.66400000000004</v>
      </c>
    </row>
    <row r="1405" spans="2:8" hidden="1" outlineLevel="1" x14ac:dyDescent="0.25">
      <c r="B1405" s="52" t="s">
        <v>19279</v>
      </c>
      <c r="C1405" s="53">
        <v>88265</v>
      </c>
      <c r="D1405" s="16" t="str">
        <f t="shared" si="127"/>
        <v>ELETRICISTA INDUSTRIAL COM ENCARGOS COMPLEMENTARES</v>
      </c>
      <c r="E1405" s="54" t="str">
        <f t="shared" si="128"/>
        <v>H</v>
      </c>
      <c r="F1405" s="55">
        <f t="shared" si="129"/>
        <v>26.71</v>
      </c>
      <c r="G1405" s="56">
        <v>1.6</v>
      </c>
      <c r="H1405" s="55">
        <f t="shared" si="130"/>
        <v>42.736000000000004</v>
      </c>
    </row>
    <row r="1406" spans="2:8" hidden="1" outlineLevel="1" x14ac:dyDescent="0.25">
      <c r="B1406" s="105" t="s">
        <v>11829</v>
      </c>
      <c r="C1406" s="48">
        <v>21</v>
      </c>
      <c r="D1406" s="57" t="str">
        <f t="shared" si="127"/>
        <v>Plataforma Elevatória de 20 metros à diesel</v>
      </c>
      <c r="E1406" s="49" t="str">
        <f t="shared" si="128"/>
        <v>Diária</v>
      </c>
      <c r="F1406" s="50">
        <f t="shared" si="129"/>
        <v>6160.45</v>
      </c>
      <c r="G1406" s="51">
        <v>0.2</v>
      </c>
      <c r="H1406" s="50">
        <f t="shared" si="130"/>
        <v>1232.0900000000001</v>
      </c>
    </row>
    <row r="1407" spans="2:8" hidden="1" outlineLevel="1" x14ac:dyDescent="0.25">
      <c r="B1407" s="52" t="s">
        <v>58</v>
      </c>
      <c r="C1407" s="101" t="s">
        <v>11880</v>
      </c>
      <c r="D1407" s="16" t="str">
        <f t="shared" si="127"/>
        <v>Valor médio de lâmpadas para Engenheiro Coelho</v>
      </c>
      <c r="E1407" s="54" t="str">
        <f t="shared" si="128"/>
        <v>Und.</v>
      </c>
      <c r="F1407" s="55">
        <f t="shared" si="129"/>
        <v>103.81894652116952</v>
      </c>
      <c r="G1407" s="56">
        <v>0.86154875101773531</v>
      </c>
      <c r="H1407" s="55">
        <f t="shared" si="130"/>
        <v>89.445083707290664</v>
      </c>
    </row>
    <row r="1408" spans="2:8" hidden="1" outlineLevel="1" x14ac:dyDescent="0.25">
      <c r="B1408" s="47" t="s">
        <v>58</v>
      </c>
      <c r="C1408" s="102" t="s">
        <v>11884</v>
      </c>
      <c r="D1408" s="57" t="str">
        <f t="shared" si="127"/>
        <v>Valor médio de reatores para Engenheiro Coelho</v>
      </c>
      <c r="E1408" s="49" t="str">
        <f t="shared" si="128"/>
        <v>Und.</v>
      </c>
      <c r="F1408" s="50">
        <f t="shared" si="129"/>
        <v>107.00604548328309</v>
      </c>
      <c r="G1408" s="51">
        <v>0.16783858565898419</v>
      </c>
      <c r="H1408" s="50">
        <f t="shared" si="130"/>
        <v>17.959743330875167</v>
      </c>
    </row>
    <row r="1409" spans="2:8" ht="27" hidden="1" outlineLevel="1" x14ac:dyDescent="0.25">
      <c r="B1409" s="52" t="s">
        <v>11830</v>
      </c>
      <c r="C1409" s="53">
        <v>2510</v>
      </c>
      <c r="D1409" s="16" t="str">
        <f t="shared" si="127"/>
        <v>RELE FOTOELETRICO INTERNO E EXTERNO BIVOLT 1000 W, DE CONECTOR, SEM BASE</v>
      </c>
      <c r="E1409" s="54" t="str">
        <f t="shared" si="128"/>
        <v xml:space="preserve">UN    </v>
      </c>
      <c r="F1409" s="55" t="str">
        <f t="shared" si="129"/>
        <v>52,40</v>
      </c>
      <c r="G1409" s="56">
        <v>0.19519783314995504</v>
      </c>
      <c r="H1409" s="55">
        <f t="shared" si="130"/>
        <v>10.228366457057644</v>
      </c>
    </row>
    <row r="1410" spans="2:8" hidden="1" outlineLevel="1" x14ac:dyDescent="0.25">
      <c r="B1410" s="47" t="s">
        <v>11830</v>
      </c>
      <c r="C1410" s="48">
        <v>39380</v>
      </c>
      <c r="D1410" s="57" t="str">
        <f t="shared" si="127"/>
        <v>BASE PARA RELE COM SUPORTE METALICO</v>
      </c>
      <c r="E1410" s="49" t="str">
        <f t="shared" si="128"/>
        <v xml:space="preserve">UN    </v>
      </c>
      <c r="F1410" s="50" t="str">
        <f t="shared" si="129"/>
        <v>29,98</v>
      </c>
      <c r="G1410" s="51">
        <v>1.3702142505741564E-2</v>
      </c>
      <c r="H1410" s="50">
        <f t="shared" si="130"/>
        <v>0.41079023232213208</v>
      </c>
    </row>
    <row r="1411" spans="2:8" ht="27" hidden="1" outlineLevel="1" x14ac:dyDescent="0.25">
      <c r="B1411" s="52" t="s">
        <v>11830</v>
      </c>
      <c r="C1411" s="53">
        <v>12294</v>
      </c>
      <c r="D1411" s="16" t="str">
        <f t="shared" si="127"/>
        <v>SOQUETE DE PORCELANA BASE E27, PARA USO AO TEMPO, PARA LAMPADAS</v>
      </c>
      <c r="E1411" s="54" t="str">
        <f t="shared" si="128"/>
        <v xml:space="preserve">UN    </v>
      </c>
      <c r="F1411" s="55" t="str">
        <f t="shared" si="129"/>
        <v>14,96</v>
      </c>
      <c r="G1411" s="56">
        <v>1.7616484314033956E-3</v>
      </c>
      <c r="H1411" s="55">
        <f t="shared" si="130"/>
        <v>2.6354260533794801E-2</v>
      </c>
    </row>
    <row r="1412" spans="2:8" ht="27" hidden="1" outlineLevel="1" x14ac:dyDescent="0.25">
      <c r="B1412" s="47" t="s">
        <v>11826</v>
      </c>
      <c r="C1412" s="48">
        <v>51245</v>
      </c>
      <c r="D1412" s="57" t="str">
        <f t="shared" si="127"/>
        <v>QUADRO COMANDO METÁLICO PINTADO COM MEDIDAS MÍNIMAS DE 95X60X22 CM</v>
      </c>
      <c r="E1412" s="49" t="str">
        <f t="shared" si="128"/>
        <v>Un</v>
      </c>
      <c r="F1412" s="50">
        <f t="shared" si="129"/>
        <v>654.31745476999993</v>
      </c>
      <c r="G1412" s="51">
        <v>1.1510429321899563E-2</v>
      </c>
      <c r="H1412" s="50">
        <f t="shared" si="130"/>
        <v>7.5314748172152983</v>
      </c>
    </row>
    <row r="1413" spans="2:8" ht="40.5" hidden="1" outlineLevel="1" x14ac:dyDescent="0.25">
      <c r="B1413" s="52" t="s">
        <v>11830</v>
      </c>
      <c r="C1413" s="53">
        <v>39258</v>
      </c>
      <c r="D1413" s="16" t="str">
        <f t="shared" si="127"/>
        <v>CABO MULTIPOLAR DE COBRE, FLEXIVEL, CLASSE 4 OU 5, ISOLACAO EM HEPR, COBERTURA EM PVC-ST2, ANTICHAMA BWF-B, 0,6/1 KV, 3 CONDUTORES DE 2,5 MM2</v>
      </c>
      <c r="E1413" s="54" t="str">
        <f t="shared" si="128"/>
        <v xml:space="preserve">M     </v>
      </c>
      <c r="F1413" s="55" t="str">
        <f t="shared" si="129"/>
        <v>7,60</v>
      </c>
      <c r="G1413" s="56">
        <v>1.4305898975626986E-2</v>
      </c>
      <c r="H1413" s="55">
        <f t="shared" si="130"/>
        <v>0.10872483221476509</v>
      </c>
    </row>
    <row r="1414" spans="2:8" ht="27" hidden="1" outlineLevel="1" x14ac:dyDescent="0.25">
      <c r="B1414" s="47" t="s">
        <v>11830</v>
      </c>
      <c r="C1414" s="48">
        <v>1597</v>
      </c>
      <c r="D1414" s="57" t="str">
        <f t="shared" si="127"/>
        <v>CONECTOR DE ALUMINIO TIPO PRENSA CABO, BITOLA 3/8", PARA CABOS DE DIAMETRO DE 9 A 10 MM</v>
      </c>
      <c r="E1414" s="49" t="str">
        <f t="shared" si="128"/>
        <v xml:space="preserve">UN    </v>
      </c>
      <c r="F1414" s="50" t="str">
        <f t="shared" si="129"/>
        <v>12,95</v>
      </c>
      <c r="G1414" s="51">
        <v>4.2452323061307395E-3</v>
      </c>
      <c r="H1414" s="50">
        <f t="shared" si="130"/>
        <v>5.4975758364393071E-2</v>
      </c>
    </row>
    <row r="1415" spans="2:8" ht="27" hidden="1" outlineLevel="1" x14ac:dyDescent="0.25">
      <c r="B1415" s="52" t="s">
        <v>11830</v>
      </c>
      <c r="C1415" s="53">
        <v>1614</v>
      </c>
      <c r="D1415" s="16" t="str">
        <f t="shared" si="127"/>
        <v>CONTATOR TRIPOLAR, CORRENTE DE 32 A, TENSAO NOMINAL DE *500* V, CATEGORIA AC-2 E AC-3</v>
      </c>
      <c r="E1415" s="54" t="str">
        <f t="shared" si="128"/>
        <v xml:space="preserve">UN    </v>
      </c>
      <c r="F1415" s="55" t="str">
        <f t="shared" si="129"/>
        <v>256,13</v>
      </c>
      <c r="G1415" s="56">
        <v>6.8076923076923078E-4</v>
      </c>
      <c r="H1415" s="55">
        <f t="shared" si="130"/>
        <v>0.17436542307692307</v>
      </c>
    </row>
    <row r="1416" spans="2:8" ht="27" hidden="1" outlineLevel="1" x14ac:dyDescent="0.25">
      <c r="B1416" s="47" t="s">
        <v>11830</v>
      </c>
      <c r="C1416" s="48">
        <v>3302</v>
      </c>
      <c r="D1416" s="57" t="str">
        <f t="shared" si="127"/>
        <v>FUSIVEL NH 100 A TAMANHO 00, CAPACIDADE DE INTERRUPCAO DE 120 KA, TENSAO NOMIMNAL DE 500 V</v>
      </c>
      <c r="E1416" s="49" t="str">
        <f t="shared" si="128"/>
        <v xml:space="preserve">UN    </v>
      </c>
      <c r="F1416" s="50" t="str">
        <f t="shared" si="129"/>
        <v>18,85</v>
      </c>
      <c r="G1416" s="51">
        <v>1.0273972602739725E-3</v>
      </c>
      <c r="H1416" s="50">
        <f t="shared" si="130"/>
        <v>1.9366438356164382E-2</v>
      </c>
    </row>
    <row r="1417" spans="2:8" hidden="1" outlineLevel="1" x14ac:dyDescent="0.25">
      <c r="B1417" s="52" t="s">
        <v>11830</v>
      </c>
      <c r="C1417" s="53">
        <v>34616</v>
      </c>
      <c r="D1417" s="16" t="str">
        <f t="shared" si="127"/>
        <v>DISJUNTOR TIPO DIN/IEC, BIPOLAR DE 6 ATE 32A</v>
      </c>
      <c r="E1417" s="54" t="str">
        <f t="shared" si="128"/>
        <v xml:space="preserve">UN    </v>
      </c>
      <c r="F1417" s="55" t="str">
        <f t="shared" si="129"/>
        <v>51,78</v>
      </c>
      <c r="G1417" s="56">
        <v>0</v>
      </c>
      <c r="H1417" s="55">
        <f t="shared" si="130"/>
        <v>0</v>
      </c>
    </row>
    <row r="1418" spans="2:8" hidden="1" outlineLevel="1" x14ac:dyDescent="0.25">
      <c r="B1418" s="47" t="s">
        <v>11829</v>
      </c>
      <c r="C1418" s="48">
        <v>20</v>
      </c>
      <c r="D1418" s="57" t="str">
        <f t="shared" si="127"/>
        <v>Descarte de lâmpada</v>
      </c>
      <c r="E1418" s="49" t="str">
        <f t="shared" si="128"/>
        <v>Und.</v>
      </c>
      <c r="F1418" s="50">
        <f t="shared" si="129"/>
        <v>2.5</v>
      </c>
      <c r="G1418" s="51">
        <v>1</v>
      </c>
      <c r="H1418" s="50">
        <f t="shared" si="130"/>
        <v>2.5</v>
      </c>
    </row>
    <row r="1419" spans="2:8" collapsed="1" x14ac:dyDescent="0.25"/>
    <row r="1420" spans="2:8" x14ac:dyDescent="0.25">
      <c r="B1420" s="31" t="s">
        <v>9</v>
      </c>
      <c r="C1420" s="31" t="s">
        <v>1</v>
      </c>
      <c r="D1420" s="31"/>
      <c r="E1420" s="31"/>
      <c r="F1420" s="31"/>
      <c r="G1420" s="73" t="s">
        <v>2</v>
      </c>
      <c r="H1420" s="73" t="s">
        <v>66</v>
      </c>
    </row>
    <row r="1421" spans="2:8" ht="67.5" customHeight="1" x14ac:dyDescent="0.25">
      <c r="B1421" s="36" t="s">
        <v>19547</v>
      </c>
      <c r="C1421" s="116" t="s">
        <v>19574</v>
      </c>
      <c r="D1421" s="116"/>
      <c r="E1421" s="116"/>
      <c r="F1421" s="44"/>
      <c r="G1421" s="68" t="s">
        <v>2</v>
      </c>
      <c r="H1421" s="45">
        <f>SUM(H1423:H1438)</f>
        <v>1822.6266721853867</v>
      </c>
    </row>
    <row r="1422" spans="2:8" hidden="1" outlineLevel="1" x14ac:dyDescent="0.25">
      <c r="B1422" s="46" t="s">
        <v>61</v>
      </c>
      <c r="C1422" s="46" t="s">
        <v>60</v>
      </c>
      <c r="D1422" s="46" t="s">
        <v>62</v>
      </c>
      <c r="E1422" s="46" t="s">
        <v>2</v>
      </c>
      <c r="F1422" s="46" t="s">
        <v>63</v>
      </c>
      <c r="G1422" s="69" t="s">
        <v>64</v>
      </c>
      <c r="H1422" s="69" t="s">
        <v>65</v>
      </c>
    </row>
    <row r="1423" spans="2:8" hidden="1" outlineLevel="1" x14ac:dyDescent="0.25">
      <c r="B1423" s="97" t="s">
        <v>58</v>
      </c>
      <c r="C1423" s="101" t="s">
        <v>11970</v>
      </c>
      <c r="D1423" s="16" t="str">
        <f t="shared" ref="D1423:D1438" si="131">IF(B1423="PMSP",VLOOKUP(C1423,PMSP,2,FALSE),IF(B1423="SINAPI",VLOOKUP(C1423,SINAPI,2,FALSE),IF(B1423="Cotações",VLOOKUP(C1423,Cotações,2,FALSE),IF(B1423="CPU",VLOOKUP(C1423,CSP,2,FALSE),VLOOKUP(C1423,SINAPICOMP,2,FALSE)))))</f>
        <v>Complemento de deslocamento para Holambra</v>
      </c>
      <c r="E1423" s="54" t="str">
        <f t="shared" ref="E1423:E1438" si="132">IF(B1423="PMSP",VLOOKUP(C1423,PMSP,3,FALSE),IF(B1423="SINAPI",VLOOKUP(C1423,SINAPI,3,FALSE),IF(B1423="Cotações",VLOOKUP(C1423,Cotações,3,FALSE),IF(B1423="CPU",VLOOKUP(C1423,CSP,3,FALSE),VLOOKUP(C1423,SINAPICOMP,3,FALSE)))))</f>
        <v>Und.</v>
      </c>
      <c r="F1423" s="55">
        <f t="shared" ref="F1423:F1438" si="133">IF(B1423="PMSP",VLOOKUP(C1423,PMSP,5,FALSE),IF(B1423="SINAPI",VLOOKUP(C1423,SINAPI,5,FALSE),IF(B1423="Cotações",VLOOKUP(C1423,Cotações,4,FALSE),IF(B1423="CPU",VLOOKUP(C1423,CSP,4,FALSE),VLOOKUP(C1423,SINAPICOMP,5,FALSE)))))</f>
        <v>183.84700000000001</v>
      </c>
      <c r="G1423" s="56">
        <v>0.2</v>
      </c>
      <c r="H1423" s="55">
        <f t="shared" ref="H1423:H1438" si="134">G1423*F1423</f>
        <v>36.769400000000005</v>
      </c>
    </row>
    <row r="1424" spans="2:8" ht="54" hidden="1" outlineLevel="1" x14ac:dyDescent="0.25">
      <c r="B1424" s="47" t="s">
        <v>19279</v>
      </c>
      <c r="C1424" s="48">
        <v>5928</v>
      </c>
      <c r="D1424" s="57" t="str">
        <f t="shared" si="131"/>
        <v>GUINDAUTO HIDRÁULICO, CAPACIDADE MÁXIMA DE CARGA 6200 KG, MOMENTO MÁXIMO DE CARGA 11,7 TM, ALCANCE MÁXIMO HORIZONTAL 9,70 M, INCLUSIVE CAMINHÃO TOCO PBT 16.000 KG, POTÊNCIA DE 189 CV - CHP DIURNO. AF_06/2014</v>
      </c>
      <c r="E1424" s="49" t="str">
        <f t="shared" si="132"/>
        <v>CHP</v>
      </c>
      <c r="F1424" s="50">
        <f t="shared" si="133"/>
        <v>266.04000000000002</v>
      </c>
      <c r="G1424" s="51">
        <v>1.6</v>
      </c>
      <c r="H1424" s="50">
        <f t="shared" si="134"/>
        <v>425.66400000000004</v>
      </c>
    </row>
    <row r="1425" spans="2:8" hidden="1" outlineLevel="1" x14ac:dyDescent="0.25">
      <c r="B1425" s="52" t="s">
        <v>19279</v>
      </c>
      <c r="C1425" s="53">
        <v>88265</v>
      </c>
      <c r="D1425" s="16" t="str">
        <f t="shared" si="131"/>
        <v>ELETRICISTA INDUSTRIAL COM ENCARGOS COMPLEMENTARES</v>
      </c>
      <c r="E1425" s="54" t="str">
        <f t="shared" si="132"/>
        <v>H</v>
      </c>
      <c r="F1425" s="55">
        <f t="shared" si="133"/>
        <v>26.71</v>
      </c>
      <c r="G1425" s="56">
        <v>1.6</v>
      </c>
      <c r="H1425" s="55">
        <f t="shared" si="134"/>
        <v>42.736000000000004</v>
      </c>
    </row>
    <row r="1426" spans="2:8" hidden="1" outlineLevel="1" x14ac:dyDescent="0.25">
      <c r="B1426" s="105" t="s">
        <v>11829</v>
      </c>
      <c r="C1426" s="48">
        <v>21</v>
      </c>
      <c r="D1426" s="57" t="str">
        <f t="shared" si="131"/>
        <v>Plataforma Elevatória de 20 metros à diesel</v>
      </c>
      <c r="E1426" s="49" t="str">
        <f t="shared" si="132"/>
        <v>Diária</v>
      </c>
      <c r="F1426" s="50">
        <f t="shared" si="133"/>
        <v>6160.45</v>
      </c>
      <c r="G1426" s="51">
        <v>0.2</v>
      </c>
      <c r="H1426" s="50">
        <f t="shared" si="134"/>
        <v>1232.0900000000001</v>
      </c>
    </row>
    <row r="1427" spans="2:8" hidden="1" outlineLevel="1" x14ac:dyDescent="0.25">
      <c r="B1427" s="52" t="s">
        <v>58</v>
      </c>
      <c r="C1427" s="101" t="s">
        <v>11890</v>
      </c>
      <c r="D1427" s="16" t="str">
        <f t="shared" si="131"/>
        <v>Valor médio de lâmpadas para Holambra</v>
      </c>
      <c r="E1427" s="54" t="str">
        <f t="shared" si="132"/>
        <v>Und.</v>
      </c>
      <c r="F1427" s="55">
        <f t="shared" si="133"/>
        <v>50.404399811810329</v>
      </c>
      <c r="G1427" s="56">
        <v>0.86154875101773531</v>
      </c>
      <c r="H1427" s="55">
        <f t="shared" si="134"/>
        <v>43.425847703663763</v>
      </c>
    </row>
    <row r="1428" spans="2:8" hidden="1" outlineLevel="1" x14ac:dyDescent="0.25">
      <c r="B1428" s="47" t="s">
        <v>58</v>
      </c>
      <c r="C1428" s="102" t="s">
        <v>11894</v>
      </c>
      <c r="D1428" s="57" t="str">
        <f t="shared" si="131"/>
        <v>Valor médio de reatores para Holambra</v>
      </c>
      <c r="E1428" s="49" t="str">
        <f t="shared" si="132"/>
        <v>Und.</v>
      </c>
      <c r="F1428" s="50">
        <f t="shared" si="133"/>
        <v>124.44698685092493</v>
      </c>
      <c r="G1428" s="51">
        <v>0.16783858565898419</v>
      </c>
      <c r="H1428" s="50">
        <f t="shared" si="134"/>
        <v>20.887006262581444</v>
      </c>
    </row>
    <row r="1429" spans="2:8" ht="27" hidden="1" outlineLevel="1" x14ac:dyDescent="0.25">
      <c r="B1429" s="52" t="s">
        <v>11830</v>
      </c>
      <c r="C1429" s="53">
        <v>2510</v>
      </c>
      <c r="D1429" s="16" t="str">
        <f t="shared" si="131"/>
        <v>RELE FOTOELETRICO INTERNO E EXTERNO BIVOLT 1000 W, DE CONECTOR, SEM BASE</v>
      </c>
      <c r="E1429" s="54" t="str">
        <f t="shared" si="132"/>
        <v xml:space="preserve">UN    </v>
      </c>
      <c r="F1429" s="55" t="str">
        <f t="shared" si="133"/>
        <v>52,40</v>
      </c>
      <c r="G1429" s="56">
        <v>0.19519783314995504</v>
      </c>
      <c r="H1429" s="55">
        <f t="shared" si="134"/>
        <v>10.228366457057644</v>
      </c>
    </row>
    <row r="1430" spans="2:8" hidden="1" outlineLevel="1" x14ac:dyDescent="0.25">
      <c r="B1430" s="47" t="s">
        <v>11830</v>
      </c>
      <c r="C1430" s="48">
        <v>39380</v>
      </c>
      <c r="D1430" s="57" t="str">
        <f t="shared" si="131"/>
        <v>BASE PARA RELE COM SUPORTE METALICO</v>
      </c>
      <c r="E1430" s="49" t="str">
        <f t="shared" si="132"/>
        <v xml:space="preserve">UN    </v>
      </c>
      <c r="F1430" s="50" t="str">
        <f t="shared" si="133"/>
        <v>29,98</v>
      </c>
      <c r="G1430" s="51">
        <v>1.3702142505741564E-2</v>
      </c>
      <c r="H1430" s="50">
        <f t="shared" si="134"/>
        <v>0.41079023232213208</v>
      </c>
    </row>
    <row r="1431" spans="2:8" ht="27" hidden="1" outlineLevel="1" x14ac:dyDescent="0.25">
      <c r="B1431" s="52" t="s">
        <v>11830</v>
      </c>
      <c r="C1431" s="53">
        <v>12294</v>
      </c>
      <c r="D1431" s="16" t="str">
        <f t="shared" si="131"/>
        <v>SOQUETE DE PORCELANA BASE E27, PARA USO AO TEMPO, PARA LAMPADAS</v>
      </c>
      <c r="E1431" s="54" t="str">
        <f t="shared" si="132"/>
        <v xml:space="preserve">UN    </v>
      </c>
      <c r="F1431" s="55" t="str">
        <f t="shared" si="133"/>
        <v>14,96</v>
      </c>
      <c r="G1431" s="56">
        <v>1.7616484314033956E-3</v>
      </c>
      <c r="H1431" s="55">
        <f t="shared" si="134"/>
        <v>2.6354260533794801E-2</v>
      </c>
    </row>
    <row r="1432" spans="2:8" ht="27" hidden="1" outlineLevel="1" x14ac:dyDescent="0.25">
      <c r="B1432" s="47" t="s">
        <v>11826</v>
      </c>
      <c r="C1432" s="48">
        <v>51245</v>
      </c>
      <c r="D1432" s="57" t="str">
        <f t="shared" si="131"/>
        <v>QUADRO COMANDO METÁLICO PINTADO COM MEDIDAS MÍNIMAS DE 95X60X22 CM</v>
      </c>
      <c r="E1432" s="49" t="str">
        <f t="shared" si="132"/>
        <v>Un</v>
      </c>
      <c r="F1432" s="50">
        <f t="shared" si="133"/>
        <v>654.31745476999993</v>
      </c>
      <c r="G1432" s="51">
        <v>1.1510429321899563E-2</v>
      </c>
      <c r="H1432" s="50">
        <f t="shared" si="134"/>
        <v>7.5314748172152983</v>
      </c>
    </row>
    <row r="1433" spans="2:8" ht="40.5" hidden="1" outlineLevel="1" x14ac:dyDescent="0.25">
      <c r="B1433" s="52" t="s">
        <v>11830</v>
      </c>
      <c r="C1433" s="53">
        <v>39258</v>
      </c>
      <c r="D1433" s="16" t="str">
        <f t="shared" si="131"/>
        <v>CABO MULTIPOLAR DE COBRE, FLEXIVEL, CLASSE 4 OU 5, ISOLACAO EM HEPR, COBERTURA EM PVC-ST2, ANTICHAMA BWF-B, 0,6/1 KV, 3 CONDUTORES DE 2,5 MM2</v>
      </c>
      <c r="E1433" s="54" t="str">
        <f t="shared" si="132"/>
        <v xml:space="preserve">M     </v>
      </c>
      <c r="F1433" s="55" t="str">
        <f t="shared" si="133"/>
        <v>7,60</v>
      </c>
      <c r="G1433" s="56">
        <v>1.4305898975626986E-2</v>
      </c>
      <c r="H1433" s="55">
        <f t="shared" si="134"/>
        <v>0.10872483221476509</v>
      </c>
    </row>
    <row r="1434" spans="2:8" ht="27" hidden="1" outlineLevel="1" x14ac:dyDescent="0.25">
      <c r="B1434" s="47" t="s">
        <v>11830</v>
      </c>
      <c r="C1434" s="48">
        <v>1597</v>
      </c>
      <c r="D1434" s="57" t="str">
        <f t="shared" si="131"/>
        <v>CONECTOR DE ALUMINIO TIPO PRENSA CABO, BITOLA 3/8", PARA CABOS DE DIAMETRO DE 9 A 10 MM</v>
      </c>
      <c r="E1434" s="49" t="str">
        <f t="shared" si="132"/>
        <v xml:space="preserve">UN    </v>
      </c>
      <c r="F1434" s="50" t="str">
        <f t="shared" si="133"/>
        <v>12,95</v>
      </c>
      <c r="G1434" s="51">
        <v>4.2452323061307395E-3</v>
      </c>
      <c r="H1434" s="50">
        <f t="shared" si="134"/>
        <v>5.4975758364393071E-2</v>
      </c>
    </row>
    <row r="1435" spans="2:8" ht="27" hidden="1" outlineLevel="1" x14ac:dyDescent="0.25">
      <c r="B1435" s="52" t="s">
        <v>11830</v>
      </c>
      <c r="C1435" s="53">
        <v>1614</v>
      </c>
      <c r="D1435" s="16" t="str">
        <f t="shared" si="131"/>
        <v>CONTATOR TRIPOLAR, CORRENTE DE 32 A, TENSAO NOMINAL DE *500* V, CATEGORIA AC-2 E AC-3</v>
      </c>
      <c r="E1435" s="54" t="str">
        <f t="shared" si="132"/>
        <v xml:space="preserve">UN    </v>
      </c>
      <c r="F1435" s="55" t="str">
        <f t="shared" si="133"/>
        <v>256,13</v>
      </c>
      <c r="G1435" s="56">
        <v>6.8076923076923078E-4</v>
      </c>
      <c r="H1435" s="55">
        <f t="shared" si="134"/>
        <v>0.17436542307692307</v>
      </c>
    </row>
    <row r="1436" spans="2:8" ht="27" hidden="1" outlineLevel="1" x14ac:dyDescent="0.25">
      <c r="B1436" s="47" t="s">
        <v>11830</v>
      </c>
      <c r="C1436" s="48">
        <v>3302</v>
      </c>
      <c r="D1436" s="57" t="str">
        <f t="shared" si="131"/>
        <v>FUSIVEL NH 100 A TAMANHO 00, CAPACIDADE DE INTERRUPCAO DE 120 KA, TENSAO NOMIMNAL DE 500 V</v>
      </c>
      <c r="E1436" s="49" t="str">
        <f t="shared" si="132"/>
        <v xml:space="preserve">UN    </v>
      </c>
      <c r="F1436" s="50" t="str">
        <f t="shared" si="133"/>
        <v>18,85</v>
      </c>
      <c r="G1436" s="51">
        <v>1.0273972602739725E-3</v>
      </c>
      <c r="H1436" s="50">
        <f t="shared" si="134"/>
        <v>1.9366438356164382E-2</v>
      </c>
    </row>
    <row r="1437" spans="2:8" hidden="1" outlineLevel="1" x14ac:dyDescent="0.25">
      <c r="B1437" s="52" t="s">
        <v>11830</v>
      </c>
      <c r="C1437" s="53">
        <v>34616</v>
      </c>
      <c r="D1437" s="16" t="str">
        <f t="shared" si="131"/>
        <v>DISJUNTOR TIPO DIN/IEC, BIPOLAR DE 6 ATE 32A</v>
      </c>
      <c r="E1437" s="54" t="str">
        <f t="shared" si="132"/>
        <v xml:space="preserve">UN    </v>
      </c>
      <c r="F1437" s="55" t="str">
        <f t="shared" si="133"/>
        <v>51,78</v>
      </c>
      <c r="G1437" s="56">
        <v>0</v>
      </c>
      <c r="H1437" s="55">
        <f t="shared" si="134"/>
        <v>0</v>
      </c>
    </row>
    <row r="1438" spans="2:8" hidden="1" outlineLevel="1" x14ac:dyDescent="0.25">
      <c r="B1438" s="47" t="s">
        <v>11829</v>
      </c>
      <c r="C1438" s="48">
        <v>20</v>
      </c>
      <c r="D1438" s="57" t="str">
        <f t="shared" si="131"/>
        <v>Descarte de lâmpada</v>
      </c>
      <c r="E1438" s="49" t="str">
        <f t="shared" si="132"/>
        <v>Und.</v>
      </c>
      <c r="F1438" s="50">
        <f t="shared" si="133"/>
        <v>2.5</v>
      </c>
      <c r="G1438" s="51">
        <v>1</v>
      </c>
      <c r="H1438" s="50">
        <f t="shared" si="134"/>
        <v>2.5</v>
      </c>
    </row>
    <row r="1439" spans="2:8" collapsed="1" x14ac:dyDescent="0.25"/>
    <row r="1440" spans="2:8" x14ac:dyDescent="0.25">
      <c r="B1440" s="31" t="s">
        <v>9</v>
      </c>
      <c r="C1440" s="31" t="s">
        <v>1</v>
      </c>
      <c r="D1440" s="31"/>
      <c r="E1440" s="31"/>
      <c r="F1440" s="31"/>
      <c r="G1440" s="73" t="s">
        <v>2</v>
      </c>
      <c r="H1440" s="73" t="s">
        <v>66</v>
      </c>
    </row>
    <row r="1441" spans="2:8" ht="73.5" customHeight="1" x14ac:dyDescent="0.25">
      <c r="B1441" s="36" t="s">
        <v>19548</v>
      </c>
      <c r="C1441" s="116" t="s">
        <v>19575</v>
      </c>
      <c r="D1441" s="116"/>
      <c r="E1441" s="116"/>
      <c r="F1441" s="44"/>
      <c r="G1441" s="68" t="s">
        <v>2</v>
      </c>
      <c r="H1441" s="45">
        <f>SUM(H1443:H1458)</f>
        <v>1866.3165606106279</v>
      </c>
    </row>
    <row r="1442" spans="2:8" hidden="1" outlineLevel="1" x14ac:dyDescent="0.25">
      <c r="B1442" s="46" t="s">
        <v>61</v>
      </c>
      <c r="C1442" s="46" t="s">
        <v>60</v>
      </c>
      <c r="D1442" s="46" t="s">
        <v>62</v>
      </c>
      <c r="E1442" s="46" t="s">
        <v>2</v>
      </c>
      <c r="F1442" s="46" t="s">
        <v>63</v>
      </c>
      <c r="G1442" s="69" t="s">
        <v>64</v>
      </c>
      <c r="H1442" s="69" t="s">
        <v>65</v>
      </c>
    </row>
    <row r="1443" spans="2:8" hidden="1" outlineLevel="1" x14ac:dyDescent="0.25">
      <c r="B1443" s="97" t="s">
        <v>58</v>
      </c>
      <c r="C1443" s="101" t="s">
        <v>11971</v>
      </c>
      <c r="D1443" s="16" t="str">
        <f t="shared" ref="D1443:D1458" si="135">IF(B1443="PMSP",VLOOKUP(C1443,PMSP,2,FALSE),IF(B1443="SINAPI",VLOOKUP(C1443,SINAPI,2,FALSE),IF(B1443="Cotações",VLOOKUP(C1443,Cotações,2,FALSE),IF(B1443="CPU",VLOOKUP(C1443,CSP,2,FALSE),VLOOKUP(C1443,SINAPICOMP,2,FALSE)))))</f>
        <v>Complemento de deslocamento para Jaguariúna</v>
      </c>
      <c r="E1443" s="54" t="str">
        <f t="shared" ref="E1443:E1458" si="136">IF(B1443="PMSP",VLOOKUP(C1443,PMSP,3,FALSE),IF(B1443="SINAPI",VLOOKUP(C1443,SINAPI,3,FALSE),IF(B1443="Cotações",VLOOKUP(C1443,Cotações,3,FALSE),IF(B1443="CPU",VLOOKUP(C1443,CSP,3,FALSE),VLOOKUP(C1443,SINAPICOMP,3,FALSE)))))</f>
        <v>Und.</v>
      </c>
      <c r="F1443" s="55">
        <f t="shared" ref="F1443:F1458" si="137">IF(B1443="PMSP",VLOOKUP(C1443,PMSP,5,FALSE),IF(B1443="SINAPI",VLOOKUP(C1443,SINAPI,5,FALSE),IF(B1443="Cotações",VLOOKUP(C1443,Cotações,4,FALSE),IF(B1443="CPU",VLOOKUP(C1443,CSP,4,FALSE),VLOOKUP(C1443,SINAPICOMP,5,FALSE)))))</f>
        <v>374.72</v>
      </c>
      <c r="G1443" s="56">
        <v>0.2</v>
      </c>
      <c r="H1443" s="55">
        <f t="shared" ref="H1443:H1458" si="138">G1443*F1443</f>
        <v>74.944000000000003</v>
      </c>
    </row>
    <row r="1444" spans="2:8" ht="54" hidden="1" outlineLevel="1" x14ac:dyDescent="0.25">
      <c r="B1444" s="47" t="s">
        <v>19279</v>
      </c>
      <c r="C1444" s="48">
        <v>5928</v>
      </c>
      <c r="D1444" s="57" t="str">
        <f t="shared" si="135"/>
        <v>GUINDAUTO HIDRÁULICO, CAPACIDADE MÁXIMA DE CARGA 6200 KG, MOMENTO MÁXIMO DE CARGA 11,7 TM, ALCANCE MÁXIMO HORIZONTAL 9,70 M, INCLUSIVE CAMINHÃO TOCO PBT 16.000 KG, POTÊNCIA DE 189 CV - CHP DIURNO. AF_06/2014</v>
      </c>
      <c r="E1444" s="49" t="str">
        <f t="shared" si="136"/>
        <v>CHP</v>
      </c>
      <c r="F1444" s="50">
        <f t="shared" si="137"/>
        <v>266.04000000000002</v>
      </c>
      <c r="G1444" s="51">
        <v>1.6</v>
      </c>
      <c r="H1444" s="50">
        <f t="shared" si="138"/>
        <v>425.66400000000004</v>
      </c>
    </row>
    <row r="1445" spans="2:8" hidden="1" outlineLevel="1" x14ac:dyDescent="0.25">
      <c r="B1445" s="52" t="s">
        <v>19279</v>
      </c>
      <c r="C1445" s="53">
        <v>88265</v>
      </c>
      <c r="D1445" s="16" t="str">
        <f t="shared" si="135"/>
        <v>ELETRICISTA INDUSTRIAL COM ENCARGOS COMPLEMENTARES</v>
      </c>
      <c r="E1445" s="54" t="str">
        <f t="shared" si="136"/>
        <v>H</v>
      </c>
      <c r="F1445" s="55">
        <f t="shared" si="137"/>
        <v>26.71</v>
      </c>
      <c r="G1445" s="56">
        <v>1.6</v>
      </c>
      <c r="H1445" s="55">
        <f t="shared" si="138"/>
        <v>42.736000000000004</v>
      </c>
    </row>
    <row r="1446" spans="2:8" hidden="1" outlineLevel="1" x14ac:dyDescent="0.25">
      <c r="B1446" s="105" t="s">
        <v>11829</v>
      </c>
      <c r="C1446" s="48">
        <v>21</v>
      </c>
      <c r="D1446" s="57" t="str">
        <f t="shared" si="135"/>
        <v>Plataforma Elevatória de 20 metros à diesel</v>
      </c>
      <c r="E1446" s="49" t="str">
        <f t="shared" si="136"/>
        <v>Diária</v>
      </c>
      <c r="F1446" s="50">
        <f t="shared" si="137"/>
        <v>6160.45</v>
      </c>
      <c r="G1446" s="51">
        <v>0.2</v>
      </c>
      <c r="H1446" s="50">
        <f t="shared" si="138"/>
        <v>1232.0900000000001</v>
      </c>
    </row>
    <row r="1447" spans="2:8" hidden="1" outlineLevel="1" x14ac:dyDescent="0.25">
      <c r="B1447" s="52" t="s">
        <v>58</v>
      </c>
      <c r="C1447" s="101" t="s">
        <v>11900</v>
      </c>
      <c r="D1447" s="16" t="str">
        <f t="shared" si="135"/>
        <v>Valor médio de lâmpadas para Jaguariúna</v>
      </c>
      <c r="E1447" s="54" t="str">
        <f t="shared" si="136"/>
        <v>Und.</v>
      </c>
      <c r="F1447" s="55">
        <f t="shared" si="137"/>
        <v>57.623172536489442</v>
      </c>
      <c r="G1447" s="56">
        <v>0.86154875101773531</v>
      </c>
      <c r="H1447" s="55">
        <f t="shared" si="138"/>
        <v>49.645172328491945</v>
      </c>
    </row>
    <row r="1448" spans="2:8" hidden="1" outlineLevel="1" x14ac:dyDescent="0.25">
      <c r="B1448" s="47" t="s">
        <v>58</v>
      </c>
      <c r="C1448" s="102" t="s">
        <v>11955</v>
      </c>
      <c r="D1448" s="57" t="str">
        <f t="shared" si="135"/>
        <v>Valor médio de reatores para Jaguariúna</v>
      </c>
      <c r="E1448" s="49" t="str">
        <f t="shared" si="136"/>
        <v>Und.</v>
      </c>
      <c r="F1448" s="50">
        <f t="shared" si="137"/>
        <v>120.25226489933752</v>
      </c>
      <c r="G1448" s="51">
        <v>0.16783858565898419</v>
      </c>
      <c r="H1448" s="50">
        <f t="shared" si="138"/>
        <v>20.182970062994318</v>
      </c>
    </row>
    <row r="1449" spans="2:8" ht="27" hidden="1" outlineLevel="1" x14ac:dyDescent="0.25">
      <c r="B1449" s="52" t="s">
        <v>11830</v>
      </c>
      <c r="C1449" s="53">
        <v>2510</v>
      </c>
      <c r="D1449" s="16" t="str">
        <f t="shared" si="135"/>
        <v>RELE FOTOELETRICO INTERNO E EXTERNO BIVOLT 1000 W, DE CONECTOR, SEM BASE</v>
      </c>
      <c r="E1449" s="54" t="str">
        <f t="shared" si="136"/>
        <v xml:space="preserve">UN    </v>
      </c>
      <c r="F1449" s="55" t="str">
        <f t="shared" si="137"/>
        <v>52,40</v>
      </c>
      <c r="G1449" s="56">
        <v>0.19519783314995504</v>
      </c>
      <c r="H1449" s="55">
        <f t="shared" si="138"/>
        <v>10.228366457057644</v>
      </c>
    </row>
    <row r="1450" spans="2:8" hidden="1" outlineLevel="1" x14ac:dyDescent="0.25">
      <c r="B1450" s="47" t="s">
        <v>11830</v>
      </c>
      <c r="C1450" s="48">
        <v>39380</v>
      </c>
      <c r="D1450" s="57" t="str">
        <f t="shared" si="135"/>
        <v>BASE PARA RELE COM SUPORTE METALICO</v>
      </c>
      <c r="E1450" s="49" t="str">
        <f t="shared" si="136"/>
        <v xml:space="preserve">UN    </v>
      </c>
      <c r="F1450" s="50" t="str">
        <f t="shared" si="137"/>
        <v>29,98</v>
      </c>
      <c r="G1450" s="51">
        <v>1.3702142505741564E-2</v>
      </c>
      <c r="H1450" s="50">
        <f t="shared" si="138"/>
        <v>0.41079023232213208</v>
      </c>
    </row>
    <row r="1451" spans="2:8" ht="27" hidden="1" outlineLevel="1" x14ac:dyDescent="0.25">
      <c r="B1451" s="52" t="s">
        <v>11830</v>
      </c>
      <c r="C1451" s="53">
        <v>12294</v>
      </c>
      <c r="D1451" s="16" t="str">
        <f t="shared" si="135"/>
        <v>SOQUETE DE PORCELANA BASE E27, PARA USO AO TEMPO, PARA LAMPADAS</v>
      </c>
      <c r="E1451" s="54" t="str">
        <f t="shared" si="136"/>
        <v xml:space="preserve">UN    </v>
      </c>
      <c r="F1451" s="55" t="str">
        <f t="shared" si="137"/>
        <v>14,96</v>
      </c>
      <c r="G1451" s="56">
        <v>1.7616484314033956E-3</v>
      </c>
      <c r="H1451" s="55">
        <f t="shared" si="138"/>
        <v>2.6354260533794801E-2</v>
      </c>
    </row>
    <row r="1452" spans="2:8" ht="27" hidden="1" outlineLevel="1" x14ac:dyDescent="0.25">
      <c r="B1452" s="47" t="s">
        <v>11826</v>
      </c>
      <c r="C1452" s="48">
        <v>51245</v>
      </c>
      <c r="D1452" s="57" t="str">
        <f t="shared" si="135"/>
        <v>QUADRO COMANDO METÁLICO PINTADO COM MEDIDAS MÍNIMAS DE 95X60X22 CM</v>
      </c>
      <c r="E1452" s="49" t="str">
        <f t="shared" si="136"/>
        <v>Un</v>
      </c>
      <c r="F1452" s="50">
        <f t="shared" si="137"/>
        <v>654.31745476999993</v>
      </c>
      <c r="G1452" s="51">
        <v>1.1510429321899563E-2</v>
      </c>
      <c r="H1452" s="50">
        <f t="shared" si="138"/>
        <v>7.5314748172152983</v>
      </c>
    </row>
    <row r="1453" spans="2:8" ht="40.5" hidden="1" outlineLevel="1" x14ac:dyDescent="0.25">
      <c r="B1453" s="52" t="s">
        <v>11830</v>
      </c>
      <c r="C1453" s="53">
        <v>39258</v>
      </c>
      <c r="D1453" s="16" t="str">
        <f t="shared" si="135"/>
        <v>CABO MULTIPOLAR DE COBRE, FLEXIVEL, CLASSE 4 OU 5, ISOLACAO EM HEPR, COBERTURA EM PVC-ST2, ANTICHAMA BWF-B, 0,6/1 KV, 3 CONDUTORES DE 2,5 MM2</v>
      </c>
      <c r="E1453" s="54" t="str">
        <f t="shared" si="136"/>
        <v xml:space="preserve">M     </v>
      </c>
      <c r="F1453" s="55" t="str">
        <f t="shared" si="137"/>
        <v>7,60</v>
      </c>
      <c r="G1453" s="56">
        <v>1.4305898975626986E-2</v>
      </c>
      <c r="H1453" s="55">
        <f t="shared" si="138"/>
        <v>0.10872483221476509</v>
      </c>
    </row>
    <row r="1454" spans="2:8" ht="27" hidden="1" outlineLevel="1" x14ac:dyDescent="0.25">
      <c r="B1454" s="47" t="s">
        <v>11830</v>
      </c>
      <c r="C1454" s="48">
        <v>1597</v>
      </c>
      <c r="D1454" s="57" t="str">
        <f t="shared" si="135"/>
        <v>CONECTOR DE ALUMINIO TIPO PRENSA CABO, BITOLA 3/8", PARA CABOS DE DIAMETRO DE 9 A 10 MM</v>
      </c>
      <c r="E1454" s="49" t="str">
        <f t="shared" si="136"/>
        <v xml:space="preserve">UN    </v>
      </c>
      <c r="F1454" s="50" t="str">
        <f t="shared" si="137"/>
        <v>12,95</v>
      </c>
      <c r="G1454" s="51">
        <v>4.2452323061307395E-3</v>
      </c>
      <c r="H1454" s="50">
        <f t="shared" si="138"/>
        <v>5.4975758364393071E-2</v>
      </c>
    </row>
    <row r="1455" spans="2:8" ht="27" hidden="1" outlineLevel="1" x14ac:dyDescent="0.25">
      <c r="B1455" s="52" t="s">
        <v>11830</v>
      </c>
      <c r="C1455" s="53">
        <v>1614</v>
      </c>
      <c r="D1455" s="16" t="str">
        <f t="shared" si="135"/>
        <v>CONTATOR TRIPOLAR, CORRENTE DE 32 A, TENSAO NOMINAL DE *500* V, CATEGORIA AC-2 E AC-3</v>
      </c>
      <c r="E1455" s="54" t="str">
        <f t="shared" si="136"/>
        <v xml:space="preserve">UN    </v>
      </c>
      <c r="F1455" s="55" t="str">
        <f t="shared" si="137"/>
        <v>256,13</v>
      </c>
      <c r="G1455" s="56">
        <v>6.8076923076923078E-4</v>
      </c>
      <c r="H1455" s="55">
        <f t="shared" si="138"/>
        <v>0.17436542307692307</v>
      </c>
    </row>
    <row r="1456" spans="2:8" ht="27" hidden="1" outlineLevel="1" x14ac:dyDescent="0.25">
      <c r="B1456" s="47" t="s">
        <v>11830</v>
      </c>
      <c r="C1456" s="48">
        <v>3302</v>
      </c>
      <c r="D1456" s="57" t="str">
        <f t="shared" si="135"/>
        <v>FUSIVEL NH 100 A TAMANHO 00, CAPACIDADE DE INTERRUPCAO DE 120 KA, TENSAO NOMIMNAL DE 500 V</v>
      </c>
      <c r="E1456" s="49" t="str">
        <f t="shared" si="136"/>
        <v xml:space="preserve">UN    </v>
      </c>
      <c r="F1456" s="50" t="str">
        <f t="shared" si="137"/>
        <v>18,85</v>
      </c>
      <c r="G1456" s="51">
        <v>1.0273972602739725E-3</v>
      </c>
      <c r="H1456" s="50">
        <f t="shared" si="138"/>
        <v>1.9366438356164382E-2</v>
      </c>
    </row>
    <row r="1457" spans="2:8" hidden="1" outlineLevel="1" x14ac:dyDescent="0.25">
      <c r="B1457" s="52" t="s">
        <v>11830</v>
      </c>
      <c r="C1457" s="53">
        <v>34616</v>
      </c>
      <c r="D1457" s="16" t="str">
        <f t="shared" si="135"/>
        <v>DISJUNTOR TIPO DIN/IEC, BIPOLAR DE 6 ATE 32A</v>
      </c>
      <c r="E1457" s="54" t="str">
        <f t="shared" si="136"/>
        <v xml:space="preserve">UN    </v>
      </c>
      <c r="F1457" s="55" t="str">
        <f t="shared" si="137"/>
        <v>51,78</v>
      </c>
      <c r="G1457" s="56">
        <v>0</v>
      </c>
      <c r="H1457" s="55">
        <f t="shared" si="138"/>
        <v>0</v>
      </c>
    </row>
    <row r="1458" spans="2:8" hidden="1" outlineLevel="1" x14ac:dyDescent="0.25">
      <c r="B1458" s="47" t="s">
        <v>11829</v>
      </c>
      <c r="C1458" s="48">
        <v>20</v>
      </c>
      <c r="D1458" s="57" t="str">
        <f t="shared" si="135"/>
        <v>Descarte de lâmpada</v>
      </c>
      <c r="E1458" s="49" t="str">
        <f t="shared" si="136"/>
        <v>Und.</v>
      </c>
      <c r="F1458" s="50">
        <f t="shared" si="137"/>
        <v>2.5</v>
      </c>
      <c r="G1458" s="51">
        <v>1</v>
      </c>
      <c r="H1458" s="50">
        <f t="shared" si="138"/>
        <v>2.5</v>
      </c>
    </row>
    <row r="1459" spans="2:8" collapsed="1" x14ac:dyDescent="0.25"/>
    <row r="1460" spans="2:8" x14ac:dyDescent="0.25">
      <c r="B1460" s="31" t="s">
        <v>9</v>
      </c>
      <c r="C1460" s="31" t="s">
        <v>1</v>
      </c>
      <c r="D1460" s="31"/>
      <c r="E1460" s="31"/>
      <c r="F1460" s="31"/>
      <c r="G1460" s="73" t="s">
        <v>2</v>
      </c>
      <c r="H1460" s="73" t="s">
        <v>66</v>
      </c>
    </row>
    <row r="1461" spans="2:8" ht="72" customHeight="1" x14ac:dyDescent="0.25">
      <c r="B1461" s="36" t="s">
        <v>19549</v>
      </c>
      <c r="C1461" s="116" t="s">
        <v>19576</v>
      </c>
      <c r="D1461" s="116"/>
      <c r="E1461" s="116"/>
      <c r="F1461" s="44"/>
      <c r="G1461" s="68" t="s">
        <v>2</v>
      </c>
      <c r="H1461" s="45">
        <f>SUM(H1463:H1478)</f>
        <v>1860.3285939378727</v>
      </c>
    </row>
    <row r="1462" spans="2:8" hidden="1" outlineLevel="1" x14ac:dyDescent="0.25">
      <c r="B1462" s="46" t="s">
        <v>61</v>
      </c>
      <c r="C1462" s="46" t="s">
        <v>60</v>
      </c>
      <c r="D1462" s="46" t="s">
        <v>62</v>
      </c>
      <c r="E1462" s="46" t="s">
        <v>2</v>
      </c>
      <c r="F1462" s="46" t="s">
        <v>63</v>
      </c>
      <c r="G1462" s="69" t="s">
        <v>64</v>
      </c>
      <c r="H1462" s="69" t="s">
        <v>65</v>
      </c>
    </row>
    <row r="1463" spans="2:8" hidden="1" outlineLevel="1" x14ac:dyDescent="0.25">
      <c r="B1463" s="97" t="s">
        <v>58</v>
      </c>
      <c r="C1463" s="101" t="s">
        <v>11972</v>
      </c>
      <c r="D1463" s="16" t="str">
        <f t="shared" ref="D1463:D1478" si="139">IF(B1463="PMSP",VLOOKUP(C1463,PMSP,2,FALSE),IF(B1463="SINAPI",VLOOKUP(C1463,SINAPI,2,FALSE),IF(B1463="Cotações",VLOOKUP(C1463,Cotações,2,FALSE),IF(B1463="CPU",VLOOKUP(C1463,CSP,2,FALSE),VLOOKUP(C1463,SINAPICOMP,2,FALSE)))))</f>
        <v>Complemento de deslocamento para Santo Antônio de Posse</v>
      </c>
      <c r="E1463" s="54" t="str">
        <f t="shared" ref="E1463:E1478" si="140">IF(B1463="PMSP",VLOOKUP(C1463,PMSP,3,FALSE),IF(B1463="SINAPI",VLOOKUP(C1463,SINAPI,3,FALSE),IF(B1463="Cotações",VLOOKUP(C1463,Cotações,3,FALSE),IF(B1463="CPU",VLOOKUP(C1463,CSP,3,FALSE),VLOOKUP(C1463,SINAPICOMP,3,FALSE)))))</f>
        <v>Und.</v>
      </c>
      <c r="F1463" s="55">
        <f t="shared" ref="F1463:F1478" si="141">IF(B1463="PMSP",VLOOKUP(C1463,PMSP,5,FALSE),IF(B1463="SINAPI",VLOOKUP(C1463,SINAPI,5,FALSE),IF(B1463="Cotações",VLOOKUP(C1463,Cotações,4,FALSE),IF(B1463="CPU",VLOOKUP(C1463,CSP,4,FALSE),VLOOKUP(C1463,SINAPICOMP,5,FALSE)))))</f>
        <v>346.61600000000004</v>
      </c>
      <c r="G1463" s="56">
        <v>0.2</v>
      </c>
      <c r="H1463" s="55">
        <f t="shared" ref="H1463:H1478" si="142">G1463*F1463</f>
        <v>69.323200000000014</v>
      </c>
    </row>
    <row r="1464" spans="2:8" ht="54" hidden="1" outlineLevel="1" x14ac:dyDescent="0.25">
      <c r="B1464" s="47" t="s">
        <v>19279</v>
      </c>
      <c r="C1464" s="48">
        <v>5928</v>
      </c>
      <c r="D1464" s="57" t="str">
        <f t="shared" si="139"/>
        <v>GUINDAUTO HIDRÁULICO, CAPACIDADE MÁXIMA DE CARGA 6200 KG, MOMENTO MÁXIMO DE CARGA 11,7 TM, ALCANCE MÁXIMO HORIZONTAL 9,70 M, INCLUSIVE CAMINHÃO TOCO PBT 16.000 KG, POTÊNCIA DE 189 CV - CHP DIURNO. AF_06/2014</v>
      </c>
      <c r="E1464" s="49" t="str">
        <f t="shared" si="140"/>
        <v>CHP</v>
      </c>
      <c r="F1464" s="50">
        <f t="shared" si="141"/>
        <v>266.04000000000002</v>
      </c>
      <c r="G1464" s="51">
        <v>1.6</v>
      </c>
      <c r="H1464" s="50">
        <f t="shared" si="142"/>
        <v>425.66400000000004</v>
      </c>
    </row>
    <row r="1465" spans="2:8" hidden="1" outlineLevel="1" x14ac:dyDescent="0.25">
      <c r="B1465" s="52" t="s">
        <v>19279</v>
      </c>
      <c r="C1465" s="53">
        <v>88265</v>
      </c>
      <c r="D1465" s="16" t="str">
        <f t="shared" si="139"/>
        <v>ELETRICISTA INDUSTRIAL COM ENCARGOS COMPLEMENTARES</v>
      </c>
      <c r="E1465" s="54" t="str">
        <f t="shared" si="140"/>
        <v>H</v>
      </c>
      <c r="F1465" s="55">
        <f t="shared" si="141"/>
        <v>26.71</v>
      </c>
      <c r="G1465" s="56">
        <v>1.6</v>
      </c>
      <c r="H1465" s="55">
        <f t="shared" si="142"/>
        <v>42.736000000000004</v>
      </c>
    </row>
    <row r="1466" spans="2:8" hidden="1" outlineLevel="1" x14ac:dyDescent="0.25">
      <c r="B1466" s="105" t="s">
        <v>11829</v>
      </c>
      <c r="C1466" s="48">
        <v>21</v>
      </c>
      <c r="D1466" s="57" t="str">
        <f t="shared" si="139"/>
        <v>Plataforma Elevatória de 20 metros à diesel</v>
      </c>
      <c r="E1466" s="49" t="str">
        <f t="shared" si="140"/>
        <v>Diária</v>
      </c>
      <c r="F1466" s="50">
        <f t="shared" si="141"/>
        <v>6160.45</v>
      </c>
      <c r="G1466" s="51">
        <v>0.2</v>
      </c>
      <c r="H1466" s="50">
        <f t="shared" si="142"/>
        <v>1232.0900000000001</v>
      </c>
    </row>
    <row r="1467" spans="2:8" hidden="1" outlineLevel="1" x14ac:dyDescent="0.25">
      <c r="B1467" s="52" t="s">
        <v>58</v>
      </c>
      <c r="C1467" s="101" t="s">
        <v>11961</v>
      </c>
      <c r="D1467" s="16" t="str">
        <f t="shared" si="139"/>
        <v>Valor médio de lâmpadas para Santo Antônio de Posse</v>
      </c>
      <c r="E1467" s="54" t="str">
        <f t="shared" si="140"/>
        <v>Und.</v>
      </c>
      <c r="F1467" s="55">
        <f t="shared" si="141"/>
        <v>60.271814733475516</v>
      </c>
      <c r="G1467" s="56">
        <v>0.86154875101773531</v>
      </c>
      <c r="H1467" s="55">
        <f t="shared" si="142"/>
        <v>51.92710670519817</v>
      </c>
    </row>
    <row r="1468" spans="2:8" hidden="1" outlineLevel="1" x14ac:dyDescent="0.25">
      <c r="B1468" s="47" t="s">
        <v>58</v>
      </c>
      <c r="C1468" s="102" t="s">
        <v>11965</v>
      </c>
      <c r="D1468" s="57" t="str">
        <f t="shared" si="139"/>
        <v>Valor médio de reatores para Santo Antônio de Posse</v>
      </c>
      <c r="E1468" s="49" t="str">
        <f t="shared" si="140"/>
        <v>Und.</v>
      </c>
      <c r="F1468" s="50">
        <f t="shared" si="141"/>
        <v>104.46864137164884</v>
      </c>
      <c r="G1468" s="51">
        <v>0.16783858565898419</v>
      </c>
      <c r="H1468" s="50">
        <f t="shared" si="142"/>
        <v>17.533869013533184</v>
      </c>
    </row>
    <row r="1469" spans="2:8" ht="27" hidden="1" outlineLevel="1" x14ac:dyDescent="0.25">
      <c r="B1469" s="52" t="s">
        <v>11830</v>
      </c>
      <c r="C1469" s="53">
        <v>2510</v>
      </c>
      <c r="D1469" s="16" t="str">
        <f t="shared" si="139"/>
        <v>RELE FOTOELETRICO INTERNO E EXTERNO BIVOLT 1000 W, DE CONECTOR, SEM BASE</v>
      </c>
      <c r="E1469" s="54" t="str">
        <f t="shared" si="140"/>
        <v xml:space="preserve">UN    </v>
      </c>
      <c r="F1469" s="55" t="str">
        <f t="shared" si="141"/>
        <v>52,40</v>
      </c>
      <c r="G1469" s="56">
        <v>0.19519783314995504</v>
      </c>
      <c r="H1469" s="55">
        <f t="shared" si="142"/>
        <v>10.228366457057644</v>
      </c>
    </row>
    <row r="1470" spans="2:8" hidden="1" outlineLevel="1" x14ac:dyDescent="0.25">
      <c r="B1470" s="47" t="s">
        <v>11830</v>
      </c>
      <c r="C1470" s="48">
        <v>39380</v>
      </c>
      <c r="D1470" s="57" t="str">
        <f t="shared" si="139"/>
        <v>BASE PARA RELE COM SUPORTE METALICO</v>
      </c>
      <c r="E1470" s="49" t="str">
        <f t="shared" si="140"/>
        <v xml:space="preserve">UN    </v>
      </c>
      <c r="F1470" s="50" t="str">
        <f t="shared" si="141"/>
        <v>29,98</v>
      </c>
      <c r="G1470" s="51">
        <v>1.3702142505741564E-2</v>
      </c>
      <c r="H1470" s="50">
        <f t="shared" si="142"/>
        <v>0.41079023232213208</v>
      </c>
    </row>
    <row r="1471" spans="2:8" ht="27" hidden="1" outlineLevel="1" x14ac:dyDescent="0.25">
      <c r="B1471" s="52" t="s">
        <v>11830</v>
      </c>
      <c r="C1471" s="53">
        <v>12294</v>
      </c>
      <c r="D1471" s="16" t="str">
        <f t="shared" si="139"/>
        <v>SOQUETE DE PORCELANA BASE E27, PARA USO AO TEMPO, PARA LAMPADAS</v>
      </c>
      <c r="E1471" s="54" t="str">
        <f t="shared" si="140"/>
        <v xml:space="preserve">UN    </v>
      </c>
      <c r="F1471" s="55" t="str">
        <f t="shared" si="141"/>
        <v>14,96</v>
      </c>
      <c r="G1471" s="56">
        <v>1.7616484314033956E-3</v>
      </c>
      <c r="H1471" s="55">
        <f t="shared" si="142"/>
        <v>2.6354260533794801E-2</v>
      </c>
    </row>
    <row r="1472" spans="2:8" ht="27" hidden="1" outlineLevel="1" x14ac:dyDescent="0.25">
      <c r="B1472" s="47" t="s">
        <v>11826</v>
      </c>
      <c r="C1472" s="48">
        <v>51245</v>
      </c>
      <c r="D1472" s="57" t="str">
        <f t="shared" si="139"/>
        <v>QUADRO COMANDO METÁLICO PINTADO COM MEDIDAS MÍNIMAS DE 95X60X22 CM</v>
      </c>
      <c r="E1472" s="49" t="str">
        <f t="shared" si="140"/>
        <v>Un</v>
      </c>
      <c r="F1472" s="50">
        <f t="shared" si="141"/>
        <v>654.31745476999993</v>
      </c>
      <c r="G1472" s="51">
        <v>1.1510429321899563E-2</v>
      </c>
      <c r="H1472" s="50">
        <f t="shared" si="142"/>
        <v>7.5314748172152983</v>
      </c>
    </row>
    <row r="1473" spans="2:8" ht="40.5" hidden="1" outlineLevel="1" x14ac:dyDescent="0.25">
      <c r="B1473" s="52" t="s">
        <v>11830</v>
      </c>
      <c r="C1473" s="53">
        <v>39258</v>
      </c>
      <c r="D1473" s="16" t="str">
        <f t="shared" si="139"/>
        <v>CABO MULTIPOLAR DE COBRE, FLEXIVEL, CLASSE 4 OU 5, ISOLACAO EM HEPR, COBERTURA EM PVC-ST2, ANTICHAMA BWF-B, 0,6/1 KV, 3 CONDUTORES DE 2,5 MM2</v>
      </c>
      <c r="E1473" s="54" t="str">
        <f t="shared" si="140"/>
        <v xml:space="preserve">M     </v>
      </c>
      <c r="F1473" s="55" t="str">
        <f t="shared" si="141"/>
        <v>7,60</v>
      </c>
      <c r="G1473" s="56">
        <v>1.4305898975626986E-2</v>
      </c>
      <c r="H1473" s="55">
        <f t="shared" si="142"/>
        <v>0.10872483221476509</v>
      </c>
    </row>
    <row r="1474" spans="2:8" ht="27" hidden="1" outlineLevel="1" x14ac:dyDescent="0.25">
      <c r="B1474" s="47" t="s">
        <v>11830</v>
      </c>
      <c r="C1474" s="48">
        <v>1597</v>
      </c>
      <c r="D1474" s="57" t="str">
        <f t="shared" si="139"/>
        <v>CONECTOR DE ALUMINIO TIPO PRENSA CABO, BITOLA 3/8", PARA CABOS DE DIAMETRO DE 9 A 10 MM</v>
      </c>
      <c r="E1474" s="49" t="str">
        <f t="shared" si="140"/>
        <v xml:space="preserve">UN    </v>
      </c>
      <c r="F1474" s="50" t="str">
        <f t="shared" si="141"/>
        <v>12,95</v>
      </c>
      <c r="G1474" s="51">
        <v>4.2452323061307395E-3</v>
      </c>
      <c r="H1474" s="50">
        <f t="shared" si="142"/>
        <v>5.4975758364393071E-2</v>
      </c>
    </row>
    <row r="1475" spans="2:8" ht="27" hidden="1" outlineLevel="1" x14ac:dyDescent="0.25">
      <c r="B1475" s="52" t="s">
        <v>11830</v>
      </c>
      <c r="C1475" s="53">
        <v>1614</v>
      </c>
      <c r="D1475" s="16" t="str">
        <f t="shared" si="139"/>
        <v>CONTATOR TRIPOLAR, CORRENTE DE 32 A, TENSAO NOMINAL DE *500* V, CATEGORIA AC-2 E AC-3</v>
      </c>
      <c r="E1475" s="54" t="str">
        <f t="shared" si="140"/>
        <v xml:space="preserve">UN    </v>
      </c>
      <c r="F1475" s="55" t="str">
        <f t="shared" si="141"/>
        <v>256,13</v>
      </c>
      <c r="G1475" s="56">
        <v>6.8076923076923078E-4</v>
      </c>
      <c r="H1475" s="55">
        <f t="shared" si="142"/>
        <v>0.17436542307692307</v>
      </c>
    </row>
    <row r="1476" spans="2:8" ht="27" hidden="1" outlineLevel="1" x14ac:dyDescent="0.25">
      <c r="B1476" s="47" t="s">
        <v>11830</v>
      </c>
      <c r="C1476" s="48">
        <v>3302</v>
      </c>
      <c r="D1476" s="57" t="str">
        <f t="shared" si="139"/>
        <v>FUSIVEL NH 100 A TAMANHO 00, CAPACIDADE DE INTERRUPCAO DE 120 KA, TENSAO NOMIMNAL DE 500 V</v>
      </c>
      <c r="E1476" s="49" t="str">
        <f t="shared" si="140"/>
        <v xml:space="preserve">UN    </v>
      </c>
      <c r="F1476" s="50" t="str">
        <f t="shared" si="141"/>
        <v>18,85</v>
      </c>
      <c r="G1476" s="51">
        <v>1.0273972602739725E-3</v>
      </c>
      <c r="H1476" s="50">
        <f t="shared" si="142"/>
        <v>1.9366438356164382E-2</v>
      </c>
    </row>
    <row r="1477" spans="2:8" hidden="1" outlineLevel="1" x14ac:dyDescent="0.25">
      <c r="B1477" s="52" t="s">
        <v>11830</v>
      </c>
      <c r="C1477" s="53">
        <v>34616</v>
      </c>
      <c r="D1477" s="16" t="str">
        <f t="shared" si="139"/>
        <v>DISJUNTOR TIPO DIN/IEC, BIPOLAR DE 6 ATE 32A</v>
      </c>
      <c r="E1477" s="54" t="str">
        <f t="shared" si="140"/>
        <v xml:space="preserve">UN    </v>
      </c>
      <c r="F1477" s="55" t="str">
        <f t="shared" si="141"/>
        <v>51,78</v>
      </c>
      <c r="G1477" s="56">
        <v>0</v>
      </c>
      <c r="H1477" s="55">
        <f t="shared" si="142"/>
        <v>0</v>
      </c>
    </row>
    <row r="1478" spans="2:8" hidden="1" outlineLevel="1" x14ac:dyDescent="0.25">
      <c r="B1478" s="47" t="s">
        <v>11829</v>
      </c>
      <c r="C1478" s="48">
        <v>20</v>
      </c>
      <c r="D1478" s="57" t="str">
        <f t="shared" si="139"/>
        <v>Descarte de lâmpada</v>
      </c>
      <c r="E1478" s="49" t="str">
        <f t="shared" si="140"/>
        <v>Und.</v>
      </c>
      <c r="F1478" s="50">
        <f t="shared" si="141"/>
        <v>2.5</v>
      </c>
      <c r="G1478" s="51">
        <v>1</v>
      </c>
      <c r="H1478" s="50">
        <f t="shared" si="142"/>
        <v>2.5</v>
      </c>
    </row>
    <row r="1479" spans="2:8" collapsed="1" x14ac:dyDescent="0.25"/>
    <row r="1480" spans="2:8" x14ac:dyDescent="0.25">
      <c r="B1480" s="31" t="s">
        <v>9</v>
      </c>
      <c r="C1480" s="31" t="s">
        <v>1</v>
      </c>
      <c r="D1480" s="31"/>
      <c r="E1480" s="31"/>
      <c r="F1480" s="31"/>
      <c r="G1480" s="73" t="s">
        <v>2</v>
      </c>
      <c r="H1480" s="73" t="s">
        <v>66</v>
      </c>
    </row>
    <row r="1481" spans="2:8" ht="53.25" customHeight="1" x14ac:dyDescent="0.25">
      <c r="B1481" s="36" t="s">
        <v>19550</v>
      </c>
      <c r="C1481" s="116" t="s">
        <v>19579</v>
      </c>
      <c r="D1481" s="116"/>
      <c r="E1481" s="116"/>
      <c r="F1481" s="44"/>
      <c r="G1481" s="68" t="s">
        <v>2</v>
      </c>
      <c r="H1481" s="45">
        <f>SUM(H1483:H1485)</f>
        <v>2258.3450000000003</v>
      </c>
    </row>
    <row r="1482" spans="2:8" hidden="1" outlineLevel="1" x14ac:dyDescent="0.25">
      <c r="B1482" s="46" t="s">
        <v>61</v>
      </c>
      <c r="C1482" s="46" t="s">
        <v>60</v>
      </c>
      <c r="D1482" s="46" t="s">
        <v>62</v>
      </c>
      <c r="E1482" s="46" t="s">
        <v>2</v>
      </c>
      <c r="F1482" s="46" t="s">
        <v>63</v>
      </c>
      <c r="G1482" s="69" t="s">
        <v>64</v>
      </c>
      <c r="H1482" s="69" t="s">
        <v>65</v>
      </c>
    </row>
    <row r="1483" spans="2:8" ht="54" hidden="1" outlineLevel="1" x14ac:dyDescent="0.25">
      <c r="B1483" s="47" t="s">
        <v>19279</v>
      </c>
      <c r="C1483" s="48">
        <v>5928</v>
      </c>
      <c r="D1483" s="57" t="str">
        <f>IF(B1483="PMSP",VLOOKUP(C1483,PMSP,2,FALSE),IF(B1483="SINAPI",VLOOKUP(C1483,SINAPI,2,FALSE),IF(B1483="Cotações",VLOOKUP(C1483,Cotações,2,FALSE),IF(B1483="CPU",VLOOKUP(C1483,CSP,2,FALSE),VLOOKUP(C1483,SINAPICOMP,2,FALSE)))))</f>
        <v>GUINDAUTO HIDRÁULICO, CAPACIDADE MÁXIMA DE CARGA 6200 KG, MOMENTO MÁXIMO DE CARGA 11,7 TM, ALCANCE MÁXIMO HORIZONTAL 9,70 M, INCLUSIVE CAMINHÃO TOCO PBT 16.000 KG, POTÊNCIA DE 189 CV - CHP DIURNO. AF_06/2014</v>
      </c>
      <c r="E1483" s="49" t="str">
        <f>IF(B1483="PMSP",VLOOKUP(C1483,PMSP,3,FALSE),IF(B1483="SINAPI",VLOOKUP(C1483,SINAPI,3,FALSE),IF(B1483="Cotações",VLOOKUP(C1483,Cotações,3,FALSE),IF(B1483="CPU",VLOOKUP(C1483,CSP,3,FALSE),VLOOKUP(C1483,SINAPICOMP,3,FALSE)))))</f>
        <v>CHP</v>
      </c>
      <c r="F1483" s="50">
        <f>IF(B1483="PMSP",VLOOKUP(C1483,PMSP,5,FALSE),IF(B1483="SINAPI",VLOOKUP(C1483,SINAPI,5,FALSE),IF(B1483="Cotações",VLOOKUP(C1483,Cotações,4,FALSE),IF(B1483="CPU",VLOOKUP(C1483,CSP,4,FALSE),VLOOKUP(C1483,SINAPICOMP,5,FALSE)))))</f>
        <v>266.04000000000002</v>
      </c>
      <c r="G1483" s="51">
        <v>1.5</v>
      </c>
      <c r="H1483" s="50">
        <f>G1483*F1483</f>
        <v>399.06000000000006</v>
      </c>
    </row>
    <row r="1484" spans="2:8" hidden="1" outlineLevel="1" x14ac:dyDescent="0.25">
      <c r="B1484" s="52" t="s">
        <v>19279</v>
      </c>
      <c r="C1484" s="53">
        <v>88265</v>
      </c>
      <c r="D1484" s="16" t="str">
        <f>IF(B1484="PMSP",VLOOKUP(C1484,PMSP,2,FALSE),IF(B1484="SINAPI",VLOOKUP(C1484,SINAPI,2,FALSE),IF(B1484="Cotações",VLOOKUP(C1484,Cotações,2,FALSE),IF(B1484="CPU",VLOOKUP(C1484,CSP,2,FALSE),VLOOKUP(C1484,SINAPICOMP,2,FALSE)))))</f>
        <v>ELETRICISTA INDUSTRIAL COM ENCARGOS COMPLEMENTARES</v>
      </c>
      <c r="E1484" s="54" t="str">
        <f>IF(B1484="PMSP",VLOOKUP(C1484,PMSP,3,FALSE),IF(B1484="SINAPI",VLOOKUP(C1484,SINAPI,3,FALSE),IF(B1484="Cotações",VLOOKUP(C1484,Cotações,3,FALSE),IF(B1484="CPU",VLOOKUP(C1484,CSP,3,FALSE),VLOOKUP(C1484,SINAPICOMP,3,FALSE)))))</f>
        <v>H</v>
      </c>
      <c r="F1484" s="55">
        <f>IF(B1484="PMSP",VLOOKUP(C1484,PMSP,5,FALSE),IF(B1484="SINAPI",VLOOKUP(C1484,SINAPI,5,FALSE),IF(B1484="Cotações",VLOOKUP(C1484,Cotações,4,FALSE),IF(B1484="CPU",VLOOKUP(C1484,CSP,4,FALSE),VLOOKUP(C1484,SINAPICOMP,5,FALSE)))))</f>
        <v>26.71</v>
      </c>
      <c r="G1484" s="56">
        <v>1.5</v>
      </c>
      <c r="H1484" s="55">
        <f>G1484*F1484</f>
        <v>40.064999999999998</v>
      </c>
    </row>
    <row r="1485" spans="2:8" hidden="1" outlineLevel="1" x14ac:dyDescent="0.25">
      <c r="B1485" s="105" t="s">
        <v>11829</v>
      </c>
      <c r="C1485" s="48">
        <v>22</v>
      </c>
      <c r="D1485" s="57" t="str">
        <f>IF(B1485="PMSP",VLOOKUP(C1485,PMSP,2,FALSE),IF(B1485="SINAPI",VLOOKUP(C1485,SINAPI,2,FALSE),IF(B1485="Cotações",VLOOKUP(C1485,Cotações,2,FALSE),IF(B1485="CPU",VLOOKUP(C1485,CSP,2,FALSE),VLOOKUP(C1485,SINAPICOMP,2,FALSE)))))</f>
        <v>Luminária Topo de Poste, Ref. Merak da Tecnowatt, ou similar.</v>
      </c>
      <c r="E1485" s="49" t="str">
        <f>IF(B1485="PMSP",VLOOKUP(C1485,PMSP,3,FALSE),IF(B1485="SINAPI",VLOOKUP(C1485,SINAPI,3,FALSE),IF(B1485="Cotações",VLOOKUP(C1485,Cotações,3,FALSE),IF(B1485="CPU",VLOOKUP(C1485,CSP,3,FALSE),VLOOKUP(C1485,SINAPICOMP,3,FALSE)))))</f>
        <v>Und.</v>
      </c>
      <c r="F1485" s="50">
        <f>IF(B1485="PMSP",VLOOKUP(C1485,PMSP,5,FALSE),IF(B1485="SINAPI",VLOOKUP(C1485,SINAPI,5,FALSE),IF(B1485="Cotações",VLOOKUP(C1485,Cotações,4,FALSE),IF(B1485="CPU",VLOOKUP(C1485,CSP,4,FALSE),VLOOKUP(C1485,SINAPICOMP,5,FALSE)))))</f>
        <v>1819.22</v>
      </c>
      <c r="G1485" s="51">
        <v>1</v>
      </c>
      <c r="H1485" s="50">
        <f>G1485*F1485</f>
        <v>1819.22</v>
      </c>
    </row>
    <row r="1486" spans="2:8" collapsed="1" x14ac:dyDescent="0.25"/>
    <row r="1487" spans="2:8" x14ac:dyDescent="0.25">
      <c r="B1487" s="31" t="s">
        <v>9</v>
      </c>
      <c r="C1487" s="31" t="s">
        <v>1</v>
      </c>
      <c r="D1487" s="31"/>
      <c r="E1487" s="31"/>
      <c r="F1487" s="31"/>
      <c r="G1487" s="73" t="s">
        <v>2</v>
      </c>
      <c r="H1487" s="73" t="s">
        <v>66</v>
      </c>
    </row>
    <row r="1488" spans="2:8" ht="51.75" customHeight="1" x14ac:dyDescent="0.25">
      <c r="B1488" s="36" t="s">
        <v>19551</v>
      </c>
      <c r="C1488" s="116" t="s">
        <v>19474</v>
      </c>
      <c r="D1488" s="116"/>
      <c r="E1488" s="116"/>
      <c r="F1488" s="44"/>
      <c r="G1488" s="68" t="s">
        <v>2</v>
      </c>
      <c r="H1488" s="45">
        <f>SUM(H1490:H1492)</f>
        <v>2192.7449999999999</v>
      </c>
    </row>
    <row r="1489" spans="2:8" hidden="1" outlineLevel="1" x14ac:dyDescent="0.25">
      <c r="B1489" s="46" t="s">
        <v>61</v>
      </c>
      <c r="C1489" s="46" t="s">
        <v>60</v>
      </c>
      <c r="D1489" s="46" t="s">
        <v>62</v>
      </c>
      <c r="E1489" s="46" t="s">
        <v>2</v>
      </c>
      <c r="F1489" s="46" t="s">
        <v>63</v>
      </c>
      <c r="G1489" s="69" t="s">
        <v>64</v>
      </c>
      <c r="H1489" s="69" t="s">
        <v>65</v>
      </c>
    </row>
    <row r="1490" spans="2:8" ht="54" hidden="1" outlineLevel="1" x14ac:dyDescent="0.25">
      <c r="B1490" s="47" t="s">
        <v>19279</v>
      </c>
      <c r="C1490" s="48">
        <v>5928</v>
      </c>
      <c r="D1490" s="57" t="str">
        <f>IF(B1490="PMSP",VLOOKUP(C1490,PMSP,2,FALSE),IF(B1490="SINAPI",VLOOKUP(C1490,SINAPI,2,FALSE),IF(B1490="Cotações",VLOOKUP(C1490,Cotações,2,FALSE),IF(B1490="CPU",VLOOKUP(C1490,CSP,2,FALSE),VLOOKUP(C1490,SINAPICOMP,2,FALSE)))))</f>
        <v>GUINDAUTO HIDRÁULICO, CAPACIDADE MÁXIMA DE CARGA 6200 KG, MOMENTO MÁXIMO DE CARGA 11,7 TM, ALCANCE MÁXIMO HORIZONTAL 9,70 M, INCLUSIVE CAMINHÃO TOCO PBT 16.000 KG, POTÊNCIA DE 189 CV - CHP DIURNO. AF_06/2014</v>
      </c>
      <c r="E1490" s="49" t="str">
        <f>IF(B1490="PMSP",VLOOKUP(C1490,PMSP,3,FALSE),IF(B1490="SINAPI",VLOOKUP(C1490,SINAPI,3,FALSE),IF(B1490="Cotações",VLOOKUP(C1490,Cotações,3,FALSE),IF(B1490="CPU",VLOOKUP(C1490,CSP,3,FALSE),VLOOKUP(C1490,SINAPICOMP,3,FALSE)))))</f>
        <v>CHP</v>
      </c>
      <c r="F1490" s="50">
        <f>IF(B1490="PMSP",VLOOKUP(C1490,PMSP,5,FALSE),IF(B1490="SINAPI",VLOOKUP(C1490,SINAPI,5,FALSE),IF(B1490="Cotações",VLOOKUP(C1490,Cotações,4,FALSE),IF(B1490="CPU",VLOOKUP(C1490,CSP,4,FALSE),VLOOKUP(C1490,SINAPICOMP,5,FALSE)))))</f>
        <v>266.04000000000002</v>
      </c>
      <c r="G1490" s="51">
        <v>1.5</v>
      </c>
      <c r="H1490" s="50">
        <f>G1490*F1490</f>
        <v>399.06000000000006</v>
      </c>
    </row>
    <row r="1491" spans="2:8" hidden="1" outlineLevel="1" x14ac:dyDescent="0.25">
      <c r="B1491" s="52" t="s">
        <v>19279</v>
      </c>
      <c r="C1491" s="53">
        <v>88265</v>
      </c>
      <c r="D1491" s="16" t="str">
        <f>IF(B1491="PMSP",VLOOKUP(C1491,PMSP,2,FALSE),IF(B1491="SINAPI",VLOOKUP(C1491,SINAPI,2,FALSE),IF(B1491="Cotações",VLOOKUP(C1491,Cotações,2,FALSE),IF(B1491="CPU",VLOOKUP(C1491,CSP,2,FALSE),VLOOKUP(C1491,SINAPICOMP,2,FALSE)))))</f>
        <v>ELETRICISTA INDUSTRIAL COM ENCARGOS COMPLEMENTARES</v>
      </c>
      <c r="E1491" s="54" t="str">
        <f>IF(B1491="PMSP",VLOOKUP(C1491,PMSP,3,FALSE),IF(B1491="SINAPI",VLOOKUP(C1491,SINAPI,3,FALSE),IF(B1491="Cotações",VLOOKUP(C1491,Cotações,3,FALSE),IF(B1491="CPU",VLOOKUP(C1491,CSP,3,FALSE),VLOOKUP(C1491,SINAPICOMP,3,FALSE)))))</f>
        <v>H</v>
      </c>
      <c r="F1491" s="55">
        <f>IF(B1491="PMSP",VLOOKUP(C1491,PMSP,5,FALSE),IF(B1491="SINAPI",VLOOKUP(C1491,SINAPI,5,FALSE),IF(B1491="Cotações",VLOOKUP(C1491,Cotações,4,FALSE),IF(B1491="CPU",VLOOKUP(C1491,CSP,4,FALSE),VLOOKUP(C1491,SINAPICOMP,5,FALSE)))))</f>
        <v>26.71</v>
      </c>
      <c r="G1491" s="56">
        <v>1.5</v>
      </c>
      <c r="H1491" s="55">
        <f>G1491*F1491</f>
        <v>40.064999999999998</v>
      </c>
    </row>
    <row r="1492" spans="2:8" ht="27" hidden="1" outlineLevel="1" x14ac:dyDescent="0.25">
      <c r="B1492" s="105" t="s">
        <v>11829</v>
      </c>
      <c r="C1492" s="48">
        <v>23</v>
      </c>
      <c r="D1492" s="57" t="str">
        <f>IF(B1492="PMSP",VLOOKUP(C1492,PMSP,2,FALSE),IF(B1492="SINAPI",VLOOKUP(C1492,SINAPI,2,FALSE),IF(B1492="Cotações",VLOOKUP(C1492,Cotações,2,FALSE),IF(B1492="CPU",VLOOKUP(C1492,CSP,2,FALSE),VLOOKUP(C1492,SINAPICOMP,2,FALSE)))))</f>
        <v>Luminária Topo de Poste estilo colonial, Ref. Paris da Tecnowatt, ou similar.</v>
      </c>
      <c r="E1492" s="49" t="str">
        <f>IF(B1492="PMSP",VLOOKUP(C1492,PMSP,3,FALSE),IF(B1492="SINAPI",VLOOKUP(C1492,SINAPI,3,FALSE),IF(B1492="Cotações",VLOOKUP(C1492,Cotações,3,FALSE),IF(B1492="CPU",VLOOKUP(C1492,CSP,3,FALSE),VLOOKUP(C1492,SINAPICOMP,3,FALSE)))))</f>
        <v>Und.</v>
      </c>
      <c r="F1492" s="50">
        <f>IF(B1492="PMSP",VLOOKUP(C1492,PMSP,5,FALSE),IF(B1492="SINAPI",VLOOKUP(C1492,SINAPI,5,FALSE),IF(B1492="Cotações",VLOOKUP(C1492,Cotações,4,FALSE),IF(B1492="CPU",VLOOKUP(C1492,CSP,4,FALSE),VLOOKUP(C1492,SINAPICOMP,5,FALSE)))))</f>
        <v>1753.62</v>
      </c>
      <c r="G1492" s="51">
        <v>1</v>
      </c>
      <c r="H1492" s="50">
        <f>G1492*F1492</f>
        <v>1753.62</v>
      </c>
    </row>
    <row r="1493" spans="2:8" collapsed="1" x14ac:dyDescent="0.25"/>
    <row r="1494" spans="2:8" x14ac:dyDescent="0.25">
      <c r="B1494" s="31" t="s">
        <v>9</v>
      </c>
      <c r="C1494" s="31" t="s">
        <v>1</v>
      </c>
      <c r="D1494" s="31"/>
      <c r="E1494" s="31"/>
      <c r="F1494" s="31"/>
      <c r="G1494" s="73" t="s">
        <v>2</v>
      </c>
      <c r="H1494" s="73" t="s">
        <v>66</v>
      </c>
    </row>
    <row r="1495" spans="2:8" ht="44.25" customHeight="1" x14ac:dyDescent="0.25">
      <c r="B1495" s="36" t="s">
        <v>19552</v>
      </c>
      <c r="C1495" s="116" t="s">
        <v>19588</v>
      </c>
      <c r="D1495" s="116"/>
      <c r="E1495" s="116"/>
      <c r="F1495" s="44"/>
      <c r="G1495" s="68" t="s">
        <v>2</v>
      </c>
      <c r="H1495" s="45">
        <f>SUM(H1497:H1501)</f>
        <v>1425.0719383800001</v>
      </c>
    </row>
    <row r="1496" spans="2:8" hidden="1" outlineLevel="1" x14ac:dyDescent="0.25">
      <c r="B1496" s="46" t="s">
        <v>61</v>
      </c>
      <c r="C1496" s="46" t="s">
        <v>60</v>
      </c>
      <c r="D1496" s="46" t="s">
        <v>62</v>
      </c>
      <c r="E1496" s="46" t="s">
        <v>2</v>
      </c>
      <c r="F1496" s="46" t="s">
        <v>63</v>
      </c>
      <c r="G1496" s="69" t="s">
        <v>64</v>
      </c>
      <c r="H1496" s="69" t="s">
        <v>65</v>
      </c>
    </row>
    <row r="1497" spans="2:8" ht="54" hidden="1" outlineLevel="1" x14ac:dyDescent="0.25">
      <c r="B1497" s="47" t="s">
        <v>19279</v>
      </c>
      <c r="C1497" s="48">
        <v>5928</v>
      </c>
      <c r="D1497" s="57" t="str">
        <f>IF(B1497="PMSP",VLOOKUP(C1497,PMSP,2,FALSE),IF(B1497="SINAPI",VLOOKUP(C1497,SINAPI,2,FALSE),IF(B1497="Cotações",VLOOKUP(C1497,Cotações,2,FALSE),IF(B1497="CPU",VLOOKUP(C1497,CSP,2,FALSE),VLOOKUP(C1497,SINAPICOMP,2,FALSE)))))</f>
        <v>GUINDAUTO HIDRÁULICO, CAPACIDADE MÁXIMA DE CARGA 6200 KG, MOMENTO MÁXIMO DE CARGA 11,7 TM, ALCANCE MÁXIMO HORIZONTAL 9,70 M, INCLUSIVE CAMINHÃO TOCO PBT 16.000 KG, POTÊNCIA DE 189 CV - CHP DIURNO. AF_06/2014</v>
      </c>
      <c r="E1497" s="49" t="str">
        <f>IF(B1497="PMSP",VLOOKUP(C1497,PMSP,3,FALSE),IF(B1497="SINAPI",VLOOKUP(C1497,SINAPI,3,FALSE),IF(B1497="Cotações",VLOOKUP(C1497,Cotações,3,FALSE),IF(B1497="CPU",VLOOKUP(C1497,CSP,3,FALSE),VLOOKUP(C1497,SINAPICOMP,3,FALSE)))))</f>
        <v>CHP</v>
      </c>
      <c r="F1497" s="50">
        <f>IF(B1497="PMSP",VLOOKUP(C1497,PMSP,5,FALSE),IF(B1497="SINAPI",VLOOKUP(C1497,SINAPI,5,FALSE),IF(B1497="Cotações",VLOOKUP(C1497,Cotações,4,FALSE),IF(B1497="CPU",VLOOKUP(C1497,CSP,4,FALSE),VLOOKUP(C1497,SINAPICOMP,5,FALSE)))))</f>
        <v>266.04000000000002</v>
      </c>
      <c r="G1497" s="51">
        <v>1.5</v>
      </c>
      <c r="H1497" s="50">
        <f>G1497*F1497</f>
        <v>399.06000000000006</v>
      </c>
    </row>
    <row r="1498" spans="2:8" hidden="1" outlineLevel="1" x14ac:dyDescent="0.25">
      <c r="B1498" s="52" t="s">
        <v>19279</v>
      </c>
      <c r="C1498" s="53">
        <v>88265</v>
      </c>
      <c r="D1498" s="16" t="str">
        <f>IF(B1498="PMSP",VLOOKUP(C1498,PMSP,2,FALSE),IF(B1498="SINAPI",VLOOKUP(C1498,SINAPI,2,FALSE),IF(B1498="Cotações",VLOOKUP(C1498,Cotações,2,FALSE),IF(B1498="CPU",VLOOKUP(C1498,CSP,2,FALSE),VLOOKUP(C1498,SINAPICOMP,2,FALSE)))))</f>
        <v>ELETRICISTA INDUSTRIAL COM ENCARGOS COMPLEMENTARES</v>
      </c>
      <c r="E1498" s="54" t="str">
        <f>IF(B1498="PMSP",VLOOKUP(C1498,PMSP,3,FALSE),IF(B1498="SINAPI",VLOOKUP(C1498,SINAPI,3,FALSE),IF(B1498="Cotações",VLOOKUP(C1498,Cotações,3,FALSE),IF(B1498="CPU",VLOOKUP(C1498,CSP,3,FALSE),VLOOKUP(C1498,SINAPICOMP,3,FALSE)))))</f>
        <v>H</v>
      </c>
      <c r="F1498" s="55">
        <f>IF(B1498="PMSP",VLOOKUP(C1498,PMSP,5,FALSE),IF(B1498="SINAPI",VLOOKUP(C1498,SINAPI,5,FALSE),IF(B1498="Cotações",VLOOKUP(C1498,Cotações,4,FALSE),IF(B1498="CPU",VLOOKUP(C1498,CSP,4,FALSE),VLOOKUP(C1498,SINAPICOMP,5,FALSE)))))</f>
        <v>26.71</v>
      </c>
      <c r="G1498" s="56">
        <v>1.5</v>
      </c>
      <c r="H1498" s="55">
        <f>G1498*F1498</f>
        <v>40.064999999999998</v>
      </c>
    </row>
    <row r="1499" spans="2:8" ht="54" hidden="1" outlineLevel="1" x14ac:dyDescent="0.25">
      <c r="B1499" s="105" t="s">
        <v>11829</v>
      </c>
      <c r="C1499" s="48">
        <v>24</v>
      </c>
      <c r="D1499" s="57" t="str">
        <f>IF(B1499="PMSP",VLOOKUP(C1499,PMSP,2,FALSE),IF(B1499="SINAPI",VLOOKUP(C1499,SINAPI,2,FALSE),IF(B1499="Cotações",VLOOKUP(C1499,Cotações,2,FALSE),IF(B1499="CPU",VLOOKUP(C1499,CSP,2,FALSE),VLOOKUP(C1499,SINAPICOMP,2,FALSE)))))</f>
        <v>Globo decorativo esférico de Ø500mm, base em alumínio fundido, difusor em acrílico transaparente e refletor em semi-esfera repuxado em capa de alumínio anodizado, ref. GL-306 da Aladin ou similar</v>
      </c>
      <c r="E1499" s="49" t="str">
        <f>IF(B1499="PMSP",VLOOKUP(C1499,PMSP,3,FALSE),IF(B1499="SINAPI",VLOOKUP(C1499,SINAPI,3,FALSE),IF(B1499="Cotações",VLOOKUP(C1499,Cotações,3,FALSE),IF(B1499="CPU",VLOOKUP(C1499,CSP,3,FALSE),VLOOKUP(C1499,SINAPICOMP,3,FALSE)))))</f>
        <v>Und.</v>
      </c>
      <c r="F1499" s="50">
        <f>IF(B1499="PMSP",VLOOKUP(C1499,PMSP,5,FALSE),IF(B1499="SINAPI",VLOOKUP(C1499,SINAPI,5,FALSE),IF(B1499="Cotações",VLOOKUP(C1499,Cotações,4,FALSE),IF(B1499="CPU",VLOOKUP(C1499,CSP,4,FALSE),VLOOKUP(C1499,SINAPICOMP,5,FALSE)))))</f>
        <v>834</v>
      </c>
      <c r="G1499" s="51">
        <v>1</v>
      </c>
      <c r="H1499" s="50">
        <f>G1499*F1499</f>
        <v>834</v>
      </c>
    </row>
    <row r="1500" spans="2:8" hidden="1" outlineLevel="1" x14ac:dyDescent="0.25">
      <c r="B1500" s="111" t="s">
        <v>11826</v>
      </c>
      <c r="C1500" s="53">
        <v>56062</v>
      </c>
      <c r="D1500" s="16" t="str">
        <f>IF(B1500="PMSP",VLOOKUP(C1500,PMSP,2,FALSE),IF(B1500="SINAPI",VLOOKUP(C1500,SINAPI,2,FALSE),IF(B1500="Cotações",VLOOKUP(C1500,Cotações,2,FALSE),IF(B1500="CPU",VLOOKUP(C1500,CSP,2,FALSE),VLOOKUP(C1500,SINAPICOMP,2,FALSE)))))</f>
        <v>REATOR PARA LÂMPADA VAPOR METÁLICO - 220V - 150W</v>
      </c>
      <c r="E1500" s="54" t="str">
        <f>IF(B1500="PMSP",VLOOKUP(C1500,PMSP,3,FALSE),IF(B1500="SINAPI",VLOOKUP(C1500,SINAPI,3,FALSE),IF(B1500="Cotações",VLOOKUP(C1500,Cotações,3,FALSE),IF(B1500="CPU",VLOOKUP(C1500,CSP,3,FALSE),VLOOKUP(C1500,SINAPICOMP,3,FALSE)))))</f>
        <v>Un</v>
      </c>
      <c r="F1500" s="55">
        <f>IF(B1500="PMSP",VLOOKUP(C1500,PMSP,5,FALSE),IF(B1500="SINAPI",VLOOKUP(C1500,SINAPI,5,FALSE),IF(B1500="Cotações",VLOOKUP(C1500,Cotações,4,FALSE),IF(B1500="CPU",VLOOKUP(C1500,CSP,4,FALSE),VLOOKUP(C1500,SINAPICOMP,5,FALSE)))))</f>
        <v>102.01693837999998</v>
      </c>
      <c r="G1500" s="56">
        <v>1</v>
      </c>
      <c r="H1500" s="55">
        <f>G1500*F1500</f>
        <v>102.01693837999998</v>
      </c>
    </row>
    <row r="1501" spans="2:8" hidden="1" outlineLevel="1" x14ac:dyDescent="0.25">
      <c r="B1501" s="105" t="s">
        <v>11830</v>
      </c>
      <c r="C1501" s="48">
        <v>39376</v>
      </c>
      <c r="D1501" s="57" t="str">
        <f>IF(B1501="PMSP",VLOOKUP(C1501,PMSP,2,FALSE),IF(B1501="SINAPI",VLOOKUP(C1501,SINAPI,2,FALSE),IF(B1501="Cotações",VLOOKUP(C1501,Cotações,2,FALSE),IF(B1501="CPU",VLOOKUP(C1501,CSP,2,FALSE),VLOOKUP(C1501,SINAPICOMP,2,FALSE)))))</f>
        <v>LAMPADA VAPOR METALICO OVOIDE 150 W, BASE E27/E40</v>
      </c>
      <c r="E1501" s="49" t="str">
        <f>IF(B1501="PMSP",VLOOKUP(C1501,PMSP,3,FALSE),IF(B1501="SINAPI",VLOOKUP(C1501,SINAPI,3,FALSE),IF(B1501="Cotações",VLOOKUP(C1501,Cotações,3,FALSE),IF(B1501="CPU",VLOOKUP(C1501,CSP,3,FALSE),VLOOKUP(C1501,SINAPICOMP,3,FALSE)))))</f>
        <v xml:space="preserve">UN    </v>
      </c>
      <c r="F1501" s="50" t="str">
        <f>IF(B1501="PMSP",VLOOKUP(C1501,PMSP,5,FALSE),IF(B1501="SINAPI",VLOOKUP(C1501,SINAPI,5,FALSE),IF(B1501="Cotações",VLOOKUP(C1501,Cotações,4,FALSE),IF(B1501="CPU",VLOOKUP(C1501,CSP,4,FALSE),VLOOKUP(C1501,SINAPICOMP,5,FALSE)))))</f>
        <v>49,93</v>
      </c>
      <c r="G1501" s="51">
        <v>1</v>
      </c>
      <c r="H1501" s="50">
        <f>G1501*F1501</f>
        <v>49.93</v>
      </c>
    </row>
    <row r="1502" spans="2:8" collapsed="1" x14ac:dyDescent="0.25"/>
    <row r="1503" spans="2:8" x14ac:dyDescent="0.25">
      <c r="B1503" s="31" t="s">
        <v>9</v>
      </c>
      <c r="C1503" s="31" t="s">
        <v>1</v>
      </c>
      <c r="D1503" s="31"/>
      <c r="E1503" s="31"/>
      <c r="F1503" s="31"/>
      <c r="G1503" s="73" t="s">
        <v>2</v>
      </c>
      <c r="H1503" s="73" t="s">
        <v>66</v>
      </c>
    </row>
    <row r="1504" spans="2:8" ht="48.75" customHeight="1" x14ac:dyDescent="0.25">
      <c r="B1504" s="36" t="s">
        <v>19553</v>
      </c>
      <c r="C1504" s="116" t="s">
        <v>19588</v>
      </c>
      <c r="D1504" s="116"/>
      <c r="E1504" s="116"/>
      <c r="F1504" s="44"/>
      <c r="G1504" s="68" t="s">
        <v>2</v>
      </c>
      <c r="H1504" s="45">
        <f>SUM(H1506:H1510)</f>
        <v>1467.0719383800001</v>
      </c>
    </row>
    <row r="1505" spans="2:8" hidden="1" outlineLevel="1" x14ac:dyDescent="0.25">
      <c r="B1505" s="46" t="s">
        <v>61</v>
      </c>
      <c r="C1505" s="46" t="s">
        <v>60</v>
      </c>
      <c r="D1505" s="46" t="s">
        <v>62</v>
      </c>
      <c r="E1505" s="46" t="s">
        <v>2</v>
      </c>
      <c r="F1505" s="46" t="s">
        <v>63</v>
      </c>
      <c r="G1505" s="69" t="s">
        <v>64</v>
      </c>
      <c r="H1505" s="69" t="s">
        <v>65</v>
      </c>
    </row>
    <row r="1506" spans="2:8" ht="54" hidden="1" outlineLevel="1" x14ac:dyDescent="0.25">
      <c r="B1506" s="47" t="s">
        <v>19279</v>
      </c>
      <c r="C1506" s="48">
        <v>5928</v>
      </c>
      <c r="D1506" s="57" t="str">
        <f>IF(B1506="PMSP",VLOOKUP(C1506,PMSP,2,FALSE),IF(B1506="SINAPI",VLOOKUP(C1506,SINAPI,2,FALSE),IF(B1506="Cotações",VLOOKUP(C1506,Cotações,2,FALSE),IF(B1506="CPU",VLOOKUP(C1506,CSP,2,FALSE),VLOOKUP(C1506,SINAPICOMP,2,FALSE)))))</f>
        <v>GUINDAUTO HIDRÁULICO, CAPACIDADE MÁXIMA DE CARGA 6200 KG, MOMENTO MÁXIMO DE CARGA 11,7 TM, ALCANCE MÁXIMO HORIZONTAL 9,70 M, INCLUSIVE CAMINHÃO TOCO PBT 16.000 KG, POTÊNCIA DE 189 CV - CHP DIURNO. AF_06/2014</v>
      </c>
      <c r="E1506" s="49" t="str">
        <f>IF(B1506="PMSP",VLOOKUP(C1506,PMSP,3,FALSE),IF(B1506="SINAPI",VLOOKUP(C1506,SINAPI,3,FALSE),IF(B1506="Cotações",VLOOKUP(C1506,Cotações,3,FALSE),IF(B1506="CPU",VLOOKUP(C1506,CSP,3,FALSE),VLOOKUP(C1506,SINAPICOMP,3,FALSE)))))</f>
        <v>CHP</v>
      </c>
      <c r="F1506" s="50">
        <f>IF(B1506="PMSP",VLOOKUP(C1506,PMSP,5,FALSE),IF(B1506="SINAPI",VLOOKUP(C1506,SINAPI,5,FALSE),IF(B1506="Cotações",VLOOKUP(C1506,Cotações,4,FALSE),IF(B1506="CPU",VLOOKUP(C1506,CSP,4,FALSE),VLOOKUP(C1506,SINAPICOMP,5,FALSE)))))</f>
        <v>266.04000000000002</v>
      </c>
      <c r="G1506" s="51">
        <v>1.5</v>
      </c>
      <c r="H1506" s="50">
        <f>G1506*F1506</f>
        <v>399.06000000000006</v>
      </c>
    </row>
    <row r="1507" spans="2:8" hidden="1" outlineLevel="1" x14ac:dyDescent="0.25">
      <c r="B1507" s="52" t="s">
        <v>19279</v>
      </c>
      <c r="C1507" s="53">
        <v>88265</v>
      </c>
      <c r="D1507" s="16" t="str">
        <f>IF(B1507="PMSP",VLOOKUP(C1507,PMSP,2,FALSE),IF(B1507="SINAPI",VLOOKUP(C1507,SINAPI,2,FALSE),IF(B1507="Cotações",VLOOKUP(C1507,Cotações,2,FALSE),IF(B1507="CPU",VLOOKUP(C1507,CSP,2,FALSE),VLOOKUP(C1507,SINAPICOMP,2,FALSE)))))</f>
        <v>ELETRICISTA INDUSTRIAL COM ENCARGOS COMPLEMENTARES</v>
      </c>
      <c r="E1507" s="54" t="str">
        <f>IF(B1507="PMSP",VLOOKUP(C1507,PMSP,3,FALSE),IF(B1507="SINAPI",VLOOKUP(C1507,SINAPI,3,FALSE),IF(B1507="Cotações",VLOOKUP(C1507,Cotações,3,FALSE),IF(B1507="CPU",VLOOKUP(C1507,CSP,3,FALSE),VLOOKUP(C1507,SINAPICOMP,3,FALSE)))))</f>
        <v>H</v>
      </c>
      <c r="F1507" s="55">
        <f>IF(B1507="PMSP",VLOOKUP(C1507,PMSP,5,FALSE),IF(B1507="SINAPI",VLOOKUP(C1507,SINAPI,5,FALSE),IF(B1507="Cotações",VLOOKUP(C1507,Cotações,4,FALSE),IF(B1507="CPU",VLOOKUP(C1507,CSP,4,FALSE),VLOOKUP(C1507,SINAPICOMP,5,FALSE)))))</f>
        <v>26.71</v>
      </c>
      <c r="G1507" s="56">
        <v>1.5</v>
      </c>
      <c r="H1507" s="55">
        <f>G1507*F1507</f>
        <v>40.064999999999998</v>
      </c>
    </row>
    <row r="1508" spans="2:8" ht="54" hidden="1" outlineLevel="1" x14ac:dyDescent="0.25">
      <c r="B1508" s="105" t="s">
        <v>11829</v>
      </c>
      <c r="C1508" s="48">
        <v>25</v>
      </c>
      <c r="D1508" s="57" t="str">
        <f>IF(B1508="PMSP",VLOOKUP(C1508,PMSP,2,FALSE),IF(B1508="SINAPI",VLOOKUP(C1508,SINAPI,2,FALSE),IF(B1508="Cotações",VLOOKUP(C1508,Cotações,2,FALSE),IF(B1508="CPU",VLOOKUP(C1508,CSP,2,FALSE),VLOOKUP(C1508,SINAPICOMP,2,FALSE)))))</f>
        <v>Globo decorativo esférico de Ø500mm, base em alumínio fundido, difusor em acrílico leitoso e refletor em semi-esfera repuxado em capa de alumínio anodizado, ref. GL-305 da Aladin ou similar</v>
      </c>
      <c r="E1508" s="49" t="str">
        <f>IF(B1508="PMSP",VLOOKUP(C1508,PMSP,3,FALSE),IF(B1508="SINAPI",VLOOKUP(C1508,SINAPI,3,FALSE),IF(B1508="Cotações",VLOOKUP(C1508,Cotações,3,FALSE),IF(B1508="CPU",VLOOKUP(C1508,CSP,3,FALSE),VLOOKUP(C1508,SINAPICOMP,3,FALSE)))))</f>
        <v>Und.</v>
      </c>
      <c r="F1508" s="50">
        <f>IF(B1508="PMSP",VLOOKUP(C1508,PMSP,5,FALSE),IF(B1508="SINAPI",VLOOKUP(C1508,SINAPI,5,FALSE),IF(B1508="Cotações",VLOOKUP(C1508,Cotações,4,FALSE),IF(B1508="CPU",VLOOKUP(C1508,CSP,4,FALSE),VLOOKUP(C1508,SINAPICOMP,5,FALSE)))))</f>
        <v>876</v>
      </c>
      <c r="G1508" s="51">
        <v>1</v>
      </c>
      <c r="H1508" s="50">
        <f>G1508*F1508</f>
        <v>876</v>
      </c>
    </row>
    <row r="1509" spans="2:8" hidden="1" outlineLevel="1" x14ac:dyDescent="0.25">
      <c r="B1509" s="111" t="s">
        <v>11826</v>
      </c>
      <c r="C1509" s="53">
        <v>56062</v>
      </c>
      <c r="D1509" s="16" t="str">
        <f>IF(B1509="PMSP",VLOOKUP(C1509,PMSP,2,FALSE),IF(B1509="SINAPI",VLOOKUP(C1509,SINAPI,2,FALSE),IF(B1509="Cotações",VLOOKUP(C1509,Cotações,2,FALSE),IF(B1509="CPU",VLOOKUP(C1509,CSP,2,FALSE),VLOOKUP(C1509,SINAPICOMP,2,FALSE)))))</f>
        <v>REATOR PARA LÂMPADA VAPOR METÁLICO - 220V - 150W</v>
      </c>
      <c r="E1509" s="54" t="str">
        <f>IF(B1509="PMSP",VLOOKUP(C1509,PMSP,3,FALSE),IF(B1509="SINAPI",VLOOKUP(C1509,SINAPI,3,FALSE),IF(B1509="Cotações",VLOOKUP(C1509,Cotações,3,FALSE),IF(B1509="CPU",VLOOKUP(C1509,CSP,3,FALSE),VLOOKUP(C1509,SINAPICOMP,3,FALSE)))))</f>
        <v>Un</v>
      </c>
      <c r="F1509" s="55">
        <f>IF(B1509="PMSP",VLOOKUP(C1509,PMSP,5,FALSE),IF(B1509="SINAPI",VLOOKUP(C1509,SINAPI,5,FALSE),IF(B1509="Cotações",VLOOKUP(C1509,Cotações,4,FALSE),IF(B1509="CPU",VLOOKUP(C1509,CSP,4,FALSE),VLOOKUP(C1509,SINAPICOMP,5,FALSE)))))</f>
        <v>102.01693837999998</v>
      </c>
      <c r="G1509" s="56">
        <v>1</v>
      </c>
      <c r="H1509" s="55">
        <f>G1509*F1509</f>
        <v>102.01693837999998</v>
      </c>
    </row>
    <row r="1510" spans="2:8" hidden="1" outlineLevel="1" x14ac:dyDescent="0.25">
      <c r="B1510" s="105" t="s">
        <v>11830</v>
      </c>
      <c r="C1510" s="48">
        <v>39376</v>
      </c>
      <c r="D1510" s="57" t="str">
        <f>IF(B1510="PMSP",VLOOKUP(C1510,PMSP,2,FALSE),IF(B1510="SINAPI",VLOOKUP(C1510,SINAPI,2,FALSE),IF(B1510="Cotações",VLOOKUP(C1510,Cotações,2,FALSE),IF(B1510="CPU",VLOOKUP(C1510,CSP,2,FALSE),VLOOKUP(C1510,SINAPICOMP,2,FALSE)))))</f>
        <v>LAMPADA VAPOR METALICO OVOIDE 150 W, BASE E27/E40</v>
      </c>
      <c r="E1510" s="49" t="str">
        <f>IF(B1510="PMSP",VLOOKUP(C1510,PMSP,3,FALSE),IF(B1510="SINAPI",VLOOKUP(C1510,SINAPI,3,FALSE),IF(B1510="Cotações",VLOOKUP(C1510,Cotações,3,FALSE),IF(B1510="CPU",VLOOKUP(C1510,CSP,3,FALSE),VLOOKUP(C1510,SINAPICOMP,3,FALSE)))))</f>
        <v xml:space="preserve">UN    </v>
      </c>
      <c r="F1510" s="50" t="str">
        <f>IF(B1510="PMSP",VLOOKUP(C1510,PMSP,5,FALSE),IF(B1510="SINAPI",VLOOKUP(C1510,SINAPI,5,FALSE),IF(B1510="Cotações",VLOOKUP(C1510,Cotações,4,FALSE),IF(B1510="CPU",VLOOKUP(C1510,CSP,4,FALSE),VLOOKUP(C1510,SINAPICOMP,5,FALSE)))))</f>
        <v>49,93</v>
      </c>
      <c r="G1510" s="51">
        <v>1</v>
      </c>
      <c r="H1510" s="50">
        <f>G1510*F1510</f>
        <v>49.93</v>
      </c>
    </row>
    <row r="1511" spans="2:8" collapsed="1" x14ac:dyDescent="0.25"/>
    <row r="1512" spans="2:8" x14ac:dyDescent="0.25">
      <c r="B1512" s="31" t="s">
        <v>9</v>
      </c>
      <c r="C1512" s="31" t="s">
        <v>1</v>
      </c>
      <c r="D1512" s="31"/>
      <c r="E1512" s="31"/>
      <c r="F1512" s="31"/>
      <c r="G1512" s="73" t="s">
        <v>2</v>
      </c>
      <c r="H1512" s="73" t="s">
        <v>66</v>
      </c>
    </row>
    <row r="1513" spans="2:8" ht="39.75" customHeight="1" x14ac:dyDescent="0.25">
      <c r="B1513" s="36" t="s">
        <v>19554</v>
      </c>
      <c r="C1513" s="116" t="s">
        <v>19583</v>
      </c>
      <c r="D1513" s="116"/>
      <c r="E1513" s="116"/>
      <c r="F1513" s="44"/>
      <c r="G1513" s="68" t="s">
        <v>2</v>
      </c>
      <c r="H1513" s="45">
        <f>SUM(H1515:H1519)</f>
        <v>953.07193837999989</v>
      </c>
    </row>
    <row r="1514" spans="2:8" hidden="1" outlineLevel="1" x14ac:dyDescent="0.25">
      <c r="B1514" s="46" t="s">
        <v>61</v>
      </c>
      <c r="C1514" s="46" t="s">
        <v>60</v>
      </c>
      <c r="D1514" s="46" t="s">
        <v>62</v>
      </c>
      <c r="E1514" s="46" t="s">
        <v>2</v>
      </c>
      <c r="F1514" s="46" t="s">
        <v>63</v>
      </c>
      <c r="G1514" s="69" t="s">
        <v>64</v>
      </c>
      <c r="H1514" s="69" t="s">
        <v>65</v>
      </c>
    </row>
    <row r="1515" spans="2:8" ht="54" hidden="1" outlineLevel="1" x14ac:dyDescent="0.25">
      <c r="B1515" s="47" t="s">
        <v>19279</v>
      </c>
      <c r="C1515" s="48">
        <v>5928</v>
      </c>
      <c r="D1515" s="57" t="str">
        <f>IF(B1515="PMSP",VLOOKUP(C1515,PMSP,2,FALSE),IF(B1515="SINAPI",VLOOKUP(C1515,SINAPI,2,FALSE),IF(B1515="Cotações",VLOOKUP(C1515,Cotações,2,FALSE),IF(B1515="CPU",VLOOKUP(C1515,CSP,2,FALSE),VLOOKUP(C1515,SINAPICOMP,2,FALSE)))))</f>
        <v>GUINDAUTO HIDRÁULICO, CAPACIDADE MÁXIMA DE CARGA 6200 KG, MOMENTO MÁXIMO DE CARGA 11,7 TM, ALCANCE MÁXIMO HORIZONTAL 9,70 M, INCLUSIVE CAMINHÃO TOCO PBT 16.000 KG, POTÊNCIA DE 189 CV - CHP DIURNO. AF_06/2014</v>
      </c>
      <c r="E1515" s="49" t="str">
        <f>IF(B1515="PMSP",VLOOKUP(C1515,PMSP,3,FALSE),IF(B1515="SINAPI",VLOOKUP(C1515,SINAPI,3,FALSE),IF(B1515="Cotações",VLOOKUP(C1515,Cotações,3,FALSE),IF(B1515="CPU",VLOOKUP(C1515,CSP,3,FALSE),VLOOKUP(C1515,SINAPICOMP,3,FALSE)))))</f>
        <v>CHP</v>
      </c>
      <c r="F1515" s="50">
        <f>IF(B1515="PMSP",VLOOKUP(C1515,PMSP,5,FALSE),IF(B1515="SINAPI",VLOOKUP(C1515,SINAPI,5,FALSE),IF(B1515="Cotações",VLOOKUP(C1515,Cotações,4,FALSE),IF(B1515="CPU",VLOOKUP(C1515,CSP,4,FALSE),VLOOKUP(C1515,SINAPICOMP,5,FALSE)))))</f>
        <v>266.04000000000002</v>
      </c>
      <c r="G1515" s="51">
        <v>1.5</v>
      </c>
      <c r="H1515" s="50">
        <f>G1515*F1515</f>
        <v>399.06000000000006</v>
      </c>
    </row>
    <row r="1516" spans="2:8" hidden="1" outlineLevel="1" x14ac:dyDescent="0.25">
      <c r="B1516" s="52" t="s">
        <v>19279</v>
      </c>
      <c r="C1516" s="53">
        <v>88265</v>
      </c>
      <c r="D1516" s="16" t="str">
        <f>IF(B1516="PMSP",VLOOKUP(C1516,PMSP,2,FALSE),IF(B1516="SINAPI",VLOOKUP(C1516,SINAPI,2,FALSE),IF(B1516="Cotações",VLOOKUP(C1516,Cotações,2,FALSE),IF(B1516="CPU",VLOOKUP(C1516,CSP,2,FALSE),VLOOKUP(C1516,SINAPICOMP,2,FALSE)))))</f>
        <v>ELETRICISTA INDUSTRIAL COM ENCARGOS COMPLEMENTARES</v>
      </c>
      <c r="E1516" s="54" t="str">
        <f>IF(B1516="PMSP",VLOOKUP(C1516,PMSP,3,FALSE),IF(B1516="SINAPI",VLOOKUP(C1516,SINAPI,3,FALSE),IF(B1516="Cotações",VLOOKUP(C1516,Cotações,3,FALSE),IF(B1516="CPU",VLOOKUP(C1516,CSP,3,FALSE),VLOOKUP(C1516,SINAPICOMP,3,FALSE)))))</f>
        <v>H</v>
      </c>
      <c r="F1516" s="55">
        <f>IF(B1516="PMSP",VLOOKUP(C1516,PMSP,5,FALSE),IF(B1516="SINAPI",VLOOKUP(C1516,SINAPI,5,FALSE),IF(B1516="Cotações",VLOOKUP(C1516,Cotações,4,FALSE),IF(B1516="CPU",VLOOKUP(C1516,CSP,4,FALSE),VLOOKUP(C1516,SINAPICOMP,5,FALSE)))))</f>
        <v>26.71</v>
      </c>
      <c r="G1516" s="56">
        <v>1.5</v>
      </c>
      <c r="H1516" s="55">
        <f>G1516*F1516</f>
        <v>40.064999999999998</v>
      </c>
    </row>
    <row r="1517" spans="2:8" ht="40.5" hidden="1" outlineLevel="1" x14ac:dyDescent="0.25">
      <c r="B1517" s="105" t="s">
        <v>11829</v>
      </c>
      <c r="C1517" s="48">
        <v>26</v>
      </c>
      <c r="D1517" s="57" t="str">
        <f>IF(B1517="PMSP",VLOOKUP(C1517,PMSP,2,FALSE),IF(B1517="SINAPI",VLOOKUP(C1517,SINAPI,2,FALSE),IF(B1517="Cotações",VLOOKUP(C1517,Cotações,2,FALSE),IF(B1517="CPU",VLOOKUP(C1517,CSP,2,FALSE),VLOOKUP(C1517,SINAPICOMP,2,FALSE)))))</f>
        <v>Globo decorativo esférico de Ø500mm, base em alumínio fundido com alojamento para reator, globo em polietileno de alta densidade, ref. GL-304 da Aladin ou similar</v>
      </c>
      <c r="E1517" s="49" t="str">
        <f>IF(B1517="PMSP",VLOOKUP(C1517,PMSP,3,FALSE),IF(B1517="SINAPI",VLOOKUP(C1517,SINAPI,3,FALSE),IF(B1517="Cotações",VLOOKUP(C1517,Cotações,3,FALSE),IF(B1517="CPU",VLOOKUP(C1517,CSP,3,FALSE),VLOOKUP(C1517,SINAPICOMP,3,FALSE)))))</f>
        <v>Und.</v>
      </c>
      <c r="F1517" s="50">
        <f>IF(B1517="PMSP",VLOOKUP(C1517,PMSP,5,FALSE),IF(B1517="SINAPI",VLOOKUP(C1517,SINAPI,5,FALSE),IF(B1517="Cotações",VLOOKUP(C1517,Cotações,4,FALSE),IF(B1517="CPU",VLOOKUP(C1517,CSP,4,FALSE),VLOOKUP(C1517,SINAPICOMP,5,FALSE)))))</f>
        <v>362</v>
      </c>
      <c r="G1517" s="51">
        <v>1</v>
      </c>
      <c r="H1517" s="50">
        <f>G1517*F1517</f>
        <v>362</v>
      </c>
    </row>
    <row r="1518" spans="2:8" hidden="1" outlineLevel="1" x14ac:dyDescent="0.25">
      <c r="B1518" s="111" t="s">
        <v>11826</v>
      </c>
      <c r="C1518" s="53">
        <v>56062</v>
      </c>
      <c r="D1518" s="16" t="str">
        <f>IF(B1518="PMSP",VLOOKUP(C1518,PMSP,2,FALSE),IF(B1518="SINAPI",VLOOKUP(C1518,SINAPI,2,FALSE),IF(B1518="Cotações",VLOOKUP(C1518,Cotações,2,FALSE),IF(B1518="CPU",VLOOKUP(C1518,CSP,2,FALSE),VLOOKUP(C1518,SINAPICOMP,2,FALSE)))))</f>
        <v>REATOR PARA LÂMPADA VAPOR METÁLICO - 220V - 150W</v>
      </c>
      <c r="E1518" s="54" t="str">
        <f>IF(B1518="PMSP",VLOOKUP(C1518,PMSP,3,FALSE),IF(B1518="SINAPI",VLOOKUP(C1518,SINAPI,3,FALSE),IF(B1518="Cotações",VLOOKUP(C1518,Cotações,3,FALSE),IF(B1518="CPU",VLOOKUP(C1518,CSP,3,FALSE),VLOOKUP(C1518,SINAPICOMP,3,FALSE)))))</f>
        <v>Un</v>
      </c>
      <c r="F1518" s="55">
        <f>IF(B1518="PMSP",VLOOKUP(C1518,PMSP,5,FALSE),IF(B1518="SINAPI",VLOOKUP(C1518,SINAPI,5,FALSE),IF(B1518="Cotações",VLOOKUP(C1518,Cotações,4,FALSE),IF(B1518="CPU",VLOOKUP(C1518,CSP,4,FALSE),VLOOKUP(C1518,SINAPICOMP,5,FALSE)))))</f>
        <v>102.01693837999998</v>
      </c>
      <c r="G1518" s="56">
        <v>1</v>
      </c>
      <c r="H1518" s="55">
        <f>G1518*F1518</f>
        <v>102.01693837999998</v>
      </c>
    </row>
    <row r="1519" spans="2:8" hidden="1" outlineLevel="1" x14ac:dyDescent="0.25">
      <c r="B1519" s="105" t="s">
        <v>11830</v>
      </c>
      <c r="C1519" s="48">
        <v>39376</v>
      </c>
      <c r="D1519" s="57" t="str">
        <f>IF(B1519="PMSP",VLOOKUP(C1519,PMSP,2,FALSE),IF(B1519="SINAPI",VLOOKUP(C1519,SINAPI,2,FALSE),IF(B1519="Cotações",VLOOKUP(C1519,Cotações,2,FALSE),IF(B1519="CPU",VLOOKUP(C1519,CSP,2,FALSE),VLOOKUP(C1519,SINAPICOMP,2,FALSE)))))</f>
        <v>LAMPADA VAPOR METALICO OVOIDE 150 W, BASE E27/E40</v>
      </c>
      <c r="E1519" s="49" t="str">
        <f>IF(B1519="PMSP",VLOOKUP(C1519,PMSP,3,FALSE),IF(B1519="SINAPI",VLOOKUP(C1519,SINAPI,3,FALSE),IF(B1519="Cotações",VLOOKUP(C1519,Cotações,3,FALSE),IF(B1519="CPU",VLOOKUP(C1519,CSP,3,FALSE),VLOOKUP(C1519,SINAPICOMP,3,FALSE)))))</f>
        <v xml:space="preserve">UN    </v>
      </c>
      <c r="F1519" s="50" t="str">
        <f>IF(B1519="PMSP",VLOOKUP(C1519,PMSP,5,FALSE),IF(B1519="SINAPI",VLOOKUP(C1519,SINAPI,5,FALSE),IF(B1519="Cotações",VLOOKUP(C1519,Cotações,4,FALSE),IF(B1519="CPU",VLOOKUP(C1519,CSP,4,FALSE),VLOOKUP(C1519,SINAPICOMP,5,FALSE)))))</f>
        <v>49,93</v>
      </c>
      <c r="G1519" s="51">
        <v>1</v>
      </c>
      <c r="H1519" s="50">
        <f>G1519*F1519</f>
        <v>49.93</v>
      </c>
    </row>
    <row r="1520" spans="2:8" collapsed="1" x14ac:dyDescent="0.25"/>
  </sheetData>
  <mergeCells count="169">
    <mergeCell ref="C1163:E1163"/>
    <mergeCell ref="C1182:E1182"/>
    <mergeCell ref="C1202:E1202"/>
    <mergeCell ref="C1222:E1222"/>
    <mergeCell ref="C1130:E1130"/>
    <mergeCell ref="C1139:E1139"/>
    <mergeCell ref="C1152:E1152"/>
    <mergeCell ref="C1060:E1060"/>
    <mergeCell ref="C1068:E1068"/>
    <mergeCell ref="C1076:E1076"/>
    <mergeCell ref="C1083:E1083"/>
    <mergeCell ref="C1090:E1090"/>
    <mergeCell ref="C1097:E1097"/>
    <mergeCell ref="C1105:E1105"/>
    <mergeCell ref="C1113:E1113"/>
    <mergeCell ref="C1121:E1121"/>
    <mergeCell ref="C3:E3"/>
    <mergeCell ref="C12:E12"/>
    <mergeCell ref="C1015:E1015"/>
    <mergeCell ref="C1022:E1022"/>
    <mergeCell ref="C1029:E1029"/>
    <mergeCell ref="C1036:E1036"/>
    <mergeCell ref="C1044:E1044"/>
    <mergeCell ref="C1052:E1052"/>
    <mergeCell ref="C57:E57"/>
    <mergeCell ref="C65:E65"/>
    <mergeCell ref="C72:E72"/>
    <mergeCell ref="C79:E79"/>
    <mergeCell ref="C20:E20"/>
    <mergeCell ref="C27:E27"/>
    <mergeCell ref="C32:E32"/>
    <mergeCell ref="C39:E39"/>
    <mergeCell ref="C48:E48"/>
    <mergeCell ref="C130:E130"/>
    <mergeCell ref="C138:E138"/>
    <mergeCell ref="C144:E144"/>
    <mergeCell ref="C151:E151"/>
    <mergeCell ref="C160:E160"/>
    <mergeCell ref="C167:E167"/>
    <mergeCell ref="C88:E88"/>
    <mergeCell ref="C96:E96"/>
    <mergeCell ref="C102:E102"/>
    <mergeCell ref="C107:E107"/>
    <mergeCell ref="C112:E112"/>
    <mergeCell ref="C121:E121"/>
    <mergeCell ref="C215:E215"/>
    <mergeCell ref="C222:E222"/>
    <mergeCell ref="C231:E231"/>
    <mergeCell ref="C240:E240"/>
    <mergeCell ref="C246:E246"/>
    <mergeCell ref="C252:E252"/>
    <mergeCell ref="C173:E173"/>
    <mergeCell ref="C178:E178"/>
    <mergeCell ref="C184:E184"/>
    <mergeCell ref="C193:E193"/>
    <mergeCell ref="C202:E202"/>
    <mergeCell ref="C209:E209"/>
    <mergeCell ref="C308:E308"/>
    <mergeCell ref="C315:E315"/>
    <mergeCell ref="C321:E321"/>
    <mergeCell ref="C326:E326"/>
    <mergeCell ref="C333:E333"/>
    <mergeCell ref="C342:E342"/>
    <mergeCell ref="C259:E259"/>
    <mergeCell ref="C268:E268"/>
    <mergeCell ref="C277:E277"/>
    <mergeCell ref="C286:E286"/>
    <mergeCell ref="C292:E292"/>
    <mergeCell ref="C299:E299"/>
    <mergeCell ref="C395:E395"/>
    <mergeCell ref="C400:E400"/>
    <mergeCell ref="C407:E407"/>
    <mergeCell ref="C416:E416"/>
    <mergeCell ref="C425:E425"/>
    <mergeCell ref="C434:E434"/>
    <mergeCell ref="C351:E351"/>
    <mergeCell ref="C358:E358"/>
    <mergeCell ref="C364:E364"/>
    <mergeCell ref="C371:E371"/>
    <mergeCell ref="C380:E380"/>
    <mergeCell ref="C389:E389"/>
    <mergeCell ref="C482:E482"/>
    <mergeCell ref="C491:E491"/>
    <mergeCell ref="C500:E500"/>
    <mergeCell ref="C507:E507"/>
    <mergeCell ref="C514:E514"/>
    <mergeCell ref="C521:E521"/>
    <mergeCell ref="C440:E440"/>
    <mergeCell ref="C447:E447"/>
    <mergeCell ref="C456:E456"/>
    <mergeCell ref="C463:E463"/>
    <mergeCell ref="C470:E470"/>
    <mergeCell ref="C477:E477"/>
    <mergeCell ref="C572:E572"/>
    <mergeCell ref="C580:E580"/>
    <mergeCell ref="C585:E585"/>
    <mergeCell ref="C592:E592"/>
    <mergeCell ref="C599:E599"/>
    <mergeCell ref="C606:E606"/>
    <mergeCell ref="C530:E530"/>
    <mergeCell ref="C538:E538"/>
    <mergeCell ref="C543:E543"/>
    <mergeCell ref="C548:E548"/>
    <mergeCell ref="C554:E554"/>
    <mergeCell ref="C563:E563"/>
    <mergeCell ref="C653:E653"/>
    <mergeCell ref="C659:E659"/>
    <mergeCell ref="C665:E665"/>
    <mergeCell ref="C671:E671"/>
    <mergeCell ref="C688:E688"/>
    <mergeCell ref="C612:E612"/>
    <mergeCell ref="C619:E619"/>
    <mergeCell ref="C625:E625"/>
    <mergeCell ref="C631:E631"/>
    <mergeCell ref="C637:E637"/>
    <mergeCell ref="C750:E750"/>
    <mergeCell ref="C766:E766"/>
    <mergeCell ref="C773:E773"/>
    <mergeCell ref="C780:E780"/>
    <mergeCell ref="C787:E787"/>
    <mergeCell ref="C803:E803"/>
    <mergeCell ref="C695:E695"/>
    <mergeCell ref="C702:E702"/>
    <mergeCell ref="C743:E743"/>
    <mergeCell ref="C736:E736"/>
    <mergeCell ref="C729:E729"/>
    <mergeCell ref="C709:E709"/>
    <mergeCell ref="C863:E863"/>
    <mergeCell ref="C882:E882"/>
    <mergeCell ref="C889:E889"/>
    <mergeCell ref="C896:E896"/>
    <mergeCell ref="C903:E903"/>
    <mergeCell ref="C922:E922"/>
    <mergeCell ref="C810:E810"/>
    <mergeCell ref="C817:E817"/>
    <mergeCell ref="C824:E824"/>
    <mergeCell ref="C842:E842"/>
    <mergeCell ref="C849:E849"/>
    <mergeCell ref="C856:E856"/>
    <mergeCell ref="C1007:E1007"/>
    <mergeCell ref="C967:E967"/>
    <mergeCell ref="C973:E973"/>
    <mergeCell ref="C979:E979"/>
    <mergeCell ref="C985:E985"/>
    <mergeCell ref="C991:E991"/>
    <mergeCell ref="C999:E999"/>
    <mergeCell ref="C929:E929"/>
    <mergeCell ref="C936:E936"/>
    <mergeCell ref="C943:E943"/>
    <mergeCell ref="C949:E949"/>
    <mergeCell ref="C955:E955"/>
    <mergeCell ref="C961:E961"/>
    <mergeCell ref="C1421:E1421"/>
    <mergeCell ref="C1441:E1441"/>
    <mergeCell ref="C1461:E1461"/>
    <mergeCell ref="C1481:E1481"/>
    <mergeCell ref="C1488:E1488"/>
    <mergeCell ref="C1495:E1495"/>
    <mergeCell ref="C1504:E1504"/>
    <mergeCell ref="C1513:E1513"/>
    <mergeCell ref="C1242:E1242"/>
    <mergeCell ref="C1262:E1262"/>
    <mergeCell ref="C1282:E1282"/>
    <mergeCell ref="C1302:E1302"/>
    <mergeCell ref="C1322:E1322"/>
    <mergeCell ref="C1341:E1341"/>
    <mergeCell ref="C1361:E1361"/>
    <mergeCell ref="C1381:E1381"/>
    <mergeCell ref="C1401:E1401"/>
  </mergeCells>
  <phoneticPr fontId="8" type="noConversion"/>
  <pageMargins left="0.511811024" right="0.511811024" top="0.78740157499999996" bottom="0.78740157499999996" header="0.31496062000000002" footer="0.31496062000000002"/>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4F399-923F-452B-B3AC-418BB5C658DC}">
  <dimension ref="B2:E194"/>
  <sheetViews>
    <sheetView showGridLines="0" workbookViewId="0">
      <selection activeCell="B2" sqref="B2"/>
    </sheetView>
  </sheetViews>
  <sheetFormatPr defaultRowHeight="13.5" x14ac:dyDescent="0.25"/>
  <cols>
    <col min="1" max="2" width="9.140625" style="1"/>
    <col min="3" max="3" width="63.28515625" style="2" bestFit="1" customWidth="1"/>
    <col min="4" max="4" width="13.42578125" style="3" customWidth="1"/>
    <col min="5" max="5" width="17.140625" style="30" customWidth="1"/>
    <col min="6" max="16384" width="9.140625" style="1"/>
  </cols>
  <sheetData>
    <row r="2" spans="2:5" x14ac:dyDescent="0.25">
      <c r="B2" s="58" t="s">
        <v>9</v>
      </c>
      <c r="C2" s="35" t="s">
        <v>11838</v>
      </c>
      <c r="D2" s="72" t="s">
        <v>2</v>
      </c>
      <c r="E2" s="59" t="s">
        <v>11827</v>
      </c>
    </row>
    <row r="3" spans="2:5" ht="27" x14ac:dyDescent="0.25">
      <c r="B3" s="60" t="s">
        <v>59</v>
      </c>
      <c r="C3" s="13" t="str">
        <f t="shared" ref="C3:C34" si="0">VLOOKUP(B3,CAP,2,FALSE)</f>
        <v>Valor médio de lâmpadas de vapor de sódio para Artur Nogueira</v>
      </c>
      <c r="D3" s="49" t="str">
        <f t="shared" ref="D3:D34" si="1">VLOOKUP(B3,CAP,6,FALSE)</f>
        <v>Und.</v>
      </c>
      <c r="E3" s="33">
        <f t="shared" ref="E3:E34" si="2">VLOOKUP(B3,CAP,7,FALSE)</f>
        <v>53.134025809010545</v>
      </c>
    </row>
    <row r="4" spans="2:5" ht="27" x14ac:dyDescent="0.25">
      <c r="B4" s="61" t="s">
        <v>11831</v>
      </c>
      <c r="C4" s="16" t="str">
        <f t="shared" si="0"/>
        <v>Valor médio de lâmpadas de vapor de metálico para Artur Nogueira</v>
      </c>
      <c r="D4" s="54" t="str">
        <f t="shared" si="1"/>
        <v>Und.</v>
      </c>
      <c r="E4" s="34">
        <f t="shared" si="2"/>
        <v>69.846009302738011</v>
      </c>
    </row>
    <row r="5" spans="2:5" ht="27" x14ac:dyDescent="0.25">
      <c r="B5" s="60" t="s">
        <v>11833</v>
      </c>
      <c r="C5" s="13" t="str">
        <f t="shared" si="0"/>
        <v>Valor médio de lâmpadas de vapor de mercúrio para Artur Nogueira</v>
      </c>
      <c r="D5" s="49" t="str">
        <f t="shared" si="1"/>
        <v>Und.</v>
      </c>
      <c r="E5" s="33">
        <f t="shared" si="2"/>
        <v>51.204603289777772</v>
      </c>
    </row>
    <row r="6" spans="2:5" x14ac:dyDescent="0.25">
      <c r="B6" s="61" t="s">
        <v>11834</v>
      </c>
      <c r="C6" s="16" t="str">
        <f t="shared" si="0"/>
        <v>Valor médio de lâmpadas mista para Artur Nogueira</v>
      </c>
      <c r="D6" s="54" t="str">
        <f t="shared" si="1"/>
        <v>Und.</v>
      </c>
      <c r="E6" s="34">
        <f t="shared" si="2"/>
        <v>27.3</v>
      </c>
    </row>
    <row r="7" spans="2:5" ht="27" x14ac:dyDescent="0.25">
      <c r="B7" s="60" t="s">
        <v>11836</v>
      </c>
      <c r="C7" s="13" t="str">
        <f t="shared" si="0"/>
        <v>Valor médio de lâmpadas fluorescente compacta para Artur Nogueira</v>
      </c>
      <c r="D7" s="49" t="str">
        <f t="shared" si="1"/>
        <v>Und.</v>
      </c>
      <c r="E7" s="33">
        <f t="shared" si="2"/>
        <v>118.31004290699998</v>
      </c>
    </row>
    <row r="8" spans="2:5" x14ac:dyDescent="0.25">
      <c r="B8" s="61" t="s">
        <v>11837</v>
      </c>
      <c r="C8" s="16" t="str">
        <f t="shared" si="0"/>
        <v>Valor médio de lâmpadas para Artur Nogueira</v>
      </c>
      <c r="D8" s="54" t="str">
        <f t="shared" si="1"/>
        <v>Und.</v>
      </c>
      <c r="E8" s="34">
        <f t="shared" si="2"/>
        <v>54.279447121377416</v>
      </c>
    </row>
    <row r="9" spans="2:5" ht="27" x14ac:dyDescent="0.25">
      <c r="B9" s="60" t="s">
        <v>11839</v>
      </c>
      <c r="C9" s="13" t="str">
        <f t="shared" si="0"/>
        <v>Valor médio de reatores para lâmpada de vapor de sódio para Artur Nogueira</v>
      </c>
      <c r="D9" s="49" t="str">
        <f t="shared" si="1"/>
        <v>Und.</v>
      </c>
      <c r="E9" s="33">
        <f t="shared" si="2"/>
        <v>108.03147853300081</v>
      </c>
    </row>
    <row r="10" spans="2:5" ht="27" x14ac:dyDescent="0.25">
      <c r="B10" s="61" t="s">
        <v>11841</v>
      </c>
      <c r="C10" s="16" t="str">
        <f t="shared" si="0"/>
        <v>Valor médio de reatores para lâmpada de vapor de metálico para Artur Nogueira</v>
      </c>
      <c r="D10" s="54" t="str">
        <f t="shared" si="1"/>
        <v>Und.</v>
      </c>
      <c r="E10" s="34">
        <f t="shared" si="2"/>
        <v>112.29832362979299</v>
      </c>
    </row>
    <row r="11" spans="2:5" ht="27" x14ac:dyDescent="0.25">
      <c r="B11" s="60" t="s">
        <v>11843</v>
      </c>
      <c r="C11" s="13" t="str">
        <f t="shared" si="0"/>
        <v>Valor médio de reatores para lâmpada de vapor de mercúrio para Artur Nogueira</v>
      </c>
      <c r="D11" s="49" t="str">
        <f t="shared" si="1"/>
        <v>Und.</v>
      </c>
      <c r="E11" s="33">
        <f t="shared" si="2"/>
        <v>172.04645284533336</v>
      </c>
    </row>
    <row r="12" spans="2:5" x14ac:dyDescent="0.25">
      <c r="B12" s="61" t="s">
        <v>11844</v>
      </c>
      <c r="C12" s="16" t="str">
        <f t="shared" si="0"/>
        <v>Valor médio de reatores para Artur Nogueira</v>
      </c>
      <c r="D12" s="54" t="str">
        <f t="shared" si="1"/>
        <v>Und.</v>
      </c>
      <c r="E12" s="34">
        <f t="shared" si="2"/>
        <v>109.01528634802416</v>
      </c>
    </row>
    <row r="13" spans="2:5" x14ac:dyDescent="0.25">
      <c r="B13" s="60" t="s">
        <v>11845</v>
      </c>
      <c r="C13" s="13" t="str">
        <f t="shared" si="0"/>
        <v>Valor médio de lâmpadas de vapor de sódio para Conchal</v>
      </c>
      <c r="D13" s="49" t="str">
        <f t="shared" si="1"/>
        <v>Und.</v>
      </c>
      <c r="E13" s="33">
        <f t="shared" si="2"/>
        <v>54.602082368554768</v>
      </c>
    </row>
    <row r="14" spans="2:5" x14ac:dyDescent="0.25">
      <c r="B14" s="61" t="s">
        <v>11846</v>
      </c>
      <c r="C14" s="16" t="str">
        <f t="shared" si="0"/>
        <v>Valor médio de lâmpadas de vapor de metálico para Conchal</v>
      </c>
      <c r="D14" s="54" t="str">
        <f t="shared" si="1"/>
        <v>Und.</v>
      </c>
      <c r="E14" s="34">
        <f t="shared" si="2"/>
        <v>76.358980010601712</v>
      </c>
    </row>
    <row r="15" spans="2:5" x14ac:dyDescent="0.25">
      <c r="B15" s="60" t="s">
        <v>11847</v>
      </c>
      <c r="C15" s="13" t="str">
        <f t="shared" si="0"/>
        <v>Valor médio de lâmpadas de vapor de mercúrio para Conchal</v>
      </c>
      <c r="D15" s="49" t="str">
        <f t="shared" si="1"/>
        <v>Und.</v>
      </c>
      <c r="E15" s="33">
        <f t="shared" si="2"/>
        <v>28.884097537866666</v>
      </c>
    </row>
    <row r="16" spans="2:5" x14ac:dyDescent="0.25">
      <c r="B16" s="61" t="s">
        <v>11848</v>
      </c>
      <c r="C16" s="16" t="str">
        <f t="shared" si="0"/>
        <v>Valor médio de lâmpadas mista para Conchal</v>
      </c>
      <c r="D16" s="54" t="str">
        <f t="shared" si="1"/>
        <v>Und.</v>
      </c>
      <c r="E16" s="34">
        <f t="shared" si="2"/>
        <v>68.599999999999994</v>
      </c>
    </row>
    <row r="17" spans="2:5" x14ac:dyDescent="0.25">
      <c r="B17" s="60" t="s">
        <v>11849</v>
      </c>
      <c r="C17" s="13" t="str">
        <f t="shared" si="0"/>
        <v>Valor médio de lâmpadas fluorescente compacta para Conchal</v>
      </c>
      <c r="D17" s="49" t="str">
        <f t="shared" si="1"/>
        <v>Und.</v>
      </c>
      <c r="E17" s="33">
        <f t="shared" si="2"/>
        <v>97.531576589999986</v>
      </c>
    </row>
    <row r="18" spans="2:5" x14ac:dyDescent="0.25">
      <c r="B18" s="61" t="s">
        <v>11850</v>
      </c>
      <c r="C18" s="16" t="str">
        <f t="shared" si="0"/>
        <v>Valor médio de lâmpadas para Conchal</v>
      </c>
      <c r="D18" s="54" t="str">
        <f t="shared" si="1"/>
        <v>Und.</v>
      </c>
      <c r="E18" s="34">
        <f t="shared" si="2"/>
        <v>58.132307944388202</v>
      </c>
    </row>
    <row r="19" spans="2:5" ht="27" x14ac:dyDescent="0.25">
      <c r="B19" s="60" t="s">
        <v>11851</v>
      </c>
      <c r="C19" s="13" t="str">
        <f t="shared" si="0"/>
        <v>Valor médio de reatores para lâmpada de vapor de sódio para Conchal</v>
      </c>
      <c r="D19" s="49" t="str">
        <f t="shared" si="1"/>
        <v>Und.</v>
      </c>
      <c r="E19" s="33">
        <f t="shared" si="2"/>
        <v>111.92820764016261</v>
      </c>
    </row>
    <row r="20" spans="2:5" ht="27" x14ac:dyDescent="0.25">
      <c r="B20" s="61" t="s">
        <v>11852</v>
      </c>
      <c r="C20" s="16" t="str">
        <f t="shared" si="0"/>
        <v>Valor médio de reatores para lâmpada de vapor de metálico para Conchal</v>
      </c>
      <c r="D20" s="54" t="str">
        <f t="shared" si="1"/>
        <v>Und.</v>
      </c>
      <c r="E20" s="34">
        <f t="shared" si="2"/>
        <v>115.72550413914038</v>
      </c>
    </row>
    <row r="21" spans="2:5" ht="27" x14ac:dyDescent="0.25">
      <c r="B21" s="60" t="s">
        <v>11853</v>
      </c>
      <c r="C21" s="13" t="str">
        <f t="shared" si="0"/>
        <v>Valor médio de reatores para lâmpada de vapor de mercúrio para Conchal</v>
      </c>
      <c r="D21" s="49" t="str">
        <f t="shared" si="1"/>
        <v>Und.</v>
      </c>
      <c r="E21" s="33">
        <f t="shared" si="2"/>
        <v>113.3777095112</v>
      </c>
    </row>
    <row r="22" spans="2:5" x14ac:dyDescent="0.25">
      <c r="B22" s="61" t="s">
        <v>11854</v>
      </c>
      <c r="C22" s="16" t="str">
        <f t="shared" si="0"/>
        <v>Valor médio de reatores para Conchal</v>
      </c>
      <c r="D22" s="54" t="str">
        <f t="shared" si="1"/>
        <v>Und.</v>
      </c>
      <c r="E22" s="34">
        <f t="shared" si="2"/>
        <v>111.56112009871005</v>
      </c>
    </row>
    <row r="23" spans="2:5" x14ac:dyDescent="0.25">
      <c r="B23" s="60" t="s">
        <v>11855</v>
      </c>
      <c r="C23" s="13" t="str">
        <f t="shared" si="0"/>
        <v>Valor médio de lâmpadas de vapor de sódio para Cosmópolis</v>
      </c>
      <c r="D23" s="49" t="str">
        <f t="shared" si="1"/>
        <v>Und.</v>
      </c>
      <c r="E23" s="33">
        <f t="shared" si="2"/>
        <v>53.943246218358432</v>
      </c>
    </row>
    <row r="24" spans="2:5" ht="27" x14ac:dyDescent="0.25">
      <c r="B24" s="61" t="s">
        <v>11856</v>
      </c>
      <c r="C24" s="16" t="str">
        <f t="shared" si="0"/>
        <v>Valor médio de lâmpadas de vapor de metálico para Cosmópolis</v>
      </c>
      <c r="D24" s="54" t="str">
        <f t="shared" si="1"/>
        <v>Und.</v>
      </c>
      <c r="E24" s="34">
        <f t="shared" si="2"/>
        <v>57.445536591663327</v>
      </c>
    </row>
    <row r="25" spans="2:5" ht="27" x14ac:dyDescent="0.25">
      <c r="B25" s="60" t="s">
        <v>11857</v>
      </c>
      <c r="C25" s="13" t="str">
        <f t="shared" si="0"/>
        <v>Valor médio de lâmpadas de vapor de mercúrio para Cosmópolis</v>
      </c>
      <c r="D25" s="49" t="str">
        <f t="shared" si="1"/>
        <v>Und.</v>
      </c>
      <c r="E25" s="33">
        <f t="shared" si="2"/>
        <v>28.809823805000001</v>
      </c>
    </row>
    <row r="26" spans="2:5" x14ac:dyDescent="0.25">
      <c r="B26" s="61" t="s">
        <v>11858</v>
      </c>
      <c r="C26" s="16" t="str">
        <f t="shared" si="0"/>
        <v>Valor médio de lâmpadas mista para Cosmópolis</v>
      </c>
      <c r="D26" s="54" t="str">
        <f t="shared" si="1"/>
        <v>Und.</v>
      </c>
      <c r="E26" s="34">
        <f t="shared" si="2"/>
        <v>68.599999999999994</v>
      </c>
    </row>
    <row r="27" spans="2:5" ht="27" x14ac:dyDescent="0.25">
      <c r="B27" s="60" t="s">
        <v>11859</v>
      </c>
      <c r="C27" s="13" t="str">
        <f t="shared" si="0"/>
        <v>Valor médio de lâmpadas fluorescente compacta para Cosmópolis</v>
      </c>
      <c r="D27" s="49" t="str">
        <f t="shared" si="1"/>
        <v>Und.</v>
      </c>
      <c r="E27" s="33">
        <f t="shared" si="2"/>
        <v>98.004022928965512</v>
      </c>
    </row>
    <row r="28" spans="2:5" x14ac:dyDescent="0.25">
      <c r="B28" s="61" t="s">
        <v>11860</v>
      </c>
      <c r="C28" s="16" t="str">
        <f t="shared" si="0"/>
        <v>Valor médio de lâmpadas para Cosmópolis</v>
      </c>
      <c r="D28" s="54" t="str">
        <f t="shared" si="1"/>
        <v>Und.</v>
      </c>
      <c r="E28" s="34">
        <f t="shared" si="2"/>
        <v>54.981115160178703</v>
      </c>
    </row>
    <row r="29" spans="2:5" ht="27" x14ac:dyDescent="0.25">
      <c r="B29" s="60" t="s">
        <v>11861</v>
      </c>
      <c r="C29" s="13" t="str">
        <f t="shared" si="0"/>
        <v>Valor médio de reatores para lâmpada de vapor de sódio para Cosmópolis</v>
      </c>
      <c r="D29" s="49" t="str">
        <f t="shared" si="1"/>
        <v>Und.</v>
      </c>
      <c r="E29" s="33">
        <f t="shared" si="2"/>
        <v>106.19514209215143</v>
      </c>
    </row>
    <row r="30" spans="2:5" ht="27" x14ac:dyDescent="0.25">
      <c r="B30" s="61" t="s">
        <v>11862</v>
      </c>
      <c r="C30" s="16" t="str">
        <f t="shared" si="0"/>
        <v>Valor médio de reatores para lâmpada de vapor de metálico para Cosmópolis</v>
      </c>
      <c r="D30" s="54" t="str">
        <f t="shared" si="1"/>
        <v>Und.</v>
      </c>
      <c r="E30" s="34">
        <f t="shared" si="2"/>
        <v>105.82872751254509</v>
      </c>
    </row>
    <row r="31" spans="2:5" ht="27" x14ac:dyDescent="0.25">
      <c r="B31" s="60" t="s">
        <v>11863</v>
      </c>
      <c r="C31" s="13" t="str">
        <f t="shared" si="0"/>
        <v>Valor médio de reatores para lâmpada de vapor de mercúrio para Cosmópolis</v>
      </c>
      <c r="D31" s="49" t="str">
        <f t="shared" si="1"/>
        <v>Und.</v>
      </c>
      <c r="E31" s="33">
        <f t="shared" si="2"/>
        <v>107.981297255</v>
      </c>
    </row>
    <row r="32" spans="2:5" x14ac:dyDescent="0.25">
      <c r="B32" s="61" t="s">
        <v>11864</v>
      </c>
      <c r="C32" s="16" t="str">
        <f t="shared" si="0"/>
        <v>Valor médio de reatores para Cosmópolis</v>
      </c>
      <c r="D32" s="54" t="str">
        <f t="shared" si="1"/>
        <v>Und.</v>
      </c>
      <c r="E32" s="34">
        <f t="shared" si="2"/>
        <v>106.17197479247477</v>
      </c>
    </row>
    <row r="33" spans="2:5" x14ac:dyDescent="0.25">
      <c r="B33" s="60" t="s">
        <v>11865</v>
      </c>
      <c r="C33" s="13" t="str">
        <f t="shared" si="0"/>
        <v>Valor médio de lâmpadas de vapor de sódio para Cordeirópolis</v>
      </c>
      <c r="D33" s="49" t="str">
        <f t="shared" si="1"/>
        <v>Und.</v>
      </c>
      <c r="E33" s="33">
        <f t="shared" si="2"/>
        <v>52.874760519864182</v>
      </c>
    </row>
    <row r="34" spans="2:5" ht="27" x14ac:dyDescent="0.25">
      <c r="B34" s="61" t="s">
        <v>11866</v>
      </c>
      <c r="C34" s="16" t="str">
        <f t="shared" si="0"/>
        <v>Valor médio de lâmpadas de vapor de metálico para Cordeirópolis</v>
      </c>
      <c r="D34" s="54" t="str">
        <f t="shared" si="1"/>
        <v>Und.</v>
      </c>
      <c r="E34" s="34">
        <f t="shared" si="2"/>
        <v>72.669838226607666</v>
      </c>
    </row>
    <row r="35" spans="2:5" ht="27" x14ac:dyDescent="0.25">
      <c r="B35" s="60" t="s">
        <v>11867</v>
      </c>
      <c r="C35" s="13" t="str">
        <f t="shared" ref="C35:C66" si="3">VLOOKUP(B35,CAP,2,FALSE)</f>
        <v>Valor médio de lâmpadas de vapor de mercúrio para Cordeirópolis</v>
      </c>
      <c r="D35" s="49" t="str">
        <f t="shared" ref="D35:D66" si="4">VLOOKUP(B35,CAP,6,FALSE)</f>
        <v>Und.</v>
      </c>
      <c r="E35" s="33">
        <f t="shared" ref="E35:E66" si="5">VLOOKUP(B35,CAP,7,FALSE)</f>
        <v>29.575006492499998</v>
      </c>
    </row>
    <row r="36" spans="2:5" x14ac:dyDescent="0.25">
      <c r="B36" s="61" t="s">
        <v>11868</v>
      </c>
      <c r="C36" s="16" t="str">
        <f t="shared" si="3"/>
        <v>Valor médio de lâmpadas mista para Cordeirópolis</v>
      </c>
      <c r="D36" s="54" t="str">
        <f t="shared" si="4"/>
        <v>Und.</v>
      </c>
      <c r="E36" s="34">
        <f t="shared" si="5"/>
        <v>64.010000000000005</v>
      </c>
    </row>
    <row r="37" spans="2:5" ht="27" x14ac:dyDescent="0.25">
      <c r="B37" s="60" t="s">
        <v>11869</v>
      </c>
      <c r="C37" s="13" t="str">
        <f t="shared" si="3"/>
        <v>Valor médio de lâmpadas fluorescente compacta para Cordeirópolis</v>
      </c>
      <c r="D37" s="49" t="str">
        <f t="shared" si="4"/>
        <v>Und.</v>
      </c>
      <c r="E37" s="33">
        <f t="shared" si="5"/>
        <v>277.54349851009704</v>
      </c>
    </row>
    <row r="38" spans="2:5" x14ac:dyDescent="0.25">
      <c r="B38" s="61" t="s">
        <v>11870</v>
      </c>
      <c r="C38" s="16" t="str">
        <f t="shared" si="3"/>
        <v>Valor médio de lâmpadas para Cordeirópolis</v>
      </c>
      <c r="D38" s="54" t="str">
        <f t="shared" si="4"/>
        <v>Und.</v>
      </c>
      <c r="E38" s="34">
        <f t="shared" si="5"/>
        <v>60.636851358092692</v>
      </c>
    </row>
    <row r="39" spans="2:5" ht="27" x14ac:dyDescent="0.25">
      <c r="B39" s="60" t="s">
        <v>11871</v>
      </c>
      <c r="C39" s="13" t="str">
        <f t="shared" si="3"/>
        <v>Valor médio de reatores para lâmpada de vapor de sódio para Cordeirópolis</v>
      </c>
      <c r="D39" s="49" t="str">
        <f t="shared" si="4"/>
        <v>Und.</v>
      </c>
      <c r="E39" s="33">
        <f t="shared" si="5"/>
        <v>105.38256118526313</v>
      </c>
    </row>
    <row r="40" spans="2:5" ht="27" x14ac:dyDescent="0.25">
      <c r="B40" s="61" t="s">
        <v>11872</v>
      </c>
      <c r="C40" s="16" t="str">
        <f t="shared" si="3"/>
        <v>Valor médio de reatores para lâmpada de vapor de metálico para Cordeirópolis</v>
      </c>
      <c r="D40" s="54" t="str">
        <f t="shared" si="4"/>
        <v>Und.</v>
      </c>
      <c r="E40" s="34">
        <f t="shared" si="5"/>
        <v>103.76709524876105</v>
      </c>
    </row>
    <row r="41" spans="2:5" ht="27" x14ac:dyDescent="0.25">
      <c r="B41" s="60" t="s">
        <v>11873</v>
      </c>
      <c r="C41" s="13" t="str">
        <f t="shared" si="3"/>
        <v>Valor médio de reatores para lâmpada de vapor de mercúrio para Cordeirópolis</v>
      </c>
      <c r="D41" s="49" t="str">
        <f t="shared" si="4"/>
        <v>Und.</v>
      </c>
      <c r="E41" s="33">
        <f t="shared" si="5"/>
        <v>163.57620374057691</v>
      </c>
    </row>
    <row r="42" spans="2:5" x14ac:dyDescent="0.25">
      <c r="B42" s="61" t="s">
        <v>11874</v>
      </c>
      <c r="C42" s="16" t="str">
        <f t="shared" si="3"/>
        <v>Valor médio de reatores para Cordeirópolis</v>
      </c>
      <c r="D42" s="54" t="str">
        <f t="shared" si="4"/>
        <v>Und.</v>
      </c>
      <c r="E42" s="34">
        <f t="shared" si="5"/>
        <v>106.53104425310472</v>
      </c>
    </row>
    <row r="43" spans="2:5" ht="27" x14ac:dyDescent="0.25">
      <c r="B43" s="60" t="s">
        <v>11875</v>
      </c>
      <c r="C43" s="13" t="str">
        <f t="shared" si="3"/>
        <v>Valor médio de lâmpadas de vapor de sódio para Engenheiro Coelho</v>
      </c>
      <c r="D43" s="49" t="str">
        <f t="shared" si="4"/>
        <v>Und.</v>
      </c>
      <c r="E43" s="33">
        <f t="shared" si="5"/>
        <v>53.561753729957445</v>
      </c>
    </row>
    <row r="44" spans="2:5" ht="27" x14ac:dyDescent="0.25">
      <c r="B44" s="61" t="s">
        <v>11876</v>
      </c>
      <c r="C44" s="16" t="str">
        <f t="shared" si="3"/>
        <v>Valor médio de lâmpadas de vapor de metálico para Engenheiro Coelho</v>
      </c>
      <c r="D44" s="54" t="str">
        <f t="shared" si="4"/>
        <v>Und.</v>
      </c>
      <c r="E44" s="34">
        <f t="shared" si="5"/>
        <v>70.220477358999986</v>
      </c>
    </row>
    <row r="45" spans="2:5" ht="27" x14ac:dyDescent="0.25">
      <c r="B45" s="60" t="s">
        <v>11877</v>
      </c>
      <c r="C45" s="13" t="str">
        <f t="shared" si="3"/>
        <v>Valor médio de lâmpadas de vapor de mercúrio para Engenheiro Coelho</v>
      </c>
      <c r="D45" s="49" t="str">
        <f t="shared" si="4"/>
        <v>Und.</v>
      </c>
      <c r="E45" s="33">
        <f t="shared" si="5"/>
        <v>28.809823805000001</v>
      </c>
    </row>
    <row r="46" spans="2:5" x14ac:dyDescent="0.25">
      <c r="B46" s="61" t="s">
        <v>11878</v>
      </c>
      <c r="C46" s="16" t="str">
        <f t="shared" si="3"/>
        <v>Valor médio de lâmpadas mista para Engenheiro Coelho</v>
      </c>
      <c r="D46" s="54" t="str">
        <f t="shared" si="4"/>
        <v>Und.</v>
      </c>
      <c r="E46" s="34">
        <f t="shared" si="5"/>
        <v>27.3</v>
      </c>
    </row>
    <row r="47" spans="2:5" ht="27" x14ac:dyDescent="0.25">
      <c r="B47" s="60" t="s">
        <v>11879</v>
      </c>
      <c r="C47" s="13" t="str">
        <f t="shared" si="3"/>
        <v>Valor médio de lâmpadas fluorescente compacta para Engenheiro Coelho</v>
      </c>
      <c r="D47" s="49" t="str">
        <f t="shared" si="4"/>
        <v>Und.</v>
      </c>
      <c r="E47" s="33">
        <f t="shared" si="5"/>
        <v>265.39527872169782</v>
      </c>
    </row>
    <row r="48" spans="2:5" x14ac:dyDescent="0.25">
      <c r="B48" s="61" t="s">
        <v>11880</v>
      </c>
      <c r="C48" s="16" t="str">
        <f t="shared" si="3"/>
        <v>Valor médio de lâmpadas para Engenheiro Coelho</v>
      </c>
      <c r="D48" s="54" t="str">
        <f t="shared" si="4"/>
        <v>Und.</v>
      </c>
      <c r="E48" s="34">
        <f t="shared" si="5"/>
        <v>103.81894652116952</v>
      </c>
    </row>
    <row r="49" spans="2:5" ht="27" x14ac:dyDescent="0.25">
      <c r="B49" s="60" t="s">
        <v>11881</v>
      </c>
      <c r="C49" s="13" t="str">
        <f t="shared" si="3"/>
        <v>Valor médio de reatores para lâmpada de vapor de sódio para Engenheiro Coelho</v>
      </c>
      <c r="D49" s="49" t="str">
        <f t="shared" si="4"/>
        <v>Und.</v>
      </c>
      <c r="E49" s="33">
        <f t="shared" si="5"/>
        <v>108.02972650674702</v>
      </c>
    </row>
    <row r="50" spans="2:5" ht="27" x14ac:dyDescent="0.25">
      <c r="B50" s="61" t="s">
        <v>11882</v>
      </c>
      <c r="C50" s="16" t="str">
        <f t="shared" si="3"/>
        <v>Valor médio de reatores para lâmpada de vapor de metálico para Engenheiro Coelho</v>
      </c>
      <c r="D50" s="54" t="str">
        <f t="shared" si="4"/>
        <v>Und.</v>
      </c>
      <c r="E50" s="34">
        <f t="shared" si="5"/>
        <v>91.527217853499991</v>
      </c>
    </row>
    <row r="51" spans="2:5" ht="27" x14ac:dyDescent="0.25">
      <c r="B51" s="60" t="s">
        <v>11883</v>
      </c>
      <c r="C51" s="13" t="str">
        <f t="shared" si="3"/>
        <v>Valor médio de reatores para lâmpada de vapor de mercúrio para Engenheiro Coelho</v>
      </c>
      <c r="D51" s="49" t="str">
        <f t="shared" si="4"/>
        <v>Und.</v>
      </c>
      <c r="E51" s="33">
        <f t="shared" si="5"/>
        <v>107.981297255</v>
      </c>
    </row>
    <row r="52" spans="2:5" x14ac:dyDescent="0.25">
      <c r="B52" s="61" t="s">
        <v>11884</v>
      </c>
      <c r="C52" s="16" t="str">
        <f t="shared" si="3"/>
        <v>Valor médio de reatores para Engenheiro Coelho</v>
      </c>
      <c r="D52" s="54" t="str">
        <f t="shared" si="4"/>
        <v>Und.</v>
      </c>
      <c r="E52" s="34">
        <f t="shared" si="5"/>
        <v>107.00604548328309</v>
      </c>
    </row>
    <row r="53" spans="2:5" x14ac:dyDescent="0.25">
      <c r="B53" s="60" t="s">
        <v>11885</v>
      </c>
      <c r="C53" s="13" t="str">
        <f t="shared" si="3"/>
        <v>Valor médio de lâmpadas de vapor de sódio para Holambra</v>
      </c>
      <c r="D53" s="49" t="str">
        <f t="shared" si="4"/>
        <v>Und.</v>
      </c>
      <c r="E53" s="33">
        <f t="shared" si="5"/>
        <v>55.381219432945457</v>
      </c>
    </row>
    <row r="54" spans="2:5" x14ac:dyDescent="0.25">
      <c r="B54" s="61" t="s">
        <v>11886</v>
      </c>
      <c r="C54" s="16" t="str">
        <f t="shared" si="3"/>
        <v>Valor médio de lâmpadas de vapor de metálico para Holambra</v>
      </c>
      <c r="D54" s="54" t="str">
        <f t="shared" si="4"/>
        <v>Und.</v>
      </c>
      <c r="E54" s="34">
        <f t="shared" si="5"/>
        <v>76.937017286796873</v>
      </c>
    </row>
    <row r="55" spans="2:5" x14ac:dyDescent="0.25">
      <c r="B55" s="60" t="s">
        <v>11887</v>
      </c>
      <c r="C55" s="13" t="str">
        <f t="shared" si="3"/>
        <v>Valor médio de lâmpadas de vapor de mercúrio para Holambra</v>
      </c>
      <c r="D55" s="49" t="str">
        <f t="shared" si="4"/>
        <v>Und.</v>
      </c>
      <c r="E55" s="33">
        <f t="shared" si="5"/>
        <v>29.352731179940417</v>
      </c>
    </row>
    <row r="56" spans="2:5" x14ac:dyDescent="0.25">
      <c r="B56" s="61" t="s">
        <v>11888</v>
      </c>
      <c r="C56" s="16" t="str">
        <f t="shared" si="3"/>
        <v>Valor médio de lâmpadas mista para Holambra</v>
      </c>
      <c r="D56" s="54" t="str">
        <f t="shared" si="4"/>
        <v>Und.</v>
      </c>
      <c r="E56" s="34">
        <f t="shared" si="5"/>
        <v>27.3</v>
      </c>
    </row>
    <row r="57" spans="2:5" ht="27" x14ac:dyDescent="0.25">
      <c r="B57" s="60" t="s">
        <v>11889</v>
      </c>
      <c r="C57" s="13" t="str">
        <f t="shared" si="3"/>
        <v>Valor médio de lâmpadas fluorescente compacta para Holambra</v>
      </c>
      <c r="D57" s="49" t="str">
        <f t="shared" si="4"/>
        <v>Und.</v>
      </c>
      <c r="E57" s="33">
        <f t="shared" si="5"/>
        <v>249.27190531923077</v>
      </c>
    </row>
    <row r="58" spans="2:5" x14ac:dyDescent="0.25">
      <c r="B58" s="61" t="s">
        <v>11890</v>
      </c>
      <c r="C58" s="16" t="str">
        <f t="shared" si="3"/>
        <v>Valor médio de lâmpadas para Holambra</v>
      </c>
      <c r="D58" s="54" t="str">
        <f t="shared" si="4"/>
        <v>Und.</v>
      </c>
      <c r="E58" s="34">
        <f t="shared" si="5"/>
        <v>50.404399811810329</v>
      </c>
    </row>
    <row r="59" spans="2:5" ht="27" x14ac:dyDescent="0.25">
      <c r="B59" s="60" t="s">
        <v>11891</v>
      </c>
      <c r="C59" s="13" t="str">
        <f t="shared" si="3"/>
        <v>Valor médio de reatores para lâmpada de vapor de sódio para Holambra</v>
      </c>
      <c r="D59" s="49" t="str">
        <f t="shared" si="4"/>
        <v>Und.</v>
      </c>
      <c r="E59" s="33">
        <f t="shared" si="5"/>
        <v>115.33174783853333</v>
      </c>
    </row>
    <row r="60" spans="2:5" ht="27" x14ac:dyDescent="0.25">
      <c r="B60" s="61" t="s">
        <v>11892</v>
      </c>
      <c r="C60" s="16" t="str">
        <f t="shared" si="3"/>
        <v>Valor médio de reatores para lâmpada de vapor de metálico para Holambra</v>
      </c>
      <c r="D60" s="54" t="str">
        <f t="shared" si="4"/>
        <v>Und.</v>
      </c>
      <c r="E60" s="34">
        <f t="shared" si="5"/>
        <v>122.32140880312498</v>
      </c>
    </row>
    <row r="61" spans="2:5" ht="27" x14ac:dyDescent="0.25">
      <c r="B61" s="60" t="s">
        <v>11893</v>
      </c>
      <c r="C61" s="13" t="str">
        <f t="shared" si="3"/>
        <v>Valor médio de reatores para lâmpada de vapor de mercúrio para Holambra</v>
      </c>
      <c r="D61" s="49" t="str">
        <f t="shared" si="4"/>
        <v>Und.</v>
      </c>
      <c r="E61" s="33">
        <f t="shared" si="5"/>
        <v>147.42662872055612</v>
      </c>
    </row>
    <row r="62" spans="2:5" x14ac:dyDescent="0.25">
      <c r="B62" s="61" t="s">
        <v>11894</v>
      </c>
      <c r="C62" s="16" t="str">
        <f t="shared" si="3"/>
        <v>Valor médio de reatores para Holambra</v>
      </c>
      <c r="D62" s="54" t="str">
        <f t="shared" si="4"/>
        <v>Und.</v>
      </c>
      <c r="E62" s="34">
        <f t="shared" si="5"/>
        <v>124.44698685092493</v>
      </c>
    </row>
    <row r="63" spans="2:5" x14ac:dyDescent="0.25">
      <c r="B63" s="60" t="s">
        <v>11895</v>
      </c>
      <c r="C63" s="13" t="str">
        <f t="shared" si="3"/>
        <v>Valor médio de lâmpadas de vapor de sódio para Jaguariúna</v>
      </c>
      <c r="D63" s="49" t="str">
        <f t="shared" si="4"/>
        <v>Und.</v>
      </c>
      <c r="E63" s="33">
        <f t="shared" si="5"/>
        <v>57.068676579586828</v>
      </c>
    </row>
    <row r="64" spans="2:5" ht="27" x14ac:dyDescent="0.25">
      <c r="B64" s="61" t="s">
        <v>11896</v>
      </c>
      <c r="C64" s="16" t="str">
        <f t="shared" si="3"/>
        <v>Valor médio de lâmpadas de vapor de metálico para Jaguariúna</v>
      </c>
      <c r="D64" s="54" t="str">
        <f t="shared" si="4"/>
        <v>Und.</v>
      </c>
      <c r="E64" s="34">
        <f t="shared" si="5"/>
        <v>95.33910065484848</v>
      </c>
    </row>
    <row r="65" spans="2:5" ht="27" x14ac:dyDescent="0.25">
      <c r="B65" s="60" t="s">
        <v>11897</v>
      </c>
      <c r="C65" s="13" t="str">
        <f t="shared" si="3"/>
        <v>Valor médio de lâmpadas de vapor de mercúrio para Jaguariúna</v>
      </c>
      <c r="D65" s="49" t="str">
        <f t="shared" si="4"/>
        <v>Und.</v>
      </c>
      <c r="E65" s="33">
        <f t="shared" si="5"/>
        <v>42.658605323618417</v>
      </c>
    </row>
    <row r="66" spans="2:5" x14ac:dyDescent="0.25">
      <c r="B66" s="61" t="s">
        <v>11898</v>
      </c>
      <c r="C66" s="16" t="str">
        <f t="shared" si="3"/>
        <v>Valor médio de lâmpadas mista para Jaguariúna</v>
      </c>
      <c r="D66" s="54" t="str">
        <f t="shared" si="4"/>
        <v>Und.</v>
      </c>
      <c r="E66" s="34">
        <f t="shared" si="5"/>
        <v>47.03675324675325</v>
      </c>
    </row>
    <row r="67" spans="2:5" ht="27" x14ac:dyDescent="0.25">
      <c r="B67" s="60" t="s">
        <v>11899</v>
      </c>
      <c r="C67" s="13" t="str">
        <f t="shared" ref="C67:C130" si="6">VLOOKUP(B67,CAP,2,FALSE)</f>
        <v>Valor médio de lâmpadas fluorescente compacta para Jaguariúna</v>
      </c>
      <c r="D67" s="49" t="str">
        <f t="shared" ref="D67:D90" si="7">VLOOKUP(B67,CAP,6,FALSE)</f>
        <v>Und.</v>
      </c>
      <c r="E67" s="33">
        <f t="shared" ref="E67:E90" si="8">VLOOKUP(B67,CAP,7,FALSE)</f>
        <v>111.23252041999999</v>
      </c>
    </row>
    <row r="68" spans="2:5" x14ac:dyDescent="0.25">
      <c r="B68" s="61" t="s">
        <v>11900</v>
      </c>
      <c r="C68" s="16" t="str">
        <f t="shared" si="6"/>
        <v>Valor médio de lâmpadas para Jaguariúna</v>
      </c>
      <c r="D68" s="54" t="str">
        <f t="shared" si="7"/>
        <v>Und.</v>
      </c>
      <c r="E68" s="34">
        <f t="shared" si="8"/>
        <v>57.623172536489442</v>
      </c>
    </row>
    <row r="69" spans="2:5" ht="27" x14ac:dyDescent="0.25">
      <c r="B69" s="60" t="s">
        <v>11901</v>
      </c>
      <c r="C69" s="13" t="str">
        <f t="shared" si="6"/>
        <v>Valor médio de reatores para lâmpada de vapor de sódio para Jaguariúna</v>
      </c>
      <c r="D69" s="49" t="str">
        <f t="shared" si="7"/>
        <v>Und.</v>
      </c>
      <c r="E69" s="33">
        <f t="shared" si="8"/>
        <v>119.73219876352732</v>
      </c>
    </row>
    <row r="70" spans="2:5" ht="27" x14ac:dyDescent="0.25">
      <c r="B70" s="61" t="s">
        <v>11902</v>
      </c>
      <c r="C70" s="16" t="str">
        <f t="shared" si="6"/>
        <v>Valor médio de reatores para lâmpada de vapor de metálico para Jaguariúna</v>
      </c>
      <c r="D70" s="54" t="str">
        <f t="shared" si="7"/>
        <v>Und.</v>
      </c>
      <c r="E70" s="34">
        <f t="shared" si="8"/>
        <v>127.96063657469695</v>
      </c>
    </row>
    <row r="71" spans="2:5" ht="27" x14ac:dyDescent="0.25">
      <c r="B71" s="60" t="s">
        <v>11954</v>
      </c>
      <c r="C71" s="13" t="str">
        <f t="shared" si="6"/>
        <v>Valor médio de reatores para lâmpada de vapor de mercúrio para Jaguariúna</v>
      </c>
      <c r="D71" s="49" t="str">
        <f t="shared" si="7"/>
        <v>Und.</v>
      </c>
      <c r="E71" s="33">
        <f t="shared" si="8"/>
        <v>150.12617245618421</v>
      </c>
    </row>
    <row r="72" spans="2:5" x14ac:dyDescent="0.25">
      <c r="B72" s="61" t="s">
        <v>11955</v>
      </c>
      <c r="C72" s="16" t="str">
        <f t="shared" si="6"/>
        <v>Valor médio de reatores para Jaguariúna</v>
      </c>
      <c r="D72" s="54" t="str">
        <f t="shared" si="7"/>
        <v>Und.</v>
      </c>
      <c r="E72" s="34">
        <f t="shared" si="8"/>
        <v>120.25226489933752</v>
      </c>
    </row>
    <row r="73" spans="2:5" ht="27" x14ac:dyDescent="0.25">
      <c r="B73" s="60" t="s">
        <v>11956</v>
      </c>
      <c r="C73" s="13" t="str">
        <f t="shared" si="6"/>
        <v>Valor médio de lâmpadas de vapor de sódio para Santo Antônio de Posse</v>
      </c>
      <c r="D73" s="49" t="str">
        <f t="shared" si="7"/>
        <v>Und.</v>
      </c>
      <c r="E73" s="33">
        <f t="shared" si="8"/>
        <v>52.586217914203878</v>
      </c>
    </row>
    <row r="74" spans="2:5" ht="27" x14ac:dyDescent="0.25">
      <c r="B74" s="61" t="s">
        <v>11957</v>
      </c>
      <c r="C74" s="16" t="str">
        <f t="shared" si="6"/>
        <v>Valor médio de lâmpadas de vapor de metálico para Santo Antônio de Posse</v>
      </c>
      <c r="D74" s="54" t="str">
        <f t="shared" si="7"/>
        <v>Und.</v>
      </c>
      <c r="E74" s="34">
        <f t="shared" si="8"/>
        <v>91.607019000483859</v>
      </c>
    </row>
    <row r="75" spans="2:5" ht="27" x14ac:dyDescent="0.25">
      <c r="B75" s="60" t="s">
        <v>11958</v>
      </c>
      <c r="C75" s="13" t="str">
        <f t="shared" si="6"/>
        <v>Valor médio de lâmpadas de vapor de mercúrio para Santo Antônio de Posse</v>
      </c>
      <c r="D75" s="49" t="str">
        <f t="shared" si="7"/>
        <v>Und.</v>
      </c>
      <c r="E75" s="33">
        <f t="shared" si="8"/>
        <v>29.6056138</v>
      </c>
    </row>
    <row r="76" spans="2:5" x14ac:dyDescent="0.25">
      <c r="B76" s="61" t="s">
        <v>11959</v>
      </c>
      <c r="C76" s="16" t="str">
        <f t="shared" si="6"/>
        <v>Valor médio de lâmpadas mista para Santo Antônio de Posse</v>
      </c>
      <c r="D76" s="54" t="str">
        <f t="shared" si="7"/>
        <v>Und.</v>
      </c>
      <c r="E76" s="34">
        <f t="shared" si="8"/>
        <v>27.3</v>
      </c>
    </row>
    <row r="77" spans="2:5" ht="27" x14ac:dyDescent="0.25">
      <c r="B77" s="60" t="s">
        <v>11960</v>
      </c>
      <c r="C77" s="13" t="str">
        <f t="shared" si="6"/>
        <v>Valor médio de lâmpadas fluorescente compacta para Santo Antônio de Posse</v>
      </c>
      <c r="D77" s="49" t="str">
        <f t="shared" si="7"/>
        <v>Und.</v>
      </c>
      <c r="E77" s="33">
        <f t="shared" si="8"/>
        <v>303.01234424999996</v>
      </c>
    </row>
    <row r="78" spans="2:5" x14ac:dyDescent="0.25">
      <c r="B78" s="61" t="s">
        <v>11961</v>
      </c>
      <c r="C78" s="16" t="str">
        <f t="shared" si="6"/>
        <v>Valor médio de lâmpadas para Santo Antônio de Posse</v>
      </c>
      <c r="D78" s="54" t="str">
        <f t="shared" si="7"/>
        <v>Und.</v>
      </c>
      <c r="E78" s="34">
        <f t="shared" si="8"/>
        <v>60.271814733475516</v>
      </c>
    </row>
    <row r="79" spans="2:5" ht="27" x14ac:dyDescent="0.25">
      <c r="B79" s="60" t="s">
        <v>11962</v>
      </c>
      <c r="C79" s="13" t="str">
        <f t="shared" si="6"/>
        <v>Valor médio de reatores para lâmpada de vapor de sódio para Santo Antônio de Posse</v>
      </c>
      <c r="D79" s="49" t="str">
        <f t="shared" si="7"/>
        <v>Und.</v>
      </c>
      <c r="E79" s="33">
        <f t="shared" si="8"/>
        <v>103.72890122851553</v>
      </c>
    </row>
    <row r="80" spans="2:5" ht="27" x14ac:dyDescent="0.25">
      <c r="B80" s="61" t="s">
        <v>11963</v>
      </c>
      <c r="C80" s="16" t="str">
        <f t="shared" si="6"/>
        <v>Valor médio de reatores para lâmpada de vapor de metálico para Santo Antônio de Posse</v>
      </c>
      <c r="D80" s="54" t="str">
        <f t="shared" si="7"/>
        <v>Und.</v>
      </c>
      <c r="E80" s="34">
        <f t="shared" si="8"/>
        <v>123.34448722749998</v>
      </c>
    </row>
    <row r="81" spans="2:5" ht="27" x14ac:dyDescent="0.25">
      <c r="B81" s="60" t="s">
        <v>11964</v>
      </c>
      <c r="C81" s="13" t="str">
        <f t="shared" si="6"/>
        <v>Valor médio de reatores para lâmpada de vapor de mercúrio para Santo Antônio de Posse</v>
      </c>
      <c r="D81" s="49" t="str">
        <f t="shared" si="7"/>
        <v>Und.</v>
      </c>
      <c r="E81" s="33">
        <f t="shared" si="8"/>
        <v>165.8</v>
      </c>
    </row>
    <row r="82" spans="2:5" x14ac:dyDescent="0.25">
      <c r="B82" s="61" t="s">
        <v>11965</v>
      </c>
      <c r="C82" s="16" t="str">
        <f t="shared" si="6"/>
        <v>Valor médio de reatores para Santo Antônio de Posse</v>
      </c>
      <c r="D82" s="54" t="str">
        <f t="shared" si="7"/>
        <v>Und.</v>
      </c>
      <c r="E82" s="34">
        <f t="shared" si="8"/>
        <v>104.46864137164884</v>
      </c>
    </row>
    <row r="83" spans="2:5" x14ac:dyDescent="0.25">
      <c r="B83" s="60" t="s">
        <v>11966</v>
      </c>
      <c r="C83" s="13" t="str">
        <f t="shared" si="6"/>
        <v>Complemento de deslocamento para Conchal</v>
      </c>
      <c r="D83" s="49" t="str">
        <f t="shared" si="7"/>
        <v>Und.</v>
      </c>
      <c r="E83" s="33">
        <f t="shared" si="8"/>
        <v>364.529</v>
      </c>
    </row>
    <row r="84" spans="2:5" x14ac:dyDescent="0.25">
      <c r="B84" s="61" t="s">
        <v>11967</v>
      </c>
      <c r="C84" s="16" t="str">
        <f t="shared" si="6"/>
        <v>Complemento de deslocamento para Cordeirópolis</v>
      </c>
      <c r="D84" s="54" t="str">
        <f t="shared" si="7"/>
        <v>Und.</v>
      </c>
      <c r="E84" s="34">
        <f t="shared" si="8"/>
        <v>461.32200000000006</v>
      </c>
    </row>
    <row r="85" spans="2:5" x14ac:dyDescent="0.25">
      <c r="B85" s="60" t="s">
        <v>11968</v>
      </c>
      <c r="C85" s="13" t="str">
        <f t="shared" si="6"/>
        <v>Complemento de deslocamento para Cosmópolis</v>
      </c>
      <c r="D85" s="49" t="str">
        <f t="shared" si="7"/>
        <v>Und.</v>
      </c>
      <c r="E85" s="33">
        <f t="shared" si="8"/>
        <v>122.955</v>
      </c>
    </row>
    <row r="86" spans="2:5" x14ac:dyDescent="0.25">
      <c r="B86" s="61" t="s">
        <v>11969</v>
      </c>
      <c r="C86" s="16" t="str">
        <f t="shared" si="6"/>
        <v>Complemento de deslocamento para Engenheiro Coelho</v>
      </c>
      <c r="D86" s="54" t="str">
        <f t="shared" si="7"/>
        <v>Und.</v>
      </c>
      <c r="E86" s="34">
        <f t="shared" si="8"/>
        <v>143.21</v>
      </c>
    </row>
    <row r="87" spans="2:5" x14ac:dyDescent="0.25">
      <c r="B87" s="60" t="s">
        <v>11970</v>
      </c>
      <c r="C87" s="13" t="str">
        <f t="shared" si="6"/>
        <v>Complemento de deslocamento para Holambra</v>
      </c>
      <c r="D87" s="49" t="str">
        <f t="shared" si="7"/>
        <v>Und.</v>
      </c>
      <c r="E87" s="33">
        <f t="shared" si="8"/>
        <v>183.84700000000001</v>
      </c>
    </row>
    <row r="88" spans="2:5" x14ac:dyDescent="0.25">
      <c r="B88" s="61" t="s">
        <v>11971</v>
      </c>
      <c r="C88" s="16" t="str">
        <f t="shared" si="6"/>
        <v>Complemento de deslocamento para Jaguariúna</v>
      </c>
      <c r="D88" s="54" t="str">
        <f t="shared" si="7"/>
        <v>Und.</v>
      </c>
      <c r="E88" s="34">
        <f t="shared" si="8"/>
        <v>374.72</v>
      </c>
    </row>
    <row r="89" spans="2:5" x14ac:dyDescent="0.25">
      <c r="B89" s="60" t="s">
        <v>11972</v>
      </c>
      <c r="C89" s="13" t="str">
        <f t="shared" si="6"/>
        <v>Complemento de deslocamento para Santo Antônio de Posse</v>
      </c>
      <c r="D89" s="49" t="str">
        <f t="shared" si="7"/>
        <v>Und.</v>
      </c>
      <c r="E89" s="33">
        <f t="shared" si="8"/>
        <v>346.61600000000004</v>
      </c>
    </row>
    <row r="90" spans="2:5" ht="67.5" x14ac:dyDescent="0.25">
      <c r="B90" s="61" t="s">
        <v>11973</v>
      </c>
      <c r="C90" s="16" t="str">
        <f t="shared" si="6"/>
        <v>Restabelecimento do funcionamento normal do sistema de iluminação pública, com fornecimento de materiais e mão de obra necessário, abrangendo a todas tecnologias de luz do sistema existente, exceto substituição ou manutenção em luminária LED. - Artur Nogueira</v>
      </c>
      <c r="D90" s="54" t="str">
        <f t="shared" si="7"/>
        <v>Und.</v>
      </c>
      <c r="E90" s="34">
        <f t="shared" si="8"/>
        <v>191.07774715071216</v>
      </c>
    </row>
    <row r="91" spans="2:5" ht="27" x14ac:dyDescent="0.25">
      <c r="B91" s="80" t="s">
        <v>19294</v>
      </c>
      <c r="C91" s="82" t="str">
        <f t="shared" si="6"/>
        <v>Diagnóstico de defeito em sistema de iluminação pública, com luminária LED. - Artur Nogueira</v>
      </c>
      <c r="D91" s="81" t="str">
        <f t="shared" ref="D91:D112" si="9">VLOOKUP(B91,CAP,6,FALSE)</f>
        <v>Und.</v>
      </c>
      <c r="E91" s="83">
        <f t="shared" ref="E91:E112" si="10">VLOOKUP(B91,CAP,7,FALSE)</f>
        <v>133.20124999999999</v>
      </c>
    </row>
    <row r="92" spans="2:5" ht="40.5" x14ac:dyDescent="0.25">
      <c r="B92" s="61" t="s">
        <v>19295</v>
      </c>
      <c r="C92" s="16" t="str">
        <f t="shared" si="6"/>
        <v>Alinhamento, ajuste de ângulo ou verificação da fixação de luminária ou braço de iluminação pública, excluso qualquer tipo de material. - Artur Nogueira</v>
      </c>
      <c r="D92" s="54" t="str">
        <f t="shared" si="9"/>
        <v>Und.</v>
      </c>
      <c r="E92" s="34">
        <f t="shared" si="10"/>
        <v>122.955</v>
      </c>
    </row>
    <row r="93" spans="2:5" ht="40.5" x14ac:dyDescent="0.25">
      <c r="B93" s="80" t="s">
        <v>19296</v>
      </c>
      <c r="C93" s="82" t="str">
        <f t="shared" si="6"/>
        <v>Retirada e instalação de luminária LED, excluso fornecimento de materiais e equipamentos (luminária, braço, cabo, relé e etc.). - Artur Nogueira</v>
      </c>
      <c r="D93" s="81" t="str">
        <f t="shared" si="9"/>
        <v>Und.</v>
      </c>
      <c r="E93" s="83">
        <f t="shared" si="10"/>
        <v>136.61666666666667</v>
      </c>
    </row>
    <row r="94" spans="2:5" ht="67.5" x14ac:dyDescent="0.25">
      <c r="B94" s="61" t="s">
        <v>19299</v>
      </c>
      <c r="C94" s="16" t="str">
        <f t="shared" si="6"/>
        <v>Restabelecimento do funcionamento normal do sistema de iluminação pública, com fornecimento de materiais e mão de obra necessário, abrangendo a todas tecnologias de luz do sistema existente, exceto substituição ou manutenção em luminária LED. - Conchal</v>
      </c>
      <c r="D94" s="54" t="str">
        <f t="shared" si="9"/>
        <v>Und.</v>
      </c>
      <c r="E94" s="34">
        <f t="shared" si="10"/>
        <v>204.7464735235321</v>
      </c>
    </row>
    <row r="95" spans="2:5" ht="27" x14ac:dyDescent="0.25">
      <c r="B95" s="80" t="s">
        <v>19303</v>
      </c>
      <c r="C95" s="82" t="str">
        <f t="shared" si="6"/>
        <v>Diagnóstico de defeito em sistema de iluminação pública, com luminária LED. - Conchal</v>
      </c>
      <c r="D95" s="81" t="str">
        <f t="shared" si="9"/>
        <v>Und.</v>
      </c>
      <c r="E95" s="83">
        <f t="shared" si="10"/>
        <v>151.42770000000002</v>
      </c>
    </row>
    <row r="96" spans="2:5" ht="40.5" x14ac:dyDescent="0.25">
      <c r="B96" s="61" t="s">
        <v>19304</v>
      </c>
      <c r="C96" s="16" t="str">
        <f t="shared" si="6"/>
        <v>Alinhamento, ajuste de ângulo ou verificação da fixação de luminária ou braço de iluminação pública, excluso qualquer tipo de material. - Conchal</v>
      </c>
      <c r="D96" s="54" t="str">
        <f t="shared" si="9"/>
        <v>Und.</v>
      </c>
      <c r="E96" s="34">
        <f t="shared" si="10"/>
        <v>141.18145000000001</v>
      </c>
    </row>
    <row r="97" spans="2:5" ht="40.5" x14ac:dyDescent="0.25">
      <c r="B97" s="80" t="s">
        <v>19305</v>
      </c>
      <c r="C97" s="82" t="str">
        <f t="shared" si="6"/>
        <v>Retirada e instalação de luminária LED, excluso fornecimento de materiais e equipamentos (luminária, braço, cabo, relé e etc.). - Conchal</v>
      </c>
      <c r="D97" s="81" t="str">
        <f t="shared" si="9"/>
        <v>Und.</v>
      </c>
      <c r="E97" s="83">
        <f t="shared" si="10"/>
        <v>154.84311666666667</v>
      </c>
    </row>
    <row r="98" spans="2:5" ht="67.5" x14ac:dyDescent="0.25">
      <c r="B98" s="61" t="s">
        <v>19306</v>
      </c>
      <c r="C98" s="16" t="str">
        <f t="shared" si="6"/>
        <v>Restabelecimento do funcionamento normal do sistema de iluminação pública, com fornecimento de materiais e mão de obra necessário, abrangendo a todas tecnologias de luz do sistema existente, exceto substituição ou manutenção em luminária LED. - Cordeirópolis</v>
      </c>
      <c r="D98" s="54" t="str">
        <f t="shared" si="9"/>
        <v>Und.</v>
      </c>
      <c r="E98" s="34">
        <f t="shared" si="10"/>
        <v>222.09735881877214</v>
      </c>
    </row>
    <row r="99" spans="2:5" ht="27" x14ac:dyDescent="0.25">
      <c r="B99" s="80" t="s">
        <v>19307</v>
      </c>
      <c r="C99" s="82" t="str">
        <f t="shared" si="6"/>
        <v>Diagnóstico de defeito em sistema de iluminação pública, com luminária LED. - Cordeirópolis</v>
      </c>
      <c r="D99" s="81" t="str">
        <f t="shared" si="9"/>
        <v>Und.</v>
      </c>
      <c r="E99" s="83">
        <f t="shared" si="10"/>
        <v>156.26735000000002</v>
      </c>
    </row>
    <row r="100" spans="2:5" ht="40.5" x14ac:dyDescent="0.25">
      <c r="B100" s="61" t="s">
        <v>19308</v>
      </c>
      <c r="C100" s="16" t="str">
        <f t="shared" si="6"/>
        <v>Alinhamento, ajuste de ângulo ou verificação da fixação de luminária ou braço de iluminação pública, excluso qualquer tipo de material. - Cordeirópolis</v>
      </c>
      <c r="D100" s="54" t="str">
        <f t="shared" si="9"/>
        <v>Und.</v>
      </c>
      <c r="E100" s="34">
        <f t="shared" si="10"/>
        <v>146.02110000000002</v>
      </c>
    </row>
    <row r="101" spans="2:5" ht="40.5" x14ac:dyDescent="0.25">
      <c r="B101" s="80" t="s">
        <v>19312</v>
      </c>
      <c r="C101" s="82" t="str">
        <f t="shared" si="6"/>
        <v>Retirada e instalação de luminária LED, excluso fornecimento de materiais e equipamentos (luminária, braço, cabo, relé e etc.). - Cordeirópolis</v>
      </c>
      <c r="D101" s="81" t="str">
        <f t="shared" si="9"/>
        <v>Und.</v>
      </c>
      <c r="E101" s="83">
        <f t="shared" si="10"/>
        <v>159.68276666666668</v>
      </c>
    </row>
    <row r="102" spans="2:5" ht="67.5" x14ac:dyDescent="0.25">
      <c r="B102" s="61" t="s">
        <v>19313</v>
      </c>
      <c r="C102" s="16" t="str">
        <f t="shared" si="6"/>
        <v>Restabelecimento do funcionamento normal do sistema de iluminação pública, com fornecimento de materiais e mão de obra necessário, abrangendo a todas tecnologias de luz do sistema existente, exceto substituição ou manutenção em luminária LED. - Cosmópolis</v>
      </c>
      <c r="D102" s="54" t="str">
        <f t="shared" si="9"/>
        <v>Und.</v>
      </c>
      <c r="E102" s="34">
        <f t="shared" si="10"/>
        <v>197.91391440236532</v>
      </c>
    </row>
    <row r="103" spans="2:5" ht="27" x14ac:dyDescent="0.25">
      <c r="B103" s="80" t="s">
        <v>19314</v>
      </c>
      <c r="C103" s="82" t="str">
        <f t="shared" si="6"/>
        <v>Diagnóstico de defeito em sistema de iluminação pública, com luminária LED. - Cosmópolis</v>
      </c>
      <c r="D103" s="81" t="str">
        <f t="shared" si="9"/>
        <v>Und.</v>
      </c>
      <c r="E103" s="83">
        <f t="shared" si="10"/>
        <v>139.34899999999999</v>
      </c>
    </row>
    <row r="104" spans="2:5" ht="40.5" x14ac:dyDescent="0.25">
      <c r="B104" s="61" t="s">
        <v>19315</v>
      </c>
      <c r="C104" s="16" t="str">
        <f t="shared" si="6"/>
        <v>Alinhamento, ajuste de ângulo ou verificação da fixação de luminária ou braço de iluminação pública, excluso qualquer tipo de material. - Cosmópolis</v>
      </c>
      <c r="D104" s="54" t="str">
        <f t="shared" si="9"/>
        <v>Und.</v>
      </c>
      <c r="E104" s="34">
        <f t="shared" si="10"/>
        <v>129.10275000000001</v>
      </c>
    </row>
    <row r="105" spans="2:5" ht="40.5" x14ac:dyDescent="0.25">
      <c r="B105" s="80" t="s">
        <v>19323</v>
      </c>
      <c r="C105" s="82" t="str">
        <f t="shared" si="6"/>
        <v>Retirada e instalação de luminária LED, excluso fornecimento de materiais e equipamentos (luminária, braço, cabo, relé e etc.). - Cosmópolis</v>
      </c>
      <c r="D105" s="81" t="str">
        <f t="shared" si="9"/>
        <v>Und.</v>
      </c>
      <c r="E105" s="83">
        <f t="shared" si="10"/>
        <v>142.76441666666668</v>
      </c>
    </row>
    <row r="106" spans="2:5" ht="67.5" x14ac:dyDescent="0.25">
      <c r="B106" s="61" t="s">
        <v>19328</v>
      </c>
      <c r="C106" s="16" t="str">
        <f t="shared" si="6"/>
        <v>Restabelecimento do funcionamento normal do sistema de iluminação pública, com fornecimento de materiais e mão de obra necessário, abrangendo a todas tecnologias de luz do sistema existente, exceto substituição ou manutenção em luminária LED. - Engenheiro Coelho</v>
      </c>
      <c r="D106" s="54" t="str">
        <f t="shared" si="9"/>
        <v>Und.</v>
      </c>
      <c r="E106" s="34">
        <f t="shared" si="10"/>
        <v>248.22531999964201</v>
      </c>
    </row>
    <row r="107" spans="2:5" ht="27" x14ac:dyDescent="0.25">
      <c r="B107" s="80" t="s">
        <v>19329</v>
      </c>
      <c r="C107" s="82" t="str">
        <f t="shared" si="6"/>
        <v>Diagnóstico de defeito em sistema de iluminação pública, com luminária LED. - Engenheiro Coelho</v>
      </c>
      <c r="D107" s="81" t="str">
        <f t="shared" si="9"/>
        <v>Und.</v>
      </c>
      <c r="E107" s="83">
        <f t="shared" si="10"/>
        <v>140.36175</v>
      </c>
    </row>
    <row r="108" spans="2:5" ht="40.5" x14ac:dyDescent="0.25">
      <c r="B108" s="61" t="s">
        <v>19330</v>
      </c>
      <c r="C108" s="16" t="str">
        <f t="shared" si="6"/>
        <v>Alinhamento, ajuste de ângulo ou verificação da fixação de luminária ou braço de iluminação pública, excluso qualquer tipo de material. - Engenheiro Coelho</v>
      </c>
      <c r="D108" s="54" t="str">
        <f t="shared" si="9"/>
        <v>Und.</v>
      </c>
      <c r="E108" s="34">
        <f t="shared" si="10"/>
        <v>130.1155</v>
      </c>
    </row>
    <row r="109" spans="2:5" ht="40.5" x14ac:dyDescent="0.25">
      <c r="B109" s="80" t="s">
        <v>19331</v>
      </c>
      <c r="C109" s="82" t="str">
        <f t="shared" si="6"/>
        <v>Retirada e instalação de luminária LED, excluso fornecimento de materiais e equipamentos (luminária, braço, cabo, relé e etc.). - Engenheiro Coelho</v>
      </c>
      <c r="D109" s="81" t="str">
        <f t="shared" si="9"/>
        <v>Und.</v>
      </c>
      <c r="E109" s="83">
        <f t="shared" si="10"/>
        <v>143.77716666666669</v>
      </c>
    </row>
    <row r="110" spans="2:5" ht="67.5" x14ac:dyDescent="0.25">
      <c r="B110" s="61" t="s">
        <v>19336</v>
      </c>
      <c r="C110" s="16" t="str">
        <f t="shared" si="6"/>
        <v>Restabelecimento do funcionamento normal do sistema de iluminação pública, com fornecimento de materiais e mão de obra necessário, abrangendo a todas tecnologias de luz do sistema existente, exceto substituição ou manutenção em luminária LED. - Holambra</v>
      </c>
      <c r="D110" s="54" t="str">
        <f t="shared" si="9"/>
        <v>Und.</v>
      </c>
      <c r="E110" s="34">
        <f t="shared" si="10"/>
        <v>196.2340532117843</v>
      </c>
    </row>
    <row r="111" spans="2:5" ht="27" x14ac:dyDescent="0.25">
      <c r="B111" s="80" t="s">
        <v>19337</v>
      </c>
      <c r="C111" s="82" t="str">
        <f t="shared" si="6"/>
        <v>Diagnóstico de defeito em sistema de iluminação pública, com luminária LED. - Holambra</v>
      </c>
      <c r="D111" s="81" t="str">
        <f t="shared" si="9"/>
        <v>Und.</v>
      </c>
      <c r="E111" s="83">
        <f t="shared" si="10"/>
        <v>142.39359999999999</v>
      </c>
    </row>
    <row r="112" spans="2:5" ht="40.5" x14ac:dyDescent="0.25">
      <c r="B112" s="61" t="s">
        <v>19338</v>
      </c>
      <c r="C112" s="16" t="str">
        <f t="shared" si="6"/>
        <v>Alinhamento, ajuste de ângulo ou verificação da fixação de luminária ou braço de iluminação pública, excluso qualquer tipo de material. - Holambra</v>
      </c>
      <c r="D112" s="54" t="str">
        <f t="shared" si="9"/>
        <v>Und.</v>
      </c>
      <c r="E112" s="34">
        <f t="shared" si="10"/>
        <v>132.14735000000002</v>
      </c>
    </row>
    <row r="113" spans="2:5" ht="40.5" x14ac:dyDescent="0.25">
      <c r="B113" s="80" t="s">
        <v>19339</v>
      </c>
      <c r="C113" s="82" t="str">
        <f t="shared" si="6"/>
        <v>Retirada e instalação de luminária LED, excluso fornecimento de materiais e equipamentos (luminária, braço, cabo, relé e etc.). - Holambra</v>
      </c>
      <c r="D113" s="81" t="str">
        <f t="shared" ref="D113:D138" si="11">VLOOKUP(B113,CAP,6,FALSE)</f>
        <v>Und.</v>
      </c>
      <c r="E113" s="83">
        <f t="shared" ref="E113:E138" si="12">VLOOKUP(B113,CAP,7,FALSE)</f>
        <v>145.80901666666668</v>
      </c>
    </row>
    <row r="114" spans="2:5" ht="67.5" x14ac:dyDescent="0.25">
      <c r="B114" s="61" t="s">
        <v>19340</v>
      </c>
      <c r="C114" s="16" t="str">
        <f t="shared" si="6"/>
        <v>Restabelecimento do funcionamento normal do sistema de iluminação pública, com fornecimento de materiais e mão de obra necessário, abrangendo a todas tecnologias de luz do sistema existente, exceto substituição ou manutenção em luminária LED. - Jaguariúna</v>
      </c>
      <c r="D114" s="54" t="str">
        <f t="shared" si="11"/>
        <v>Und.</v>
      </c>
      <c r="E114" s="34">
        <f t="shared" si="12"/>
        <v>222.91395502382261</v>
      </c>
    </row>
    <row r="115" spans="2:5" ht="27" x14ac:dyDescent="0.25">
      <c r="B115" s="80" t="s">
        <v>19345</v>
      </c>
      <c r="C115" s="82" t="str">
        <f t="shared" si="6"/>
        <v>Diagnóstico de defeito em sistema de iluminação pública, com luminária LED. - Jaguariúna</v>
      </c>
      <c r="D115" s="81" t="str">
        <f t="shared" si="11"/>
        <v>Und.</v>
      </c>
      <c r="E115" s="83">
        <f t="shared" si="12"/>
        <v>151.93725000000001</v>
      </c>
    </row>
    <row r="116" spans="2:5" ht="40.5" x14ac:dyDescent="0.25">
      <c r="B116" s="61" t="s">
        <v>19346</v>
      </c>
      <c r="C116" s="16" t="str">
        <f t="shared" si="6"/>
        <v>Alinhamento, ajuste de ângulo ou verificação da fixação de luminária ou braço de iluminação pública, excluso qualquer tipo de material. - Jaguariúna</v>
      </c>
      <c r="D116" s="54" t="str">
        <f t="shared" si="11"/>
        <v>Und.</v>
      </c>
      <c r="E116" s="34">
        <f t="shared" si="12"/>
        <v>141.691</v>
      </c>
    </row>
    <row r="117" spans="2:5" ht="40.5" x14ac:dyDescent="0.25">
      <c r="B117" s="80" t="s">
        <v>19347</v>
      </c>
      <c r="C117" s="82" t="str">
        <f t="shared" si="6"/>
        <v>Retirada e instalação de luminária LED, excluso fornecimento de materiais e equipamentos (luminária, braço, cabo, relé e etc.). - Jaguariúna</v>
      </c>
      <c r="D117" s="81" t="str">
        <f t="shared" si="11"/>
        <v>Und.</v>
      </c>
      <c r="E117" s="83">
        <f t="shared" si="12"/>
        <v>155.35266666666666</v>
      </c>
    </row>
    <row r="118" spans="2:5" ht="67.5" x14ac:dyDescent="0.25">
      <c r="B118" s="61" t="s">
        <v>19352</v>
      </c>
      <c r="C118" s="16" t="str">
        <f t="shared" si="6"/>
        <v>Restabelecimento do funcionamento normal do sistema de iluminação pública, com fornecimento de materiais e mão de obra necessário, abrangendo a todas tecnologias de luz do sistema existente, exceto substituição ou manutenção em luminária LED. - Santo Antônio de Posse</v>
      </c>
      <c r="D118" s="54" t="str">
        <f t="shared" si="11"/>
        <v>Und.</v>
      </c>
      <c r="E118" s="34">
        <f t="shared" si="12"/>
        <v>216.08562727120579</v>
      </c>
    </row>
    <row r="119" spans="2:5" ht="27" x14ac:dyDescent="0.25">
      <c r="B119" s="80" t="s">
        <v>19353</v>
      </c>
      <c r="C119" s="82" t="str">
        <f t="shared" si="6"/>
        <v>Diagnóstico de defeito em sistema de iluminação pública, com luminária LED. - Santo Antônio de Posse</v>
      </c>
      <c r="D119" s="81" t="str">
        <f t="shared" si="11"/>
        <v>Und.</v>
      </c>
      <c r="E119" s="83">
        <f t="shared" si="12"/>
        <v>150.53205</v>
      </c>
    </row>
    <row r="120" spans="2:5" ht="40.5" x14ac:dyDescent="0.25">
      <c r="B120" s="61" t="s">
        <v>19354</v>
      </c>
      <c r="C120" s="16" t="str">
        <f t="shared" si="6"/>
        <v>Alinhamento, ajuste de ângulo ou verificação da fixação de luminária ou braço de iluminação pública, excluso qualquer tipo de material. - Santo Antônio de Posse</v>
      </c>
      <c r="D120" s="54" t="str">
        <f t="shared" si="11"/>
        <v>Und.</v>
      </c>
      <c r="E120" s="34">
        <f t="shared" si="12"/>
        <v>140.28579999999999</v>
      </c>
    </row>
    <row r="121" spans="2:5" ht="40.5" x14ac:dyDescent="0.25">
      <c r="B121" s="80" t="s">
        <v>19355</v>
      </c>
      <c r="C121" s="82" t="str">
        <f t="shared" si="6"/>
        <v>Retirada e instalação de luminária LED, excluso fornecimento de materiais e equipamentos (luminária, braço, cabo, relé e etc.). - Santo Antônio de Posse</v>
      </c>
      <c r="D121" s="81" t="str">
        <f t="shared" si="11"/>
        <v>Und.</v>
      </c>
      <c r="E121" s="83">
        <f t="shared" si="12"/>
        <v>153.94746666666668</v>
      </c>
    </row>
    <row r="122" spans="2:5" ht="40.5" x14ac:dyDescent="0.25">
      <c r="B122" s="61" t="s">
        <v>19380</v>
      </c>
      <c r="C122" s="16" t="str">
        <f t="shared" si="6"/>
        <v>Fornecimento e instalação de poste reto de aço tubular, acabamento galvanizado à fogo, tamanho total de até 4 metros, diâmetro de Ø60,32mm.</v>
      </c>
      <c r="D122" s="54" t="str">
        <f t="shared" si="11"/>
        <v>Und.</v>
      </c>
      <c r="E122" s="34">
        <f t="shared" si="12"/>
        <v>1426.08483471</v>
      </c>
    </row>
    <row r="123" spans="2:5" ht="40.5" x14ac:dyDescent="0.25">
      <c r="B123" s="80" t="s">
        <v>19382</v>
      </c>
      <c r="C123" s="82" t="str">
        <f t="shared" si="6"/>
        <v>Fornecimento e instalação de poste reto de aço tubular, acabamento galvanizado à fogo, tamanho total de 5 a 6 metros, telecônico, diâmetro de topo de Ø60,32mm.</v>
      </c>
      <c r="D123" s="81" t="str">
        <f t="shared" si="11"/>
        <v>Und.</v>
      </c>
      <c r="E123" s="83">
        <f t="shared" si="12"/>
        <v>1653.5472141199998</v>
      </c>
    </row>
    <row r="124" spans="2:5" ht="40.5" x14ac:dyDescent="0.25">
      <c r="B124" s="61" t="s">
        <v>19383</v>
      </c>
      <c r="C124" s="16" t="str">
        <f t="shared" si="6"/>
        <v>Fornecimento e instalação de poste reto de aço tubular, acabamento galvanizado à fogo, tamanho total de 6 a 8 metros, telecônico, diâmetro de topo de Ø60,32mm.</v>
      </c>
      <c r="D124" s="54" t="str">
        <f t="shared" si="11"/>
        <v>Und.</v>
      </c>
      <c r="E124" s="34">
        <f t="shared" si="12"/>
        <v>1910.3035692899998</v>
      </c>
    </row>
    <row r="125" spans="2:5" ht="40.5" x14ac:dyDescent="0.25">
      <c r="B125" s="80" t="s">
        <v>19384</v>
      </c>
      <c r="C125" s="82" t="str">
        <f t="shared" si="6"/>
        <v>Fornecimento e instalação de poste reto de aço tubular, acabamento galvanizado à fogo, tamanho total de 8 a 10 metros, telecônico, diâmetro de topo de Ø60,32mm.</v>
      </c>
      <c r="D125" s="81" t="str">
        <f t="shared" si="11"/>
        <v>Und.</v>
      </c>
      <c r="E125" s="83">
        <f t="shared" si="12"/>
        <v>2904.98794847</v>
      </c>
    </row>
    <row r="126" spans="2:5" ht="40.5" x14ac:dyDescent="0.25">
      <c r="B126" s="61" t="s">
        <v>19385</v>
      </c>
      <c r="C126" s="16" t="str">
        <f t="shared" si="6"/>
        <v>Fornecimento e instalação de poste reto de aço tubular, acabamento galvanizado à fogo, tamanho total de 10 a 12 metros, telecônico, diâmetro de topo de Ø60,32mm.</v>
      </c>
      <c r="D126" s="54" t="str">
        <f t="shared" si="11"/>
        <v>Und.</v>
      </c>
      <c r="E126" s="34">
        <f t="shared" si="12"/>
        <v>4206.7919227049997</v>
      </c>
    </row>
    <row r="127" spans="2:5" ht="40.5" x14ac:dyDescent="0.25">
      <c r="B127" s="80" t="s">
        <v>19386</v>
      </c>
      <c r="C127" s="82" t="str">
        <f t="shared" si="6"/>
        <v>Fornecimento e instalação de poste reto de aço tubular, acabamento galvanizado à fogo, tamanho total de 15 metros, telecônico, diâmetro de topo de Ø60,32mm.</v>
      </c>
      <c r="D127" s="81" t="str">
        <f t="shared" si="11"/>
        <v>Und.</v>
      </c>
      <c r="E127" s="83">
        <f t="shared" si="12"/>
        <v>6794.4998711749995</v>
      </c>
    </row>
    <row r="128" spans="2:5" ht="27" x14ac:dyDescent="0.25">
      <c r="B128" s="61" t="s">
        <v>19387</v>
      </c>
      <c r="C128" s="16" t="str">
        <f t="shared" si="6"/>
        <v>Fornecimento e instalação de poste seção circular de concreto armado, extensão 11 metros, 300daN.</v>
      </c>
      <c r="D128" s="54" t="str">
        <f t="shared" si="11"/>
        <v>Und.</v>
      </c>
      <c r="E128" s="34">
        <f t="shared" si="12"/>
        <v>2132.2600000000002</v>
      </c>
    </row>
    <row r="129" spans="2:5" ht="40.5" x14ac:dyDescent="0.25">
      <c r="B129" s="80" t="s">
        <v>19389</v>
      </c>
      <c r="C129" s="82" t="str">
        <f t="shared" si="6"/>
        <v>Fornecimento e instalação de poste de concreto armado, seção duplo "T", extensão 9 metros, 200daN, para entrada de energia elétrica.</v>
      </c>
      <c r="D129" s="81" t="str">
        <f t="shared" si="11"/>
        <v>Und.</v>
      </c>
      <c r="E129" s="83">
        <f t="shared" si="12"/>
        <v>1030.02</v>
      </c>
    </row>
    <row r="130" spans="2:5" ht="67.5" x14ac:dyDescent="0.25">
      <c r="B130" s="61" t="s">
        <v>19390</v>
      </c>
      <c r="C130" s="16" t="str">
        <f t="shared" si="6"/>
        <v>Fornecimento e instalação de braço de iluminação pública tipo "Curto", de tubo de aço, sem costura, galvanizado a fogo, com sapata, projeção horizontal de até 2,1 metros, e vertical até 1,66m, diâmetro nominal externo de Ø33,5mm, inclusive abraçadeiras, parafusos, porcas e arruelas.</v>
      </c>
      <c r="D130" s="54" t="str">
        <f t="shared" si="11"/>
        <v>Und.</v>
      </c>
      <c r="E130" s="34">
        <f t="shared" si="12"/>
        <v>387.88566666666668</v>
      </c>
    </row>
    <row r="131" spans="2:5" ht="67.5" x14ac:dyDescent="0.25">
      <c r="B131" s="80" t="s">
        <v>19391</v>
      </c>
      <c r="C131" s="82" t="str">
        <f t="shared" ref="C131:C150" si="13">VLOOKUP(B131,CAP,2,FALSE)</f>
        <v>Fornecimento e instalação de braço de iluminação pública tipo "médio", de tubo de aço, sem costura, galvanizado a fogo, com sapata, projeção horizontal de até 2,4 metros, e vertical até 1,8m, diâmetro nominal externo de Ø48mm, inclusive abraçadeiras, parafusos, porcas e arruelas.</v>
      </c>
      <c r="D131" s="81" t="str">
        <f t="shared" si="11"/>
        <v>Und.</v>
      </c>
      <c r="E131" s="83">
        <f t="shared" si="12"/>
        <v>475.68666666666667</v>
      </c>
    </row>
    <row r="132" spans="2:5" ht="67.5" x14ac:dyDescent="0.25">
      <c r="B132" s="61" t="s">
        <v>19392</v>
      </c>
      <c r="C132" s="16" t="str">
        <f t="shared" si="13"/>
        <v>Fornecimento e instalação de braço de iluminação pública tipo "longo", de tubo de aço, sem costura, galvanizado a fogo, com sapata, projeção horizontal de até 3,6 metros, e vertical até 2,8m, diâmetro nominal externo de Ø48mm, inclusive abraçadeiras, parafusos, porcas e arruelas.</v>
      </c>
      <c r="D132" s="54" t="str">
        <f t="shared" si="11"/>
        <v>Und.</v>
      </c>
      <c r="E132" s="34">
        <f t="shared" si="12"/>
        <v>709.82266666666669</v>
      </c>
    </row>
    <row r="133" spans="2:5" ht="40.5" x14ac:dyDescent="0.25">
      <c r="B133" s="80" t="s">
        <v>19393</v>
      </c>
      <c r="C133" s="82" t="str">
        <f t="shared" si="13"/>
        <v>Fornecimento e instalação de suporte simples tubular para 1 luminária em topo poste de aço galvanizado com diâmetro Ø60,3mm.</v>
      </c>
      <c r="D133" s="81" t="str">
        <f t="shared" si="11"/>
        <v>Und.</v>
      </c>
      <c r="E133" s="83">
        <f t="shared" si="12"/>
        <v>224.41766666666666</v>
      </c>
    </row>
    <row r="134" spans="2:5" ht="40.5" x14ac:dyDescent="0.25">
      <c r="B134" s="61" t="s">
        <v>19394</v>
      </c>
      <c r="C134" s="16" t="str">
        <f t="shared" si="13"/>
        <v>Fornecimento e instalação de suporte simples tubular para 2 luminárias em topo poste de aço galvanizado com diâmetro Ø60,3mm.</v>
      </c>
      <c r="D134" s="54" t="str">
        <f t="shared" si="11"/>
        <v>Und.</v>
      </c>
      <c r="E134" s="34">
        <f t="shared" si="12"/>
        <v>312.21866666666665</v>
      </c>
    </row>
    <row r="135" spans="2:5" ht="40.5" x14ac:dyDescent="0.25">
      <c r="B135" s="80" t="s">
        <v>19395</v>
      </c>
      <c r="C135" s="82" t="str">
        <f t="shared" si="13"/>
        <v>Fornecimento e instalação de cruzeta de aço galvanizado para fixação de projetores, 90x115x2400mm,, inclusive abraçadeiras, parafusos, mão franceça, porcas e arruelas.</v>
      </c>
      <c r="D135" s="81" t="str">
        <f t="shared" si="11"/>
        <v>Und.</v>
      </c>
      <c r="E135" s="83">
        <f t="shared" si="12"/>
        <v>629.50625000000002</v>
      </c>
    </row>
    <row r="136" spans="2:5" ht="67.5" x14ac:dyDescent="0.25">
      <c r="B136" s="61" t="s">
        <v>19396</v>
      </c>
      <c r="C136" s="16" t="str">
        <f t="shared" si="13"/>
        <v>Fornecimento e instalação de luminária LED, potência nominal de até 50W, eficiência luminosa mínima de 130 lm/W, temperatura de cor 4.000k, grau de proteção IP-66, com certificação da portaria nº 20 do INMETRO, inclusive relé fotoeletrônico "fail-off".</v>
      </c>
      <c r="D136" s="54" t="str">
        <f t="shared" si="11"/>
        <v>Und.</v>
      </c>
      <c r="E136" s="34">
        <f t="shared" si="12"/>
        <v>645.81666666666672</v>
      </c>
    </row>
    <row r="137" spans="2:5" ht="67.5" x14ac:dyDescent="0.25">
      <c r="B137" s="80" t="s">
        <v>19397</v>
      </c>
      <c r="C137" s="82" t="str">
        <f t="shared" si="13"/>
        <v>Fornecimento e instalação de luminária LED, potência nominal de 51  até 67W, eficiência luminosa mínima de 130 lm/W, temperatura de cor 4.000k, grau de proteção IP-66, com certificação da portaria nº 20 do INMETRO, inclusive relé fotoeletrônico "fail-off".</v>
      </c>
      <c r="D137" s="81" t="str">
        <f t="shared" si="11"/>
        <v>Und.</v>
      </c>
      <c r="E137" s="83">
        <f t="shared" si="12"/>
        <v>727.14499999999998</v>
      </c>
    </row>
    <row r="138" spans="2:5" ht="67.5" x14ac:dyDescent="0.25">
      <c r="B138" s="61" t="s">
        <v>19398</v>
      </c>
      <c r="C138" s="16" t="str">
        <f t="shared" si="13"/>
        <v>Fornecimento e instalação de luminária LED, potência nominal de 68 até 97W, grau de proteção IP-66, eficiência luminosa mínima de 130 lm/W, temperatura de cor 4.000k, com certificação da portaria nº 20 do INMETRO, inclusive relé fotoeletrônico "fail-off".</v>
      </c>
      <c r="D138" s="54" t="str">
        <f t="shared" si="11"/>
        <v>Und.</v>
      </c>
      <c r="E138" s="34">
        <f t="shared" si="12"/>
        <v>777.3950000000001</v>
      </c>
    </row>
    <row r="139" spans="2:5" ht="67.5" x14ac:dyDescent="0.25">
      <c r="B139" s="80" t="s">
        <v>19409</v>
      </c>
      <c r="C139" s="82" t="str">
        <f t="shared" si="13"/>
        <v>Fornecimento e instalação de luminária LED, potência nominal de 98 até 137W, grau de proteção IP-66, eficiência luminosa mínima de 130 lm/W, temperatura de cor 4.000k, com certificação da portaria nº 20 do INMETRO, inclusive relé fotoeletrônico "fail-off".</v>
      </c>
      <c r="D139" s="81" t="str">
        <f t="shared" ref="D139:D150" si="14">VLOOKUP(B139,CAP,6,FALSE)</f>
        <v>Und.</v>
      </c>
      <c r="E139" s="83">
        <f t="shared" ref="E139:E150" si="15">VLOOKUP(B139,CAP,7,FALSE)</f>
        <v>1241.4050000000002</v>
      </c>
    </row>
    <row r="140" spans="2:5" ht="67.5" x14ac:dyDescent="0.25">
      <c r="B140" s="61" t="s">
        <v>19412</v>
      </c>
      <c r="C140" s="16" t="str">
        <f t="shared" si="13"/>
        <v>Fornecimento e instalação de luminária LED, potência nominal de 138 até 180W, grau de proteção IP-66, eficiência luminosa mínima de 130 lm/W, temperatura de cor 4.000k, com certificação da portaria nº 20 do INMETRO, inclusive relé fotoeletrônico "fail-off".</v>
      </c>
      <c r="D140" s="54" t="str">
        <f t="shared" si="14"/>
        <v>Und.</v>
      </c>
      <c r="E140" s="34">
        <f t="shared" si="15"/>
        <v>1887.605</v>
      </c>
    </row>
    <row r="141" spans="2:5" ht="40.5" x14ac:dyDescent="0.25">
      <c r="B141" s="80" t="s">
        <v>19414</v>
      </c>
      <c r="C141" s="82" t="str">
        <f t="shared" si="13"/>
        <v>Fornecimento e instalação de projetor LED, potência nominal de 50, grau de proteção IP-66, IK-09, eficiência luminosa mínima de 130 lm/W, temperatura de cor 5.000k.</v>
      </c>
      <c r="D141" s="81" t="str">
        <f t="shared" si="14"/>
        <v>Und.</v>
      </c>
      <c r="E141" s="83">
        <f t="shared" si="15"/>
        <v>724.99500000000012</v>
      </c>
    </row>
    <row r="142" spans="2:5" ht="40.5" x14ac:dyDescent="0.25">
      <c r="B142" s="61" t="s">
        <v>19421</v>
      </c>
      <c r="C142" s="16" t="str">
        <f t="shared" si="13"/>
        <v>Fornecimento e instalação de projetor LED, potência nominal de 100W, grau de proteção IP-66, IK-09, eficiência luminosa mínima de 130 lm/W, temperatura de cor 5.000k.</v>
      </c>
      <c r="D142" s="54" t="str">
        <f t="shared" si="14"/>
        <v>Und.</v>
      </c>
      <c r="E142" s="34">
        <f t="shared" si="15"/>
        <v>1052.125</v>
      </c>
    </row>
    <row r="143" spans="2:5" ht="40.5" x14ac:dyDescent="0.25">
      <c r="B143" s="80" t="s">
        <v>19422</v>
      </c>
      <c r="C143" s="82" t="str">
        <f t="shared" si="13"/>
        <v>Fornecimento e instalação de projetor LED, potência nominal de 150W, grau de proteção IP-66, IK-09, eficiência luminosa mínima de 130 lm/W, temperatura de cor 5.000k.</v>
      </c>
      <c r="D143" s="81" t="str">
        <f t="shared" si="14"/>
        <v>Und.</v>
      </c>
      <c r="E143" s="83">
        <f t="shared" si="15"/>
        <v>1189.125</v>
      </c>
    </row>
    <row r="144" spans="2:5" ht="40.5" x14ac:dyDescent="0.25">
      <c r="B144" s="61" t="s">
        <v>19423</v>
      </c>
      <c r="C144" s="16" t="str">
        <f t="shared" si="13"/>
        <v>Lançamento de duto corrugado espiralado, PEAD, de diâmetro nominal de  Ø50mm, enterrado, inclusive escavação e reaterro em profundidade até 60cm.</v>
      </c>
      <c r="D144" s="54" t="str">
        <f t="shared" si="14"/>
        <v>m</v>
      </c>
      <c r="E144" s="34">
        <f t="shared" si="15"/>
        <v>122.56103821300002</v>
      </c>
    </row>
    <row r="145" spans="2:5" ht="40.5" x14ac:dyDescent="0.25">
      <c r="B145" s="80" t="s">
        <v>19424</v>
      </c>
      <c r="C145" s="82" t="str">
        <f t="shared" si="13"/>
        <v>Lançamento de duto corrugado espiralado, PEAD, de diâmetro nominal de  Ø100mm, enterrado, inclusive escavação e reaterro em profundidade até 60cm.</v>
      </c>
      <c r="D145" s="81" t="str">
        <f t="shared" si="14"/>
        <v>m</v>
      </c>
      <c r="E145" s="83">
        <f t="shared" si="15"/>
        <v>140.10514687200001</v>
      </c>
    </row>
    <row r="146" spans="2:5" ht="27" x14ac:dyDescent="0.25">
      <c r="B146" s="61" t="s">
        <v>19425</v>
      </c>
      <c r="C146" s="16" t="str">
        <f t="shared" si="13"/>
        <v>Envelopamento com concreto, de duto enterrado, vala de 20cm de largura, e cobertura do duto mínima de 5cm.</v>
      </c>
      <c r="D146" s="54" t="str">
        <f t="shared" si="14"/>
        <v>m</v>
      </c>
      <c r="E146" s="34">
        <f t="shared" si="15"/>
        <v>66.478563704190009</v>
      </c>
    </row>
    <row r="147" spans="2:5" ht="27" x14ac:dyDescent="0.25">
      <c r="B147" s="80" t="s">
        <v>19426</v>
      </c>
      <c r="C147" s="82" t="str">
        <f t="shared" si="13"/>
        <v>Recomposição de piso de concreto, desempenado, espessura total de 15cm.</v>
      </c>
      <c r="D147" s="81" t="str">
        <f t="shared" si="14"/>
        <v>m</v>
      </c>
      <c r="E147" s="83">
        <f t="shared" si="15"/>
        <v>144.14949999999999</v>
      </c>
    </row>
    <row r="148" spans="2:5" x14ac:dyDescent="0.25">
      <c r="B148" s="61" t="s">
        <v>19427</v>
      </c>
      <c r="C148" s="16" t="str">
        <f t="shared" si="13"/>
        <v>Recomposição de piso mosaíco português.</v>
      </c>
      <c r="D148" s="54" t="str">
        <f t="shared" si="14"/>
        <v>m²</v>
      </c>
      <c r="E148" s="34">
        <f t="shared" si="15"/>
        <v>299.819457075</v>
      </c>
    </row>
    <row r="149" spans="2:5" ht="54" x14ac:dyDescent="0.25">
      <c r="B149" s="80" t="s">
        <v>19428</v>
      </c>
      <c r="C149" s="82" t="str">
        <f t="shared" si="13"/>
        <v>Construção de alvenaria para acomodação de caixa padrão de entrada de energia, ou quadro comando, dimensão de 1,50x0,5x0,6m, com pingadeira de concreto, rebocado e pintado.</v>
      </c>
      <c r="D149" s="81" t="str">
        <f t="shared" si="14"/>
        <v>Und.</v>
      </c>
      <c r="E149" s="83">
        <f t="shared" si="15"/>
        <v>964.76349200000004</v>
      </c>
    </row>
    <row r="150" spans="2:5" ht="27" x14ac:dyDescent="0.25">
      <c r="B150" s="61" t="s">
        <v>19429</v>
      </c>
      <c r="C150" s="16" t="str">
        <f t="shared" si="13"/>
        <v>Construção de base de concreto para engastamento de poste, inclusive chumbadores, escação e reaterro.</v>
      </c>
      <c r="D150" s="54" t="str">
        <f t="shared" si="14"/>
        <v>m</v>
      </c>
      <c r="E150" s="34">
        <f t="shared" si="15"/>
        <v>743.91399999999999</v>
      </c>
    </row>
    <row r="151" spans="2:5" ht="121.5" x14ac:dyDescent="0.25">
      <c r="B151" s="80" t="s">
        <v>19535</v>
      </c>
      <c r="C151" s="82" t="str">
        <f t="shared" ref="C151:C165" si="16">VLOOKUP(B151,CAP,2,FALSE)</f>
        <v>Restabelecimento do funcionamento normal do sistema de iluminação pública, com fornecimento de materiais e mão de obra necessário, abrangendo a Restabelecimento do funcionamento normal do sistema de iluminação pública, em altura de até 18 metros, com utilização de andaime metálico, com fornecimento de materiais e mão de obra necessário, abrangendo a todas as tecnologias de luz do sistema existente, exceto substituição ou manutenção em luminária LED. - Artur Nogueira</v>
      </c>
      <c r="D151" s="81" t="str">
        <f t="shared" ref="D151:D165" si="17">VLOOKUP(B151,CAP,6,FALSE)</f>
        <v>Und.</v>
      </c>
      <c r="E151" s="83">
        <f t="shared" ref="E151:E165" si="18">VLOOKUP(B151,CAP,7,FALSE)</f>
        <v>790.41577956835863</v>
      </c>
    </row>
    <row r="152" spans="2:5" ht="108" x14ac:dyDescent="0.25">
      <c r="B152" s="61" t="s">
        <v>19536</v>
      </c>
      <c r="C152" s="16" t="str">
        <f t="shared" si="16"/>
        <v>Restabelecimento do funcionamento normal do sistema de iluminação pública, com fornecimento de materiais e mão de obra necessário, abrangendo a Restabelecimento do funcionamento normal do sistema de iluminação pública, em altura de até 18 metros, com utilização de andaime metálico, com fornecimento de materiais e mão de obra necessário, abrangendo a todas as tecnologias de luz do sistema existente, exceto substituição ou manutenção em luminária LED. - Conchal</v>
      </c>
      <c r="D152" s="54" t="str">
        <f t="shared" si="17"/>
        <v>Und.</v>
      </c>
      <c r="E152" s="34">
        <f t="shared" si="18"/>
        <v>885.29474613430693</v>
      </c>
    </row>
    <row r="153" spans="2:5" ht="121.5" x14ac:dyDescent="0.25">
      <c r="B153" s="80" t="s">
        <v>19537</v>
      </c>
      <c r="C153" s="82" t="str">
        <f t="shared" si="16"/>
        <v>Restabelecimento do funcionamento normal do sistema de iluminação pública, com fornecimento de materiais e mão de obra necessário, abrangendo a Restabelecimento do funcionamento normal do sistema de iluminação pública, em altura de até 18 metros, com utilização de andaime metálico, com fornecimento de materiais e mão de obra necessário, abrangendo a todas as tecnologias de luz do sistema existente, exceto substituição ou manutenção em luminária LED. - Cordeirópolis</v>
      </c>
      <c r="D153" s="81" t="str">
        <f t="shared" si="17"/>
        <v>Und.</v>
      </c>
      <c r="E153" s="83">
        <f t="shared" si="18"/>
        <v>910.80654156856974</v>
      </c>
    </row>
    <row r="154" spans="2:5" ht="121.5" x14ac:dyDescent="0.25">
      <c r="B154" s="61" t="s">
        <v>19538</v>
      </c>
      <c r="C154" s="16" t="str">
        <f t="shared" si="16"/>
        <v>Restabelecimento do funcionamento normal do sistema de iluminação pública, com fornecimento de materiais e mão de obra necessário, abrangendo a Restabelecimento do funcionamento normal do sistema de iluminação pública, em altura de até 18 metros, com utilização de andaime metálico, com fornecimento de materiais e mão de obra necessário, abrangendo a todas as tecnologias de luz do sistema existente, exceto substituição ou manutenção em luminária LED. - Cosmópolis</v>
      </c>
      <c r="D154" s="54" t="str">
        <f t="shared" si="17"/>
        <v>Und.</v>
      </c>
      <c r="E154" s="34">
        <f t="shared" si="18"/>
        <v>821.28183340074565</v>
      </c>
    </row>
    <row r="155" spans="2:5" ht="121.5" x14ac:dyDescent="0.25">
      <c r="B155" s="80" t="s">
        <v>19539</v>
      </c>
      <c r="C155" s="82" t="str">
        <f t="shared" si="16"/>
        <v>Restabelecimento do funcionamento normal do sistema de iluminação pública, com fornecimento de materiais e mão de obra necessário, abrangendo a Restabelecimento do funcionamento normal do sistema de iluminação pública, em altura de até 18 metros, com utilização de andaime metálico, com fornecimento de materiais e mão de obra necessário, abrangendo a todas as tecnologias de luz do sistema existente, exceto substituição ou manutenção em luminária LED. - Engenheiro Coelho</v>
      </c>
      <c r="D155" s="81" t="str">
        <f t="shared" si="17"/>
        <v>Und.</v>
      </c>
      <c r="E155" s="83">
        <f t="shared" si="18"/>
        <v>868.56174525730705</v>
      </c>
    </row>
    <row r="156" spans="2:5" ht="121.5" x14ac:dyDescent="0.25">
      <c r="B156" s="61" t="s">
        <v>19540</v>
      </c>
      <c r="C156" s="16" t="str">
        <f t="shared" si="16"/>
        <v>Restabelecimento do funcionamento normal do sistema de iluminação pública, com fornecimento de materiais e mão de obra necessário, abrangendo a Restabelecimento do funcionamento normal do sistema de iluminação pública, em altura de até 18 metros, com utilização de andaime metálico, com fornecimento de materiais e mão de obra necessário, abrangendo a todas as tecnologias de luz do sistema existente, exceto substituição ou manutenção em luminária LED. - Holambra</v>
      </c>
      <c r="D156" s="54" t="str">
        <f t="shared" si="17"/>
        <v>Und.</v>
      </c>
      <c r="E156" s="34">
        <f t="shared" si="18"/>
        <v>835.62902218538648</v>
      </c>
    </row>
    <row r="157" spans="2:5" ht="121.5" x14ac:dyDescent="0.25">
      <c r="B157" s="80" t="s">
        <v>19541</v>
      </c>
      <c r="C157" s="82" t="str">
        <f t="shared" si="16"/>
        <v>Restabelecimento do funcionamento normal do sistema de iluminação pública, com fornecimento de materiais e mão de obra necessário, abrangendo a Restabelecimento do funcionamento normal do sistema de iluminação pública, em altura de até 18 metros, com utilização de andaime metálico, com fornecimento de materiais e mão de obra necessário, abrangendo a todas as tecnologias de luz do sistema existente, exceto substituição ou manutenção em luminária LED. - Jaguariúna</v>
      </c>
      <c r="D157" s="81" t="str">
        <f t="shared" si="17"/>
        <v>Und.</v>
      </c>
      <c r="E157" s="83">
        <f t="shared" si="18"/>
        <v>888.8625606106275</v>
      </c>
    </row>
    <row r="158" spans="2:5" ht="81" x14ac:dyDescent="0.25">
      <c r="B158" s="61" t="s">
        <v>19543</v>
      </c>
      <c r="C158" s="16" t="str">
        <f t="shared" si="16"/>
        <v>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 - Artur Nogueira</v>
      </c>
      <c r="D158" s="54" t="str">
        <f t="shared" si="17"/>
        <v>Und.</v>
      </c>
      <c r="E158" s="34">
        <f t="shared" si="18"/>
        <v>1786.6057795683589</v>
      </c>
    </row>
    <row r="159" spans="2:5" ht="81" x14ac:dyDescent="0.25">
      <c r="B159" s="80" t="s">
        <v>19544</v>
      </c>
      <c r="C159" s="82" t="str">
        <f t="shared" si="16"/>
        <v>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 - Conchal</v>
      </c>
      <c r="D159" s="81" t="str">
        <f t="shared" si="17"/>
        <v>Und.</v>
      </c>
      <c r="E159" s="83">
        <f t="shared" si="18"/>
        <v>1863.2582961343071</v>
      </c>
    </row>
    <row r="160" spans="2:5" ht="81" x14ac:dyDescent="0.25">
      <c r="B160" s="61" t="s">
        <v>19545</v>
      </c>
      <c r="C160" s="16" t="str">
        <f t="shared" si="16"/>
        <v>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 - Cordeirópolis</v>
      </c>
      <c r="D160" s="54" t="str">
        <f t="shared" si="17"/>
        <v>Und.</v>
      </c>
      <c r="E160" s="34">
        <f t="shared" si="18"/>
        <v>1883.9304415685701</v>
      </c>
    </row>
    <row r="161" spans="2:5" ht="81" x14ac:dyDescent="0.25">
      <c r="B161" s="80" t="s">
        <v>19546</v>
      </c>
      <c r="C161" s="82" t="str">
        <f t="shared" si="16"/>
        <v>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 - Cosmópolis</v>
      </c>
      <c r="D161" s="81" t="str">
        <f t="shared" si="17"/>
        <v>Und.</v>
      </c>
      <c r="E161" s="83">
        <f t="shared" si="18"/>
        <v>1811.3240834007458</v>
      </c>
    </row>
    <row r="162" spans="2:5" ht="81" x14ac:dyDescent="0.25">
      <c r="B162" s="61" t="s">
        <v>19542</v>
      </c>
      <c r="C162" s="16" t="str">
        <f t="shared" si="16"/>
        <v>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 - Engenheiro Coelho</v>
      </c>
      <c r="D162" s="54" t="str">
        <f t="shared" si="17"/>
        <v>Und.</v>
      </c>
      <c r="E162" s="34">
        <f t="shared" si="18"/>
        <v>1857.5912452573073</v>
      </c>
    </row>
    <row r="163" spans="2:5" ht="81" x14ac:dyDescent="0.25">
      <c r="B163" s="80" t="s">
        <v>19547</v>
      </c>
      <c r="C163" s="82" t="str">
        <f t="shared" si="16"/>
        <v>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 - Holambra</v>
      </c>
      <c r="D163" s="81" t="str">
        <f t="shared" si="17"/>
        <v>Und.</v>
      </c>
      <c r="E163" s="83">
        <f t="shared" si="18"/>
        <v>1822.6266721853867</v>
      </c>
    </row>
    <row r="164" spans="2:5" ht="81" x14ac:dyDescent="0.25">
      <c r="B164" s="61" t="s">
        <v>19548</v>
      </c>
      <c r="C164" s="16" t="str">
        <f t="shared" si="16"/>
        <v>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 - Jaguariúna</v>
      </c>
      <c r="D164" s="54" t="str">
        <f t="shared" si="17"/>
        <v>Und.</v>
      </c>
      <c r="E164" s="34">
        <f t="shared" si="18"/>
        <v>1866.3165606106279</v>
      </c>
    </row>
    <row r="165" spans="2:5" ht="81" x14ac:dyDescent="0.25">
      <c r="B165" s="80" t="s">
        <v>19549</v>
      </c>
      <c r="C165" s="82" t="str">
        <f t="shared" si="16"/>
        <v>Restabelecimento do funcionamento normal do sistema de iluminação pública, em altura de até 18 metros, com utilização de equipamento específico de elevação, com fornecimento de materiais e mão de obra necessário, abrangendo a todas as tecnologias de luz do sistema existente, exceto substituição ou manutenção em luminária LED. - Santo Antônio de Posse</v>
      </c>
      <c r="D165" s="81" t="str">
        <f t="shared" si="17"/>
        <v>Und.</v>
      </c>
      <c r="E165" s="83">
        <f t="shared" si="18"/>
        <v>1860.3285939378727</v>
      </c>
    </row>
    <row r="166" spans="2:5" ht="54" x14ac:dyDescent="0.25">
      <c r="B166" s="61" t="s">
        <v>19550</v>
      </c>
      <c r="C166" s="16" t="str">
        <f t="shared" ref="C166:C170" si="19">VLOOKUP(B166,CAP,2,FALSE)</f>
        <v>Fornecimento e instalação de luminária decorativa LED, para topo de poste de 60,3mm, potência nominal de 20 até 70W, grau de proteção IP-66 e resistências a impacto IK09, eficiência luminosa mínima de 100 lm/W, temperatura de cor 3.000k.</v>
      </c>
      <c r="D166" s="54" t="str">
        <f t="shared" ref="D166:D170" si="20">VLOOKUP(B166,CAP,6,FALSE)</f>
        <v>Und.</v>
      </c>
      <c r="E166" s="34">
        <f t="shared" ref="E166:E170" si="21">VLOOKUP(B166,CAP,7,FALSE)</f>
        <v>2258.3450000000003</v>
      </c>
    </row>
    <row r="167" spans="2:5" ht="67.5" x14ac:dyDescent="0.25">
      <c r="B167" s="80" t="s">
        <v>19551</v>
      </c>
      <c r="C167" s="82" t="str">
        <f t="shared" si="19"/>
        <v>Fornecimento e instalação de luminária decorativa LED, estilo colonial, para topo de poste de 60,3mm, potência nominal de 20 até 70W, grau de proteção IP-66 e resistências a impacto IK08, eficiência luminosa mínima de 100 lm/W, temperatura de cor 3.000k.</v>
      </c>
      <c r="D167" s="81" t="str">
        <f t="shared" si="20"/>
        <v>Und.</v>
      </c>
      <c r="E167" s="83">
        <f t="shared" si="21"/>
        <v>2192.7449999999999</v>
      </c>
    </row>
    <row r="168" spans="2:5" ht="67.5" x14ac:dyDescent="0.25">
      <c r="B168" s="61" t="s">
        <v>19552</v>
      </c>
      <c r="C168" s="16" t="str">
        <f t="shared" si="19"/>
        <v>Fornecimento e instalação de Globo decorativo esférico de Ø500mm, base em alumínio fundido, difusor em acrílico transaparente e refletor em semi-esfera repuxado em capa de alumínio anodizado, para topo de poste de 60,3mm, com soquete E27.</v>
      </c>
      <c r="D168" s="54" t="str">
        <f t="shared" si="20"/>
        <v>Und.</v>
      </c>
      <c r="E168" s="34">
        <f t="shared" si="21"/>
        <v>1425.0719383800001</v>
      </c>
    </row>
    <row r="169" spans="2:5" ht="67.5" x14ac:dyDescent="0.25">
      <c r="B169" s="80" t="s">
        <v>19553</v>
      </c>
      <c r="C169" s="82" t="str">
        <f t="shared" si="19"/>
        <v>Fornecimento e instalação de Globo decorativo esférico de Ø500mm, base em alumínio fundido, difusor em acrílico transaparente e refletor em semi-esfera repuxado em capa de alumínio anodizado, para topo de poste de 60,3mm, com soquete E27.</v>
      </c>
      <c r="D169" s="81" t="str">
        <f t="shared" si="20"/>
        <v>Und.</v>
      </c>
      <c r="E169" s="83">
        <f t="shared" si="21"/>
        <v>1467.0719383800001</v>
      </c>
    </row>
    <row r="170" spans="2:5" ht="54" x14ac:dyDescent="0.25">
      <c r="B170" s="61" t="s">
        <v>19554</v>
      </c>
      <c r="C170" s="16" t="str">
        <f t="shared" si="19"/>
        <v>Fornecimento e instalação de Globo decorativo esférico de Ø500mm, base em alumínio fundido com alojamento para reator, globo em polietileno de alta densidade, para topo de poste de 60,3mm.</v>
      </c>
      <c r="D170" s="54" t="str">
        <f t="shared" si="20"/>
        <v>Und.</v>
      </c>
      <c r="E170" s="34">
        <f t="shared" si="21"/>
        <v>953.07193837999989</v>
      </c>
    </row>
    <row r="171" spans="2:5" ht="54" x14ac:dyDescent="0.25">
      <c r="B171" s="80" t="s">
        <v>19555</v>
      </c>
      <c r="C171" s="82" t="s">
        <v>19504</v>
      </c>
      <c r="D171" s="81" t="s">
        <v>19473</v>
      </c>
      <c r="E171" s="83">
        <v>706</v>
      </c>
    </row>
    <row r="172" spans="2:5" ht="67.5" x14ac:dyDescent="0.25">
      <c r="B172" s="61" t="s">
        <v>19556</v>
      </c>
      <c r="C172" s="16" t="s">
        <v>19478</v>
      </c>
      <c r="D172" s="54" t="s">
        <v>19473</v>
      </c>
      <c r="E172" s="34">
        <v>520</v>
      </c>
    </row>
    <row r="173" spans="2:5" ht="67.5" x14ac:dyDescent="0.25">
      <c r="B173" s="80" t="s">
        <v>19557</v>
      </c>
      <c r="C173" s="82" t="s">
        <v>19479</v>
      </c>
      <c r="D173" s="81" t="s">
        <v>19473</v>
      </c>
      <c r="E173" s="83">
        <v>695</v>
      </c>
    </row>
    <row r="174" spans="2:5" ht="27" x14ac:dyDescent="0.25">
      <c r="B174" s="61" t="s">
        <v>19558</v>
      </c>
      <c r="C174" s="16" t="s">
        <v>19503</v>
      </c>
      <c r="D174" s="54" t="s">
        <v>19473</v>
      </c>
      <c r="E174" s="34">
        <v>2150</v>
      </c>
    </row>
    <row r="175" spans="2:5" ht="40.5" x14ac:dyDescent="0.25">
      <c r="B175" s="80" t="s">
        <v>19577</v>
      </c>
      <c r="C175" s="82" t="s">
        <v>19505</v>
      </c>
      <c r="D175" s="81" t="s">
        <v>19473</v>
      </c>
      <c r="E175" s="83">
        <v>1910</v>
      </c>
    </row>
    <row r="176" spans="2:5" ht="54" x14ac:dyDescent="0.25">
      <c r="B176" s="61" t="s">
        <v>19578</v>
      </c>
      <c r="C176" s="16" t="s">
        <v>19480</v>
      </c>
      <c r="D176" s="54" t="s">
        <v>2</v>
      </c>
      <c r="E176" s="34">
        <v>150</v>
      </c>
    </row>
    <row r="177" spans="2:5" ht="40.5" x14ac:dyDescent="0.25">
      <c r="B177" s="80" t="s">
        <v>19589</v>
      </c>
      <c r="C177" s="82" t="s">
        <v>19481</v>
      </c>
      <c r="D177" s="81" t="s">
        <v>19368</v>
      </c>
      <c r="E177" s="83">
        <v>119.94</v>
      </c>
    </row>
    <row r="178" spans="2:5" ht="40.5" x14ac:dyDescent="0.25">
      <c r="B178" s="61" t="s">
        <v>19590</v>
      </c>
      <c r="C178" s="16" t="s">
        <v>19482</v>
      </c>
      <c r="D178" s="54" t="s">
        <v>2</v>
      </c>
      <c r="E178" s="34">
        <v>110</v>
      </c>
    </row>
    <row r="179" spans="2:5" ht="40.5" x14ac:dyDescent="0.25">
      <c r="B179" s="80" t="s">
        <v>19591</v>
      </c>
      <c r="C179" s="82" t="s">
        <v>19483</v>
      </c>
      <c r="D179" s="81" t="s">
        <v>19368</v>
      </c>
      <c r="E179" s="83">
        <v>11.66</v>
      </c>
    </row>
    <row r="180" spans="2:5" ht="54" x14ac:dyDescent="0.25">
      <c r="B180" s="61" t="s">
        <v>19592</v>
      </c>
      <c r="C180" s="16" t="s">
        <v>19484</v>
      </c>
      <c r="D180" s="54" t="s">
        <v>2</v>
      </c>
      <c r="E180" s="34">
        <v>110</v>
      </c>
    </row>
    <row r="181" spans="2:5" ht="54" x14ac:dyDescent="0.25">
      <c r="B181" s="80" t="s">
        <v>19593</v>
      </c>
      <c r="C181" s="82" t="s">
        <v>19485</v>
      </c>
      <c r="D181" s="81" t="s">
        <v>19368</v>
      </c>
      <c r="E181" s="83">
        <v>14.32</v>
      </c>
    </row>
    <row r="182" spans="2:5" x14ac:dyDescent="0.25">
      <c r="B182" s="61" t="s">
        <v>19594</v>
      </c>
      <c r="C182" s="16" t="s">
        <v>19486</v>
      </c>
      <c r="D182" s="54" t="s">
        <v>2</v>
      </c>
      <c r="E182" s="34">
        <v>43.86</v>
      </c>
    </row>
    <row r="183" spans="2:5" ht="27" x14ac:dyDescent="0.25">
      <c r="B183" s="80" t="s">
        <v>19595</v>
      </c>
      <c r="C183" s="82" t="s">
        <v>19487</v>
      </c>
      <c r="D183" s="81" t="s">
        <v>2</v>
      </c>
      <c r="E183" s="83">
        <v>24</v>
      </c>
    </row>
    <row r="184" spans="2:5" ht="81" x14ac:dyDescent="0.25">
      <c r="B184" s="61" t="s">
        <v>19596</v>
      </c>
      <c r="C184" s="16" t="s">
        <v>19532</v>
      </c>
      <c r="D184" s="54" t="s">
        <v>2</v>
      </c>
      <c r="E184" s="34">
        <v>350</v>
      </c>
    </row>
    <row r="185" spans="2:5" ht="81" x14ac:dyDescent="0.25">
      <c r="B185" s="80" t="s">
        <v>19597</v>
      </c>
      <c r="C185" s="82" t="s">
        <v>19533</v>
      </c>
      <c r="D185" s="81" t="s">
        <v>2</v>
      </c>
      <c r="E185" s="83">
        <v>550</v>
      </c>
    </row>
    <row r="186" spans="2:5" ht="81" x14ac:dyDescent="0.25">
      <c r="B186" s="61" t="s">
        <v>19598</v>
      </c>
      <c r="C186" s="16" t="s">
        <v>19534</v>
      </c>
      <c r="D186" s="54" t="s">
        <v>2</v>
      </c>
      <c r="E186" s="34">
        <v>290</v>
      </c>
    </row>
    <row r="187" spans="2:5" x14ac:dyDescent="0.25">
      <c r="B187" s="80" t="s">
        <v>19599</v>
      </c>
      <c r="C187" s="82" t="s">
        <v>19488</v>
      </c>
      <c r="D187" s="81" t="s">
        <v>19368</v>
      </c>
      <c r="E187" s="83">
        <v>4.8</v>
      </c>
    </row>
    <row r="188" spans="2:5" x14ac:dyDescent="0.25">
      <c r="B188" s="61" t="s">
        <v>19600</v>
      </c>
      <c r="C188" s="16"/>
      <c r="D188" s="54"/>
      <c r="E188" s="34"/>
    </row>
    <row r="189" spans="2:5" x14ac:dyDescent="0.25">
      <c r="B189" s="80" t="s">
        <v>19601</v>
      </c>
      <c r="C189" s="82"/>
      <c r="D189" s="81"/>
      <c r="E189" s="83"/>
    </row>
    <row r="190" spans="2:5" x14ac:dyDescent="0.25">
      <c r="B190" s="61" t="s">
        <v>19602</v>
      </c>
      <c r="C190" s="16"/>
      <c r="D190" s="54"/>
      <c r="E190" s="34"/>
    </row>
    <row r="191" spans="2:5" x14ac:dyDescent="0.25">
      <c r="B191" s="80"/>
      <c r="C191" s="82"/>
      <c r="D191" s="81"/>
      <c r="E191" s="83"/>
    </row>
    <row r="192" spans="2:5" x14ac:dyDescent="0.25">
      <c r="B192" s="61"/>
      <c r="C192" s="16"/>
      <c r="D192" s="54"/>
      <c r="E192" s="34"/>
    </row>
    <row r="193" spans="2:5" x14ac:dyDescent="0.25">
      <c r="B193" s="80"/>
      <c r="C193" s="82"/>
      <c r="D193" s="81"/>
      <c r="E193" s="83"/>
    </row>
    <row r="194" spans="2:5" x14ac:dyDescent="0.25">
      <c r="B194" s="61"/>
      <c r="C194" s="16"/>
      <c r="D194" s="54"/>
      <c r="E194" s="34"/>
    </row>
  </sheetData>
  <phoneticPr fontId="8" type="noConversion"/>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6C0F2-5014-4306-8800-7BEFAC9022E4}">
  <dimension ref="B2:R2211"/>
  <sheetViews>
    <sheetView showGridLines="0" zoomScale="85" zoomScaleNormal="85" workbookViewId="0">
      <selection activeCell="B2" sqref="B2"/>
    </sheetView>
  </sheetViews>
  <sheetFormatPr defaultRowHeight="15" x14ac:dyDescent="0.25"/>
  <cols>
    <col min="1" max="1" width="4" style="5" customWidth="1"/>
    <col min="2" max="2" width="9.140625" style="5"/>
    <col min="3" max="3" width="61.42578125" style="5" customWidth="1"/>
    <col min="4" max="4" width="9.140625" style="5"/>
    <col min="5" max="5" width="11.42578125" style="5" customWidth="1"/>
    <col min="6" max="6" width="15.28515625" style="1" bestFit="1" customWidth="1"/>
    <col min="7" max="8" width="9.140625" style="1"/>
    <col min="9" max="9" width="13.7109375" style="1" customWidth="1"/>
    <col min="10" max="18" width="9.140625" style="1"/>
    <col min="19" max="16384" width="9.140625" style="5"/>
  </cols>
  <sheetData>
    <row r="2" spans="2:10" ht="38.25" x14ac:dyDescent="0.25">
      <c r="B2" s="6" t="s">
        <v>67</v>
      </c>
      <c r="C2" s="7" t="s">
        <v>68</v>
      </c>
      <c r="D2" s="8" t="s">
        <v>69</v>
      </c>
      <c r="E2" s="9" t="s">
        <v>70</v>
      </c>
      <c r="F2" s="31" t="s">
        <v>2303</v>
      </c>
      <c r="I2" s="35" t="s">
        <v>2304</v>
      </c>
      <c r="J2" s="36" t="s">
        <v>2305</v>
      </c>
    </row>
    <row r="3" spans="2:10" x14ac:dyDescent="0.25">
      <c r="B3" s="18">
        <v>10000</v>
      </c>
      <c r="C3" s="19" t="s">
        <v>71</v>
      </c>
      <c r="D3" s="20"/>
      <c r="E3" s="21" t="s">
        <v>72</v>
      </c>
      <c r="F3" s="32"/>
    </row>
    <row r="4" spans="2:10" ht="22.5" x14ac:dyDescent="0.25">
      <c r="B4" s="22">
        <v>10001</v>
      </c>
      <c r="C4" s="23" t="s">
        <v>73</v>
      </c>
      <c r="D4" s="24" t="s">
        <v>74</v>
      </c>
      <c r="E4" s="25">
        <v>81.22</v>
      </c>
      <c r="F4" s="33">
        <f>IF($J$2="Sim",E4*(1+Inflação!$E$18/100),E4)</f>
        <v>90.397291459999991</v>
      </c>
    </row>
    <row r="5" spans="2:10" ht="22.5" x14ac:dyDescent="0.25">
      <c r="B5" s="22">
        <v>10002</v>
      </c>
      <c r="C5" s="23" t="s">
        <v>75</v>
      </c>
      <c r="D5" s="24" t="s">
        <v>74</v>
      </c>
      <c r="E5" s="25">
        <v>84.74</v>
      </c>
      <c r="F5" s="34">
        <f>IF($J$2="Sim",E5*(1+Inflação!$E$18/100),E5)</f>
        <v>94.315026819999986</v>
      </c>
    </row>
    <row r="6" spans="2:10" ht="22.5" x14ac:dyDescent="0.25">
      <c r="B6" s="22">
        <v>10003</v>
      </c>
      <c r="C6" s="23" t="s">
        <v>76</v>
      </c>
      <c r="D6" s="24" t="s">
        <v>74</v>
      </c>
      <c r="E6" s="25">
        <v>111.91</v>
      </c>
      <c r="F6" s="33">
        <f>IF($J$2="Sim",E6*(1+Inflação!$E$18/100),E6)</f>
        <v>124.55504662999998</v>
      </c>
    </row>
    <row r="7" spans="2:10" ht="22.5" x14ac:dyDescent="0.25">
      <c r="B7" s="22">
        <v>10004</v>
      </c>
      <c r="C7" s="23" t="s">
        <v>77</v>
      </c>
      <c r="D7" s="24" t="s">
        <v>74</v>
      </c>
      <c r="E7" s="25">
        <v>148.58000000000001</v>
      </c>
      <c r="F7" s="34">
        <f>IF($J$2="Sim",E7*(1+Inflação!$E$18/100),E7)</f>
        <v>165.36849993999999</v>
      </c>
    </row>
    <row r="8" spans="2:10" ht="22.5" x14ac:dyDescent="0.25">
      <c r="B8" s="22">
        <v>10005</v>
      </c>
      <c r="C8" s="23" t="s">
        <v>78</v>
      </c>
      <c r="D8" s="24" t="s">
        <v>74</v>
      </c>
      <c r="E8" s="25">
        <v>176.32</v>
      </c>
      <c r="F8" s="33">
        <f>IF($J$2="Sim",E8*(1+Inflação!$E$18/100),E8)</f>
        <v>196.24292575999996</v>
      </c>
    </row>
    <row r="9" spans="2:10" ht="22.5" x14ac:dyDescent="0.25">
      <c r="B9" s="22">
        <v>10006</v>
      </c>
      <c r="C9" s="23" t="s">
        <v>79</v>
      </c>
      <c r="D9" s="24" t="s">
        <v>74</v>
      </c>
      <c r="E9" s="25">
        <v>145.06</v>
      </c>
      <c r="F9" s="34">
        <f>IF($J$2="Sim",E9*(1+Inflação!$E$18/100),E9)</f>
        <v>161.45076458</v>
      </c>
    </row>
    <row r="10" spans="2:10" x14ac:dyDescent="0.25">
      <c r="B10" s="22">
        <v>10008</v>
      </c>
      <c r="C10" s="23" t="s">
        <v>80</v>
      </c>
      <c r="D10" s="24" t="s">
        <v>74</v>
      </c>
      <c r="E10" s="25">
        <v>20.07</v>
      </c>
      <c r="F10" s="33">
        <f>IF($J$2="Sim",E10*(1+Inflação!$E$18/100),E10)</f>
        <v>22.337769509999998</v>
      </c>
    </row>
    <row r="11" spans="2:10" x14ac:dyDescent="0.25">
      <c r="B11" s="22">
        <v>10009</v>
      </c>
      <c r="C11" s="23" t="s">
        <v>81</v>
      </c>
      <c r="D11" s="24" t="s">
        <v>74</v>
      </c>
      <c r="E11" s="25">
        <v>44.77</v>
      </c>
      <c r="F11" s="34">
        <f>IF($J$2="Sim",E11*(1+Inflação!$E$18/100),E11)</f>
        <v>49.828696610000001</v>
      </c>
    </row>
    <row r="12" spans="2:10" ht="22.5" x14ac:dyDescent="0.25">
      <c r="B12" s="22">
        <v>10010</v>
      </c>
      <c r="C12" s="23" t="s">
        <v>82</v>
      </c>
      <c r="D12" s="24" t="s">
        <v>74</v>
      </c>
      <c r="E12" s="25">
        <v>33.22</v>
      </c>
      <c r="F12" s="33">
        <f>IF($J$2="Sim",E12*(1+Inflação!$E$18/100),E12)</f>
        <v>36.973627459999996</v>
      </c>
    </row>
    <row r="13" spans="2:10" ht="22.5" x14ac:dyDescent="0.25">
      <c r="B13" s="22">
        <v>10011</v>
      </c>
      <c r="C13" s="23" t="s">
        <v>83</v>
      </c>
      <c r="D13" s="24" t="s">
        <v>74</v>
      </c>
      <c r="E13" s="25">
        <v>37.880000000000003</v>
      </c>
      <c r="F13" s="34">
        <f>IF($J$2="Sim",E13*(1+Inflação!$E$18/100),E13)</f>
        <v>42.160174839999996</v>
      </c>
    </row>
    <row r="14" spans="2:10" ht="22.5" x14ac:dyDescent="0.25">
      <c r="B14" s="22">
        <v>10012</v>
      </c>
      <c r="C14" s="23" t="s">
        <v>84</v>
      </c>
      <c r="D14" s="24" t="s">
        <v>74</v>
      </c>
      <c r="E14" s="25">
        <v>45.33</v>
      </c>
      <c r="F14" s="33">
        <f>IF($J$2="Sim",E14*(1+Inflação!$E$18/100),E14)</f>
        <v>50.451972689999991</v>
      </c>
    </row>
    <row r="15" spans="2:10" ht="22.5" x14ac:dyDescent="0.25">
      <c r="B15" s="22">
        <v>10013</v>
      </c>
      <c r="C15" s="23" t="s">
        <v>85</v>
      </c>
      <c r="D15" s="24" t="s">
        <v>74</v>
      </c>
      <c r="E15" s="25">
        <v>70.62</v>
      </c>
      <c r="F15" s="34">
        <f>IF($J$2="Sim",E15*(1+Inflação!$E$18/100),E15)</f>
        <v>78.599565659999996</v>
      </c>
    </row>
    <row r="16" spans="2:10" x14ac:dyDescent="0.25">
      <c r="B16" s="22">
        <v>10017</v>
      </c>
      <c r="C16" s="23" t="s">
        <v>86</v>
      </c>
      <c r="D16" s="24" t="s">
        <v>74</v>
      </c>
      <c r="E16" s="25">
        <v>12.46</v>
      </c>
      <c r="F16" s="33">
        <f>IF($J$2="Sim",E16*(1+Inflação!$E$18/100),E16)</f>
        <v>13.86789278</v>
      </c>
    </row>
    <row r="17" spans="2:6" x14ac:dyDescent="0.25">
      <c r="B17" s="22">
        <v>10018</v>
      </c>
      <c r="C17" s="23" t="s">
        <v>87</v>
      </c>
      <c r="D17" s="24" t="s">
        <v>74</v>
      </c>
      <c r="E17" s="25">
        <v>14.81</v>
      </c>
      <c r="F17" s="34">
        <f>IF($J$2="Sim",E17*(1+Inflação!$E$18/100),E17)</f>
        <v>16.48342633</v>
      </c>
    </row>
    <row r="18" spans="2:6" x14ac:dyDescent="0.25">
      <c r="B18" s="22">
        <v>10019</v>
      </c>
      <c r="C18" s="23" t="s">
        <v>88</v>
      </c>
      <c r="D18" s="24" t="s">
        <v>74</v>
      </c>
      <c r="E18" s="25">
        <v>16.52</v>
      </c>
      <c r="F18" s="33">
        <f>IF($J$2="Sim",E18*(1+Inflação!$E$18/100),E18)</f>
        <v>18.386644359999998</v>
      </c>
    </row>
    <row r="19" spans="2:6" x14ac:dyDescent="0.25">
      <c r="B19" s="22">
        <v>10034</v>
      </c>
      <c r="C19" s="23" t="s">
        <v>89</v>
      </c>
      <c r="D19" s="24" t="s">
        <v>90</v>
      </c>
      <c r="E19" s="25">
        <v>113.13</v>
      </c>
      <c r="F19" s="34">
        <f>IF($J$2="Sim",E19*(1+Inflação!$E$18/100),E19)</f>
        <v>125.91289808999998</v>
      </c>
    </row>
    <row r="20" spans="2:6" x14ac:dyDescent="0.25">
      <c r="B20" s="22">
        <v>10035</v>
      </c>
      <c r="C20" s="23" t="s">
        <v>91</v>
      </c>
      <c r="D20" s="24" t="s">
        <v>90</v>
      </c>
      <c r="E20" s="25">
        <v>133.44</v>
      </c>
      <c r="F20" s="33">
        <f>IF($J$2="Sim",E20*(1+Inflação!$E$18/100),E20)</f>
        <v>148.51778591999999</v>
      </c>
    </row>
    <row r="21" spans="2:6" x14ac:dyDescent="0.25">
      <c r="B21" s="22">
        <v>10036</v>
      </c>
      <c r="C21" s="23" t="s">
        <v>92</v>
      </c>
      <c r="D21" s="24" t="s">
        <v>90</v>
      </c>
      <c r="E21" s="25">
        <v>146.79</v>
      </c>
      <c r="F21" s="34">
        <f>IF($J$2="Sim",E21*(1+Inflação!$E$18/100),E21)</f>
        <v>163.37624246999997</v>
      </c>
    </row>
    <row r="22" spans="2:6" x14ac:dyDescent="0.25">
      <c r="B22" s="22">
        <v>10045</v>
      </c>
      <c r="C22" s="23" t="s">
        <v>93</v>
      </c>
      <c r="D22" s="24" t="s">
        <v>90</v>
      </c>
      <c r="E22" s="25">
        <v>449.29</v>
      </c>
      <c r="F22" s="33">
        <f>IF($J$2="Sim",E22*(1+Inflação!$E$18/100),E22)</f>
        <v>500.05662496999997</v>
      </c>
    </row>
    <row r="23" spans="2:6" x14ac:dyDescent="0.25">
      <c r="B23" s="22">
        <v>10046</v>
      </c>
      <c r="C23" s="23" t="s">
        <v>94</v>
      </c>
      <c r="D23" s="24" t="s">
        <v>90</v>
      </c>
      <c r="E23" s="25">
        <v>439.95</v>
      </c>
      <c r="F23" s="34">
        <f>IF($J$2="Sim",E23*(1+Inflação!$E$18/100),E23)</f>
        <v>489.66127034999994</v>
      </c>
    </row>
    <row r="24" spans="2:6" x14ac:dyDescent="0.25">
      <c r="B24" s="22">
        <v>10047</v>
      </c>
      <c r="C24" s="23" t="s">
        <v>95</v>
      </c>
      <c r="D24" s="24" t="s">
        <v>90</v>
      </c>
      <c r="E24" s="25">
        <v>575.21</v>
      </c>
      <c r="F24" s="33">
        <f>IF($J$2="Sim",E24*(1+Inflação!$E$18/100),E24)</f>
        <v>640.20470352999996</v>
      </c>
    </row>
    <row r="25" spans="2:6" x14ac:dyDescent="0.25">
      <c r="B25" s="22">
        <v>10060</v>
      </c>
      <c r="C25" s="23" t="s">
        <v>96</v>
      </c>
      <c r="D25" s="24" t="s">
        <v>90</v>
      </c>
      <c r="E25" s="25">
        <v>32.32</v>
      </c>
      <c r="F25" s="34">
        <f>IF($J$2="Sim",E25*(1+Inflação!$E$18/100),E25)</f>
        <v>35.971933759999999</v>
      </c>
    </row>
    <row r="26" spans="2:6" x14ac:dyDescent="0.25">
      <c r="B26" s="22">
        <v>10061</v>
      </c>
      <c r="C26" s="23" t="s">
        <v>97</v>
      </c>
      <c r="D26" s="24" t="s">
        <v>90</v>
      </c>
      <c r="E26" s="25">
        <v>36.9</v>
      </c>
      <c r="F26" s="33">
        <f>IF($J$2="Sim",E26*(1+Inflação!$E$18/100),E26)</f>
        <v>41.069441699999992</v>
      </c>
    </row>
    <row r="27" spans="2:6" x14ac:dyDescent="0.25">
      <c r="B27" s="22">
        <v>10062</v>
      </c>
      <c r="C27" s="23" t="s">
        <v>98</v>
      </c>
      <c r="D27" s="24" t="s">
        <v>90</v>
      </c>
      <c r="E27" s="25">
        <v>42.56</v>
      </c>
      <c r="F27" s="34">
        <f>IF($J$2="Sim",E27*(1+Inflação!$E$18/100),E27)</f>
        <v>47.368982079999995</v>
      </c>
    </row>
    <row r="28" spans="2:6" x14ac:dyDescent="0.25">
      <c r="B28" s="22">
        <v>10063</v>
      </c>
      <c r="C28" s="23" t="s">
        <v>99</v>
      </c>
      <c r="D28" s="24" t="s">
        <v>90</v>
      </c>
      <c r="E28" s="25">
        <v>47.09</v>
      </c>
      <c r="F28" s="33">
        <f>IF($J$2="Sim",E28*(1+Inflação!$E$18/100),E28)</f>
        <v>52.410840370000003</v>
      </c>
    </row>
    <row r="29" spans="2:6" x14ac:dyDescent="0.25">
      <c r="B29" s="22">
        <v>10064</v>
      </c>
      <c r="C29" s="23" t="s">
        <v>100</v>
      </c>
      <c r="D29" s="24" t="s">
        <v>90</v>
      </c>
      <c r="E29" s="25">
        <v>52.96</v>
      </c>
      <c r="F29" s="34">
        <f>IF($J$2="Sim",E29*(1+Inflação!$E$18/100),E29)</f>
        <v>58.944109279999992</v>
      </c>
    </row>
    <row r="30" spans="2:6" x14ac:dyDescent="0.25">
      <c r="B30" s="22">
        <v>10070</v>
      </c>
      <c r="C30" s="23" t="s">
        <v>101</v>
      </c>
      <c r="D30" s="24" t="s">
        <v>74</v>
      </c>
      <c r="E30" s="25">
        <v>28.13</v>
      </c>
      <c r="F30" s="33">
        <f>IF($J$2="Sim",E30*(1+Inflação!$E$18/100),E30)</f>
        <v>31.308493089999995</v>
      </c>
    </row>
    <row r="31" spans="2:6" x14ac:dyDescent="0.25">
      <c r="B31" s="22">
        <v>10071</v>
      </c>
      <c r="C31" s="23" t="s">
        <v>102</v>
      </c>
      <c r="D31" s="24" t="s">
        <v>74</v>
      </c>
      <c r="E31" s="25">
        <v>33.65</v>
      </c>
      <c r="F31" s="34">
        <f>IF($J$2="Sim",E31*(1+Inflação!$E$18/100),E31)</f>
        <v>37.452214449999992</v>
      </c>
    </row>
    <row r="32" spans="2:6" x14ac:dyDescent="0.25">
      <c r="B32" s="22">
        <v>10072</v>
      </c>
      <c r="C32" s="23" t="s">
        <v>103</v>
      </c>
      <c r="D32" s="24" t="s">
        <v>74</v>
      </c>
      <c r="E32" s="25">
        <v>38.61</v>
      </c>
      <c r="F32" s="33">
        <f>IF($J$2="Sim",E32*(1+Inflação!$E$18/100),E32)</f>
        <v>42.972659729999997</v>
      </c>
    </row>
    <row r="33" spans="2:6" x14ac:dyDescent="0.25">
      <c r="B33" s="22">
        <v>10073</v>
      </c>
      <c r="C33" s="23" t="s">
        <v>104</v>
      </c>
      <c r="D33" s="24" t="s">
        <v>74</v>
      </c>
      <c r="E33" s="25">
        <v>44.73</v>
      </c>
      <c r="F33" s="34">
        <f>IF($J$2="Sim",E33*(1+Inflação!$E$18/100),E33)</f>
        <v>49.784176889999991</v>
      </c>
    </row>
    <row r="34" spans="2:6" x14ac:dyDescent="0.25">
      <c r="B34" s="22">
        <v>10074</v>
      </c>
      <c r="C34" s="23" t="s">
        <v>105</v>
      </c>
      <c r="D34" s="24" t="s">
        <v>74</v>
      </c>
      <c r="E34" s="25">
        <v>53.44</v>
      </c>
      <c r="F34" s="33">
        <f>IF($J$2="Sim",E34*(1+Inflação!$E$18/100),E34)</f>
        <v>59.478345919999995</v>
      </c>
    </row>
    <row r="35" spans="2:6" x14ac:dyDescent="0.25">
      <c r="B35" s="22">
        <v>10075</v>
      </c>
      <c r="C35" s="23" t="s">
        <v>106</v>
      </c>
      <c r="D35" s="24" t="s">
        <v>74</v>
      </c>
      <c r="E35" s="25">
        <v>65.2</v>
      </c>
      <c r="F35" s="34">
        <f>IF($J$2="Sim",E35*(1+Inflação!$E$18/100),E35)</f>
        <v>72.567143599999994</v>
      </c>
    </row>
    <row r="36" spans="2:6" x14ac:dyDescent="0.25">
      <c r="B36" s="22">
        <v>10098</v>
      </c>
      <c r="C36" s="23" t="s">
        <v>107</v>
      </c>
      <c r="D36" s="24" t="s">
        <v>108</v>
      </c>
      <c r="E36" s="25">
        <v>1.88</v>
      </c>
      <c r="F36" s="33">
        <f>IF($J$2="Sim",E36*(1+Inflação!$E$18/100),E36)</f>
        <v>2.0924268399999999</v>
      </c>
    </row>
    <row r="37" spans="2:6" ht="22.5" x14ac:dyDescent="0.25">
      <c r="B37" s="22">
        <v>10100</v>
      </c>
      <c r="C37" s="23" t="s">
        <v>109</v>
      </c>
      <c r="D37" s="24" t="s">
        <v>74</v>
      </c>
      <c r="E37" s="25">
        <v>485.28</v>
      </c>
      <c r="F37" s="34">
        <f>IF($J$2="Sim",E37*(1+Inflação!$E$18/100),E37)</f>
        <v>540.11324303999993</v>
      </c>
    </row>
    <row r="38" spans="2:6" ht="22.5" x14ac:dyDescent="0.25">
      <c r="B38" s="22">
        <v>10101</v>
      </c>
      <c r="C38" s="23" t="s">
        <v>110</v>
      </c>
      <c r="D38" s="24" t="s">
        <v>74</v>
      </c>
      <c r="E38" s="25">
        <v>504.87</v>
      </c>
      <c r="F38" s="33">
        <f>IF($J$2="Sim",E38*(1+Inflação!$E$18/100),E38)</f>
        <v>561.91677590999996</v>
      </c>
    </row>
    <row r="39" spans="2:6" ht="22.5" x14ac:dyDescent="0.25">
      <c r="B39" s="22">
        <v>10102</v>
      </c>
      <c r="C39" s="23" t="s">
        <v>111</v>
      </c>
      <c r="D39" s="24" t="s">
        <v>74</v>
      </c>
      <c r="E39" s="25">
        <v>566.25</v>
      </c>
      <c r="F39" s="34">
        <f>IF($J$2="Sim",E39*(1+Inflação!$E$18/100),E39)</f>
        <v>630.2322862499999</v>
      </c>
    </row>
    <row r="40" spans="2:6" ht="22.5" x14ac:dyDescent="0.25">
      <c r="B40" s="22">
        <v>10103</v>
      </c>
      <c r="C40" s="23" t="s">
        <v>112</v>
      </c>
      <c r="D40" s="24" t="s">
        <v>74</v>
      </c>
      <c r="E40" s="25">
        <v>599.23</v>
      </c>
      <c r="F40" s="33">
        <f>IF($J$2="Sim",E40*(1+Inflação!$E$18/100),E40)</f>
        <v>666.93879539</v>
      </c>
    </row>
    <row r="41" spans="2:6" ht="22.5" x14ac:dyDescent="0.25">
      <c r="B41" s="22">
        <v>10104</v>
      </c>
      <c r="C41" s="23" t="s">
        <v>113</v>
      </c>
      <c r="D41" s="24" t="s">
        <v>74</v>
      </c>
      <c r="E41" s="25">
        <v>663.81</v>
      </c>
      <c r="F41" s="34">
        <f>IF($J$2="Sim",E41*(1+Inflação!$E$18/100),E41)</f>
        <v>738.81588332999991</v>
      </c>
    </row>
    <row r="42" spans="2:6" ht="22.5" x14ac:dyDescent="0.25">
      <c r="B42" s="22">
        <v>10105</v>
      </c>
      <c r="C42" s="23" t="s">
        <v>114</v>
      </c>
      <c r="D42" s="24" t="s">
        <v>74</v>
      </c>
      <c r="E42" s="25">
        <v>751.2</v>
      </c>
      <c r="F42" s="33">
        <f>IF($J$2="Sim",E42*(1+Inflação!$E$18/100),E42)</f>
        <v>836.0803416</v>
      </c>
    </row>
    <row r="43" spans="2:6" ht="33.75" x14ac:dyDescent="0.25">
      <c r="B43" s="22">
        <v>10106</v>
      </c>
      <c r="C43" s="23" t="s">
        <v>115</v>
      </c>
      <c r="D43" s="24" t="s">
        <v>74</v>
      </c>
      <c r="E43" s="25">
        <v>817.88</v>
      </c>
      <c r="F43" s="34">
        <f>IF($J$2="Sim",E43*(1+Inflação!$E$18/100),E43)</f>
        <v>910.29471483999987</v>
      </c>
    </row>
    <row r="44" spans="2:6" ht="33.75" x14ac:dyDescent="0.25">
      <c r="B44" s="22">
        <v>10107</v>
      </c>
      <c r="C44" s="23" t="s">
        <v>116</v>
      </c>
      <c r="D44" s="24" t="s">
        <v>74</v>
      </c>
      <c r="E44" s="25">
        <v>1086.44</v>
      </c>
      <c r="F44" s="33">
        <f>IF($J$2="Sim",E44*(1+Inflação!$E$18/100),E44)</f>
        <v>1209.20011492</v>
      </c>
    </row>
    <row r="45" spans="2:6" ht="22.5" x14ac:dyDescent="0.25">
      <c r="B45" s="22">
        <v>10120</v>
      </c>
      <c r="C45" s="23" t="s">
        <v>117</v>
      </c>
      <c r="D45" s="24" t="s">
        <v>74</v>
      </c>
      <c r="E45" s="25">
        <v>131.68</v>
      </c>
      <c r="F45" s="34">
        <f>IF($J$2="Sim",E45*(1+Inflação!$E$18/100),E45)</f>
        <v>146.55891824</v>
      </c>
    </row>
    <row r="46" spans="2:6" ht="22.5" x14ac:dyDescent="0.25">
      <c r="B46" s="22">
        <v>10121</v>
      </c>
      <c r="C46" s="23" t="s">
        <v>118</v>
      </c>
      <c r="D46" s="24" t="s">
        <v>74</v>
      </c>
      <c r="E46" s="25">
        <v>142.58000000000001</v>
      </c>
      <c r="F46" s="33">
        <f>IF($J$2="Sim",E46*(1+Inflação!$E$18/100),E46)</f>
        <v>158.69054194</v>
      </c>
    </row>
    <row r="47" spans="2:6" ht="22.5" x14ac:dyDescent="0.25">
      <c r="B47" s="22">
        <v>10122</v>
      </c>
      <c r="C47" s="23" t="s">
        <v>119</v>
      </c>
      <c r="D47" s="24" t="s">
        <v>74</v>
      </c>
      <c r="E47" s="25">
        <v>163.52000000000001</v>
      </c>
      <c r="F47" s="34">
        <f>IF($J$2="Sim",E47*(1+Inflação!$E$18/100),E47)</f>
        <v>181.99661535999999</v>
      </c>
    </row>
    <row r="48" spans="2:6" ht="22.5" x14ac:dyDescent="0.25">
      <c r="B48" s="22">
        <v>10123</v>
      </c>
      <c r="C48" s="23" t="s">
        <v>120</v>
      </c>
      <c r="D48" s="24" t="s">
        <v>74</v>
      </c>
      <c r="E48" s="25">
        <v>166.68</v>
      </c>
      <c r="F48" s="33">
        <f>IF($J$2="Sim",E48*(1+Inflação!$E$18/100),E48)</f>
        <v>185.51367324</v>
      </c>
    </row>
    <row r="49" spans="2:6" ht="22.5" x14ac:dyDescent="0.25">
      <c r="B49" s="22">
        <v>10124</v>
      </c>
      <c r="C49" s="23" t="s">
        <v>121</v>
      </c>
      <c r="D49" s="24" t="s">
        <v>74</v>
      </c>
      <c r="E49" s="25">
        <v>181.62</v>
      </c>
      <c r="F49" s="34">
        <f>IF($J$2="Sim",E49*(1+Inflação!$E$18/100),E49)</f>
        <v>202.14178865999997</v>
      </c>
    </row>
    <row r="50" spans="2:6" ht="22.5" x14ac:dyDescent="0.25">
      <c r="B50" s="22">
        <v>10125</v>
      </c>
      <c r="C50" s="23" t="s">
        <v>122</v>
      </c>
      <c r="D50" s="24" t="s">
        <v>74</v>
      </c>
      <c r="E50" s="25">
        <v>206.54</v>
      </c>
      <c r="F50" s="33">
        <f>IF($J$2="Sim",E50*(1+Inflação!$E$18/100),E50)</f>
        <v>229.87757421999996</v>
      </c>
    </row>
    <row r="51" spans="2:6" ht="22.5" x14ac:dyDescent="0.25">
      <c r="B51" s="22">
        <v>10126</v>
      </c>
      <c r="C51" s="23" t="s">
        <v>123</v>
      </c>
      <c r="D51" s="24" t="s">
        <v>74</v>
      </c>
      <c r="E51" s="25">
        <v>234.84</v>
      </c>
      <c r="F51" s="34">
        <f>IF($J$2="Sim",E51*(1+Inflação!$E$18/100),E51)</f>
        <v>261.37527611999997</v>
      </c>
    </row>
    <row r="52" spans="2:6" ht="22.5" x14ac:dyDescent="0.25">
      <c r="B52" s="22">
        <v>10127</v>
      </c>
      <c r="C52" s="23" t="s">
        <v>124</v>
      </c>
      <c r="D52" s="24" t="s">
        <v>74</v>
      </c>
      <c r="E52" s="25">
        <v>302.33999999999997</v>
      </c>
      <c r="F52" s="33">
        <f>IF($J$2="Sim",E52*(1+Inflação!$E$18/100),E52)</f>
        <v>336.50230361999996</v>
      </c>
    </row>
    <row r="53" spans="2:6" x14ac:dyDescent="0.25">
      <c r="B53" s="18">
        <v>10500</v>
      </c>
      <c r="C53" s="19" t="s">
        <v>125</v>
      </c>
      <c r="D53" s="20"/>
      <c r="E53" s="21" t="s">
        <v>72</v>
      </c>
      <c r="F53" s="34"/>
    </row>
    <row r="54" spans="2:6" x14ac:dyDescent="0.25">
      <c r="B54" s="22">
        <v>10501</v>
      </c>
      <c r="C54" s="23" t="s">
        <v>126</v>
      </c>
      <c r="D54" s="24" t="s">
        <v>127</v>
      </c>
      <c r="E54" s="25">
        <v>113.01</v>
      </c>
      <c r="F54" s="33">
        <f>IF($J$2="Sim",E54*(1+Inflação!$E$18/100),E54)</f>
        <v>125.77933892999999</v>
      </c>
    </row>
    <row r="55" spans="2:6" x14ac:dyDescent="0.25">
      <c r="B55" s="22">
        <v>10502</v>
      </c>
      <c r="C55" s="23" t="s">
        <v>128</v>
      </c>
      <c r="D55" s="24" t="s">
        <v>127</v>
      </c>
      <c r="E55" s="25">
        <v>52.66</v>
      </c>
      <c r="F55" s="34">
        <f>IF($J$2="Sim",E55*(1+Inflação!$E$18/100),E55)</f>
        <v>58.610211379999988</v>
      </c>
    </row>
    <row r="56" spans="2:6" x14ac:dyDescent="0.25">
      <c r="B56" s="22">
        <v>10503</v>
      </c>
      <c r="C56" s="23" t="s">
        <v>129</v>
      </c>
      <c r="D56" s="24" t="s">
        <v>127</v>
      </c>
      <c r="E56" s="25">
        <v>112.96</v>
      </c>
      <c r="F56" s="33">
        <f>IF($J$2="Sim",E56*(1+Inflação!$E$18/100),E56)</f>
        <v>125.72368927999999</v>
      </c>
    </row>
    <row r="57" spans="2:6" x14ac:dyDescent="0.25">
      <c r="B57" s="22">
        <v>10504</v>
      </c>
      <c r="C57" s="23" t="s">
        <v>130</v>
      </c>
      <c r="D57" s="24" t="s">
        <v>127</v>
      </c>
      <c r="E57" s="25">
        <v>113.45</v>
      </c>
      <c r="F57" s="34">
        <f>IF($J$2="Sim",E57*(1+Inflação!$E$18/100),E57)</f>
        <v>126.26905584999999</v>
      </c>
    </row>
    <row r="58" spans="2:6" x14ac:dyDescent="0.25">
      <c r="B58" s="22">
        <v>10505</v>
      </c>
      <c r="C58" s="23" t="s">
        <v>131</v>
      </c>
      <c r="D58" s="24" t="s">
        <v>127</v>
      </c>
      <c r="E58" s="25">
        <v>331.04</v>
      </c>
      <c r="F58" s="33">
        <f>IF($J$2="Sim",E58*(1+Inflação!$E$18/100),E58)</f>
        <v>368.44520272</v>
      </c>
    </row>
    <row r="59" spans="2:6" x14ac:dyDescent="0.25">
      <c r="B59" s="22">
        <v>10506</v>
      </c>
      <c r="C59" s="23" t="s">
        <v>132</v>
      </c>
      <c r="D59" s="24" t="s">
        <v>127</v>
      </c>
      <c r="E59" s="25">
        <v>112.96</v>
      </c>
      <c r="F59" s="34">
        <f>IF($J$2="Sim",E59*(1+Inflação!$E$18/100),E59)</f>
        <v>125.72368927999999</v>
      </c>
    </row>
    <row r="60" spans="2:6" x14ac:dyDescent="0.25">
      <c r="B60" s="22">
        <v>10508</v>
      </c>
      <c r="C60" s="23" t="s">
        <v>133</v>
      </c>
      <c r="D60" s="24" t="s">
        <v>108</v>
      </c>
      <c r="E60" s="25">
        <v>0.62</v>
      </c>
      <c r="F60" s="33">
        <f>IF($J$2="Sim",E60*(1+Inflação!$E$18/100),E60)</f>
        <v>0.69005565999999996</v>
      </c>
    </row>
    <row r="61" spans="2:6" x14ac:dyDescent="0.25">
      <c r="B61" s="22">
        <v>10509</v>
      </c>
      <c r="C61" s="23" t="s">
        <v>134</v>
      </c>
      <c r="D61" s="24" t="s">
        <v>108</v>
      </c>
      <c r="E61" s="25">
        <v>0.52</v>
      </c>
      <c r="F61" s="34">
        <f>IF($J$2="Sim",E61*(1+Inflação!$E$18/100),E61)</f>
        <v>0.57875635999999997</v>
      </c>
    </row>
    <row r="62" spans="2:6" x14ac:dyDescent="0.25">
      <c r="B62" s="22">
        <v>10510</v>
      </c>
      <c r="C62" s="23" t="s">
        <v>135</v>
      </c>
      <c r="D62" s="24" t="s">
        <v>108</v>
      </c>
      <c r="E62" s="25">
        <v>2.3199999999999998</v>
      </c>
      <c r="F62" s="33">
        <f>IF($J$2="Sim",E62*(1+Inflação!$E$18/100),E62)</f>
        <v>2.5821437599999997</v>
      </c>
    </row>
    <row r="63" spans="2:6" x14ac:dyDescent="0.25">
      <c r="B63" s="22">
        <v>10511</v>
      </c>
      <c r="C63" s="23" t="s">
        <v>136</v>
      </c>
      <c r="D63" s="24" t="s">
        <v>108</v>
      </c>
      <c r="E63" s="25">
        <v>0.8</v>
      </c>
      <c r="F63" s="34">
        <f>IF($J$2="Sim",E63*(1+Inflação!$E$18/100),E63)</f>
        <v>0.89039439999999992</v>
      </c>
    </row>
    <row r="64" spans="2:6" x14ac:dyDescent="0.25">
      <c r="B64" s="22">
        <v>10512</v>
      </c>
      <c r="C64" s="23" t="s">
        <v>137</v>
      </c>
      <c r="D64" s="24" t="s">
        <v>108</v>
      </c>
      <c r="E64" s="25">
        <v>0</v>
      </c>
      <c r="F64" s="33">
        <f>IF($J$2="Sim",E64*(1+Inflação!$E$18/100),E64)</f>
        <v>0</v>
      </c>
    </row>
    <row r="65" spans="2:6" x14ac:dyDescent="0.25">
      <c r="B65" s="22">
        <v>10515</v>
      </c>
      <c r="C65" s="23" t="s">
        <v>138</v>
      </c>
      <c r="D65" s="24" t="s">
        <v>108</v>
      </c>
      <c r="E65" s="25">
        <v>1.97</v>
      </c>
      <c r="F65" s="34">
        <f>IF($J$2="Sim",E65*(1+Inflação!$E$18/100),E65)</f>
        <v>2.1925962099999996</v>
      </c>
    </row>
    <row r="66" spans="2:6" x14ac:dyDescent="0.25">
      <c r="B66" s="22">
        <v>10516</v>
      </c>
      <c r="C66" s="23" t="s">
        <v>139</v>
      </c>
      <c r="D66" s="24" t="s">
        <v>108</v>
      </c>
      <c r="E66" s="25">
        <v>19.37</v>
      </c>
      <c r="F66" s="33">
        <f>IF($J$2="Sim",E66*(1+Inflação!$E$18/100),E66)</f>
        <v>21.558674409999998</v>
      </c>
    </row>
    <row r="67" spans="2:6" x14ac:dyDescent="0.25">
      <c r="B67" s="22">
        <v>10517</v>
      </c>
      <c r="C67" s="23" t="s">
        <v>140</v>
      </c>
      <c r="D67" s="24" t="s">
        <v>108</v>
      </c>
      <c r="E67" s="25">
        <v>0.59</v>
      </c>
      <c r="F67" s="34">
        <f>IF($J$2="Sim",E67*(1+Inflação!$E$18/100),E67)</f>
        <v>0.65666586999999987</v>
      </c>
    </row>
    <row r="68" spans="2:6" x14ac:dyDescent="0.25">
      <c r="B68" s="22">
        <v>10520</v>
      </c>
      <c r="C68" s="23" t="s">
        <v>141</v>
      </c>
      <c r="D68" s="24" t="s">
        <v>127</v>
      </c>
      <c r="E68" s="25">
        <v>312.81</v>
      </c>
      <c r="F68" s="33">
        <f>IF($J$2="Sim",E68*(1+Inflação!$E$18/100),E68)</f>
        <v>348.15534032999994</v>
      </c>
    </row>
    <row r="69" spans="2:6" ht="22.5" x14ac:dyDescent="0.25">
      <c r="B69" s="22">
        <v>10521</v>
      </c>
      <c r="C69" s="23" t="s">
        <v>142</v>
      </c>
      <c r="D69" s="24" t="s">
        <v>127</v>
      </c>
      <c r="E69" s="25">
        <v>320.89999999999998</v>
      </c>
      <c r="F69" s="34">
        <f>IF($J$2="Sim",E69*(1+Inflação!$E$18/100),E69)</f>
        <v>357.15945369999991</v>
      </c>
    </row>
    <row r="70" spans="2:6" x14ac:dyDescent="0.25">
      <c r="B70" s="22">
        <v>10522</v>
      </c>
      <c r="C70" s="23" t="s">
        <v>143</v>
      </c>
      <c r="D70" s="24" t="s">
        <v>127</v>
      </c>
      <c r="E70" s="25">
        <v>325.19</v>
      </c>
      <c r="F70" s="33">
        <f>IF($J$2="Sim",E70*(1+Inflação!$E$18/100),E70)</f>
        <v>361.93419366999996</v>
      </c>
    </row>
    <row r="71" spans="2:6" ht="22.5" x14ac:dyDescent="0.25">
      <c r="B71" s="22">
        <v>10523</v>
      </c>
      <c r="C71" s="23" t="s">
        <v>144</v>
      </c>
      <c r="D71" s="24" t="s">
        <v>127</v>
      </c>
      <c r="E71" s="25">
        <v>333.6</v>
      </c>
      <c r="F71" s="34">
        <f>IF($J$2="Sim",E71*(1+Inflação!$E$18/100),E71)</f>
        <v>371.29446480000001</v>
      </c>
    </row>
    <row r="72" spans="2:6" x14ac:dyDescent="0.25">
      <c r="B72" s="22">
        <v>10524</v>
      </c>
      <c r="C72" s="23" t="s">
        <v>145</v>
      </c>
      <c r="D72" s="24" t="s">
        <v>127</v>
      </c>
      <c r="E72" s="25">
        <v>338.06</v>
      </c>
      <c r="F72" s="33">
        <f>IF($J$2="Sim",E72*(1+Inflação!$E$18/100),E72)</f>
        <v>376.25841357999997</v>
      </c>
    </row>
    <row r="73" spans="2:6" ht="22.5" x14ac:dyDescent="0.25">
      <c r="B73" s="22">
        <v>10525</v>
      </c>
      <c r="C73" s="23" t="s">
        <v>146</v>
      </c>
      <c r="D73" s="24" t="s">
        <v>127</v>
      </c>
      <c r="E73" s="25">
        <v>348.38</v>
      </c>
      <c r="F73" s="34">
        <f>IF($J$2="Sim",E73*(1+Inflação!$E$18/100),E73)</f>
        <v>387.74450133999994</v>
      </c>
    </row>
    <row r="74" spans="2:6" ht="22.5" x14ac:dyDescent="0.25">
      <c r="B74" s="22">
        <v>10526</v>
      </c>
      <c r="C74" s="23" t="s">
        <v>147</v>
      </c>
      <c r="D74" s="24" t="s">
        <v>127</v>
      </c>
      <c r="E74" s="25">
        <v>348.38</v>
      </c>
      <c r="F74" s="33">
        <f>IF($J$2="Sim",E74*(1+Inflação!$E$18/100),E74)</f>
        <v>387.74450133999994</v>
      </c>
    </row>
    <row r="75" spans="2:6" x14ac:dyDescent="0.25">
      <c r="B75" s="22">
        <v>10527</v>
      </c>
      <c r="C75" s="23" t="s">
        <v>148</v>
      </c>
      <c r="D75" s="24" t="s">
        <v>127</v>
      </c>
      <c r="E75" s="25">
        <v>351.44</v>
      </c>
      <c r="F75" s="34">
        <f>IF($J$2="Sim",E75*(1+Inflação!$E$18/100),E75)</f>
        <v>391.15025991999994</v>
      </c>
    </row>
    <row r="76" spans="2:6" ht="22.5" x14ac:dyDescent="0.25">
      <c r="B76" s="22">
        <v>10528</v>
      </c>
      <c r="C76" s="23" t="s">
        <v>149</v>
      </c>
      <c r="D76" s="24" t="s">
        <v>127</v>
      </c>
      <c r="E76" s="25">
        <v>360.53</v>
      </c>
      <c r="F76" s="33">
        <f>IF($J$2="Sim",E76*(1+Inflação!$E$18/100),E76)</f>
        <v>401.26736628999993</v>
      </c>
    </row>
    <row r="77" spans="2:6" x14ac:dyDescent="0.25">
      <c r="B77" s="22">
        <v>10529</v>
      </c>
      <c r="C77" s="23" t="s">
        <v>150</v>
      </c>
      <c r="D77" s="24" t="s">
        <v>127</v>
      </c>
      <c r="E77" s="25">
        <v>365.35</v>
      </c>
      <c r="F77" s="34">
        <f>IF($J$2="Sim",E77*(1+Inflação!$E$18/100),E77)</f>
        <v>406.63199255000001</v>
      </c>
    </row>
    <row r="78" spans="2:6" ht="22.5" x14ac:dyDescent="0.25">
      <c r="B78" s="22">
        <v>10530</v>
      </c>
      <c r="C78" s="23" t="s">
        <v>151</v>
      </c>
      <c r="D78" s="24" t="s">
        <v>127</v>
      </c>
      <c r="E78" s="25">
        <v>374.8</v>
      </c>
      <c r="F78" s="33">
        <f>IF($J$2="Sim",E78*(1+Inflação!$E$18/100),E78)</f>
        <v>417.14977639999995</v>
      </c>
    </row>
    <row r="79" spans="2:6" x14ac:dyDescent="0.25">
      <c r="B79" s="22">
        <v>10531</v>
      </c>
      <c r="C79" s="23" t="s">
        <v>152</v>
      </c>
      <c r="D79" s="24" t="s">
        <v>127</v>
      </c>
      <c r="E79" s="25">
        <v>379.81</v>
      </c>
      <c r="F79" s="34">
        <f>IF($J$2="Sim",E79*(1+Inflação!$E$18/100),E79)</f>
        <v>422.72587132999996</v>
      </c>
    </row>
    <row r="80" spans="2:6" ht="22.5" x14ac:dyDescent="0.25">
      <c r="B80" s="22">
        <v>10532</v>
      </c>
      <c r="C80" s="23" t="s">
        <v>153</v>
      </c>
      <c r="D80" s="24" t="s">
        <v>127</v>
      </c>
      <c r="E80" s="25">
        <v>389.63</v>
      </c>
      <c r="F80" s="33">
        <f>IF($J$2="Sim",E80*(1+Inflação!$E$18/100),E80)</f>
        <v>433.65546258999996</v>
      </c>
    </row>
    <row r="81" spans="2:6" x14ac:dyDescent="0.25">
      <c r="B81" s="22">
        <v>10533</v>
      </c>
      <c r="C81" s="23" t="s">
        <v>154</v>
      </c>
      <c r="D81" s="24" t="s">
        <v>127</v>
      </c>
      <c r="E81" s="25">
        <v>394.84</v>
      </c>
      <c r="F81" s="34">
        <f>IF($J$2="Sim",E81*(1+Inflação!$E$18/100),E81)</f>
        <v>439.45415611999994</v>
      </c>
    </row>
    <row r="82" spans="2:6" ht="22.5" x14ac:dyDescent="0.25">
      <c r="B82" s="22">
        <v>10534</v>
      </c>
      <c r="C82" s="23" t="s">
        <v>155</v>
      </c>
      <c r="D82" s="24" t="s">
        <v>127</v>
      </c>
      <c r="E82" s="25">
        <v>406.89</v>
      </c>
      <c r="F82" s="33">
        <f>IF($J$2="Sim",E82*(1+Inflação!$E$18/100),E82)</f>
        <v>452.86572176999994</v>
      </c>
    </row>
    <row r="83" spans="2:6" x14ac:dyDescent="0.25">
      <c r="B83" s="22">
        <v>10535</v>
      </c>
      <c r="C83" s="23" t="s">
        <v>156</v>
      </c>
      <c r="D83" s="24" t="s">
        <v>127</v>
      </c>
      <c r="E83" s="25">
        <v>399.38</v>
      </c>
      <c r="F83" s="34">
        <f>IF($J$2="Sim",E83*(1+Inflação!$E$18/100),E83)</f>
        <v>444.50714433999997</v>
      </c>
    </row>
    <row r="84" spans="2:6" ht="22.5" x14ac:dyDescent="0.25">
      <c r="B84" s="22">
        <v>10536</v>
      </c>
      <c r="C84" s="23" t="s">
        <v>157</v>
      </c>
      <c r="D84" s="24" t="s">
        <v>127</v>
      </c>
      <c r="E84" s="25">
        <v>388.67</v>
      </c>
      <c r="F84" s="33">
        <f>IF($J$2="Sim",E84*(1+Inflação!$E$18/100),E84)</f>
        <v>432.58698930999998</v>
      </c>
    </row>
    <row r="85" spans="2:6" x14ac:dyDescent="0.25">
      <c r="B85" s="22">
        <v>10542</v>
      </c>
      <c r="C85" s="23" t="s">
        <v>158</v>
      </c>
      <c r="D85" s="24" t="s">
        <v>127</v>
      </c>
      <c r="E85" s="25">
        <v>85.72</v>
      </c>
      <c r="F85" s="34">
        <f>IF($J$2="Sim",E85*(1+Inflação!$E$18/100),E85)</f>
        <v>95.405759959999983</v>
      </c>
    </row>
    <row r="86" spans="2:6" x14ac:dyDescent="0.25">
      <c r="B86" s="22">
        <v>10543</v>
      </c>
      <c r="C86" s="23" t="s">
        <v>159</v>
      </c>
      <c r="D86" s="24" t="s">
        <v>127</v>
      </c>
      <c r="E86" s="25">
        <v>88.46</v>
      </c>
      <c r="F86" s="33">
        <f>IF($J$2="Sim",E86*(1+Inflação!$E$18/100),E86)</f>
        <v>98.455360779999978</v>
      </c>
    </row>
    <row r="87" spans="2:6" x14ac:dyDescent="0.25">
      <c r="B87" s="22">
        <v>10544</v>
      </c>
      <c r="C87" s="23" t="s">
        <v>160</v>
      </c>
      <c r="D87" s="24" t="s">
        <v>127</v>
      </c>
      <c r="E87" s="25">
        <v>84.56</v>
      </c>
      <c r="F87" s="34">
        <f>IF($J$2="Sim",E87*(1+Inflação!$E$18/100),E87)</f>
        <v>94.114688079999993</v>
      </c>
    </row>
    <row r="88" spans="2:6" x14ac:dyDescent="0.25">
      <c r="B88" s="22">
        <v>10545</v>
      </c>
      <c r="C88" s="23" t="s">
        <v>161</v>
      </c>
      <c r="D88" s="24" t="s">
        <v>127</v>
      </c>
      <c r="E88" s="25">
        <v>91.9</v>
      </c>
      <c r="F88" s="33">
        <f>IF($J$2="Sim",E88*(1+Inflação!$E$18/100),E88)</f>
        <v>102.28405669999999</v>
      </c>
    </row>
    <row r="89" spans="2:6" x14ac:dyDescent="0.25">
      <c r="B89" s="22">
        <v>10546</v>
      </c>
      <c r="C89" s="23" t="s">
        <v>162</v>
      </c>
      <c r="D89" s="24" t="s">
        <v>127</v>
      </c>
      <c r="E89" s="25">
        <v>89.81</v>
      </c>
      <c r="F89" s="34">
        <f>IF($J$2="Sim",E89*(1+Inflação!$E$18/100),E89)</f>
        <v>99.957901329999999</v>
      </c>
    </row>
    <row r="90" spans="2:6" x14ac:dyDescent="0.25">
      <c r="B90" s="22">
        <v>10547</v>
      </c>
      <c r="C90" s="23" t="s">
        <v>163</v>
      </c>
      <c r="D90" s="24" t="s">
        <v>127</v>
      </c>
      <c r="E90" s="25">
        <v>91.12</v>
      </c>
      <c r="F90" s="33">
        <f>IF($J$2="Sim",E90*(1+Inflação!$E$18/100),E90)</f>
        <v>101.41592215999999</v>
      </c>
    </row>
    <row r="91" spans="2:6" x14ac:dyDescent="0.25">
      <c r="B91" s="22">
        <v>10548</v>
      </c>
      <c r="C91" s="23" t="s">
        <v>164</v>
      </c>
      <c r="D91" s="24" t="s">
        <v>127</v>
      </c>
      <c r="E91" s="25">
        <v>87.66</v>
      </c>
      <c r="F91" s="34">
        <f>IF($J$2="Sim",E91*(1+Inflação!$E$18/100),E91)</f>
        <v>97.564966379999987</v>
      </c>
    </row>
    <row r="92" spans="2:6" x14ac:dyDescent="0.25">
      <c r="B92" s="22">
        <v>10550</v>
      </c>
      <c r="C92" s="23" t="s">
        <v>165</v>
      </c>
      <c r="D92" s="24" t="s">
        <v>127</v>
      </c>
      <c r="E92" s="25">
        <v>88.63</v>
      </c>
      <c r="F92" s="33">
        <f>IF($J$2="Sim",E92*(1+Inflação!$E$18/100),E92)</f>
        <v>98.644569589999989</v>
      </c>
    </row>
    <row r="93" spans="2:6" x14ac:dyDescent="0.25">
      <c r="B93" s="22">
        <v>10552</v>
      </c>
      <c r="C93" s="23" t="s">
        <v>166</v>
      </c>
      <c r="D93" s="24" t="s">
        <v>127</v>
      </c>
      <c r="E93" s="25">
        <v>88.23</v>
      </c>
      <c r="F93" s="34">
        <f>IF($J$2="Sim",E93*(1+Inflação!$E$18/100),E93)</f>
        <v>98.199372389999994</v>
      </c>
    </row>
    <row r="94" spans="2:6" x14ac:dyDescent="0.25">
      <c r="B94" s="22">
        <v>10553</v>
      </c>
      <c r="C94" s="23" t="s">
        <v>167</v>
      </c>
      <c r="D94" s="24" t="s">
        <v>127</v>
      </c>
      <c r="E94" s="25">
        <v>87.87</v>
      </c>
      <c r="F94" s="33">
        <f>IF($J$2="Sim",E94*(1+Inflação!$E$18/100),E94)</f>
        <v>97.798694909999995</v>
      </c>
    </row>
    <row r="95" spans="2:6" x14ac:dyDescent="0.25">
      <c r="B95" s="22">
        <v>10554</v>
      </c>
      <c r="C95" s="23" t="s">
        <v>168</v>
      </c>
      <c r="D95" s="24" t="s">
        <v>127</v>
      </c>
      <c r="E95" s="25">
        <v>94.65</v>
      </c>
      <c r="F95" s="34">
        <f>IF($J$2="Sim",E95*(1+Inflação!$E$18/100),E95)</f>
        <v>105.34478745</v>
      </c>
    </row>
    <row r="96" spans="2:6" x14ac:dyDescent="0.25">
      <c r="B96" s="22">
        <v>10555</v>
      </c>
      <c r="C96" s="23" t="s">
        <v>169</v>
      </c>
      <c r="D96" s="24" t="s">
        <v>127</v>
      </c>
      <c r="E96" s="25">
        <v>88.23</v>
      </c>
      <c r="F96" s="33">
        <f>IF($J$2="Sim",E96*(1+Inflação!$E$18/100),E96)</f>
        <v>98.199372389999994</v>
      </c>
    </row>
    <row r="97" spans="2:6" x14ac:dyDescent="0.25">
      <c r="B97" s="22">
        <v>10558</v>
      </c>
      <c r="C97" s="23" t="s">
        <v>170</v>
      </c>
      <c r="D97" s="24" t="s">
        <v>127</v>
      </c>
      <c r="E97" s="25">
        <v>142.37</v>
      </c>
      <c r="F97" s="34">
        <f>IF($J$2="Sim",E97*(1+Inflação!$E$18/100),E97)</f>
        <v>158.45681341</v>
      </c>
    </row>
    <row r="98" spans="2:6" x14ac:dyDescent="0.25">
      <c r="B98" s="22">
        <v>10561</v>
      </c>
      <c r="C98" s="23" t="s">
        <v>171</v>
      </c>
      <c r="D98" s="24" t="s">
        <v>108</v>
      </c>
      <c r="E98" s="25">
        <v>0.62</v>
      </c>
      <c r="F98" s="33">
        <f>IF($J$2="Sim",E98*(1+Inflação!$E$18/100),E98)</f>
        <v>0.69005565999999996</v>
      </c>
    </row>
    <row r="99" spans="2:6" x14ac:dyDescent="0.25">
      <c r="B99" s="22">
        <v>10562</v>
      </c>
      <c r="C99" s="23" t="s">
        <v>172</v>
      </c>
      <c r="D99" s="24" t="s">
        <v>108</v>
      </c>
      <c r="E99" s="25">
        <v>0.68</v>
      </c>
      <c r="F99" s="34">
        <f>IF($J$2="Sim",E99*(1+Inflação!$E$18/100),E99)</f>
        <v>0.75683524000000002</v>
      </c>
    </row>
    <row r="100" spans="2:6" x14ac:dyDescent="0.25">
      <c r="B100" s="22">
        <v>10564</v>
      </c>
      <c r="C100" s="23" t="s">
        <v>173</v>
      </c>
      <c r="D100" s="24" t="s">
        <v>108</v>
      </c>
      <c r="E100" s="25">
        <v>1.54</v>
      </c>
      <c r="F100" s="33">
        <f>IF($J$2="Sim",E100*(1+Inflação!$E$18/100),E100)</f>
        <v>1.7140092199999999</v>
      </c>
    </row>
    <row r="101" spans="2:6" ht="22.5" x14ac:dyDescent="0.25">
      <c r="B101" s="22">
        <v>10565</v>
      </c>
      <c r="C101" s="23" t="s">
        <v>174</v>
      </c>
      <c r="D101" s="24" t="s">
        <v>108</v>
      </c>
      <c r="E101" s="25">
        <v>4.66</v>
      </c>
      <c r="F101" s="34">
        <f>IF($J$2="Sim",E101*(1+Inflação!$E$18/100),E101)</f>
        <v>5.1865473799999995</v>
      </c>
    </row>
    <row r="102" spans="2:6" ht="22.5" x14ac:dyDescent="0.25">
      <c r="B102" s="22">
        <v>10570</v>
      </c>
      <c r="C102" s="23" t="s">
        <v>175</v>
      </c>
      <c r="D102" s="24" t="s">
        <v>108</v>
      </c>
      <c r="E102" s="25">
        <v>0.73</v>
      </c>
      <c r="F102" s="33">
        <f>IF($J$2="Sim",E102*(1+Inflação!$E$18/100),E102)</f>
        <v>0.8124848899999999</v>
      </c>
    </row>
    <row r="103" spans="2:6" x14ac:dyDescent="0.25">
      <c r="B103" s="22">
        <v>10580</v>
      </c>
      <c r="C103" s="23" t="s">
        <v>176</v>
      </c>
      <c r="D103" s="24" t="s">
        <v>127</v>
      </c>
      <c r="E103" s="25">
        <v>899.23</v>
      </c>
      <c r="F103" s="34">
        <f>IF($J$2="Sim",E103*(1+Inflação!$E$18/100),E103)</f>
        <v>1000.8366953899999</v>
      </c>
    </row>
    <row r="104" spans="2:6" x14ac:dyDescent="0.25">
      <c r="B104" s="22">
        <v>10600</v>
      </c>
      <c r="C104" s="23" t="s">
        <v>177</v>
      </c>
      <c r="D104" s="24" t="s">
        <v>127</v>
      </c>
      <c r="E104" s="25">
        <v>191.4</v>
      </c>
      <c r="F104" s="33">
        <f>IF($J$2="Sim",E104*(1+Inflação!$E$18/100),E104)</f>
        <v>213.02686019999999</v>
      </c>
    </row>
    <row r="105" spans="2:6" x14ac:dyDescent="0.25">
      <c r="B105" s="22">
        <v>10601</v>
      </c>
      <c r="C105" s="23" t="s">
        <v>178</v>
      </c>
      <c r="D105" s="24" t="s">
        <v>127</v>
      </c>
      <c r="E105" s="25">
        <v>224.33</v>
      </c>
      <c r="F105" s="34">
        <f>IF($J$2="Sim",E105*(1+Inflação!$E$18/100),E105)</f>
        <v>249.67771969</v>
      </c>
    </row>
    <row r="106" spans="2:6" x14ac:dyDescent="0.25">
      <c r="B106" s="22">
        <v>10602</v>
      </c>
      <c r="C106" s="23" t="s">
        <v>179</v>
      </c>
      <c r="D106" s="24" t="s">
        <v>127</v>
      </c>
      <c r="E106" s="25">
        <v>223.07</v>
      </c>
      <c r="F106" s="33">
        <f>IF($J$2="Sim",E106*(1+Inflação!$E$18/100),E106)</f>
        <v>248.27534850999996</v>
      </c>
    </row>
    <row r="107" spans="2:6" x14ac:dyDescent="0.25">
      <c r="B107" s="22">
        <v>10603</v>
      </c>
      <c r="C107" s="23" t="s">
        <v>180</v>
      </c>
      <c r="D107" s="24" t="s">
        <v>127</v>
      </c>
      <c r="E107" s="25">
        <v>225.34</v>
      </c>
      <c r="F107" s="34">
        <f>IF($J$2="Sim",E107*(1+Inflação!$E$18/100),E107)</f>
        <v>250.80184261999997</v>
      </c>
    </row>
    <row r="108" spans="2:6" x14ac:dyDescent="0.25">
      <c r="B108" s="22">
        <v>10604</v>
      </c>
      <c r="C108" s="23" t="s">
        <v>181</v>
      </c>
      <c r="D108" s="24" t="s">
        <v>127</v>
      </c>
      <c r="E108" s="25">
        <v>255.77</v>
      </c>
      <c r="F108" s="33">
        <f>IF($J$2="Sim",E108*(1+Inflação!$E$18/100),E108)</f>
        <v>284.67021961</v>
      </c>
    </row>
    <row r="109" spans="2:6" x14ac:dyDescent="0.25">
      <c r="B109" s="22">
        <v>10605</v>
      </c>
      <c r="C109" s="23" t="s">
        <v>182</v>
      </c>
      <c r="D109" s="24" t="s">
        <v>127</v>
      </c>
      <c r="E109" s="25">
        <v>255</v>
      </c>
      <c r="F109" s="34">
        <f>IF($J$2="Sim",E109*(1+Inflação!$E$18/100),E109)</f>
        <v>283.81321499999996</v>
      </c>
    </row>
    <row r="110" spans="2:6" x14ac:dyDescent="0.25">
      <c r="B110" s="22">
        <v>10606</v>
      </c>
      <c r="C110" s="23" t="s">
        <v>183</v>
      </c>
      <c r="D110" s="24" t="s">
        <v>127</v>
      </c>
      <c r="E110" s="25">
        <v>306.82</v>
      </c>
      <c r="F110" s="33">
        <f>IF($J$2="Sim",E110*(1+Inflação!$E$18/100),E110)</f>
        <v>341.48851225999994</v>
      </c>
    </row>
    <row r="111" spans="2:6" x14ac:dyDescent="0.25">
      <c r="B111" s="22">
        <v>10607</v>
      </c>
      <c r="C111" s="23" t="s">
        <v>184</v>
      </c>
      <c r="D111" s="24" t="s">
        <v>127</v>
      </c>
      <c r="E111" s="25">
        <v>332.93</v>
      </c>
      <c r="F111" s="34">
        <f>IF($J$2="Sim",E111*(1+Inflação!$E$18/100),E111)</f>
        <v>370.54875948999995</v>
      </c>
    </row>
    <row r="112" spans="2:6" x14ac:dyDescent="0.25">
      <c r="B112" s="22">
        <v>10608</v>
      </c>
      <c r="C112" s="23" t="s">
        <v>185</v>
      </c>
      <c r="D112" s="24" t="s">
        <v>127</v>
      </c>
      <c r="E112" s="25">
        <v>335.1</v>
      </c>
      <c r="F112" s="33">
        <f>IF($J$2="Sim",E112*(1+Inflação!$E$18/100),E112)</f>
        <v>372.96395430000001</v>
      </c>
    </row>
    <row r="113" spans="2:6" x14ac:dyDescent="0.25">
      <c r="B113" s="22">
        <v>10609</v>
      </c>
      <c r="C113" s="23" t="s">
        <v>186</v>
      </c>
      <c r="D113" s="24" t="s">
        <v>127</v>
      </c>
      <c r="E113" s="25">
        <v>334.39</v>
      </c>
      <c r="F113" s="34">
        <f>IF($J$2="Sim",E113*(1+Inflação!$E$18/100),E113)</f>
        <v>372.17372926999997</v>
      </c>
    </row>
    <row r="114" spans="2:6" x14ac:dyDescent="0.25">
      <c r="B114" s="22">
        <v>10610</v>
      </c>
      <c r="C114" s="23" t="s">
        <v>187</v>
      </c>
      <c r="D114" s="24" t="s">
        <v>127</v>
      </c>
      <c r="E114" s="25">
        <v>324.04000000000002</v>
      </c>
      <c r="F114" s="33">
        <f>IF($J$2="Sim",E114*(1+Inflação!$E$18/100),E114)</f>
        <v>360.65425171999999</v>
      </c>
    </row>
    <row r="115" spans="2:6" x14ac:dyDescent="0.25">
      <c r="B115" s="22">
        <v>10611</v>
      </c>
      <c r="C115" s="23" t="s">
        <v>188</v>
      </c>
      <c r="D115" s="24" t="s">
        <v>127</v>
      </c>
      <c r="E115" s="25">
        <v>349.82</v>
      </c>
      <c r="F115" s="34">
        <f>IF($J$2="Sim",E115*(1+Inflação!$E$18/100),E115)</f>
        <v>389.34721125999994</v>
      </c>
    </row>
    <row r="116" spans="2:6" x14ac:dyDescent="0.25">
      <c r="B116" s="22">
        <v>10612</v>
      </c>
      <c r="C116" s="23" t="s">
        <v>189</v>
      </c>
      <c r="D116" s="24" t="s">
        <v>127</v>
      </c>
      <c r="E116" s="25">
        <v>351.96</v>
      </c>
      <c r="F116" s="33">
        <f>IF($J$2="Sim",E116*(1+Inflação!$E$18/100),E116)</f>
        <v>391.72901627999994</v>
      </c>
    </row>
    <row r="117" spans="2:6" x14ac:dyDescent="0.25">
      <c r="B117" s="22">
        <v>10613</v>
      </c>
      <c r="C117" s="23" t="s">
        <v>190</v>
      </c>
      <c r="D117" s="24" t="s">
        <v>127</v>
      </c>
      <c r="E117" s="25">
        <v>351.28</v>
      </c>
      <c r="F117" s="34">
        <f>IF($J$2="Sim",E117*(1+Inflação!$E$18/100),E117)</f>
        <v>390.97218103999995</v>
      </c>
    </row>
    <row r="118" spans="2:6" x14ac:dyDescent="0.25">
      <c r="B118" s="22">
        <v>10614</v>
      </c>
      <c r="C118" s="23" t="s">
        <v>191</v>
      </c>
      <c r="D118" s="24" t="s">
        <v>127</v>
      </c>
      <c r="E118" s="25">
        <v>342.44</v>
      </c>
      <c r="F118" s="33">
        <f>IF($J$2="Sim",E118*(1+Inflação!$E$18/100),E118)</f>
        <v>381.13332291999996</v>
      </c>
    </row>
    <row r="119" spans="2:6" x14ac:dyDescent="0.25">
      <c r="B119" s="22">
        <v>10615</v>
      </c>
      <c r="C119" s="23" t="s">
        <v>192</v>
      </c>
      <c r="D119" s="24" t="s">
        <v>127</v>
      </c>
      <c r="E119" s="25">
        <v>367.89</v>
      </c>
      <c r="F119" s="34">
        <f>IF($J$2="Sim",E119*(1+Inflação!$E$18/100),E119)</f>
        <v>409.45899476999995</v>
      </c>
    </row>
    <row r="120" spans="2:6" x14ac:dyDescent="0.25">
      <c r="B120" s="22">
        <v>10616</v>
      </c>
      <c r="C120" s="23" t="s">
        <v>193</v>
      </c>
      <c r="D120" s="24" t="s">
        <v>127</v>
      </c>
      <c r="E120" s="25">
        <v>370</v>
      </c>
      <c r="F120" s="33">
        <f>IF($J$2="Sim",E120*(1+Inflação!$E$18/100),E120)</f>
        <v>411.80740999999995</v>
      </c>
    </row>
    <row r="121" spans="2:6" x14ac:dyDescent="0.25">
      <c r="B121" s="22">
        <v>10617</v>
      </c>
      <c r="C121" s="23" t="s">
        <v>194</v>
      </c>
      <c r="D121" s="24" t="s">
        <v>127</v>
      </c>
      <c r="E121" s="25">
        <v>369.32</v>
      </c>
      <c r="F121" s="34">
        <f>IF($J$2="Sim",E121*(1+Inflação!$E$18/100),E121)</f>
        <v>411.05057475999996</v>
      </c>
    </row>
    <row r="122" spans="2:6" x14ac:dyDescent="0.25">
      <c r="B122" s="22">
        <v>10618</v>
      </c>
      <c r="C122" s="23" t="s">
        <v>195</v>
      </c>
      <c r="D122" s="24" t="s">
        <v>127</v>
      </c>
      <c r="E122" s="25">
        <v>383.69</v>
      </c>
      <c r="F122" s="33">
        <f>IF($J$2="Sim",E122*(1+Inflação!$E$18/100),E122)</f>
        <v>427.04428416999997</v>
      </c>
    </row>
    <row r="123" spans="2:6" x14ac:dyDescent="0.25">
      <c r="B123" s="22">
        <v>10619</v>
      </c>
      <c r="C123" s="23" t="s">
        <v>196</v>
      </c>
      <c r="D123" s="24" t="s">
        <v>127</v>
      </c>
      <c r="E123" s="25">
        <v>385.77</v>
      </c>
      <c r="F123" s="34">
        <f>IF($J$2="Sim",E123*(1+Inflação!$E$18/100),E123)</f>
        <v>429.35930960999997</v>
      </c>
    </row>
    <row r="124" spans="2:6" x14ac:dyDescent="0.25">
      <c r="B124" s="22">
        <v>10620</v>
      </c>
      <c r="C124" s="23" t="s">
        <v>197</v>
      </c>
      <c r="D124" s="24" t="s">
        <v>127</v>
      </c>
      <c r="E124" s="25">
        <v>385.09</v>
      </c>
      <c r="F124" s="33">
        <f>IF($J$2="Sim",E124*(1+Inflação!$E$18/100),E124)</f>
        <v>428.60247436999992</v>
      </c>
    </row>
    <row r="125" spans="2:6" x14ac:dyDescent="0.25">
      <c r="B125" s="22">
        <v>10621</v>
      </c>
      <c r="C125" s="23" t="s">
        <v>198</v>
      </c>
      <c r="D125" s="24" t="s">
        <v>127</v>
      </c>
      <c r="E125" s="25">
        <v>404.9</v>
      </c>
      <c r="F125" s="34">
        <f>IF($J$2="Sim",E125*(1+Inflação!$E$18/100),E125)</f>
        <v>450.65086569999994</v>
      </c>
    </row>
    <row r="126" spans="2:6" x14ac:dyDescent="0.25">
      <c r="B126" s="22">
        <v>10622</v>
      </c>
      <c r="C126" s="23" t="s">
        <v>199</v>
      </c>
      <c r="D126" s="24" t="s">
        <v>127</v>
      </c>
      <c r="E126" s="25">
        <v>404.9</v>
      </c>
      <c r="F126" s="33">
        <f>IF($J$2="Sim",E126*(1+Inflação!$E$18/100),E126)</f>
        <v>450.65086569999994</v>
      </c>
    </row>
    <row r="127" spans="2:6" x14ac:dyDescent="0.25">
      <c r="B127" s="22">
        <v>10623</v>
      </c>
      <c r="C127" s="23" t="s">
        <v>200</v>
      </c>
      <c r="D127" s="24" t="s">
        <v>127</v>
      </c>
      <c r="E127" s="25">
        <v>404.22</v>
      </c>
      <c r="F127" s="34">
        <f>IF($J$2="Sim",E127*(1+Inflação!$E$18/100),E127)</f>
        <v>449.89403046000001</v>
      </c>
    </row>
    <row r="128" spans="2:6" x14ac:dyDescent="0.25">
      <c r="B128" s="22">
        <v>10624</v>
      </c>
      <c r="C128" s="23" t="s">
        <v>201</v>
      </c>
      <c r="D128" s="24" t="s">
        <v>127</v>
      </c>
      <c r="E128" s="25">
        <v>410.91</v>
      </c>
      <c r="F128" s="33">
        <f>IF($J$2="Sim",E128*(1+Inflação!$E$18/100),E128)</f>
        <v>457.33995362999997</v>
      </c>
    </row>
    <row r="129" spans="2:6" x14ac:dyDescent="0.25">
      <c r="B129" s="22">
        <v>10625</v>
      </c>
      <c r="C129" s="23" t="s">
        <v>202</v>
      </c>
      <c r="D129" s="24" t="s">
        <v>127</v>
      </c>
      <c r="E129" s="25">
        <v>412.83</v>
      </c>
      <c r="F129" s="34">
        <f>IF($J$2="Sim",E129*(1+Inflação!$E$18/100),E129)</f>
        <v>459.47690018999992</v>
      </c>
    </row>
    <row r="130" spans="2:6" x14ac:dyDescent="0.25">
      <c r="B130" s="22">
        <v>10626</v>
      </c>
      <c r="C130" s="23" t="s">
        <v>203</v>
      </c>
      <c r="D130" s="24" t="s">
        <v>127</v>
      </c>
      <c r="E130" s="25">
        <v>412.17</v>
      </c>
      <c r="F130" s="33">
        <f>IF($J$2="Sim",E130*(1+Inflação!$E$18/100),E130)</f>
        <v>458.74232480999996</v>
      </c>
    </row>
    <row r="131" spans="2:6" x14ac:dyDescent="0.25">
      <c r="B131" s="22">
        <v>10627</v>
      </c>
      <c r="C131" s="23" t="s">
        <v>204</v>
      </c>
      <c r="D131" s="24" t="s">
        <v>127</v>
      </c>
      <c r="E131" s="25">
        <v>302.44</v>
      </c>
      <c r="F131" s="34">
        <f>IF($J$2="Sim",E131*(1+Inflação!$E$18/100),E131)</f>
        <v>336.61360291999995</v>
      </c>
    </row>
    <row r="132" spans="2:6" x14ac:dyDescent="0.25">
      <c r="B132" s="22">
        <v>10628</v>
      </c>
      <c r="C132" s="23" t="s">
        <v>205</v>
      </c>
      <c r="D132" s="24" t="s">
        <v>127</v>
      </c>
      <c r="E132" s="25">
        <v>696.53</v>
      </c>
      <c r="F132" s="33">
        <f>IF($J$2="Sim",E132*(1+Inflação!$E$18/100),E132)</f>
        <v>775.23301428999991</v>
      </c>
    </row>
    <row r="133" spans="2:6" x14ac:dyDescent="0.25">
      <c r="B133" s="22">
        <v>10629</v>
      </c>
      <c r="C133" s="23" t="s">
        <v>206</v>
      </c>
      <c r="D133" s="24" t="s">
        <v>127</v>
      </c>
      <c r="E133" s="25">
        <v>620.28</v>
      </c>
      <c r="F133" s="34">
        <f>IF($J$2="Sim",E133*(1+Inflação!$E$18/100),E133)</f>
        <v>690.36729803999992</v>
      </c>
    </row>
    <row r="134" spans="2:6" x14ac:dyDescent="0.25">
      <c r="B134" s="22">
        <v>10630</v>
      </c>
      <c r="C134" s="23" t="s">
        <v>207</v>
      </c>
      <c r="D134" s="24" t="s">
        <v>127</v>
      </c>
      <c r="E134" s="25">
        <v>620.88</v>
      </c>
      <c r="F134" s="33">
        <f>IF($J$2="Sim",E134*(1+Inflação!$E$18/100),E134)</f>
        <v>691.03509383999994</v>
      </c>
    </row>
    <row r="135" spans="2:6" x14ac:dyDescent="0.25">
      <c r="B135" s="22">
        <v>10631</v>
      </c>
      <c r="C135" s="23" t="s">
        <v>208</v>
      </c>
      <c r="D135" s="24" t="s">
        <v>127</v>
      </c>
      <c r="E135" s="25">
        <v>548.89</v>
      </c>
      <c r="F135" s="34">
        <f>IF($J$2="Sim",E135*(1+Inflação!$E$18/100),E135)</f>
        <v>610.91072776999988</v>
      </c>
    </row>
    <row r="136" spans="2:6" x14ac:dyDescent="0.25">
      <c r="B136" s="22">
        <v>10632</v>
      </c>
      <c r="C136" s="23" t="s">
        <v>209</v>
      </c>
      <c r="D136" s="24" t="s">
        <v>127</v>
      </c>
      <c r="E136" s="25">
        <v>549.49</v>
      </c>
      <c r="F136" s="33">
        <f>IF($J$2="Sim",E136*(1+Inflação!$E$18/100),E136)</f>
        <v>611.5785235699999</v>
      </c>
    </row>
    <row r="137" spans="2:6" x14ac:dyDescent="0.25">
      <c r="B137" s="22">
        <v>10633</v>
      </c>
      <c r="C137" s="23" t="s">
        <v>210</v>
      </c>
      <c r="D137" s="24" t="s">
        <v>127</v>
      </c>
      <c r="E137" s="25">
        <v>505.82</v>
      </c>
      <c r="F137" s="34">
        <f>IF($J$2="Sim",E137*(1+Inflação!$E$18/100),E137)</f>
        <v>562.97411925999995</v>
      </c>
    </row>
    <row r="138" spans="2:6" x14ac:dyDescent="0.25">
      <c r="B138" s="22">
        <v>10634</v>
      </c>
      <c r="C138" s="23" t="s">
        <v>211</v>
      </c>
      <c r="D138" s="24" t="s">
        <v>127</v>
      </c>
      <c r="E138" s="25">
        <v>506.42</v>
      </c>
      <c r="F138" s="33">
        <f>IF($J$2="Sim",E138*(1+Inflação!$E$18/100),E138)</f>
        <v>563.64191505999997</v>
      </c>
    </row>
    <row r="139" spans="2:6" x14ac:dyDescent="0.25">
      <c r="B139" s="22">
        <v>10635</v>
      </c>
      <c r="C139" s="23" t="s">
        <v>212</v>
      </c>
      <c r="D139" s="24" t="s">
        <v>127</v>
      </c>
      <c r="E139" s="25">
        <v>476.91</v>
      </c>
      <c r="F139" s="34">
        <f>IF($J$2="Sim",E139*(1+Inflação!$E$18/100),E139)</f>
        <v>530.79749162999997</v>
      </c>
    </row>
    <row r="140" spans="2:6" x14ac:dyDescent="0.25">
      <c r="B140" s="22">
        <v>10636</v>
      </c>
      <c r="C140" s="23" t="s">
        <v>213</v>
      </c>
      <c r="D140" s="24" t="s">
        <v>127</v>
      </c>
      <c r="E140" s="25">
        <v>477.51</v>
      </c>
      <c r="F140" s="33">
        <f>IF($J$2="Sim",E140*(1+Inflação!$E$18/100),E140)</f>
        <v>531.46528742999999</v>
      </c>
    </row>
    <row r="141" spans="2:6" x14ac:dyDescent="0.25">
      <c r="B141" s="22">
        <v>10637</v>
      </c>
      <c r="C141" s="23" t="s">
        <v>214</v>
      </c>
      <c r="D141" s="24" t="s">
        <v>127</v>
      </c>
      <c r="E141" s="25">
        <v>456.26</v>
      </c>
      <c r="F141" s="34">
        <f>IF($J$2="Sim",E141*(1+Inflação!$E$18/100),E141)</f>
        <v>507.81418617999992</v>
      </c>
    </row>
    <row r="142" spans="2:6" x14ac:dyDescent="0.25">
      <c r="B142" s="22">
        <v>10638</v>
      </c>
      <c r="C142" s="23" t="s">
        <v>215</v>
      </c>
      <c r="D142" s="24" t="s">
        <v>127</v>
      </c>
      <c r="E142" s="25">
        <v>456.86</v>
      </c>
      <c r="F142" s="33">
        <f>IF($J$2="Sim",E142*(1+Inflação!$E$18/100),E142)</f>
        <v>508.48198197999994</v>
      </c>
    </row>
    <row r="143" spans="2:6" x14ac:dyDescent="0.25">
      <c r="B143" s="22">
        <v>10639</v>
      </c>
      <c r="C143" s="23" t="s">
        <v>216</v>
      </c>
      <c r="D143" s="24" t="s">
        <v>127</v>
      </c>
      <c r="E143" s="25">
        <v>444.96</v>
      </c>
      <c r="F143" s="34">
        <f>IF($J$2="Sim",E143*(1+Inflação!$E$18/100),E143)</f>
        <v>495.23736527999995</v>
      </c>
    </row>
    <row r="144" spans="2:6" x14ac:dyDescent="0.25">
      <c r="B144" s="22">
        <v>10640</v>
      </c>
      <c r="C144" s="23" t="s">
        <v>217</v>
      </c>
      <c r="D144" s="24" t="s">
        <v>127</v>
      </c>
      <c r="E144" s="25">
        <v>444.96</v>
      </c>
      <c r="F144" s="33">
        <f>IF($J$2="Sim",E144*(1+Inflação!$E$18/100),E144)</f>
        <v>495.23736527999995</v>
      </c>
    </row>
    <row r="145" spans="2:6" x14ac:dyDescent="0.25">
      <c r="B145" s="22">
        <v>10641</v>
      </c>
      <c r="C145" s="23" t="s">
        <v>218</v>
      </c>
      <c r="D145" s="24" t="s">
        <v>127</v>
      </c>
      <c r="E145" s="25">
        <v>407.14</v>
      </c>
      <c r="F145" s="34">
        <f>IF($J$2="Sim",E145*(1+Inflação!$E$18/100),E145)</f>
        <v>453.14397001999993</v>
      </c>
    </row>
    <row r="146" spans="2:6" x14ac:dyDescent="0.25">
      <c r="B146" s="22">
        <v>10642</v>
      </c>
      <c r="C146" s="23" t="s">
        <v>219</v>
      </c>
      <c r="D146" s="24" t="s">
        <v>127</v>
      </c>
      <c r="E146" s="25">
        <v>407.14</v>
      </c>
      <c r="F146" s="33">
        <f>IF($J$2="Sim",E146*(1+Inflação!$E$18/100),E146)</f>
        <v>453.14397001999993</v>
      </c>
    </row>
    <row r="147" spans="2:6" x14ac:dyDescent="0.25">
      <c r="B147" s="22">
        <v>10643</v>
      </c>
      <c r="C147" s="23" t="s">
        <v>220</v>
      </c>
      <c r="D147" s="24" t="s">
        <v>127</v>
      </c>
      <c r="E147" s="25">
        <v>658.7</v>
      </c>
      <c r="F147" s="34">
        <f>IF($J$2="Sim",E147*(1+Inflação!$E$18/100),E147)</f>
        <v>733.12848910000002</v>
      </c>
    </row>
    <row r="148" spans="2:6" x14ac:dyDescent="0.25">
      <c r="B148" s="22">
        <v>10644</v>
      </c>
      <c r="C148" s="23" t="s">
        <v>221</v>
      </c>
      <c r="D148" s="24" t="s">
        <v>127</v>
      </c>
      <c r="E148" s="25">
        <v>551.08000000000004</v>
      </c>
      <c r="F148" s="33">
        <f>IF($J$2="Sim",E148*(1+Inflação!$E$18/100),E148)</f>
        <v>613.34818243999996</v>
      </c>
    </row>
    <row r="149" spans="2:6" x14ac:dyDescent="0.25">
      <c r="B149" s="22">
        <v>10645</v>
      </c>
      <c r="C149" s="23" t="s">
        <v>222</v>
      </c>
      <c r="D149" s="24" t="s">
        <v>127</v>
      </c>
      <c r="E149" s="25">
        <v>470.04</v>
      </c>
      <c r="F149" s="34">
        <f>IF($J$2="Sim",E149*(1+Inflação!$E$18/100),E149)</f>
        <v>523.15122971999995</v>
      </c>
    </row>
    <row r="150" spans="2:6" x14ac:dyDescent="0.25">
      <c r="B150" s="22">
        <v>10646</v>
      </c>
      <c r="C150" s="23" t="s">
        <v>223</v>
      </c>
      <c r="D150" s="24" t="s">
        <v>127</v>
      </c>
      <c r="E150" s="25">
        <v>646.77</v>
      </c>
      <c r="F150" s="33">
        <f>IF($J$2="Sim",E150*(1+Inflação!$E$18/100),E150)</f>
        <v>719.85048260999986</v>
      </c>
    </row>
    <row r="151" spans="2:6" x14ac:dyDescent="0.25">
      <c r="B151" s="22">
        <v>10647</v>
      </c>
      <c r="C151" s="23" t="s">
        <v>224</v>
      </c>
      <c r="D151" s="24" t="s">
        <v>127</v>
      </c>
      <c r="E151" s="25">
        <v>662.33</v>
      </c>
      <c r="F151" s="34">
        <f>IF($J$2="Sim",E151*(1+Inflação!$E$18/100),E151)</f>
        <v>737.16865368999993</v>
      </c>
    </row>
    <row r="152" spans="2:6" x14ac:dyDescent="0.25">
      <c r="B152" s="22">
        <v>10648</v>
      </c>
      <c r="C152" s="23" t="s">
        <v>225</v>
      </c>
      <c r="D152" s="24" t="s">
        <v>127</v>
      </c>
      <c r="E152" s="25">
        <v>554.36</v>
      </c>
      <c r="F152" s="33">
        <f>IF($J$2="Sim",E152*(1+Inflação!$E$18/100),E152)</f>
        <v>616.99879948</v>
      </c>
    </row>
    <row r="153" spans="2:6" x14ac:dyDescent="0.25">
      <c r="B153" s="22">
        <v>10649</v>
      </c>
      <c r="C153" s="23" t="s">
        <v>226</v>
      </c>
      <c r="D153" s="24" t="s">
        <v>127</v>
      </c>
      <c r="E153" s="25">
        <v>529.55999999999995</v>
      </c>
      <c r="F153" s="34">
        <f>IF($J$2="Sim",E153*(1+Inflação!$E$18/100),E153)</f>
        <v>589.39657307999994</v>
      </c>
    </row>
    <row r="154" spans="2:6" x14ac:dyDescent="0.25">
      <c r="B154" s="18">
        <v>10700</v>
      </c>
      <c r="C154" s="19" t="s">
        <v>227</v>
      </c>
      <c r="D154" s="20"/>
      <c r="E154" s="21" t="s">
        <v>72</v>
      </c>
      <c r="F154" s="33"/>
    </row>
    <row r="155" spans="2:6" x14ac:dyDescent="0.25">
      <c r="B155" s="22">
        <v>10705</v>
      </c>
      <c r="C155" s="23" t="s">
        <v>228</v>
      </c>
      <c r="D155" s="24" t="s">
        <v>108</v>
      </c>
      <c r="E155" s="25">
        <v>7.11</v>
      </c>
      <c r="F155" s="34">
        <f>IF($J$2="Sim",E155*(1+Inflação!$E$18/100),E155)</f>
        <v>7.9133802299999996</v>
      </c>
    </row>
    <row r="156" spans="2:6" x14ac:dyDescent="0.25">
      <c r="B156" s="22">
        <v>10710</v>
      </c>
      <c r="C156" s="23" t="s">
        <v>229</v>
      </c>
      <c r="D156" s="24" t="s">
        <v>108</v>
      </c>
      <c r="E156" s="25">
        <v>95.08</v>
      </c>
      <c r="F156" s="33">
        <f>IF($J$2="Sim",E156*(1+Inflação!$E$18/100),E156)</f>
        <v>105.82337443999999</v>
      </c>
    </row>
    <row r="157" spans="2:6" x14ac:dyDescent="0.25">
      <c r="B157" s="22">
        <v>10715</v>
      </c>
      <c r="C157" s="23" t="s">
        <v>230</v>
      </c>
      <c r="D157" s="24" t="s">
        <v>108</v>
      </c>
      <c r="E157" s="25">
        <v>13.57</v>
      </c>
      <c r="F157" s="34">
        <f>IF($J$2="Sim",E157*(1+Inflação!$E$18/100),E157)</f>
        <v>15.103315009999999</v>
      </c>
    </row>
    <row r="158" spans="2:6" x14ac:dyDescent="0.25">
      <c r="B158" s="22">
        <v>10720</v>
      </c>
      <c r="C158" s="23" t="s">
        <v>231</v>
      </c>
      <c r="D158" s="24" t="s">
        <v>108</v>
      </c>
      <c r="E158" s="25">
        <v>5.33</v>
      </c>
      <c r="F158" s="33">
        <f>IF($J$2="Sim",E158*(1+Inflação!$E$18/100),E158)</f>
        <v>5.9322526899999994</v>
      </c>
    </row>
    <row r="159" spans="2:6" ht="22.5" x14ac:dyDescent="0.25">
      <c r="B159" s="22">
        <v>10730</v>
      </c>
      <c r="C159" s="23" t="s">
        <v>232</v>
      </c>
      <c r="D159" s="24" t="s">
        <v>108</v>
      </c>
      <c r="E159" s="25">
        <v>31.36</v>
      </c>
      <c r="F159" s="34">
        <f>IF($J$2="Sim",E159*(1+Inflação!$E$18/100),E159)</f>
        <v>34.90346048</v>
      </c>
    </row>
    <row r="160" spans="2:6" x14ac:dyDescent="0.25">
      <c r="B160" s="22">
        <v>10731</v>
      </c>
      <c r="C160" s="23" t="s">
        <v>233</v>
      </c>
      <c r="D160" s="24" t="s">
        <v>108</v>
      </c>
      <c r="E160" s="25">
        <v>6.65</v>
      </c>
      <c r="F160" s="33">
        <f>IF($J$2="Sim",E160*(1+Inflação!$E$18/100),E160)</f>
        <v>7.4014034500000001</v>
      </c>
    </row>
    <row r="161" spans="2:6" x14ac:dyDescent="0.25">
      <c r="B161" s="18">
        <v>11000</v>
      </c>
      <c r="C161" s="19" t="s">
        <v>234</v>
      </c>
      <c r="D161" s="20"/>
      <c r="E161" s="21" t="s">
        <v>72</v>
      </c>
      <c r="F161" s="34"/>
    </row>
    <row r="162" spans="2:6" x14ac:dyDescent="0.25">
      <c r="B162" s="22">
        <v>11001</v>
      </c>
      <c r="C162" s="23" t="s">
        <v>235</v>
      </c>
      <c r="D162" s="24" t="s">
        <v>236</v>
      </c>
      <c r="E162" s="25">
        <v>10.94</v>
      </c>
      <c r="F162" s="33">
        <f>IF($J$2="Sim",E162*(1+Inflação!$E$18/100),E162)</f>
        <v>12.176143419999999</v>
      </c>
    </row>
    <row r="163" spans="2:6" x14ac:dyDescent="0.25">
      <c r="B163" s="22">
        <v>11010</v>
      </c>
      <c r="C163" s="23" t="s">
        <v>237</v>
      </c>
      <c r="D163" s="24" t="s">
        <v>238</v>
      </c>
      <c r="E163" s="25">
        <v>42.26</v>
      </c>
      <c r="F163" s="34">
        <f>IF($J$2="Sim",E163*(1+Inflação!$E$18/100),E163)</f>
        <v>47.035084179999991</v>
      </c>
    </row>
    <row r="164" spans="2:6" x14ac:dyDescent="0.25">
      <c r="B164" s="22">
        <v>11011</v>
      </c>
      <c r="C164" s="23" t="s">
        <v>239</v>
      </c>
      <c r="D164" s="24" t="s">
        <v>238</v>
      </c>
      <c r="E164" s="25">
        <v>69.959999999999994</v>
      </c>
      <c r="F164" s="33">
        <f>IF($J$2="Sim",E164*(1+Inflação!$E$18/100),E164)</f>
        <v>77.864990279999986</v>
      </c>
    </row>
    <row r="165" spans="2:6" x14ac:dyDescent="0.25">
      <c r="B165" s="22">
        <v>11012</v>
      </c>
      <c r="C165" s="23" t="s">
        <v>240</v>
      </c>
      <c r="D165" s="24" t="s">
        <v>238</v>
      </c>
      <c r="E165" s="25">
        <v>59.31</v>
      </c>
      <c r="F165" s="34">
        <f>IF($J$2="Sim",E165*(1+Inflação!$E$18/100),E165)</f>
        <v>66.011614829999999</v>
      </c>
    </row>
    <row r="166" spans="2:6" x14ac:dyDescent="0.25">
      <c r="B166" s="22">
        <v>11019</v>
      </c>
      <c r="C166" s="23" t="s">
        <v>241</v>
      </c>
      <c r="D166" s="24" t="s">
        <v>238</v>
      </c>
      <c r="E166" s="25">
        <v>22.4</v>
      </c>
      <c r="F166" s="33">
        <f>IF($J$2="Sim",E166*(1+Inflação!$E$18/100),E166)</f>
        <v>24.931043199999998</v>
      </c>
    </row>
    <row r="167" spans="2:6" x14ac:dyDescent="0.25">
      <c r="B167" s="22">
        <v>11020</v>
      </c>
      <c r="C167" s="23" t="s">
        <v>242</v>
      </c>
      <c r="D167" s="24" t="s">
        <v>238</v>
      </c>
      <c r="E167" s="25">
        <v>31.4</v>
      </c>
      <c r="F167" s="34">
        <f>IF($J$2="Sim",E167*(1+Inflação!$E$18/100),E167)</f>
        <v>34.947980199999996</v>
      </c>
    </row>
    <row r="168" spans="2:6" x14ac:dyDescent="0.25">
      <c r="B168" s="22">
        <v>11021</v>
      </c>
      <c r="C168" s="23" t="s">
        <v>243</v>
      </c>
      <c r="D168" s="24" t="s">
        <v>238</v>
      </c>
      <c r="E168" s="25">
        <v>37.83</v>
      </c>
      <c r="F168" s="33">
        <f>IF($J$2="Sim",E168*(1+Inflação!$E$18/100),E168)</f>
        <v>42.104525189999997</v>
      </c>
    </row>
    <row r="169" spans="2:6" ht="22.5" x14ac:dyDescent="0.25">
      <c r="B169" s="22">
        <v>11037</v>
      </c>
      <c r="C169" s="23" t="s">
        <v>244</v>
      </c>
      <c r="D169" s="24" t="s">
        <v>74</v>
      </c>
      <c r="E169" s="25">
        <v>89.62</v>
      </c>
      <c r="F169" s="34">
        <f>IF($J$2="Sim",E169*(1+Inflação!$E$18/100),E169)</f>
        <v>99.746432659999996</v>
      </c>
    </row>
    <row r="170" spans="2:6" x14ac:dyDescent="0.25">
      <c r="B170" s="22">
        <v>11044</v>
      </c>
      <c r="C170" s="23" t="s">
        <v>245</v>
      </c>
      <c r="D170" s="24" t="s">
        <v>74</v>
      </c>
      <c r="E170" s="25">
        <v>1.95</v>
      </c>
      <c r="F170" s="33">
        <f>IF($J$2="Sim",E170*(1+Inflação!$E$18/100),E170)</f>
        <v>2.1703363499999999</v>
      </c>
    </row>
    <row r="171" spans="2:6" x14ac:dyDescent="0.25">
      <c r="B171" s="22">
        <v>11046</v>
      </c>
      <c r="C171" s="23" t="s">
        <v>246</v>
      </c>
      <c r="D171" s="24" t="s">
        <v>74</v>
      </c>
      <c r="E171" s="25">
        <v>6.63</v>
      </c>
      <c r="F171" s="34">
        <f>IF($J$2="Sim",E171*(1+Inflação!$E$18/100),E171)</f>
        <v>7.3791435899999991</v>
      </c>
    </row>
    <row r="172" spans="2:6" ht="22.5" x14ac:dyDescent="0.25">
      <c r="B172" s="22">
        <v>11048</v>
      </c>
      <c r="C172" s="23" t="s">
        <v>247</v>
      </c>
      <c r="D172" s="24" t="s">
        <v>74</v>
      </c>
      <c r="E172" s="25">
        <v>119.78</v>
      </c>
      <c r="F172" s="33">
        <f>IF($J$2="Sim",E172*(1+Inflação!$E$18/100),E172)</f>
        <v>133.31430154</v>
      </c>
    </row>
    <row r="173" spans="2:6" x14ac:dyDescent="0.25">
      <c r="B173" s="22">
        <v>11050</v>
      </c>
      <c r="C173" s="23" t="s">
        <v>248</v>
      </c>
      <c r="D173" s="24" t="s">
        <v>74</v>
      </c>
      <c r="E173" s="25">
        <v>25.86</v>
      </c>
      <c r="F173" s="34">
        <f>IF($J$2="Sim",E173*(1+Inflação!$E$18/100),E173)</f>
        <v>28.781998979999997</v>
      </c>
    </row>
    <row r="174" spans="2:6" x14ac:dyDescent="0.25">
      <c r="B174" s="22">
        <v>11063</v>
      </c>
      <c r="C174" s="23" t="s">
        <v>249</v>
      </c>
      <c r="D174" s="24" t="s">
        <v>74</v>
      </c>
      <c r="E174" s="25">
        <v>4.32</v>
      </c>
      <c r="F174" s="33">
        <f>IF($J$2="Sim",E174*(1+Inflação!$E$18/100),E174)</f>
        <v>4.8081297599999999</v>
      </c>
    </row>
    <row r="175" spans="2:6" x14ac:dyDescent="0.25">
      <c r="B175" s="22">
        <v>11064</v>
      </c>
      <c r="C175" s="23" t="s">
        <v>250</v>
      </c>
      <c r="D175" s="24" t="s">
        <v>74</v>
      </c>
      <c r="E175" s="25">
        <v>1.49</v>
      </c>
      <c r="F175" s="34">
        <f>IF($J$2="Sim",E175*(1+Inflação!$E$18/100),E175)</f>
        <v>1.6583595699999998</v>
      </c>
    </row>
    <row r="176" spans="2:6" x14ac:dyDescent="0.25">
      <c r="B176" s="22">
        <v>11066</v>
      </c>
      <c r="C176" s="23" t="s">
        <v>251</v>
      </c>
      <c r="D176" s="24" t="s">
        <v>74</v>
      </c>
      <c r="E176" s="25">
        <v>3.02</v>
      </c>
      <c r="F176" s="33">
        <f>IF($J$2="Sim",E176*(1+Inflação!$E$18/100),E176)</f>
        <v>3.3612388599999998</v>
      </c>
    </row>
    <row r="177" spans="2:6" x14ac:dyDescent="0.25">
      <c r="B177" s="22">
        <v>11068</v>
      </c>
      <c r="C177" s="23" t="s">
        <v>252</v>
      </c>
      <c r="D177" s="24" t="s">
        <v>74</v>
      </c>
      <c r="E177" s="25">
        <v>2.0699999999999998</v>
      </c>
      <c r="F177" s="34">
        <f>IF($J$2="Sim",E177*(1+Inflação!$E$18/100),E177)</f>
        <v>2.3038955099999998</v>
      </c>
    </row>
    <row r="178" spans="2:6" x14ac:dyDescent="0.25">
      <c r="B178" s="22">
        <v>11070</v>
      </c>
      <c r="C178" s="23" t="s">
        <v>253</v>
      </c>
      <c r="D178" s="24" t="s">
        <v>74</v>
      </c>
      <c r="E178" s="25">
        <v>11</v>
      </c>
      <c r="F178" s="33">
        <f>IF($J$2="Sim",E178*(1+Inflação!$E$18/100),E178)</f>
        <v>12.242922999999999</v>
      </c>
    </row>
    <row r="179" spans="2:6" x14ac:dyDescent="0.25">
      <c r="B179" s="18">
        <v>11200</v>
      </c>
      <c r="C179" s="19" t="s">
        <v>254</v>
      </c>
      <c r="D179" s="20"/>
      <c r="E179" s="21" t="s">
        <v>72</v>
      </c>
      <c r="F179" s="34"/>
    </row>
    <row r="180" spans="2:6" x14ac:dyDescent="0.25">
      <c r="B180" s="22">
        <v>11202</v>
      </c>
      <c r="C180" s="23" t="s">
        <v>255</v>
      </c>
      <c r="D180" s="24" t="s">
        <v>238</v>
      </c>
      <c r="E180" s="25">
        <v>103.72</v>
      </c>
      <c r="F180" s="33">
        <f>IF($J$2="Sim",E180*(1+Inflação!$E$18/100),E180)</f>
        <v>115.43963395999999</v>
      </c>
    </row>
    <row r="181" spans="2:6" ht="22.5" x14ac:dyDescent="0.25">
      <c r="B181" s="22">
        <v>11205</v>
      </c>
      <c r="C181" s="23" t="s">
        <v>256</v>
      </c>
      <c r="D181" s="24" t="s">
        <v>257</v>
      </c>
      <c r="E181" s="25">
        <v>16.68</v>
      </c>
      <c r="F181" s="34">
        <f>IF($J$2="Sim",E181*(1+Inflação!$E$18/100),E181)</f>
        <v>18.564723239999999</v>
      </c>
    </row>
    <row r="182" spans="2:6" ht="22.5" x14ac:dyDescent="0.25">
      <c r="B182" s="22">
        <v>11230</v>
      </c>
      <c r="C182" s="23" t="s">
        <v>258</v>
      </c>
      <c r="D182" s="24" t="s">
        <v>108</v>
      </c>
      <c r="E182" s="25">
        <v>12.83</v>
      </c>
      <c r="F182" s="33">
        <f>IF($J$2="Sim",E182*(1+Inflação!$E$18/100),E182)</f>
        <v>14.279700189999998</v>
      </c>
    </row>
    <row r="183" spans="2:6" ht="22.5" x14ac:dyDescent="0.25">
      <c r="B183" s="22">
        <v>11235</v>
      </c>
      <c r="C183" s="23" t="s">
        <v>259</v>
      </c>
      <c r="D183" s="24" t="s">
        <v>260</v>
      </c>
      <c r="E183" s="25">
        <v>0.54</v>
      </c>
      <c r="F183" s="34">
        <f>IF($J$2="Sim",E183*(1+Inflação!$E$18/100),E183)</f>
        <v>0.60101621999999999</v>
      </c>
    </row>
    <row r="184" spans="2:6" x14ac:dyDescent="0.25">
      <c r="B184" s="22">
        <v>11240</v>
      </c>
      <c r="C184" s="23" t="s">
        <v>261</v>
      </c>
      <c r="D184" s="24" t="s">
        <v>257</v>
      </c>
      <c r="E184" s="25">
        <v>6.66</v>
      </c>
      <c r="F184" s="33">
        <f>IF($J$2="Sim",E184*(1+Inflação!$E$18/100),E184)</f>
        <v>7.4125333799999993</v>
      </c>
    </row>
    <row r="185" spans="2:6" x14ac:dyDescent="0.25">
      <c r="B185" s="22">
        <v>11245</v>
      </c>
      <c r="C185" s="23" t="s">
        <v>262</v>
      </c>
      <c r="D185" s="24" t="s">
        <v>257</v>
      </c>
      <c r="E185" s="25">
        <v>3.33</v>
      </c>
      <c r="F185" s="34">
        <f>IF($J$2="Sim",E185*(1+Inflação!$E$18/100),E185)</f>
        <v>3.7062666899999996</v>
      </c>
    </row>
    <row r="186" spans="2:6" x14ac:dyDescent="0.25">
      <c r="B186" s="18">
        <v>11500</v>
      </c>
      <c r="C186" s="19" t="s">
        <v>263</v>
      </c>
      <c r="D186" s="20"/>
      <c r="E186" s="21" t="s">
        <v>72</v>
      </c>
      <c r="F186" s="33"/>
    </row>
    <row r="187" spans="2:6" x14ac:dyDescent="0.25">
      <c r="B187" s="22">
        <v>11501</v>
      </c>
      <c r="C187" s="23" t="s">
        <v>264</v>
      </c>
      <c r="D187" s="24" t="s">
        <v>265</v>
      </c>
      <c r="E187" s="25">
        <v>10.78</v>
      </c>
      <c r="F187" s="34">
        <f>IF($J$2="Sim",E187*(1+Inflação!$E$18/100),E187)</f>
        <v>11.998064539999998</v>
      </c>
    </row>
    <row r="188" spans="2:6" x14ac:dyDescent="0.25">
      <c r="B188" s="22">
        <v>11502</v>
      </c>
      <c r="C188" s="23" t="s">
        <v>266</v>
      </c>
      <c r="D188" s="24" t="s">
        <v>108</v>
      </c>
      <c r="E188" s="25">
        <v>12.01</v>
      </c>
      <c r="F188" s="33">
        <f>IF($J$2="Sim",E188*(1+Inflação!$E$18/100),E188)</f>
        <v>13.367045929999998</v>
      </c>
    </row>
    <row r="189" spans="2:6" x14ac:dyDescent="0.25">
      <c r="B189" s="22">
        <v>11503</v>
      </c>
      <c r="C189" s="23" t="s">
        <v>267</v>
      </c>
      <c r="D189" s="24" t="s">
        <v>108</v>
      </c>
      <c r="E189" s="25">
        <v>11.82</v>
      </c>
      <c r="F189" s="34">
        <f>IF($J$2="Sim",E189*(1+Inflação!$E$18/100),E189)</f>
        <v>13.155577259999999</v>
      </c>
    </row>
    <row r="190" spans="2:6" x14ac:dyDescent="0.25">
      <c r="B190" s="22">
        <v>11504</v>
      </c>
      <c r="C190" s="23" t="s">
        <v>268</v>
      </c>
      <c r="D190" s="24" t="s">
        <v>108</v>
      </c>
      <c r="E190" s="25">
        <v>11</v>
      </c>
      <c r="F190" s="33">
        <f>IF($J$2="Sim",E190*(1+Inflação!$E$18/100),E190)</f>
        <v>12.242922999999999</v>
      </c>
    </row>
    <row r="191" spans="2:6" x14ac:dyDescent="0.25">
      <c r="B191" s="22">
        <v>11505</v>
      </c>
      <c r="C191" s="23" t="s">
        <v>269</v>
      </c>
      <c r="D191" s="24" t="s">
        <v>108</v>
      </c>
      <c r="E191" s="25">
        <v>10.58</v>
      </c>
      <c r="F191" s="34">
        <f>IF($J$2="Sim",E191*(1+Inflação!$E$18/100),E191)</f>
        <v>11.775465939999998</v>
      </c>
    </row>
    <row r="192" spans="2:6" x14ac:dyDescent="0.25">
      <c r="B192" s="22">
        <v>11506</v>
      </c>
      <c r="C192" s="23" t="s">
        <v>270</v>
      </c>
      <c r="D192" s="24" t="s">
        <v>108</v>
      </c>
      <c r="E192" s="25">
        <v>10.58</v>
      </c>
      <c r="F192" s="33">
        <f>IF($J$2="Sim",E192*(1+Inflação!$E$18/100),E192)</f>
        <v>11.775465939999998</v>
      </c>
    </row>
    <row r="193" spans="2:6" x14ac:dyDescent="0.25">
      <c r="B193" s="22">
        <v>11507</v>
      </c>
      <c r="C193" s="23" t="s">
        <v>271</v>
      </c>
      <c r="D193" s="24" t="s">
        <v>108</v>
      </c>
      <c r="E193" s="25">
        <v>10.58</v>
      </c>
      <c r="F193" s="34">
        <f>IF($J$2="Sim",E193*(1+Inflação!$E$18/100),E193)</f>
        <v>11.775465939999998</v>
      </c>
    </row>
    <row r="194" spans="2:6" x14ac:dyDescent="0.25">
      <c r="B194" s="22">
        <v>11508</v>
      </c>
      <c r="C194" s="23" t="s">
        <v>272</v>
      </c>
      <c r="D194" s="24" t="s">
        <v>108</v>
      </c>
      <c r="E194" s="25">
        <v>9.76</v>
      </c>
      <c r="F194" s="33">
        <f>IF($J$2="Sim",E194*(1+Inflação!$E$18/100),E194)</f>
        <v>10.862811679999998</v>
      </c>
    </row>
    <row r="195" spans="2:6" x14ac:dyDescent="0.25">
      <c r="B195" s="22">
        <v>11510</v>
      </c>
      <c r="C195" s="23" t="s">
        <v>273</v>
      </c>
      <c r="D195" s="24" t="s">
        <v>265</v>
      </c>
      <c r="E195" s="25">
        <v>9.1999999999999993</v>
      </c>
      <c r="F195" s="34">
        <f>IF($J$2="Sim",E195*(1+Inflação!$E$18/100),E195)</f>
        <v>10.239535599999998</v>
      </c>
    </row>
    <row r="196" spans="2:6" x14ac:dyDescent="0.25">
      <c r="B196" s="22">
        <v>11511</v>
      </c>
      <c r="C196" s="23" t="s">
        <v>274</v>
      </c>
      <c r="D196" s="24" t="s">
        <v>108</v>
      </c>
      <c r="E196" s="25">
        <v>9.7200000000000006</v>
      </c>
      <c r="F196" s="33">
        <f>IF($J$2="Sim",E196*(1+Inflação!$E$18/100),E196)</f>
        <v>10.81829196</v>
      </c>
    </row>
    <row r="197" spans="2:6" x14ac:dyDescent="0.25">
      <c r="B197" s="22">
        <v>11512</v>
      </c>
      <c r="C197" s="23" t="s">
        <v>275</v>
      </c>
      <c r="D197" s="24" t="s">
        <v>108</v>
      </c>
      <c r="E197" s="25">
        <v>9.94</v>
      </c>
      <c r="F197" s="34">
        <f>IF($J$2="Sim",E197*(1+Inflação!$E$18/100),E197)</f>
        <v>11.063150419999998</v>
      </c>
    </row>
    <row r="198" spans="2:6" x14ac:dyDescent="0.25">
      <c r="B198" s="22">
        <v>11513</v>
      </c>
      <c r="C198" s="23" t="s">
        <v>276</v>
      </c>
      <c r="D198" s="24" t="s">
        <v>108</v>
      </c>
      <c r="E198" s="25">
        <v>9.1199999999999992</v>
      </c>
      <c r="F198" s="33">
        <f>IF($J$2="Sim",E198*(1+Inflação!$E$18/100),E198)</f>
        <v>10.150496159999998</v>
      </c>
    </row>
    <row r="199" spans="2:6" x14ac:dyDescent="0.25">
      <c r="B199" s="22">
        <v>11514</v>
      </c>
      <c r="C199" s="23" t="s">
        <v>277</v>
      </c>
      <c r="D199" s="24" t="s">
        <v>108</v>
      </c>
      <c r="E199" s="25">
        <v>8.9700000000000006</v>
      </c>
      <c r="F199" s="34">
        <f>IF($J$2="Sim",E199*(1+Inflação!$E$18/100),E199)</f>
        <v>9.9835472099999993</v>
      </c>
    </row>
    <row r="200" spans="2:6" x14ac:dyDescent="0.25">
      <c r="B200" s="22">
        <v>11515</v>
      </c>
      <c r="C200" s="23" t="s">
        <v>278</v>
      </c>
      <c r="D200" s="24" t="s">
        <v>108</v>
      </c>
      <c r="E200" s="25">
        <v>9.06</v>
      </c>
      <c r="F200" s="33">
        <f>IF($J$2="Sim",E200*(1+Inflação!$E$18/100),E200)</f>
        <v>10.083716579999999</v>
      </c>
    </row>
    <row r="201" spans="2:6" x14ac:dyDescent="0.25">
      <c r="B201" s="22">
        <v>11516</v>
      </c>
      <c r="C201" s="23" t="s">
        <v>279</v>
      </c>
      <c r="D201" s="24" t="s">
        <v>108</v>
      </c>
      <c r="E201" s="25">
        <v>8.9700000000000006</v>
      </c>
      <c r="F201" s="34">
        <f>IF($J$2="Sim",E201*(1+Inflação!$E$18/100),E201)</f>
        <v>9.9835472099999993</v>
      </c>
    </row>
    <row r="202" spans="2:6" x14ac:dyDescent="0.25">
      <c r="B202" s="22">
        <v>11517</v>
      </c>
      <c r="C202" s="23" t="s">
        <v>280</v>
      </c>
      <c r="D202" s="24" t="s">
        <v>108</v>
      </c>
      <c r="E202" s="25">
        <v>8.9700000000000006</v>
      </c>
      <c r="F202" s="33">
        <f>IF($J$2="Sim",E202*(1+Inflação!$E$18/100),E202)</f>
        <v>9.9835472099999993</v>
      </c>
    </row>
    <row r="203" spans="2:6" x14ac:dyDescent="0.25">
      <c r="B203" s="22">
        <v>11520</v>
      </c>
      <c r="C203" s="23" t="s">
        <v>281</v>
      </c>
      <c r="D203" s="24" t="s">
        <v>265</v>
      </c>
      <c r="E203" s="25">
        <v>9.6</v>
      </c>
      <c r="F203" s="34">
        <f>IF($J$2="Sim",E203*(1+Inflação!$E$18/100),E203)</f>
        <v>10.684732799999999</v>
      </c>
    </row>
    <row r="204" spans="2:6" x14ac:dyDescent="0.25">
      <c r="B204" s="22">
        <v>11521</v>
      </c>
      <c r="C204" s="23" t="s">
        <v>282</v>
      </c>
      <c r="D204" s="24" t="s">
        <v>108</v>
      </c>
      <c r="E204" s="25">
        <v>11.3</v>
      </c>
      <c r="F204" s="33">
        <f>IF($J$2="Sim",E204*(1+Inflação!$E$18/100),E204)</f>
        <v>12.5768209</v>
      </c>
    </row>
    <row r="205" spans="2:6" x14ac:dyDescent="0.25">
      <c r="B205" s="22">
        <v>11522</v>
      </c>
      <c r="C205" s="23" t="s">
        <v>283</v>
      </c>
      <c r="D205" s="24" t="s">
        <v>108</v>
      </c>
      <c r="E205" s="25">
        <v>11.3</v>
      </c>
      <c r="F205" s="34">
        <f>IF($J$2="Sim",E205*(1+Inflação!$E$18/100),E205)</f>
        <v>12.5768209</v>
      </c>
    </row>
    <row r="206" spans="2:6" x14ac:dyDescent="0.25">
      <c r="B206" s="22">
        <v>11523</v>
      </c>
      <c r="C206" s="23" t="s">
        <v>284</v>
      </c>
      <c r="D206" s="24" t="s">
        <v>108</v>
      </c>
      <c r="E206" s="25">
        <v>10.09</v>
      </c>
      <c r="F206" s="33">
        <f>IF($J$2="Sim",E206*(1+Inflação!$E$18/100),E206)</f>
        <v>11.23009937</v>
      </c>
    </row>
    <row r="207" spans="2:6" x14ac:dyDescent="0.25">
      <c r="B207" s="22">
        <v>11524</v>
      </c>
      <c r="C207" s="23" t="s">
        <v>285</v>
      </c>
      <c r="D207" s="24" t="s">
        <v>108</v>
      </c>
      <c r="E207" s="25">
        <v>5.71</v>
      </c>
      <c r="F207" s="34">
        <f>IF($J$2="Sim",E207*(1+Inflação!$E$18/100),E207)</f>
        <v>6.3551900299999993</v>
      </c>
    </row>
    <row r="208" spans="2:6" ht="22.5" x14ac:dyDescent="0.25">
      <c r="B208" s="22">
        <v>11530</v>
      </c>
      <c r="C208" s="23" t="s">
        <v>286</v>
      </c>
      <c r="D208" s="24" t="s">
        <v>238</v>
      </c>
      <c r="E208" s="25">
        <v>10.81</v>
      </c>
      <c r="F208" s="33">
        <f>IF($J$2="Sim",E208*(1+Inflação!$E$18/100),E208)</f>
        <v>12.031454329999999</v>
      </c>
    </row>
    <row r="209" spans="2:6" x14ac:dyDescent="0.25">
      <c r="B209" s="18">
        <v>12000</v>
      </c>
      <c r="C209" s="19" t="s">
        <v>287</v>
      </c>
      <c r="D209" s="20"/>
      <c r="E209" s="21" t="s">
        <v>72</v>
      </c>
      <c r="F209" s="34"/>
    </row>
    <row r="210" spans="2:6" ht="22.5" x14ac:dyDescent="0.25">
      <c r="B210" s="22">
        <v>12050</v>
      </c>
      <c r="C210" s="23" t="s">
        <v>288</v>
      </c>
      <c r="D210" s="24" t="s">
        <v>238</v>
      </c>
      <c r="E210" s="25">
        <v>34.83</v>
      </c>
      <c r="F210" s="33">
        <f>IF($J$2="Sim",E210*(1+Inflação!$E$18/100),E210)</f>
        <v>38.765546189999995</v>
      </c>
    </row>
    <row r="211" spans="2:6" ht="22.5" x14ac:dyDescent="0.25">
      <c r="B211" s="22">
        <v>12051</v>
      </c>
      <c r="C211" s="23" t="s">
        <v>289</v>
      </c>
      <c r="D211" s="24" t="s">
        <v>238</v>
      </c>
      <c r="E211" s="25">
        <v>74.11</v>
      </c>
      <c r="F211" s="34">
        <f>IF($J$2="Sim",E211*(1+Inflação!$E$18/100),E211)</f>
        <v>82.48391122999999</v>
      </c>
    </row>
    <row r="212" spans="2:6" ht="22.5" x14ac:dyDescent="0.25">
      <c r="B212" s="22">
        <v>12052</v>
      </c>
      <c r="C212" s="23" t="s">
        <v>290</v>
      </c>
      <c r="D212" s="24" t="s">
        <v>238</v>
      </c>
      <c r="E212" s="25">
        <v>68.760000000000005</v>
      </c>
      <c r="F212" s="33">
        <f>IF($J$2="Sim",E212*(1+Inflação!$E$18/100),E212)</f>
        <v>76.52939868</v>
      </c>
    </row>
    <row r="213" spans="2:6" ht="22.5" x14ac:dyDescent="0.25">
      <c r="B213" s="22">
        <v>12053</v>
      </c>
      <c r="C213" s="23" t="s">
        <v>291</v>
      </c>
      <c r="D213" s="24" t="s">
        <v>238</v>
      </c>
      <c r="E213" s="25">
        <v>87.65</v>
      </c>
      <c r="F213" s="34">
        <f>IF($J$2="Sim",E213*(1+Inflação!$E$18/100),E213)</f>
        <v>97.553836449999991</v>
      </c>
    </row>
    <row r="214" spans="2:6" ht="22.5" x14ac:dyDescent="0.25">
      <c r="B214" s="22">
        <v>12055</v>
      </c>
      <c r="C214" s="23" t="s">
        <v>292</v>
      </c>
      <c r="D214" s="24" t="s">
        <v>238</v>
      </c>
      <c r="E214" s="25">
        <v>104.8</v>
      </c>
      <c r="F214" s="33">
        <f>IF($J$2="Sim",E214*(1+Inflação!$E$18/100),E214)</f>
        <v>116.64166639999999</v>
      </c>
    </row>
    <row r="215" spans="2:6" ht="22.5" x14ac:dyDescent="0.25">
      <c r="B215" s="22">
        <v>12057</v>
      </c>
      <c r="C215" s="23" t="s">
        <v>293</v>
      </c>
      <c r="D215" s="24" t="s">
        <v>238</v>
      </c>
      <c r="E215" s="25">
        <v>126.96</v>
      </c>
      <c r="F215" s="34">
        <f>IF($J$2="Sim",E215*(1+Inflação!$E$18/100),E215)</f>
        <v>141.30559127999999</v>
      </c>
    </row>
    <row r="216" spans="2:6" x14ac:dyDescent="0.25">
      <c r="B216" s="18">
        <v>12500</v>
      </c>
      <c r="C216" s="19" t="s">
        <v>294</v>
      </c>
      <c r="D216" s="20"/>
      <c r="E216" s="21" t="s">
        <v>72</v>
      </c>
      <c r="F216" s="33"/>
    </row>
    <row r="217" spans="2:6" x14ac:dyDescent="0.25">
      <c r="B217" s="22">
        <v>12511</v>
      </c>
      <c r="C217" s="23" t="s">
        <v>295</v>
      </c>
      <c r="D217" s="24" t="s">
        <v>90</v>
      </c>
      <c r="E217" s="25">
        <v>3.61</v>
      </c>
      <c r="F217" s="34">
        <f>IF($J$2="Sim",E217*(1+Inflação!$E$18/100),E217)</f>
        <v>4.0179047299999997</v>
      </c>
    </row>
    <row r="218" spans="2:6" x14ac:dyDescent="0.25">
      <c r="B218" s="22">
        <v>12512</v>
      </c>
      <c r="C218" s="23" t="s">
        <v>296</v>
      </c>
      <c r="D218" s="24" t="s">
        <v>90</v>
      </c>
      <c r="E218" s="25">
        <v>4.7</v>
      </c>
      <c r="F218" s="33">
        <f>IF($J$2="Sim",E218*(1+Inflação!$E$18/100),E218)</f>
        <v>5.2310670999999997</v>
      </c>
    </row>
    <row r="219" spans="2:6" x14ac:dyDescent="0.25">
      <c r="B219" s="22">
        <v>12520</v>
      </c>
      <c r="C219" s="23" t="s">
        <v>297</v>
      </c>
      <c r="D219" s="24" t="s">
        <v>90</v>
      </c>
      <c r="E219" s="25">
        <v>1.96</v>
      </c>
      <c r="F219" s="34">
        <f>IF($J$2="Sim",E219*(1+Inflação!$E$18/100),E219)</f>
        <v>2.18146628</v>
      </c>
    </row>
    <row r="220" spans="2:6" x14ac:dyDescent="0.25">
      <c r="B220" s="22">
        <v>12522</v>
      </c>
      <c r="C220" s="23" t="s">
        <v>298</v>
      </c>
      <c r="D220" s="24" t="s">
        <v>90</v>
      </c>
      <c r="E220" s="25">
        <v>2.4300000000000002</v>
      </c>
      <c r="F220" s="33">
        <f>IF($J$2="Sim",E220*(1+Inflação!$E$18/100),E220)</f>
        <v>2.70457299</v>
      </c>
    </row>
    <row r="221" spans="2:6" x14ac:dyDescent="0.25">
      <c r="B221" s="22">
        <v>12524</v>
      </c>
      <c r="C221" s="23" t="s">
        <v>299</v>
      </c>
      <c r="D221" s="24" t="s">
        <v>90</v>
      </c>
      <c r="E221" s="25">
        <v>3.1</v>
      </c>
      <c r="F221" s="34">
        <f>IF($J$2="Sim",E221*(1+Inflação!$E$18/100),E221)</f>
        <v>3.4502782999999999</v>
      </c>
    </row>
    <row r="222" spans="2:6" x14ac:dyDescent="0.25">
      <c r="B222" s="22">
        <v>12532</v>
      </c>
      <c r="C222" s="23" t="s">
        <v>300</v>
      </c>
      <c r="D222" s="24" t="s">
        <v>90</v>
      </c>
      <c r="E222" s="25">
        <v>2.4300000000000002</v>
      </c>
      <c r="F222" s="33">
        <f>IF($J$2="Sim",E222*(1+Inflação!$E$18/100),E222)</f>
        <v>2.70457299</v>
      </c>
    </row>
    <row r="223" spans="2:6" x14ac:dyDescent="0.25">
      <c r="B223" s="22">
        <v>12534</v>
      </c>
      <c r="C223" s="23" t="s">
        <v>301</v>
      </c>
      <c r="D223" s="24" t="s">
        <v>90</v>
      </c>
      <c r="E223" s="25">
        <v>3.1</v>
      </c>
      <c r="F223" s="34">
        <f>IF($J$2="Sim",E223*(1+Inflação!$E$18/100),E223)</f>
        <v>3.4502782999999999</v>
      </c>
    </row>
    <row r="224" spans="2:6" x14ac:dyDescent="0.25">
      <c r="B224" s="22">
        <v>12535</v>
      </c>
      <c r="C224" s="23" t="s">
        <v>302</v>
      </c>
      <c r="D224" s="24" t="s">
        <v>90</v>
      </c>
      <c r="E224" s="25">
        <v>2.17</v>
      </c>
      <c r="F224" s="33">
        <f>IF($J$2="Sim",E224*(1+Inflação!$E$18/100),E224)</f>
        <v>2.4151948099999996</v>
      </c>
    </row>
    <row r="225" spans="2:6" x14ac:dyDescent="0.25">
      <c r="B225" s="22">
        <v>12540</v>
      </c>
      <c r="C225" s="23" t="s">
        <v>303</v>
      </c>
      <c r="D225" s="24" t="s">
        <v>90</v>
      </c>
      <c r="E225" s="25">
        <v>3.08</v>
      </c>
      <c r="F225" s="34">
        <f>IF($J$2="Sim",E225*(1+Inflação!$E$18/100),E225)</f>
        <v>3.4280184399999998</v>
      </c>
    </row>
    <row r="226" spans="2:6" x14ac:dyDescent="0.25">
      <c r="B226" s="22">
        <v>12542</v>
      </c>
      <c r="C226" s="23" t="s">
        <v>304</v>
      </c>
      <c r="D226" s="24" t="s">
        <v>90</v>
      </c>
      <c r="E226" s="25">
        <v>3.97</v>
      </c>
      <c r="F226" s="33">
        <f>IF($J$2="Sim",E226*(1+Inflação!$E$18/100),E226)</f>
        <v>4.4185822099999994</v>
      </c>
    </row>
    <row r="227" spans="2:6" x14ac:dyDescent="0.25">
      <c r="B227" s="22">
        <v>12547</v>
      </c>
      <c r="C227" s="23" t="s">
        <v>305</v>
      </c>
      <c r="D227" s="24" t="s">
        <v>90</v>
      </c>
      <c r="E227" s="25">
        <v>2.64</v>
      </c>
      <c r="F227" s="34">
        <f>IF($J$2="Sim",E227*(1+Inflação!$E$18/100),E227)</f>
        <v>2.93830152</v>
      </c>
    </row>
    <row r="228" spans="2:6" x14ac:dyDescent="0.25">
      <c r="B228" s="22">
        <v>12548</v>
      </c>
      <c r="C228" s="23" t="s">
        <v>306</v>
      </c>
      <c r="D228" s="24" t="s">
        <v>90</v>
      </c>
      <c r="E228" s="25">
        <v>2.59</v>
      </c>
      <c r="F228" s="33">
        <f>IF($J$2="Sim",E228*(1+Inflação!$E$18/100),E228)</f>
        <v>2.8826518699999997</v>
      </c>
    </row>
    <row r="229" spans="2:6" x14ac:dyDescent="0.25">
      <c r="B229" s="22">
        <v>12550</v>
      </c>
      <c r="C229" s="23" t="s">
        <v>307</v>
      </c>
      <c r="D229" s="24" t="s">
        <v>90</v>
      </c>
      <c r="E229" s="25">
        <v>0.95</v>
      </c>
      <c r="F229" s="34">
        <f>IF($J$2="Sim",E229*(1+Inflação!$E$18/100),E229)</f>
        <v>1.0573433499999998</v>
      </c>
    </row>
    <row r="230" spans="2:6" x14ac:dyDescent="0.25">
      <c r="B230" s="22">
        <v>12560</v>
      </c>
      <c r="C230" s="23" t="s">
        <v>308</v>
      </c>
      <c r="D230" s="24" t="s">
        <v>90</v>
      </c>
      <c r="E230" s="25">
        <v>2.62</v>
      </c>
      <c r="F230" s="33">
        <f>IF($J$2="Sim",E230*(1+Inflação!$E$18/100),E230)</f>
        <v>2.9160416599999999</v>
      </c>
    </row>
    <row r="231" spans="2:6" x14ac:dyDescent="0.25">
      <c r="B231" s="22">
        <v>12570</v>
      </c>
      <c r="C231" s="23" t="s">
        <v>309</v>
      </c>
      <c r="D231" s="24" t="s">
        <v>90</v>
      </c>
      <c r="E231" s="25">
        <v>21.6</v>
      </c>
      <c r="F231" s="34">
        <f>IF($J$2="Sim",E231*(1+Inflação!$E$18/100),E231)</f>
        <v>24.0406488</v>
      </c>
    </row>
    <row r="232" spans="2:6" x14ac:dyDescent="0.25">
      <c r="B232" s="22">
        <v>12572</v>
      </c>
      <c r="C232" s="23" t="s">
        <v>310</v>
      </c>
      <c r="D232" s="24" t="s">
        <v>90</v>
      </c>
      <c r="E232" s="25">
        <v>24.81</v>
      </c>
      <c r="F232" s="33">
        <f>IF($J$2="Sim",E232*(1+Inflação!$E$18/100),E232)</f>
        <v>27.613356329999995</v>
      </c>
    </row>
    <row r="233" spans="2:6" x14ac:dyDescent="0.25">
      <c r="B233" s="22">
        <v>12574</v>
      </c>
      <c r="C233" s="23" t="s">
        <v>311</v>
      </c>
      <c r="D233" s="24" t="s">
        <v>90</v>
      </c>
      <c r="E233" s="25">
        <v>25.81</v>
      </c>
      <c r="F233" s="34">
        <f>IF($J$2="Sim",E233*(1+Inflação!$E$18/100),E233)</f>
        <v>28.726349329999994</v>
      </c>
    </row>
    <row r="234" spans="2:6" x14ac:dyDescent="0.25">
      <c r="B234" s="22">
        <v>12580</v>
      </c>
      <c r="C234" s="23" t="s">
        <v>312</v>
      </c>
      <c r="D234" s="24" t="s">
        <v>90</v>
      </c>
      <c r="E234" s="25">
        <v>0.45</v>
      </c>
      <c r="F234" s="33">
        <f>IF($J$2="Sim",E234*(1+Inflação!$E$18/100),E234)</f>
        <v>0.50084684999999995</v>
      </c>
    </row>
    <row r="235" spans="2:6" x14ac:dyDescent="0.25">
      <c r="B235" s="22">
        <v>12601</v>
      </c>
      <c r="C235" s="23" t="s">
        <v>313</v>
      </c>
      <c r="D235" s="24" t="s">
        <v>90</v>
      </c>
      <c r="E235" s="25">
        <v>3.43</v>
      </c>
      <c r="F235" s="34">
        <f>IF($J$2="Sim",E235*(1+Inflação!$E$18/100),E235)</f>
        <v>3.8175659899999999</v>
      </c>
    </row>
    <row r="236" spans="2:6" x14ac:dyDescent="0.25">
      <c r="B236" s="22">
        <v>12602</v>
      </c>
      <c r="C236" s="23" t="s">
        <v>314</v>
      </c>
      <c r="D236" s="24" t="s">
        <v>90</v>
      </c>
      <c r="E236" s="25">
        <v>3.76</v>
      </c>
      <c r="F236" s="33">
        <f>IF($J$2="Sim",E236*(1+Inflação!$E$18/100),E236)</f>
        <v>4.1848536799999998</v>
      </c>
    </row>
    <row r="237" spans="2:6" x14ac:dyDescent="0.25">
      <c r="B237" s="22">
        <v>12603</v>
      </c>
      <c r="C237" s="23" t="s">
        <v>315</v>
      </c>
      <c r="D237" s="24" t="s">
        <v>90</v>
      </c>
      <c r="E237" s="25">
        <v>3.96</v>
      </c>
      <c r="F237" s="34">
        <f>IF($J$2="Sim",E237*(1+Inflação!$E$18/100),E237)</f>
        <v>4.4074522799999993</v>
      </c>
    </row>
    <row r="238" spans="2:6" x14ac:dyDescent="0.25">
      <c r="B238" s="22">
        <v>12604</v>
      </c>
      <c r="C238" s="23" t="s">
        <v>316</v>
      </c>
      <c r="D238" s="24" t="s">
        <v>90</v>
      </c>
      <c r="E238" s="25">
        <v>4.1500000000000004</v>
      </c>
      <c r="F238" s="33">
        <f>IF($J$2="Sim",E238*(1+Inflação!$E$18/100),E238)</f>
        <v>4.6189209499999997</v>
      </c>
    </row>
    <row r="239" spans="2:6" x14ac:dyDescent="0.25">
      <c r="B239" s="22">
        <v>12611</v>
      </c>
      <c r="C239" s="23" t="s">
        <v>317</v>
      </c>
      <c r="D239" s="24" t="s">
        <v>90</v>
      </c>
      <c r="E239" s="25">
        <v>4.43</v>
      </c>
      <c r="F239" s="34">
        <f>IF($J$2="Sim",E239*(1+Inflação!$E$18/100),E239)</f>
        <v>4.9305589899999989</v>
      </c>
    </row>
    <row r="240" spans="2:6" x14ac:dyDescent="0.25">
      <c r="B240" s="22">
        <v>12612</v>
      </c>
      <c r="C240" s="23" t="s">
        <v>318</v>
      </c>
      <c r="D240" s="24" t="s">
        <v>90</v>
      </c>
      <c r="E240" s="25">
        <v>4.71</v>
      </c>
      <c r="F240" s="33">
        <f>IF($J$2="Sim",E240*(1+Inflação!$E$18/100),E240)</f>
        <v>5.2421970299999998</v>
      </c>
    </row>
    <row r="241" spans="2:6" x14ac:dyDescent="0.25">
      <c r="B241" s="22">
        <v>12613</v>
      </c>
      <c r="C241" s="23" t="s">
        <v>319</v>
      </c>
      <c r="D241" s="24" t="s">
        <v>90</v>
      </c>
      <c r="E241" s="25">
        <v>5.0999999999999996</v>
      </c>
      <c r="F241" s="34">
        <f>IF($J$2="Sim",E241*(1+Inflação!$E$18/100),E241)</f>
        <v>5.6762642999999988</v>
      </c>
    </row>
    <row r="242" spans="2:6" x14ac:dyDescent="0.25">
      <c r="B242" s="22">
        <v>12614</v>
      </c>
      <c r="C242" s="23" t="s">
        <v>320</v>
      </c>
      <c r="D242" s="24" t="s">
        <v>90</v>
      </c>
      <c r="E242" s="25">
        <v>5.49</v>
      </c>
      <c r="F242" s="33">
        <f>IF($J$2="Sim",E242*(1+Inflação!$E$18/100),E242)</f>
        <v>6.1103315699999996</v>
      </c>
    </row>
    <row r="243" spans="2:6" x14ac:dyDescent="0.25">
      <c r="B243" s="18">
        <v>13000</v>
      </c>
      <c r="C243" s="19" t="s">
        <v>321</v>
      </c>
      <c r="D243" s="20"/>
      <c r="E243" s="21" t="s">
        <v>72</v>
      </c>
      <c r="F243" s="34"/>
    </row>
    <row r="244" spans="2:6" x14ac:dyDescent="0.25">
      <c r="B244" s="18">
        <v>13500</v>
      </c>
      <c r="C244" s="19" t="s">
        <v>322</v>
      </c>
      <c r="D244" s="20"/>
      <c r="E244" s="21" t="s">
        <v>72</v>
      </c>
      <c r="F244" s="33"/>
    </row>
    <row r="245" spans="2:6" x14ac:dyDescent="0.25">
      <c r="B245" s="22">
        <v>13510</v>
      </c>
      <c r="C245" s="23" t="s">
        <v>323</v>
      </c>
      <c r="D245" s="24" t="s">
        <v>238</v>
      </c>
      <c r="E245" s="25">
        <v>205.79</v>
      </c>
      <c r="F245" s="34">
        <f>IF($J$2="Sim",E245*(1+Inflação!$E$18/100),E245)</f>
        <v>229.04282946999996</v>
      </c>
    </row>
    <row r="246" spans="2:6" x14ac:dyDescent="0.25">
      <c r="B246" s="22">
        <v>13512</v>
      </c>
      <c r="C246" s="23" t="s">
        <v>324</v>
      </c>
      <c r="D246" s="24" t="s">
        <v>238</v>
      </c>
      <c r="E246" s="25">
        <v>227.46</v>
      </c>
      <c r="F246" s="33">
        <f>IF($J$2="Sim",E246*(1+Inflação!$E$18/100),E246)</f>
        <v>253.16138777999998</v>
      </c>
    </row>
    <row r="247" spans="2:6" x14ac:dyDescent="0.25">
      <c r="B247" s="22">
        <v>13513</v>
      </c>
      <c r="C247" s="23" t="s">
        <v>325</v>
      </c>
      <c r="D247" s="24" t="s">
        <v>238</v>
      </c>
      <c r="E247" s="25">
        <v>233.37</v>
      </c>
      <c r="F247" s="34">
        <f>IF($J$2="Sim",E247*(1+Inflação!$E$18/100),E247)</f>
        <v>259.73917640999997</v>
      </c>
    </row>
    <row r="248" spans="2:6" x14ac:dyDescent="0.25">
      <c r="B248" s="22">
        <v>13514</v>
      </c>
      <c r="C248" s="23" t="s">
        <v>326</v>
      </c>
      <c r="D248" s="24" t="s">
        <v>238</v>
      </c>
      <c r="E248" s="25">
        <v>315.3</v>
      </c>
      <c r="F248" s="33">
        <f>IF($J$2="Sim",E248*(1+Inflação!$E$18/100),E248)</f>
        <v>350.92669289999998</v>
      </c>
    </row>
    <row r="249" spans="2:6" x14ac:dyDescent="0.25">
      <c r="B249" s="18">
        <v>13700</v>
      </c>
      <c r="C249" s="19" t="s">
        <v>327</v>
      </c>
      <c r="D249" s="20"/>
      <c r="E249" s="21" t="s">
        <v>72</v>
      </c>
      <c r="F249" s="34"/>
    </row>
    <row r="250" spans="2:6" ht="22.5" x14ac:dyDescent="0.25">
      <c r="B250" s="22">
        <v>13751</v>
      </c>
      <c r="C250" s="23" t="s">
        <v>328</v>
      </c>
      <c r="D250" s="24" t="s">
        <v>238</v>
      </c>
      <c r="E250" s="25">
        <v>110.33</v>
      </c>
      <c r="F250" s="33">
        <f>IF($J$2="Sim",E250*(1+Inflação!$E$18/100),E250)</f>
        <v>122.79651768999999</v>
      </c>
    </row>
    <row r="251" spans="2:6" ht="22.5" x14ac:dyDescent="0.25">
      <c r="B251" s="22">
        <v>13752</v>
      </c>
      <c r="C251" s="23" t="s">
        <v>329</v>
      </c>
      <c r="D251" s="24" t="s">
        <v>238</v>
      </c>
      <c r="E251" s="25">
        <v>99.05</v>
      </c>
      <c r="F251" s="34">
        <f>IF($J$2="Sim",E251*(1+Inflação!$E$18/100),E251)</f>
        <v>110.24195664999999</v>
      </c>
    </row>
    <row r="252" spans="2:6" ht="22.5" x14ac:dyDescent="0.25">
      <c r="B252" s="22">
        <v>13753</v>
      </c>
      <c r="C252" s="23" t="s">
        <v>330</v>
      </c>
      <c r="D252" s="24" t="s">
        <v>238</v>
      </c>
      <c r="E252" s="25">
        <v>167.97</v>
      </c>
      <c r="F252" s="33">
        <f>IF($J$2="Sim",E252*(1+Inflação!$E$18/100),E252)</f>
        <v>186.94943420999999</v>
      </c>
    </row>
    <row r="253" spans="2:6" ht="22.5" x14ac:dyDescent="0.25">
      <c r="B253" s="22">
        <v>13754</v>
      </c>
      <c r="C253" s="23" t="s">
        <v>331</v>
      </c>
      <c r="D253" s="24" t="s">
        <v>238</v>
      </c>
      <c r="E253" s="25">
        <v>121.85</v>
      </c>
      <c r="F253" s="34">
        <f>IF($J$2="Sim",E253*(1+Inflação!$E$18/100),E253)</f>
        <v>135.61819704999999</v>
      </c>
    </row>
    <row r="254" spans="2:6" ht="22.5" x14ac:dyDescent="0.25">
      <c r="B254" s="22">
        <v>13755</v>
      </c>
      <c r="C254" s="23" t="s">
        <v>332</v>
      </c>
      <c r="D254" s="24" t="s">
        <v>238</v>
      </c>
      <c r="E254" s="25">
        <v>193.45</v>
      </c>
      <c r="F254" s="33">
        <f>IF($J$2="Sim",E254*(1+Inflação!$E$18/100),E254)</f>
        <v>215.30849584999996</v>
      </c>
    </row>
    <row r="255" spans="2:6" ht="22.5" x14ac:dyDescent="0.25">
      <c r="B255" s="22">
        <v>13756</v>
      </c>
      <c r="C255" s="23" t="s">
        <v>333</v>
      </c>
      <c r="D255" s="24" t="s">
        <v>238</v>
      </c>
      <c r="E255" s="25">
        <v>121.9</v>
      </c>
      <c r="F255" s="34">
        <f>IF($J$2="Sim",E255*(1+Inflação!$E$18/100),E255)</f>
        <v>135.67384669999998</v>
      </c>
    </row>
    <row r="256" spans="2:6" ht="22.5" x14ac:dyDescent="0.25">
      <c r="B256" s="22">
        <v>13757</v>
      </c>
      <c r="C256" s="23" t="s">
        <v>334</v>
      </c>
      <c r="D256" s="24" t="s">
        <v>238</v>
      </c>
      <c r="E256" s="25">
        <v>139.16</v>
      </c>
      <c r="F256" s="33">
        <f>IF($J$2="Sim",E256*(1+Inflação!$E$18/100),E256)</f>
        <v>154.88410587999999</v>
      </c>
    </row>
    <row r="257" spans="2:6" ht="33.75" x14ac:dyDescent="0.25">
      <c r="B257" s="22">
        <v>13758</v>
      </c>
      <c r="C257" s="23" t="s">
        <v>335</v>
      </c>
      <c r="D257" s="24" t="s">
        <v>238</v>
      </c>
      <c r="E257" s="25">
        <v>222.31</v>
      </c>
      <c r="F257" s="34">
        <f>IF($J$2="Sim",E257*(1+Inflação!$E$18/100),E257)</f>
        <v>247.42947382999998</v>
      </c>
    </row>
    <row r="258" spans="2:6" ht="33.75" x14ac:dyDescent="0.25">
      <c r="B258" s="22">
        <v>13759</v>
      </c>
      <c r="C258" s="23" t="s">
        <v>336</v>
      </c>
      <c r="D258" s="24" t="s">
        <v>238</v>
      </c>
      <c r="E258" s="25">
        <v>297.86</v>
      </c>
      <c r="F258" s="33">
        <f>IF($J$2="Sim",E258*(1+Inflação!$E$18/100),E258)</f>
        <v>331.51609497999999</v>
      </c>
    </row>
    <row r="259" spans="2:6" x14ac:dyDescent="0.25">
      <c r="B259" s="22">
        <v>13760</v>
      </c>
      <c r="C259" s="23" t="s">
        <v>337</v>
      </c>
      <c r="D259" s="24" t="s">
        <v>238</v>
      </c>
      <c r="E259" s="25">
        <v>19.45</v>
      </c>
      <c r="F259" s="34">
        <f>IF($J$2="Sim",E259*(1+Inflação!$E$18/100),E259)</f>
        <v>21.647713849999999</v>
      </c>
    </row>
    <row r="260" spans="2:6" ht="22.5" x14ac:dyDescent="0.25">
      <c r="B260" s="22">
        <v>13761</v>
      </c>
      <c r="C260" s="23" t="s">
        <v>338</v>
      </c>
      <c r="D260" s="24" t="s">
        <v>238</v>
      </c>
      <c r="E260" s="25">
        <v>107.7</v>
      </c>
      <c r="F260" s="33">
        <f>IF($J$2="Sim",E260*(1+Inflação!$E$18/100),E260)</f>
        <v>119.86934609999999</v>
      </c>
    </row>
    <row r="261" spans="2:6" ht="22.5" x14ac:dyDescent="0.25">
      <c r="B261" s="22">
        <v>13801</v>
      </c>
      <c r="C261" s="23" t="s">
        <v>339</v>
      </c>
      <c r="D261" s="24" t="s">
        <v>238</v>
      </c>
      <c r="E261" s="25">
        <v>169.74</v>
      </c>
      <c r="F261" s="34">
        <f>IF($J$2="Sim",E261*(1+Inflação!$E$18/100),E261)</f>
        <v>188.91943182</v>
      </c>
    </row>
    <row r="262" spans="2:6" ht="22.5" x14ac:dyDescent="0.25">
      <c r="B262" s="22">
        <v>13802</v>
      </c>
      <c r="C262" s="23" t="s">
        <v>340</v>
      </c>
      <c r="D262" s="24" t="s">
        <v>238</v>
      </c>
      <c r="E262" s="25">
        <v>115.82</v>
      </c>
      <c r="F262" s="33">
        <f>IF($J$2="Sim",E262*(1+Inflação!$E$18/100),E262)</f>
        <v>128.90684925999997</v>
      </c>
    </row>
    <row r="263" spans="2:6" ht="22.5" x14ac:dyDescent="0.25">
      <c r="B263" s="22">
        <v>13803</v>
      </c>
      <c r="C263" s="23" t="s">
        <v>341</v>
      </c>
      <c r="D263" s="24" t="s">
        <v>238</v>
      </c>
      <c r="E263" s="25">
        <v>130.41</v>
      </c>
      <c r="F263" s="34">
        <f>IF($J$2="Sim",E263*(1+Inflação!$E$18/100),E263)</f>
        <v>145.14541712999997</v>
      </c>
    </row>
    <row r="264" spans="2:6" ht="22.5" x14ac:dyDescent="0.25">
      <c r="B264" s="22">
        <v>13804</v>
      </c>
      <c r="C264" s="23" t="s">
        <v>342</v>
      </c>
      <c r="D264" s="24" t="s">
        <v>238</v>
      </c>
      <c r="E264" s="25">
        <v>122.12</v>
      </c>
      <c r="F264" s="33">
        <f>IF($J$2="Sim",E264*(1+Inflação!$E$18/100),E264)</f>
        <v>135.91870516</v>
      </c>
    </row>
    <row r="265" spans="2:6" ht="22.5" x14ac:dyDescent="0.25">
      <c r="B265" s="22">
        <v>13805</v>
      </c>
      <c r="C265" s="23" t="s">
        <v>343</v>
      </c>
      <c r="D265" s="24" t="s">
        <v>238</v>
      </c>
      <c r="E265" s="25">
        <v>196.99</v>
      </c>
      <c r="F265" s="34">
        <f>IF($J$2="Sim",E265*(1+Inflação!$E$18/100),E265)</f>
        <v>219.24849107</v>
      </c>
    </row>
    <row r="266" spans="2:6" ht="22.5" x14ac:dyDescent="0.25">
      <c r="B266" s="22">
        <v>13806</v>
      </c>
      <c r="C266" s="23" t="s">
        <v>344</v>
      </c>
      <c r="D266" s="24" t="s">
        <v>238</v>
      </c>
      <c r="E266" s="25">
        <v>187.25</v>
      </c>
      <c r="F266" s="33">
        <f>IF($J$2="Sim",E266*(1+Inflação!$E$18/100),E266)</f>
        <v>208.40793924999997</v>
      </c>
    </row>
    <row r="267" spans="2:6" x14ac:dyDescent="0.25">
      <c r="B267" s="18">
        <v>14000</v>
      </c>
      <c r="C267" s="19" t="s">
        <v>345</v>
      </c>
      <c r="D267" s="20"/>
      <c r="E267" s="21" t="s">
        <v>72</v>
      </c>
      <c r="F267" s="34"/>
    </row>
    <row r="268" spans="2:6" x14ac:dyDescent="0.25">
      <c r="B268" s="22">
        <v>14005</v>
      </c>
      <c r="C268" s="23" t="s">
        <v>346</v>
      </c>
      <c r="D268" s="24" t="s">
        <v>108</v>
      </c>
      <c r="E268" s="25">
        <v>11.35</v>
      </c>
      <c r="F268" s="33">
        <f>IF($J$2="Sim",E268*(1+Inflação!$E$18/100),E268)</f>
        <v>12.632470549999999</v>
      </c>
    </row>
    <row r="269" spans="2:6" ht="22.5" x14ac:dyDescent="0.25">
      <c r="B269" s="22">
        <v>14007</v>
      </c>
      <c r="C269" s="23" t="s">
        <v>347</v>
      </c>
      <c r="D269" s="24" t="s">
        <v>238</v>
      </c>
      <c r="E269" s="25">
        <v>61.93</v>
      </c>
      <c r="F269" s="34">
        <f>IF($J$2="Sim",E269*(1+Inflação!$E$18/100),E269)</f>
        <v>68.92765648999999</v>
      </c>
    </row>
    <row r="270" spans="2:6" ht="22.5" x14ac:dyDescent="0.25">
      <c r="B270" s="22">
        <v>14008</v>
      </c>
      <c r="C270" s="23" t="s">
        <v>348</v>
      </c>
      <c r="D270" s="24" t="s">
        <v>238</v>
      </c>
      <c r="E270" s="25">
        <v>69.12</v>
      </c>
      <c r="F270" s="33">
        <f>IF($J$2="Sim",E270*(1+Inflação!$E$18/100),E270)</f>
        <v>76.930076159999999</v>
      </c>
    </row>
    <row r="271" spans="2:6" ht="22.5" x14ac:dyDescent="0.25">
      <c r="B271" s="22">
        <v>14015</v>
      </c>
      <c r="C271" s="23" t="s">
        <v>349</v>
      </c>
      <c r="D271" s="24" t="s">
        <v>238</v>
      </c>
      <c r="E271" s="25">
        <v>107.36</v>
      </c>
      <c r="F271" s="34">
        <f>IF($J$2="Sim",E271*(1+Inflação!$E$18/100),E271)</f>
        <v>119.49092847999999</v>
      </c>
    </row>
    <row r="272" spans="2:6" ht="22.5" x14ac:dyDescent="0.25">
      <c r="B272" s="22">
        <v>14017</v>
      </c>
      <c r="C272" s="23" t="s">
        <v>350</v>
      </c>
      <c r="D272" s="24" t="s">
        <v>238</v>
      </c>
      <c r="E272" s="25">
        <v>89.96</v>
      </c>
      <c r="F272" s="33">
        <f>IF($J$2="Sim",E272*(1+Inflação!$E$18/100),E272)</f>
        <v>100.12485027999999</v>
      </c>
    </row>
    <row r="273" spans="2:6" ht="22.5" x14ac:dyDescent="0.25">
      <c r="B273" s="22">
        <v>14019</v>
      </c>
      <c r="C273" s="23" t="s">
        <v>351</v>
      </c>
      <c r="D273" s="24" t="s">
        <v>238</v>
      </c>
      <c r="E273" s="25">
        <v>105.38</v>
      </c>
      <c r="F273" s="34">
        <f>IF($J$2="Sim",E273*(1+Inflação!$E$18/100),E273)</f>
        <v>117.28720233999998</v>
      </c>
    </row>
    <row r="274" spans="2:6" ht="22.5" x14ac:dyDescent="0.25">
      <c r="B274" s="22">
        <v>14022</v>
      </c>
      <c r="C274" s="23" t="s">
        <v>352</v>
      </c>
      <c r="D274" s="24" t="s">
        <v>108</v>
      </c>
      <c r="E274" s="25">
        <v>61.97</v>
      </c>
      <c r="F274" s="33">
        <f>IF($J$2="Sim",E274*(1+Inflação!$E$18/100),E274)</f>
        <v>68.972176209999986</v>
      </c>
    </row>
    <row r="275" spans="2:6" x14ac:dyDescent="0.25">
      <c r="B275" s="22">
        <v>14023</v>
      </c>
      <c r="C275" s="23" t="s">
        <v>353</v>
      </c>
      <c r="D275" s="24" t="s">
        <v>236</v>
      </c>
      <c r="E275" s="25">
        <v>18.36</v>
      </c>
      <c r="F275" s="34">
        <f>IF($J$2="Sim",E275*(1+Inflação!$E$18/100),E275)</f>
        <v>20.434551479999996</v>
      </c>
    </row>
    <row r="276" spans="2:6" x14ac:dyDescent="0.25">
      <c r="B276" s="22">
        <v>14024</v>
      </c>
      <c r="C276" s="23" t="s">
        <v>354</v>
      </c>
      <c r="D276" s="24" t="s">
        <v>236</v>
      </c>
      <c r="E276" s="25">
        <v>20.45</v>
      </c>
      <c r="F276" s="33">
        <f>IF($J$2="Sim",E276*(1+Inflação!$E$18/100),E276)</f>
        <v>22.760706849999998</v>
      </c>
    </row>
    <row r="277" spans="2:6" ht="22.5" x14ac:dyDescent="0.25">
      <c r="B277" s="22">
        <v>14032</v>
      </c>
      <c r="C277" s="23" t="s">
        <v>355</v>
      </c>
      <c r="D277" s="24" t="s">
        <v>238</v>
      </c>
      <c r="E277" s="25">
        <v>203.15</v>
      </c>
      <c r="F277" s="34">
        <f>IF($J$2="Sim",E277*(1+Inflação!$E$18/100),E277)</f>
        <v>226.10452794999998</v>
      </c>
    </row>
    <row r="278" spans="2:6" ht="22.5" x14ac:dyDescent="0.25">
      <c r="B278" s="22">
        <v>14034</v>
      </c>
      <c r="C278" s="23" t="s">
        <v>356</v>
      </c>
      <c r="D278" s="24" t="s">
        <v>238</v>
      </c>
      <c r="E278" s="25">
        <v>370.83</v>
      </c>
      <c r="F278" s="33">
        <f>IF($J$2="Sim",E278*(1+Inflação!$E$18/100),E278)</f>
        <v>412.73119418999994</v>
      </c>
    </row>
    <row r="279" spans="2:6" ht="22.5" x14ac:dyDescent="0.25">
      <c r="B279" s="22">
        <v>14036</v>
      </c>
      <c r="C279" s="23" t="s">
        <v>357</v>
      </c>
      <c r="D279" s="24" t="s">
        <v>238</v>
      </c>
      <c r="E279" s="25">
        <v>600.9</v>
      </c>
      <c r="F279" s="34">
        <f>IF($J$2="Sim",E279*(1+Inflação!$E$18/100),E279)</f>
        <v>668.7974936999999</v>
      </c>
    </row>
    <row r="280" spans="2:6" ht="22.5" x14ac:dyDescent="0.25">
      <c r="B280" s="22">
        <v>14037</v>
      </c>
      <c r="C280" s="23" t="s">
        <v>358</v>
      </c>
      <c r="D280" s="24" t="s">
        <v>238</v>
      </c>
      <c r="E280" s="25">
        <v>91.43</v>
      </c>
      <c r="F280" s="33">
        <f>IF($J$2="Sim",E280*(1+Inflação!$E$18/100),E280)</f>
        <v>101.76094999</v>
      </c>
    </row>
    <row r="281" spans="2:6" ht="22.5" x14ac:dyDescent="0.25">
      <c r="B281" s="22">
        <v>14038</v>
      </c>
      <c r="C281" s="23" t="s">
        <v>359</v>
      </c>
      <c r="D281" s="24" t="s">
        <v>238</v>
      </c>
      <c r="E281" s="25">
        <v>94.54</v>
      </c>
      <c r="F281" s="34">
        <f>IF($J$2="Sim",E281*(1+Inflação!$E$18/100),E281)</f>
        <v>105.22235822</v>
      </c>
    </row>
    <row r="282" spans="2:6" ht="22.5" x14ac:dyDescent="0.25">
      <c r="B282" s="22">
        <v>14039</v>
      </c>
      <c r="C282" s="23" t="s">
        <v>360</v>
      </c>
      <c r="D282" s="24" t="s">
        <v>238</v>
      </c>
      <c r="E282" s="25">
        <v>108.63</v>
      </c>
      <c r="F282" s="33">
        <f>IF($J$2="Sim",E282*(1+Inflação!$E$18/100),E282)</f>
        <v>120.90442958999998</v>
      </c>
    </row>
    <row r="283" spans="2:6" x14ac:dyDescent="0.25">
      <c r="B283" s="22">
        <v>14040</v>
      </c>
      <c r="C283" s="23" t="s">
        <v>361</v>
      </c>
      <c r="D283" s="24" t="s">
        <v>236</v>
      </c>
      <c r="E283" s="25">
        <v>16.510000000000002</v>
      </c>
      <c r="F283" s="34">
        <f>IF($J$2="Sim",E283*(1+Inflação!$E$18/100),E283)</f>
        <v>18.375514429999999</v>
      </c>
    </row>
    <row r="284" spans="2:6" x14ac:dyDescent="0.25">
      <c r="B284" s="22">
        <v>14042</v>
      </c>
      <c r="C284" s="23" t="s">
        <v>362</v>
      </c>
      <c r="D284" s="24" t="s">
        <v>108</v>
      </c>
      <c r="E284" s="25">
        <v>3.03</v>
      </c>
      <c r="F284" s="33">
        <f>IF($J$2="Sim",E284*(1+Inflação!$E$18/100),E284)</f>
        <v>3.3723687899999994</v>
      </c>
    </row>
    <row r="285" spans="2:6" ht="22.5" x14ac:dyDescent="0.25">
      <c r="B285" s="22">
        <v>14043</v>
      </c>
      <c r="C285" s="23" t="s">
        <v>363</v>
      </c>
      <c r="D285" s="24" t="s">
        <v>108</v>
      </c>
      <c r="E285" s="25">
        <v>15.71</v>
      </c>
      <c r="F285" s="34">
        <f>IF($J$2="Sim",E285*(1+Inflação!$E$18/100),E285)</f>
        <v>17.485120030000001</v>
      </c>
    </row>
    <row r="286" spans="2:6" ht="56.25" x14ac:dyDescent="0.25">
      <c r="B286" s="22">
        <v>14044</v>
      </c>
      <c r="C286" s="23" t="s">
        <v>364</v>
      </c>
      <c r="D286" s="24" t="s">
        <v>108</v>
      </c>
      <c r="E286" s="25">
        <v>13.66</v>
      </c>
      <c r="F286" s="33">
        <f>IF($J$2="Sim",E286*(1+Inflação!$E$18/100),E286)</f>
        <v>15.203484379999999</v>
      </c>
    </row>
    <row r="287" spans="2:6" x14ac:dyDescent="0.25">
      <c r="B287" s="18">
        <v>14500</v>
      </c>
      <c r="C287" s="19" t="s">
        <v>365</v>
      </c>
      <c r="D287" s="20"/>
      <c r="E287" s="21" t="s">
        <v>72</v>
      </c>
      <c r="F287" s="34"/>
    </row>
    <row r="288" spans="2:6" x14ac:dyDescent="0.25">
      <c r="B288" s="22">
        <v>14530</v>
      </c>
      <c r="C288" s="23" t="s">
        <v>366</v>
      </c>
      <c r="D288" s="24" t="s">
        <v>238</v>
      </c>
      <c r="E288" s="25">
        <v>25.8</v>
      </c>
      <c r="F288" s="33">
        <f>IF($J$2="Sim",E288*(1+Inflação!$E$18/100),E288)</f>
        <v>28.715219399999999</v>
      </c>
    </row>
    <row r="289" spans="2:6" ht="22.5" x14ac:dyDescent="0.25">
      <c r="B289" s="22">
        <v>14550</v>
      </c>
      <c r="C289" s="23" t="s">
        <v>367</v>
      </c>
      <c r="D289" s="24" t="s">
        <v>108</v>
      </c>
      <c r="E289" s="25">
        <v>10.48</v>
      </c>
      <c r="F289" s="34">
        <f>IF($J$2="Sim",E289*(1+Inflação!$E$18/100),E289)</f>
        <v>11.664166639999999</v>
      </c>
    </row>
    <row r="290" spans="2:6" x14ac:dyDescent="0.25">
      <c r="B290" s="18">
        <v>15000</v>
      </c>
      <c r="C290" s="19" t="s">
        <v>368</v>
      </c>
      <c r="D290" s="20"/>
      <c r="E290" s="21" t="s">
        <v>72</v>
      </c>
      <c r="F290" s="33"/>
    </row>
    <row r="291" spans="2:6" x14ac:dyDescent="0.25">
      <c r="B291" s="22">
        <v>15005</v>
      </c>
      <c r="C291" s="23" t="s">
        <v>369</v>
      </c>
      <c r="D291" s="24" t="s">
        <v>74</v>
      </c>
      <c r="E291" s="25">
        <v>43.51</v>
      </c>
      <c r="F291" s="34">
        <f>IF($J$2="Sim",E291*(1+Inflação!$E$18/100),E291)</f>
        <v>48.426325429999991</v>
      </c>
    </row>
    <row r="292" spans="2:6" x14ac:dyDescent="0.25">
      <c r="B292" s="22">
        <v>15010</v>
      </c>
      <c r="C292" s="23" t="s">
        <v>370</v>
      </c>
      <c r="D292" s="24" t="s">
        <v>74</v>
      </c>
      <c r="E292" s="25">
        <v>89.16</v>
      </c>
      <c r="F292" s="33">
        <f>IF($J$2="Sim",E292*(1+Inflação!$E$18/100),E292)</f>
        <v>99.234455879999985</v>
      </c>
    </row>
    <row r="293" spans="2:6" x14ac:dyDescent="0.25">
      <c r="B293" s="22">
        <v>15030</v>
      </c>
      <c r="C293" s="23" t="s">
        <v>371</v>
      </c>
      <c r="D293" s="24" t="s">
        <v>236</v>
      </c>
      <c r="E293" s="25">
        <v>134.56</v>
      </c>
      <c r="F293" s="34">
        <f>IF($J$2="Sim",E293*(1+Inflação!$E$18/100),E293)</f>
        <v>149.76433807999999</v>
      </c>
    </row>
    <row r="294" spans="2:6" x14ac:dyDescent="0.25">
      <c r="B294" s="22">
        <v>15040</v>
      </c>
      <c r="C294" s="23" t="s">
        <v>372</v>
      </c>
      <c r="D294" s="24" t="s">
        <v>236</v>
      </c>
      <c r="E294" s="25">
        <v>76.34</v>
      </c>
      <c r="F294" s="33">
        <f>IF($J$2="Sim",E294*(1+Inflação!$E$18/100),E294)</f>
        <v>84.965885619999995</v>
      </c>
    </row>
    <row r="295" spans="2:6" x14ac:dyDescent="0.25">
      <c r="B295" s="22">
        <v>15056</v>
      </c>
      <c r="C295" s="23" t="s">
        <v>373</v>
      </c>
      <c r="D295" s="24" t="s">
        <v>74</v>
      </c>
      <c r="E295" s="25">
        <v>9.1300000000000008</v>
      </c>
      <c r="F295" s="34">
        <f>IF($J$2="Sim",E295*(1+Inflação!$E$18/100),E295)</f>
        <v>10.16162609</v>
      </c>
    </row>
    <row r="296" spans="2:6" x14ac:dyDescent="0.25">
      <c r="B296" s="22">
        <v>15057</v>
      </c>
      <c r="C296" s="23" t="s">
        <v>374</v>
      </c>
      <c r="D296" s="24" t="s">
        <v>74</v>
      </c>
      <c r="E296" s="25">
        <v>15.16</v>
      </c>
      <c r="F296" s="33">
        <f>IF($J$2="Sim",E296*(1+Inflação!$E$18/100),E296)</f>
        <v>16.87297388</v>
      </c>
    </row>
    <row r="297" spans="2:6" x14ac:dyDescent="0.25">
      <c r="B297" s="22">
        <v>15060</v>
      </c>
      <c r="C297" s="23" t="s">
        <v>375</v>
      </c>
      <c r="D297" s="24" t="s">
        <v>74</v>
      </c>
      <c r="E297" s="25">
        <v>6.74</v>
      </c>
      <c r="F297" s="34">
        <f>IF($J$2="Sim",E297*(1+Inflação!$E$18/100),E297)</f>
        <v>7.5015728199999998</v>
      </c>
    </row>
    <row r="298" spans="2:6" ht="22.5" x14ac:dyDescent="0.25">
      <c r="B298" s="22">
        <v>15073</v>
      </c>
      <c r="C298" s="23" t="s">
        <v>376</v>
      </c>
      <c r="D298" s="24" t="s">
        <v>74</v>
      </c>
      <c r="E298" s="25">
        <v>38.19</v>
      </c>
      <c r="F298" s="33">
        <f>IF($J$2="Sim",E298*(1+Inflação!$E$18/100),E298)</f>
        <v>42.505202669999996</v>
      </c>
    </row>
    <row r="299" spans="2:6" ht="22.5" x14ac:dyDescent="0.25">
      <c r="B299" s="22">
        <v>15074</v>
      </c>
      <c r="C299" s="23" t="s">
        <v>377</v>
      </c>
      <c r="D299" s="24" t="s">
        <v>74</v>
      </c>
      <c r="E299" s="25">
        <v>164</v>
      </c>
      <c r="F299" s="34">
        <f>IF($J$2="Sim",E299*(1+Inflação!$E$18/100),E299)</f>
        <v>182.53085199999998</v>
      </c>
    </row>
    <row r="300" spans="2:6" ht="22.5" x14ac:dyDescent="0.25">
      <c r="B300" s="22">
        <v>15076</v>
      </c>
      <c r="C300" s="23" t="s">
        <v>378</v>
      </c>
      <c r="D300" s="24" t="s">
        <v>74</v>
      </c>
      <c r="E300" s="25">
        <v>1188.74</v>
      </c>
      <c r="F300" s="33">
        <f>IF($J$2="Sim",E300*(1+Inflação!$E$18/100),E300)</f>
        <v>1323.0592988199999</v>
      </c>
    </row>
    <row r="301" spans="2:6" ht="22.5" x14ac:dyDescent="0.25">
      <c r="B301" s="22">
        <v>15077</v>
      </c>
      <c r="C301" s="23" t="s">
        <v>379</v>
      </c>
      <c r="D301" s="24" t="s">
        <v>74</v>
      </c>
      <c r="E301" s="25">
        <v>1349.57</v>
      </c>
      <c r="F301" s="34">
        <f>IF($J$2="Sim",E301*(1+Inflação!$E$18/100),E301)</f>
        <v>1502.0619630099998</v>
      </c>
    </row>
    <row r="302" spans="2:6" ht="22.5" x14ac:dyDescent="0.25">
      <c r="B302" s="22">
        <v>15090</v>
      </c>
      <c r="C302" s="23" t="s">
        <v>380</v>
      </c>
      <c r="D302" s="24" t="s">
        <v>74</v>
      </c>
      <c r="E302" s="25">
        <v>1020.79</v>
      </c>
      <c r="F302" s="33">
        <f>IF($J$2="Sim",E302*(1+Inflação!$E$18/100),E302)</f>
        <v>1136.1321244699998</v>
      </c>
    </row>
    <row r="303" spans="2:6" ht="22.5" x14ac:dyDescent="0.25">
      <c r="B303" s="22">
        <v>15091</v>
      </c>
      <c r="C303" s="23" t="s">
        <v>381</v>
      </c>
      <c r="D303" s="24" t="s">
        <v>74</v>
      </c>
      <c r="E303" s="25">
        <v>538.94000000000005</v>
      </c>
      <c r="F303" s="34">
        <f>IF($J$2="Sim",E303*(1+Inflação!$E$18/100),E303)</f>
        <v>599.83644742000001</v>
      </c>
    </row>
    <row r="304" spans="2:6" ht="22.5" x14ac:dyDescent="0.25">
      <c r="B304" s="22">
        <v>15092</v>
      </c>
      <c r="C304" s="23" t="s">
        <v>382</v>
      </c>
      <c r="D304" s="24" t="s">
        <v>74</v>
      </c>
      <c r="E304" s="25">
        <v>867</v>
      </c>
      <c r="F304" s="33">
        <f>IF($J$2="Sim",E304*(1+Inflação!$E$18/100),E304)</f>
        <v>964.96493099999986</v>
      </c>
    </row>
    <row r="305" spans="2:6" x14ac:dyDescent="0.25">
      <c r="B305" s="18">
        <v>15500</v>
      </c>
      <c r="C305" s="19" t="s">
        <v>383</v>
      </c>
      <c r="D305" s="20"/>
      <c r="E305" s="21" t="s">
        <v>72</v>
      </c>
      <c r="F305" s="34"/>
    </row>
    <row r="306" spans="2:6" x14ac:dyDescent="0.25">
      <c r="B306" s="22">
        <v>15505</v>
      </c>
      <c r="C306" s="23" t="s">
        <v>384</v>
      </c>
      <c r="D306" s="24" t="s">
        <v>265</v>
      </c>
      <c r="E306" s="25">
        <v>16.48</v>
      </c>
      <c r="F306" s="33">
        <f>IF($J$2="Sim",E306*(1+Inflação!$E$18/100),E306)</f>
        <v>18.342124639999998</v>
      </c>
    </row>
    <row r="307" spans="2:6" x14ac:dyDescent="0.25">
      <c r="B307" s="22">
        <v>15506</v>
      </c>
      <c r="C307" s="23" t="s">
        <v>385</v>
      </c>
      <c r="D307" s="24" t="s">
        <v>265</v>
      </c>
      <c r="E307" s="25">
        <v>1.91</v>
      </c>
      <c r="F307" s="34">
        <f>IF($J$2="Sim",E307*(1+Inflação!$E$18/100),E307)</f>
        <v>2.1258166299999997</v>
      </c>
    </row>
    <row r="308" spans="2:6" x14ac:dyDescent="0.25">
      <c r="B308" s="22">
        <v>15510</v>
      </c>
      <c r="C308" s="23" t="s">
        <v>386</v>
      </c>
      <c r="D308" s="24" t="s">
        <v>127</v>
      </c>
      <c r="E308" s="25">
        <v>5832.96</v>
      </c>
      <c r="F308" s="33">
        <f>IF($J$2="Sim",E308*(1+Inflação!$E$18/100),E308)</f>
        <v>6492.043649279999</v>
      </c>
    </row>
    <row r="309" spans="2:6" x14ac:dyDescent="0.25">
      <c r="B309" s="22">
        <v>15512</v>
      </c>
      <c r="C309" s="23" t="s">
        <v>387</v>
      </c>
      <c r="D309" s="24" t="s">
        <v>265</v>
      </c>
      <c r="E309" s="25">
        <v>2.73</v>
      </c>
      <c r="F309" s="34">
        <f>IF($J$2="Sim",E309*(1+Inflação!$E$18/100),E309)</f>
        <v>3.0384708899999997</v>
      </c>
    </row>
    <row r="310" spans="2:6" x14ac:dyDescent="0.25">
      <c r="B310" s="22">
        <v>15515</v>
      </c>
      <c r="C310" s="23" t="s">
        <v>388</v>
      </c>
      <c r="D310" s="24" t="s">
        <v>74</v>
      </c>
      <c r="E310" s="25">
        <v>42</v>
      </c>
      <c r="F310" s="33">
        <f>IF($J$2="Sim",E310*(1+Inflação!$E$18/100),E310)</f>
        <v>46.745705999999998</v>
      </c>
    </row>
    <row r="311" spans="2:6" x14ac:dyDescent="0.25">
      <c r="B311" s="22">
        <v>15516</v>
      </c>
      <c r="C311" s="23" t="s">
        <v>389</v>
      </c>
      <c r="D311" s="24" t="s">
        <v>74</v>
      </c>
      <c r="E311" s="25">
        <v>56</v>
      </c>
      <c r="F311" s="34">
        <f>IF($J$2="Sim",E311*(1+Inflação!$E$18/100),E311)</f>
        <v>62.327607999999998</v>
      </c>
    </row>
    <row r="312" spans="2:6" x14ac:dyDescent="0.25">
      <c r="B312" s="22">
        <v>15520</v>
      </c>
      <c r="C312" s="23" t="s">
        <v>390</v>
      </c>
      <c r="D312" s="24" t="s">
        <v>74</v>
      </c>
      <c r="E312" s="25">
        <v>14.4</v>
      </c>
      <c r="F312" s="33">
        <f>IF($J$2="Sim",E312*(1+Inflação!$E$18/100),E312)</f>
        <v>16.027099199999999</v>
      </c>
    </row>
    <row r="313" spans="2:6" x14ac:dyDescent="0.25">
      <c r="B313" s="22">
        <v>15525</v>
      </c>
      <c r="C313" s="23" t="s">
        <v>391</v>
      </c>
      <c r="D313" s="24" t="s">
        <v>74</v>
      </c>
      <c r="E313" s="25">
        <v>3.6</v>
      </c>
      <c r="F313" s="34">
        <f>IF($J$2="Sim",E313*(1+Inflação!$E$18/100),E313)</f>
        <v>4.0067747999999996</v>
      </c>
    </row>
    <row r="314" spans="2:6" x14ac:dyDescent="0.25">
      <c r="B314" s="18">
        <v>16000</v>
      </c>
      <c r="C314" s="19" t="s">
        <v>392</v>
      </c>
      <c r="D314" s="20"/>
      <c r="E314" s="21" t="s">
        <v>72</v>
      </c>
      <c r="F314" s="33"/>
    </row>
    <row r="315" spans="2:6" x14ac:dyDescent="0.25">
      <c r="B315" s="22">
        <v>16005</v>
      </c>
      <c r="C315" s="23" t="s">
        <v>393</v>
      </c>
      <c r="D315" s="24" t="s">
        <v>238</v>
      </c>
      <c r="E315" s="25">
        <v>689.85</v>
      </c>
      <c r="F315" s="34">
        <f>IF($J$2="Sim",E315*(1+Inflação!$E$18/100),E315)</f>
        <v>767.79822104999994</v>
      </c>
    </row>
    <row r="316" spans="2:6" ht="22.5" x14ac:dyDescent="0.25">
      <c r="B316" s="22">
        <v>16010</v>
      </c>
      <c r="C316" s="23" t="s">
        <v>394</v>
      </c>
      <c r="D316" s="24" t="s">
        <v>238</v>
      </c>
      <c r="E316" s="25">
        <v>513.03</v>
      </c>
      <c r="F316" s="33">
        <f>IF($J$2="Sim",E316*(1+Inflação!$E$18/100),E316)</f>
        <v>570.99879878999991</v>
      </c>
    </row>
    <row r="317" spans="2:6" x14ac:dyDescent="0.25">
      <c r="B317" s="22">
        <v>16020</v>
      </c>
      <c r="C317" s="23" t="s">
        <v>395</v>
      </c>
      <c r="D317" s="24" t="s">
        <v>90</v>
      </c>
      <c r="E317" s="25">
        <v>3.16</v>
      </c>
      <c r="F317" s="34">
        <f>IF($J$2="Sim",E317*(1+Inflação!$E$18/100),E317)</f>
        <v>3.5170578799999999</v>
      </c>
    </row>
    <row r="318" spans="2:6" x14ac:dyDescent="0.25">
      <c r="B318" s="22">
        <v>16025</v>
      </c>
      <c r="C318" s="23" t="s">
        <v>396</v>
      </c>
      <c r="D318" s="24" t="s">
        <v>90</v>
      </c>
      <c r="E318" s="25">
        <v>2.42</v>
      </c>
      <c r="F318" s="33">
        <f>IF($J$2="Sim",E318*(1+Inflação!$E$18/100),E318)</f>
        <v>2.6934430599999999</v>
      </c>
    </row>
    <row r="319" spans="2:6" x14ac:dyDescent="0.25">
      <c r="B319" s="22">
        <v>16030</v>
      </c>
      <c r="C319" s="23" t="s">
        <v>397</v>
      </c>
      <c r="D319" s="24" t="s">
        <v>90</v>
      </c>
      <c r="E319" s="25">
        <v>3.38</v>
      </c>
      <c r="F319" s="34">
        <f>IF($J$2="Sim",E319*(1+Inflação!$E$18/100),E319)</f>
        <v>3.7619163399999995</v>
      </c>
    </row>
    <row r="320" spans="2:6" x14ac:dyDescent="0.25">
      <c r="B320" s="22">
        <v>16090</v>
      </c>
      <c r="C320" s="23" t="s">
        <v>398</v>
      </c>
      <c r="D320" s="24" t="s">
        <v>238</v>
      </c>
      <c r="E320" s="25">
        <v>24.5</v>
      </c>
      <c r="F320" s="33">
        <f>IF($J$2="Sim",E320*(1+Inflação!$E$18/100),E320)</f>
        <v>27.268328499999999</v>
      </c>
    </row>
    <row r="321" spans="2:6" x14ac:dyDescent="0.25">
      <c r="B321" s="22">
        <v>16091</v>
      </c>
      <c r="C321" s="23" t="s">
        <v>399</v>
      </c>
      <c r="D321" s="24" t="s">
        <v>238</v>
      </c>
      <c r="E321" s="25">
        <v>38.479999999999997</v>
      </c>
      <c r="F321" s="34">
        <f>IF($J$2="Sim",E321*(1+Inflação!$E$18/100),E321)</f>
        <v>42.82797063999999</v>
      </c>
    </row>
    <row r="322" spans="2:6" x14ac:dyDescent="0.25">
      <c r="B322" s="22">
        <v>16092</v>
      </c>
      <c r="C322" s="23" t="s">
        <v>400</v>
      </c>
      <c r="D322" s="24" t="s">
        <v>238</v>
      </c>
      <c r="E322" s="25">
        <v>92.03</v>
      </c>
      <c r="F322" s="33">
        <f>IF($J$2="Sim",E322*(1+Inflação!$E$18/100),E322)</f>
        <v>102.42874578999999</v>
      </c>
    </row>
    <row r="323" spans="2:6" x14ac:dyDescent="0.25">
      <c r="B323" s="22">
        <v>16093</v>
      </c>
      <c r="C323" s="23" t="s">
        <v>401</v>
      </c>
      <c r="D323" s="24" t="s">
        <v>238</v>
      </c>
      <c r="E323" s="25">
        <v>75.44</v>
      </c>
      <c r="F323" s="34">
        <f>IF($J$2="Sim",E323*(1+Inflação!$E$18/100),E323)</f>
        <v>83.96419191999999</v>
      </c>
    </row>
    <row r="324" spans="2:6" ht="22.5" x14ac:dyDescent="0.25">
      <c r="B324" s="22">
        <v>16411</v>
      </c>
      <c r="C324" s="23" t="s">
        <v>402</v>
      </c>
      <c r="D324" s="24" t="s">
        <v>238</v>
      </c>
      <c r="E324" s="25">
        <v>71.48</v>
      </c>
      <c r="F324" s="33">
        <f>IF($J$2="Sim",E324*(1+Inflação!$E$18/100),E324)</f>
        <v>79.556739640000004</v>
      </c>
    </row>
    <row r="325" spans="2:6" x14ac:dyDescent="0.25">
      <c r="B325" s="22">
        <v>16412</v>
      </c>
      <c r="C325" s="23" t="s">
        <v>403</v>
      </c>
      <c r="D325" s="24" t="s">
        <v>238</v>
      </c>
      <c r="E325" s="25">
        <v>64.349999999999994</v>
      </c>
      <c r="F325" s="34">
        <f>IF($J$2="Sim",E325*(1+Inflação!$E$18/100),E325)</f>
        <v>71.621099549999983</v>
      </c>
    </row>
    <row r="326" spans="2:6" ht="22.5" x14ac:dyDescent="0.25">
      <c r="B326" s="22">
        <v>16413</v>
      </c>
      <c r="C326" s="23" t="s">
        <v>404</v>
      </c>
      <c r="D326" s="24" t="s">
        <v>238</v>
      </c>
      <c r="E326" s="25">
        <v>192.13</v>
      </c>
      <c r="F326" s="33">
        <f>IF($J$2="Sim",E326*(1+Inflação!$E$18/100),E326)</f>
        <v>213.83934508999997</v>
      </c>
    </row>
    <row r="327" spans="2:6" ht="22.5" x14ac:dyDescent="0.25">
      <c r="B327" s="22">
        <v>16414</v>
      </c>
      <c r="C327" s="23" t="s">
        <v>405</v>
      </c>
      <c r="D327" s="24" t="s">
        <v>238</v>
      </c>
      <c r="E327" s="25">
        <v>83.66</v>
      </c>
      <c r="F327" s="34">
        <f>IF($J$2="Sim",E327*(1+Inflação!$E$18/100),E327)</f>
        <v>93.112994379999989</v>
      </c>
    </row>
    <row r="328" spans="2:6" ht="22.5" x14ac:dyDescent="0.25">
      <c r="B328" s="22">
        <v>16416</v>
      </c>
      <c r="C328" s="23" t="s">
        <v>406</v>
      </c>
      <c r="D328" s="24" t="s">
        <v>238</v>
      </c>
      <c r="E328" s="25">
        <v>67.430000000000007</v>
      </c>
      <c r="F328" s="33">
        <f>IF($J$2="Sim",E328*(1+Inflação!$E$18/100),E328)</f>
        <v>75.049117989999999</v>
      </c>
    </row>
    <row r="329" spans="2:6" ht="22.5" x14ac:dyDescent="0.25">
      <c r="B329" s="22">
        <v>16417</v>
      </c>
      <c r="C329" s="23" t="s">
        <v>407</v>
      </c>
      <c r="D329" s="24" t="s">
        <v>238</v>
      </c>
      <c r="E329" s="25">
        <v>237.84</v>
      </c>
      <c r="F329" s="34">
        <f>IF($J$2="Sim",E329*(1+Inflação!$E$18/100),E329)</f>
        <v>264.71425511999996</v>
      </c>
    </row>
    <row r="330" spans="2:6" ht="22.5" x14ac:dyDescent="0.25">
      <c r="B330" s="22">
        <v>16418</v>
      </c>
      <c r="C330" s="23" t="s">
        <v>408</v>
      </c>
      <c r="D330" s="24" t="s">
        <v>238</v>
      </c>
      <c r="E330" s="25">
        <v>321.89999999999998</v>
      </c>
      <c r="F330" s="33">
        <f>IF($J$2="Sim",E330*(1+Inflação!$E$18/100),E330)</f>
        <v>358.27244669999993</v>
      </c>
    </row>
    <row r="331" spans="2:6" ht="22.5" x14ac:dyDescent="0.25">
      <c r="B331" s="22">
        <v>16420</v>
      </c>
      <c r="C331" s="23" t="s">
        <v>409</v>
      </c>
      <c r="D331" s="24" t="s">
        <v>238</v>
      </c>
      <c r="E331" s="25">
        <v>211.23</v>
      </c>
      <c r="F331" s="34">
        <f>IF($J$2="Sim",E331*(1+Inflação!$E$18/100),E331)</f>
        <v>235.09751138999997</v>
      </c>
    </row>
    <row r="332" spans="2:6" x14ac:dyDescent="0.25">
      <c r="B332" s="22">
        <v>16430</v>
      </c>
      <c r="C332" s="23" t="s">
        <v>410</v>
      </c>
      <c r="D332" s="24" t="s">
        <v>74</v>
      </c>
      <c r="E332" s="25">
        <v>63.38</v>
      </c>
      <c r="F332" s="33">
        <f>IF($J$2="Sim",E332*(1+Inflação!$E$18/100),E332)</f>
        <v>70.541496339999995</v>
      </c>
    </row>
    <row r="333" spans="2:6" x14ac:dyDescent="0.25">
      <c r="B333" s="22">
        <v>16431</v>
      </c>
      <c r="C333" s="23" t="s">
        <v>411</v>
      </c>
      <c r="D333" s="24" t="s">
        <v>74</v>
      </c>
      <c r="E333" s="25">
        <v>70.73</v>
      </c>
      <c r="F333" s="34">
        <f>IF($J$2="Sim",E333*(1+Inflação!$E$18/100),E333)</f>
        <v>78.721994889999991</v>
      </c>
    </row>
    <row r="334" spans="2:6" ht="22.5" x14ac:dyDescent="0.25">
      <c r="B334" s="22">
        <v>16432</v>
      </c>
      <c r="C334" s="23" t="s">
        <v>412</v>
      </c>
      <c r="D334" s="24" t="s">
        <v>74</v>
      </c>
      <c r="E334" s="25">
        <v>84.53</v>
      </c>
      <c r="F334" s="33">
        <f>IF($J$2="Sim",E334*(1+Inflação!$E$18/100),E334)</f>
        <v>94.081298289999992</v>
      </c>
    </row>
    <row r="335" spans="2:6" ht="22.5" x14ac:dyDescent="0.25">
      <c r="B335" s="22">
        <v>16433</v>
      </c>
      <c r="C335" s="23" t="s">
        <v>413</v>
      </c>
      <c r="D335" s="24" t="s">
        <v>74</v>
      </c>
      <c r="E335" s="25">
        <v>90.9</v>
      </c>
      <c r="F335" s="34">
        <f>IF($J$2="Sim",E335*(1+Inflação!$E$18/100),E335)</f>
        <v>101.17106369999999</v>
      </c>
    </row>
    <row r="336" spans="2:6" x14ac:dyDescent="0.25">
      <c r="B336" s="18">
        <v>16500</v>
      </c>
      <c r="C336" s="19" t="s">
        <v>414</v>
      </c>
      <c r="D336" s="20"/>
      <c r="E336" s="21" t="s">
        <v>72</v>
      </c>
      <c r="F336" s="33"/>
    </row>
    <row r="337" spans="2:6" ht="22.5" x14ac:dyDescent="0.25">
      <c r="B337" s="22">
        <v>16508</v>
      </c>
      <c r="C337" s="23" t="s">
        <v>415</v>
      </c>
      <c r="D337" s="24" t="s">
        <v>90</v>
      </c>
      <c r="E337" s="25">
        <v>42.55</v>
      </c>
      <c r="F337" s="34">
        <f>IF($J$2="Sim",E337*(1+Inflação!$E$18/100),E337)</f>
        <v>47.357852149999992</v>
      </c>
    </row>
    <row r="338" spans="2:6" x14ac:dyDescent="0.25">
      <c r="B338" s="22">
        <v>16509</v>
      </c>
      <c r="C338" s="23" t="s">
        <v>416</v>
      </c>
      <c r="D338" s="24" t="s">
        <v>90</v>
      </c>
      <c r="E338" s="25">
        <v>31.42</v>
      </c>
      <c r="F338" s="33">
        <f>IF($J$2="Sim",E338*(1+Inflação!$E$18/100),E338)</f>
        <v>34.970240060000002</v>
      </c>
    </row>
    <row r="339" spans="2:6" x14ac:dyDescent="0.25">
      <c r="B339" s="22">
        <v>16510</v>
      </c>
      <c r="C339" s="23" t="s">
        <v>417</v>
      </c>
      <c r="D339" s="24" t="s">
        <v>90</v>
      </c>
      <c r="E339" s="25">
        <v>152.83000000000001</v>
      </c>
      <c r="F339" s="34">
        <f>IF($J$2="Sim",E339*(1+Inflação!$E$18/100),E339)</f>
        <v>170.09872018999999</v>
      </c>
    </row>
    <row r="340" spans="2:6" ht="22.5" x14ac:dyDescent="0.25">
      <c r="B340" s="22">
        <v>16530</v>
      </c>
      <c r="C340" s="23" t="s">
        <v>418</v>
      </c>
      <c r="D340" s="24" t="s">
        <v>90</v>
      </c>
      <c r="E340" s="25">
        <v>101.85</v>
      </c>
      <c r="F340" s="33">
        <f>IF($J$2="Sim",E340*(1+Inflação!$E$18/100),E340)</f>
        <v>113.35833704999999</v>
      </c>
    </row>
    <row r="341" spans="2:6" ht="22.5" x14ac:dyDescent="0.25">
      <c r="B341" s="22">
        <v>16531</v>
      </c>
      <c r="C341" s="23" t="s">
        <v>419</v>
      </c>
      <c r="D341" s="24" t="s">
        <v>90</v>
      </c>
      <c r="E341" s="25">
        <v>79.28</v>
      </c>
      <c r="F341" s="34">
        <f>IF($J$2="Sim",E341*(1+Inflação!$E$18/100),E341)</f>
        <v>88.238085039999987</v>
      </c>
    </row>
    <row r="342" spans="2:6" ht="22.5" x14ac:dyDescent="0.25">
      <c r="B342" s="22">
        <v>16532</v>
      </c>
      <c r="C342" s="23" t="s">
        <v>420</v>
      </c>
      <c r="D342" s="24" t="s">
        <v>90</v>
      </c>
      <c r="E342" s="25">
        <v>134.69999999999999</v>
      </c>
      <c r="F342" s="33">
        <f>IF($J$2="Sim",E342*(1+Inflação!$E$18/100),E342)</f>
        <v>149.92015709999998</v>
      </c>
    </row>
    <row r="343" spans="2:6" ht="22.5" x14ac:dyDescent="0.25">
      <c r="B343" s="22">
        <v>16533</v>
      </c>
      <c r="C343" s="23" t="s">
        <v>421</v>
      </c>
      <c r="D343" s="24" t="s">
        <v>90</v>
      </c>
      <c r="E343" s="25">
        <v>85.7</v>
      </c>
      <c r="F343" s="34">
        <f>IF($J$2="Sim",E343*(1+Inflação!$E$18/100),E343)</f>
        <v>95.383500099999992</v>
      </c>
    </row>
    <row r="344" spans="2:6" x14ac:dyDescent="0.25">
      <c r="B344" s="22">
        <v>16534</v>
      </c>
      <c r="C344" s="23" t="s">
        <v>422</v>
      </c>
      <c r="D344" s="24" t="s">
        <v>90</v>
      </c>
      <c r="E344" s="25">
        <v>2.75</v>
      </c>
      <c r="F344" s="33">
        <f>IF($J$2="Sim",E344*(1+Inflação!$E$18/100),E344)</f>
        <v>3.0607307499999998</v>
      </c>
    </row>
    <row r="345" spans="2:6" x14ac:dyDescent="0.25">
      <c r="B345" s="22">
        <v>16554</v>
      </c>
      <c r="C345" s="23" t="s">
        <v>423</v>
      </c>
      <c r="D345" s="24" t="s">
        <v>90</v>
      </c>
      <c r="E345" s="25">
        <v>1.22</v>
      </c>
      <c r="F345" s="34">
        <f>IF($J$2="Sim",E345*(1+Inflação!$E$18/100),E345)</f>
        <v>1.3578514599999998</v>
      </c>
    </row>
    <row r="346" spans="2:6" x14ac:dyDescent="0.25">
      <c r="B346" s="22">
        <v>16556</v>
      </c>
      <c r="C346" s="23" t="s">
        <v>424</v>
      </c>
      <c r="D346" s="24" t="s">
        <v>90</v>
      </c>
      <c r="E346" s="25">
        <v>0.91</v>
      </c>
      <c r="F346" s="33">
        <f>IF($J$2="Sim",E346*(1+Inflação!$E$18/100),E346)</f>
        <v>1.01282363</v>
      </c>
    </row>
    <row r="347" spans="2:6" x14ac:dyDescent="0.25">
      <c r="B347" s="22">
        <v>16560</v>
      </c>
      <c r="C347" s="23" t="s">
        <v>425</v>
      </c>
      <c r="D347" s="24" t="s">
        <v>90</v>
      </c>
      <c r="E347" s="25">
        <v>4.12</v>
      </c>
      <c r="F347" s="34">
        <f>IF($J$2="Sim",E347*(1+Inflação!$E$18/100),E347)</f>
        <v>4.5855311599999995</v>
      </c>
    </row>
    <row r="348" spans="2:6" x14ac:dyDescent="0.25">
      <c r="B348" s="22">
        <v>16562</v>
      </c>
      <c r="C348" s="23" t="s">
        <v>426</v>
      </c>
      <c r="D348" s="24" t="s">
        <v>90</v>
      </c>
      <c r="E348" s="25">
        <v>8.1199999999999992</v>
      </c>
      <c r="F348" s="33">
        <f>IF($J$2="Sim",E348*(1+Inflação!$E$18/100),E348)</f>
        <v>9.0375031599999982</v>
      </c>
    </row>
    <row r="349" spans="2:6" ht="22.5" x14ac:dyDescent="0.25">
      <c r="B349" s="22">
        <v>16568</v>
      </c>
      <c r="C349" s="23" t="s">
        <v>427</v>
      </c>
      <c r="D349" s="24" t="s">
        <v>90</v>
      </c>
      <c r="E349" s="25">
        <v>2.85</v>
      </c>
      <c r="F349" s="34">
        <f>IF($J$2="Sim",E349*(1+Inflação!$E$18/100),E349)</f>
        <v>3.1720300499999996</v>
      </c>
    </row>
    <row r="350" spans="2:6" x14ac:dyDescent="0.25">
      <c r="B350" s="22">
        <v>16570</v>
      </c>
      <c r="C350" s="23" t="s">
        <v>428</v>
      </c>
      <c r="D350" s="24" t="s">
        <v>238</v>
      </c>
      <c r="E350" s="25">
        <v>6.6</v>
      </c>
      <c r="F350" s="33">
        <f>IF($J$2="Sim",E350*(1+Inflação!$E$18/100),E350)</f>
        <v>7.3457537999999989</v>
      </c>
    </row>
    <row r="351" spans="2:6" x14ac:dyDescent="0.25">
      <c r="B351" s="18">
        <v>17000</v>
      </c>
      <c r="C351" s="19" t="s">
        <v>429</v>
      </c>
      <c r="D351" s="20"/>
      <c r="E351" s="21" t="s">
        <v>72</v>
      </c>
      <c r="F351" s="34"/>
    </row>
    <row r="352" spans="2:6" ht="22.5" x14ac:dyDescent="0.25">
      <c r="B352" s="22">
        <v>17010</v>
      </c>
      <c r="C352" s="23" t="s">
        <v>430</v>
      </c>
      <c r="D352" s="24" t="s">
        <v>90</v>
      </c>
      <c r="E352" s="25">
        <v>0.15</v>
      </c>
      <c r="F352" s="33">
        <f>IF($J$2="Sim",E352*(1+Inflação!$E$18/100),E352)</f>
        <v>0.16694894999999998</v>
      </c>
    </row>
    <row r="353" spans="2:6" x14ac:dyDescent="0.25">
      <c r="B353" s="22">
        <v>17016</v>
      </c>
      <c r="C353" s="23" t="s">
        <v>431</v>
      </c>
      <c r="D353" s="24" t="s">
        <v>265</v>
      </c>
      <c r="E353" s="25">
        <v>32.64</v>
      </c>
      <c r="F353" s="34">
        <f>IF($J$2="Sim",E353*(1+Inflação!$E$18/100),E353)</f>
        <v>36.328091519999994</v>
      </c>
    </row>
    <row r="354" spans="2:6" x14ac:dyDescent="0.25">
      <c r="B354" s="22">
        <v>17020</v>
      </c>
      <c r="C354" s="23" t="s">
        <v>432</v>
      </c>
      <c r="D354" s="24" t="s">
        <v>90</v>
      </c>
      <c r="E354" s="25">
        <v>2.44</v>
      </c>
      <c r="F354" s="33">
        <f>IF($J$2="Sim",E354*(1+Inflação!$E$18/100),E354)</f>
        <v>2.7157029199999996</v>
      </c>
    </row>
    <row r="355" spans="2:6" ht="22.5" x14ac:dyDescent="0.25">
      <c r="B355" s="22">
        <v>17039</v>
      </c>
      <c r="C355" s="23" t="s">
        <v>433</v>
      </c>
      <c r="D355" s="24" t="s">
        <v>90</v>
      </c>
      <c r="E355" s="25">
        <v>0.7</v>
      </c>
      <c r="F355" s="34">
        <f>IF($J$2="Sim",E355*(1+Inflação!$E$18/100),E355)</f>
        <v>0.77909509999999993</v>
      </c>
    </row>
    <row r="356" spans="2:6" ht="22.5" x14ac:dyDescent="0.25">
      <c r="B356" s="22">
        <v>17040</v>
      </c>
      <c r="C356" s="23" t="s">
        <v>434</v>
      </c>
      <c r="D356" s="24" t="s">
        <v>90</v>
      </c>
      <c r="E356" s="25">
        <v>0.78</v>
      </c>
      <c r="F356" s="33">
        <f>IF($J$2="Sim",E356*(1+Inflação!$E$18/100),E356)</f>
        <v>0.8681345399999999</v>
      </c>
    </row>
    <row r="357" spans="2:6" ht="22.5" x14ac:dyDescent="0.25">
      <c r="B357" s="22">
        <v>17041</v>
      </c>
      <c r="C357" s="23" t="s">
        <v>435</v>
      </c>
      <c r="D357" s="24" t="s">
        <v>90</v>
      </c>
      <c r="E357" s="25">
        <v>0.45</v>
      </c>
      <c r="F357" s="34">
        <f>IF($J$2="Sim",E357*(1+Inflação!$E$18/100),E357)</f>
        <v>0.50084684999999995</v>
      </c>
    </row>
    <row r="358" spans="2:6" ht="22.5" x14ac:dyDescent="0.25">
      <c r="B358" s="22">
        <v>17044</v>
      </c>
      <c r="C358" s="23" t="s">
        <v>436</v>
      </c>
      <c r="D358" s="24" t="s">
        <v>90</v>
      </c>
      <c r="E358" s="25">
        <v>6.18</v>
      </c>
      <c r="F358" s="33">
        <f>IF($J$2="Sim",E358*(1+Inflação!$E$18/100),E358)</f>
        <v>6.8782967399999988</v>
      </c>
    </row>
    <row r="359" spans="2:6" ht="22.5" x14ac:dyDescent="0.25">
      <c r="B359" s="22">
        <v>17046</v>
      </c>
      <c r="C359" s="23" t="s">
        <v>437</v>
      </c>
      <c r="D359" s="24" t="s">
        <v>90</v>
      </c>
      <c r="E359" s="25">
        <v>2.76</v>
      </c>
      <c r="F359" s="34">
        <f>IF($J$2="Sim",E359*(1+Inflação!$E$18/100),E359)</f>
        <v>3.0718606799999995</v>
      </c>
    </row>
    <row r="360" spans="2:6" ht="22.5" x14ac:dyDescent="0.25">
      <c r="B360" s="22">
        <v>17065</v>
      </c>
      <c r="C360" s="23" t="s">
        <v>438</v>
      </c>
      <c r="D360" s="24" t="s">
        <v>90</v>
      </c>
      <c r="E360" s="25">
        <v>36.01</v>
      </c>
      <c r="F360" s="33">
        <f>IF($J$2="Sim",E360*(1+Inflação!$E$18/100),E360)</f>
        <v>40.078877929999997</v>
      </c>
    </row>
    <row r="361" spans="2:6" x14ac:dyDescent="0.25">
      <c r="B361" s="18">
        <v>17500</v>
      </c>
      <c r="C361" s="19" t="s">
        <v>439</v>
      </c>
      <c r="D361" s="20"/>
      <c r="E361" s="21" t="s">
        <v>72</v>
      </c>
      <c r="F361" s="34"/>
    </row>
    <row r="362" spans="2:6" x14ac:dyDescent="0.25">
      <c r="B362" s="22">
        <v>17515</v>
      </c>
      <c r="C362" s="23" t="s">
        <v>440</v>
      </c>
      <c r="D362" s="24" t="s">
        <v>108</v>
      </c>
      <c r="E362" s="25">
        <v>17.02</v>
      </c>
      <c r="F362" s="33">
        <f>IF($J$2="Sim",E362*(1+Inflação!$E$18/100),E362)</f>
        <v>18.943140859999996</v>
      </c>
    </row>
    <row r="363" spans="2:6" x14ac:dyDescent="0.25">
      <c r="B363" s="22">
        <v>17516</v>
      </c>
      <c r="C363" s="23" t="s">
        <v>441</v>
      </c>
      <c r="D363" s="24" t="s">
        <v>108</v>
      </c>
      <c r="E363" s="25">
        <v>18.98</v>
      </c>
      <c r="F363" s="34">
        <f>IF($J$2="Sim",E363*(1+Inflação!$E$18/100),E363)</f>
        <v>21.124607139999998</v>
      </c>
    </row>
    <row r="364" spans="2:6" x14ac:dyDescent="0.25">
      <c r="B364" s="22">
        <v>17520</v>
      </c>
      <c r="C364" s="23" t="s">
        <v>442</v>
      </c>
      <c r="D364" s="24" t="s">
        <v>108</v>
      </c>
      <c r="E364" s="25">
        <v>23.35</v>
      </c>
      <c r="F364" s="33">
        <f>IF($J$2="Sim",E364*(1+Inflação!$E$18/100),E364)</f>
        <v>25.988386549999998</v>
      </c>
    </row>
    <row r="365" spans="2:6" x14ac:dyDescent="0.25">
      <c r="B365" s="22">
        <v>17525</v>
      </c>
      <c r="C365" s="23" t="s">
        <v>443</v>
      </c>
      <c r="D365" s="24" t="s">
        <v>108</v>
      </c>
      <c r="E365" s="25">
        <v>22.71</v>
      </c>
      <c r="F365" s="34">
        <f>IF($J$2="Sim",E365*(1+Inflação!$E$18/100),E365)</f>
        <v>25.276071029999997</v>
      </c>
    </row>
    <row r="366" spans="2:6" ht="22.5" x14ac:dyDescent="0.25">
      <c r="B366" s="22">
        <v>17530</v>
      </c>
      <c r="C366" s="23" t="s">
        <v>444</v>
      </c>
      <c r="D366" s="24" t="s">
        <v>108</v>
      </c>
      <c r="E366" s="25">
        <v>109.96</v>
      </c>
      <c r="F366" s="33">
        <f>IF($J$2="Sim",E366*(1+Inflação!$E$18/100),E366)</f>
        <v>122.38471027999998</v>
      </c>
    </row>
    <row r="367" spans="2:6" ht="22.5" x14ac:dyDescent="0.25">
      <c r="B367" s="22">
        <v>17545</v>
      </c>
      <c r="C367" s="23" t="s">
        <v>445</v>
      </c>
      <c r="D367" s="24" t="s">
        <v>90</v>
      </c>
      <c r="E367" s="25">
        <v>3.89</v>
      </c>
      <c r="F367" s="34">
        <f>IF($J$2="Sim",E367*(1+Inflação!$E$18/100),E367)</f>
        <v>4.3295427699999998</v>
      </c>
    </row>
    <row r="368" spans="2:6" x14ac:dyDescent="0.25">
      <c r="B368" s="22">
        <v>17550</v>
      </c>
      <c r="C368" s="23" t="s">
        <v>446</v>
      </c>
      <c r="D368" s="24" t="s">
        <v>90</v>
      </c>
      <c r="E368" s="25">
        <v>3.26</v>
      </c>
      <c r="F368" s="33">
        <f>IF($J$2="Sim",E368*(1+Inflação!$E$18/100),E368)</f>
        <v>3.6283571799999996</v>
      </c>
    </row>
    <row r="369" spans="2:6" ht="22.5" x14ac:dyDescent="0.25">
      <c r="B369" s="22">
        <v>17555</v>
      </c>
      <c r="C369" s="23" t="s">
        <v>447</v>
      </c>
      <c r="D369" s="24" t="s">
        <v>448</v>
      </c>
      <c r="E369" s="25">
        <v>2.06</v>
      </c>
      <c r="F369" s="34">
        <f>IF($J$2="Sim",E369*(1+Inflação!$E$18/100),E369)</f>
        <v>2.2927655799999997</v>
      </c>
    </row>
    <row r="370" spans="2:6" ht="22.5" x14ac:dyDescent="0.25">
      <c r="B370" s="22">
        <v>17560</v>
      </c>
      <c r="C370" s="23" t="s">
        <v>449</v>
      </c>
      <c r="D370" s="24" t="s">
        <v>90</v>
      </c>
      <c r="E370" s="25">
        <v>2.73</v>
      </c>
      <c r="F370" s="33">
        <f>IF($J$2="Sim",E370*(1+Inflação!$E$18/100),E370)</f>
        <v>3.0384708899999997</v>
      </c>
    </row>
    <row r="371" spans="2:6" x14ac:dyDescent="0.25">
      <c r="B371" s="18">
        <v>17700</v>
      </c>
      <c r="C371" s="19" t="s">
        <v>450</v>
      </c>
      <c r="D371" s="20"/>
      <c r="E371" s="21" t="s">
        <v>72</v>
      </c>
      <c r="F371" s="34"/>
    </row>
    <row r="372" spans="2:6" x14ac:dyDescent="0.25">
      <c r="B372" s="22">
        <v>17710</v>
      </c>
      <c r="C372" s="23" t="s">
        <v>451</v>
      </c>
      <c r="D372" s="24" t="s">
        <v>108</v>
      </c>
      <c r="E372" s="25">
        <v>17.21</v>
      </c>
      <c r="F372" s="33">
        <f>IF($J$2="Sim",E372*(1+Inflação!$E$18/100),E372)</f>
        <v>19.154609529999998</v>
      </c>
    </row>
    <row r="373" spans="2:6" x14ac:dyDescent="0.25">
      <c r="B373" s="22">
        <v>17715</v>
      </c>
      <c r="C373" s="23" t="s">
        <v>452</v>
      </c>
      <c r="D373" s="24" t="s">
        <v>108</v>
      </c>
      <c r="E373" s="25">
        <v>20.69</v>
      </c>
      <c r="F373" s="34">
        <f>IF($J$2="Sim",E373*(1+Inflação!$E$18/100),E373)</f>
        <v>23.02782517</v>
      </c>
    </row>
    <row r="374" spans="2:6" x14ac:dyDescent="0.25">
      <c r="B374" s="22">
        <v>17725</v>
      </c>
      <c r="C374" s="23" t="s">
        <v>453</v>
      </c>
      <c r="D374" s="24" t="s">
        <v>108</v>
      </c>
      <c r="E374" s="25">
        <v>25.86</v>
      </c>
      <c r="F374" s="33">
        <f>IF($J$2="Sim",E374*(1+Inflação!$E$18/100),E374)</f>
        <v>28.781998979999997</v>
      </c>
    </row>
    <row r="375" spans="2:6" x14ac:dyDescent="0.25">
      <c r="B375" s="22">
        <v>17740</v>
      </c>
      <c r="C375" s="23" t="s">
        <v>454</v>
      </c>
      <c r="D375" s="24" t="s">
        <v>108</v>
      </c>
      <c r="E375" s="25">
        <v>17.3</v>
      </c>
      <c r="F375" s="34">
        <f>IF($J$2="Sim",E375*(1+Inflação!$E$18/100),E375)</f>
        <v>19.254778899999998</v>
      </c>
    </row>
    <row r="376" spans="2:6" x14ac:dyDescent="0.25">
      <c r="B376" s="22">
        <v>17750</v>
      </c>
      <c r="C376" s="23" t="s">
        <v>455</v>
      </c>
      <c r="D376" s="24" t="s">
        <v>108</v>
      </c>
      <c r="E376" s="25">
        <v>19.09</v>
      </c>
      <c r="F376" s="33">
        <f>IF($J$2="Sim",E376*(1+Inflação!$E$18/100),E376)</f>
        <v>21.247036369999996</v>
      </c>
    </row>
    <row r="377" spans="2:6" x14ac:dyDescent="0.25">
      <c r="B377" s="22">
        <v>17752</v>
      </c>
      <c r="C377" s="23" t="s">
        <v>456</v>
      </c>
      <c r="D377" s="24" t="s">
        <v>108</v>
      </c>
      <c r="E377" s="25">
        <v>20.7</v>
      </c>
      <c r="F377" s="34">
        <f>IF($J$2="Sim",E377*(1+Inflação!$E$18/100),E377)</f>
        <v>23.038955099999995</v>
      </c>
    </row>
    <row r="378" spans="2:6" x14ac:dyDescent="0.25">
      <c r="B378" s="22">
        <v>17753</v>
      </c>
      <c r="C378" s="23" t="s">
        <v>457</v>
      </c>
      <c r="D378" s="24" t="s">
        <v>90</v>
      </c>
      <c r="E378" s="25">
        <v>20.440000000000001</v>
      </c>
      <c r="F378" s="33">
        <f>IF($J$2="Sim",E378*(1+Inflação!$E$18/100),E378)</f>
        <v>22.749576919999999</v>
      </c>
    </row>
    <row r="379" spans="2:6" x14ac:dyDescent="0.25">
      <c r="B379" s="22">
        <v>17754</v>
      </c>
      <c r="C379" s="23" t="s">
        <v>458</v>
      </c>
      <c r="D379" s="24" t="s">
        <v>90</v>
      </c>
      <c r="E379" s="25">
        <v>20.440000000000001</v>
      </c>
      <c r="F379" s="34">
        <f>IF($J$2="Sim",E379*(1+Inflação!$E$18/100),E379)</f>
        <v>22.749576919999999</v>
      </c>
    </row>
    <row r="380" spans="2:6" x14ac:dyDescent="0.25">
      <c r="B380" s="22">
        <v>17755</v>
      </c>
      <c r="C380" s="23" t="s">
        <v>459</v>
      </c>
      <c r="D380" s="24" t="s">
        <v>90</v>
      </c>
      <c r="E380" s="25">
        <v>20.440000000000001</v>
      </c>
      <c r="F380" s="33">
        <f>IF($J$2="Sim",E380*(1+Inflação!$E$18/100),E380)</f>
        <v>22.749576919999999</v>
      </c>
    </row>
    <row r="381" spans="2:6" x14ac:dyDescent="0.25">
      <c r="B381" s="22">
        <v>17756</v>
      </c>
      <c r="C381" s="23" t="s">
        <v>460</v>
      </c>
      <c r="D381" s="24" t="s">
        <v>108</v>
      </c>
      <c r="E381" s="25">
        <v>24.16</v>
      </c>
      <c r="F381" s="34">
        <f>IF($J$2="Sim",E381*(1+Inflação!$E$18/100),E381)</f>
        <v>26.889910879999999</v>
      </c>
    </row>
    <row r="382" spans="2:6" x14ac:dyDescent="0.25">
      <c r="B382" s="18">
        <v>18000</v>
      </c>
      <c r="C382" s="19" t="s">
        <v>461</v>
      </c>
      <c r="D382" s="20"/>
      <c r="E382" s="21" t="s">
        <v>72</v>
      </c>
      <c r="F382" s="33"/>
    </row>
    <row r="383" spans="2:6" x14ac:dyDescent="0.25">
      <c r="B383" s="22">
        <v>18035</v>
      </c>
      <c r="C383" s="23" t="s">
        <v>462</v>
      </c>
      <c r="D383" s="24" t="s">
        <v>238</v>
      </c>
      <c r="E383" s="25">
        <v>69.760000000000005</v>
      </c>
      <c r="F383" s="34">
        <f>IF($J$2="Sim",E383*(1+Inflação!$E$18/100),E383)</f>
        <v>77.642391680000003</v>
      </c>
    </row>
    <row r="384" spans="2:6" x14ac:dyDescent="0.25">
      <c r="B384" s="18">
        <v>19000</v>
      </c>
      <c r="C384" s="19" t="s">
        <v>463</v>
      </c>
      <c r="D384" s="20"/>
      <c r="E384" s="21" t="s">
        <v>72</v>
      </c>
      <c r="F384" s="33"/>
    </row>
    <row r="385" spans="2:6" ht="22.5" x14ac:dyDescent="0.25">
      <c r="B385" s="22">
        <v>19005</v>
      </c>
      <c r="C385" s="23" t="s">
        <v>464</v>
      </c>
      <c r="D385" s="24" t="s">
        <v>127</v>
      </c>
      <c r="E385" s="25">
        <v>40.840000000000003</v>
      </c>
      <c r="F385" s="34">
        <f>IF($J$2="Sim",E385*(1+Inflação!$E$18/100),E385)</f>
        <v>45.454634120000001</v>
      </c>
    </row>
    <row r="386" spans="2:6" x14ac:dyDescent="0.25">
      <c r="B386" s="22">
        <v>19015</v>
      </c>
      <c r="C386" s="23" t="s">
        <v>465</v>
      </c>
      <c r="D386" s="24" t="s">
        <v>108</v>
      </c>
      <c r="E386" s="25">
        <v>29.89</v>
      </c>
      <c r="F386" s="33">
        <f>IF($J$2="Sim",E386*(1+Inflação!$E$18/100),E386)</f>
        <v>33.267360769999996</v>
      </c>
    </row>
    <row r="387" spans="2:6" x14ac:dyDescent="0.25">
      <c r="B387" s="22">
        <v>19021</v>
      </c>
      <c r="C387" s="23" t="s">
        <v>466</v>
      </c>
      <c r="D387" s="24" t="s">
        <v>108</v>
      </c>
      <c r="E387" s="25">
        <v>19.579999999999998</v>
      </c>
      <c r="F387" s="34">
        <f>IF($J$2="Sim",E387*(1+Inflação!$E$18/100),E387)</f>
        <v>21.792402939999995</v>
      </c>
    </row>
    <row r="388" spans="2:6" x14ac:dyDescent="0.25">
      <c r="B388" s="22">
        <v>19030</v>
      </c>
      <c r="C388" s="23" t="s">
        <v>467</v>
      </c>
      <c r="D388" s="24" t="s">
        <v>108</v>
      </c>
      <c r="E388" s="25">
        <v>21.09</v>
      </c>
      <c r="F388" s="33">
        <f>IF($J$2="Sim",E388*(1+Inflação!$E$18/100),E388)</f>
        <v>23.473022369999999</v>
      </c>
    </row>
    <row r="389" spans="2:6" x14ac:dyDescent="0.25">
      <c r="B389" s="22">
        <v>19035</v>
      </c>
      <c r="C389" s="23" t="s">
        <v>468</v>
      </c>
      <c r="D389" s="24" t="s">
        <v>238</v>
      </c>
      <c r="E389" s="25">
        <v>3.93</v>
      </c>
      <c r="F389" s="34">
        <f>IF($J$2="Sim",E389*(1+Inflação!$E$18/100),E389)</f>
        <v>4.37406249</v>
      </c>
    </row>
    <row r="390" spans="2:6" ht="22.5" x14ac:dyDescent="0.25">
      <c r="B390" s="22">
        <v>19036</v>
      </c>
      <c r="C390" s="23" t="s">
        <v>469</v>
      </c>
      <c r="D390" s="24" t="s">
        <v>238</v>
      </c>
      <c r="E390" s="25">
        <v>5.81</v>
      </c>
      <c r="F390" s="33">
        <f>IF($J$2="Sim",E390*(1+Inflação!$E$18/100),E390)</f>
        <v>6.466489329999999</v>
      </c>
    </row>
    <row r="391" spans="2:6" x14ac:dyDescent="0.25">
      <c r="B391" s="22">
        <v>19045</v>
      </c>
      <c r="C391" s="23" t="s">
        <v>470</v>
      </c>
      <c r="D391" s="24" t="s">
        <v>74</v>
      </c>
      <c r="E391" s="25">
        <v>4.68</v>
      </c>
      <c r="F391" s="34">
        <f>IF($J$2="Sim",E391*(1+Inflação!$E$18/100),E391)</f>
        <v>5.2088072399999996</v>
      </c>
    </row>
    <row r="392" spans="2:6" x14ac:dyDescent="0.25">
      <c r="B392" s="22">
        <v>19060</v>
      </c>
      <c r="C392" s="23" t="s">
        <v>471</v>
      </c>
      <c r="D392" s="24" t="s">
        <v>74</v>
      </c>
      <c r="E392" s="25">
        <v>3.92</v>
      </c>
      <c r="F392" s="33">
        <f>IF($J$2="Sim",E392*(1+Inflação!$E$18/100),E392)</f>
        <v>4.36293256</v>
      </c>
    </row>
    <row r="393" spans="2:6" x14ac:dyDescent="0.25">
      <c r="B393" s="22">
        <v>19065</v>
      </c>
      <c r="C393" s="23" t="s">
        <v>472</v>
      </c>
      <c r="D393" s="24" t="s">
        <v>74</v>
      </c>
      <c r="E393" s="25">
        <v>27.25</v>
      </c>
      <c r="F393" s="34">
        <f>IF($J$2="Sim",E393*(1+Inflação!$E$18/100),E393)</f>
        <v>30.329059249999997</v>
      </c>
    </row>
    <row r="394" spans="2:6" x14ac:dyDescent="0.25">
      <c r="B394" s="22">
        <v>19070</v>
      </c>
      <c r="C394" s="23" t="s">
        <v>473</v>
      </c>
      <c r="D394" s="24" t="s">
        <v>108</v>
      </c>
      <c r="E394" s="25">
        <v>79.08</v>
      </c>
      <c r="F394" s="33">
        <f>IF($J$2="Sim",E394*(1+Inflação!$E$18/100),E394)</f>
        <v>88.015486439999989</v>
      </c>
    </row>
    <row r="395" spans="2:6" x14ac:dyDescent="0.25">
      <c r="B395" s="22">
        <v>19510</v>
      </c>
      <c r="C395" s="23" t="s">
        <v>474</v>
      </c>
      <c r="D395" s="24" t="s">
        <v>108</v>
      </c>
      <c r="E395" s="25">
        <v>128.27000000000001</v>
      </c>
      <c r="F395" s="34">
        <f>IF($J$2="Sim",E395*(1+Inflação!$E$18/100),E395)</f>
        <v>142.76361211</v>
      </c>
    </row>
    <row r="396" spans="2:6" ht="22.5" x14ac:dyDescent="0.25">
      <c r="B396" s="22">
        <v>19511</v>
      </c>
      <c r="C396" s="23" t="s">
        <v>475</v>
      </c>
      <c r="D396" s="24" t="s">
        <v>90</v>
      </c>
      <c r="E396" s="25">
        <v>110.45</v>
      </c>
      <c r="F396" s="33">
        <f>IF($J$2="Sim",E396*(1+Inflação!$E$18/100),E396)</f>
        <v>122.93007684999999</v>
      </c>
    </row>
    <row r="397" spans="2:6" x14ac:dyDescent="0.25">
      <c r="B397" s="18">
        <v>20400</v>
      </c>
      <c r="C397" s="19" t="s">
        <v>476</v>
      </c>
      <c r="D397" s="20"/>
      <c r="E397" s="21" t="s">
        <v>72</v>
      </c>
      <c r="F397" s="34"/>
    </row>
    <row r="398" spans="2:6" x14ac:dyDescent="0.25">
      <c r="B398" s="22">
        <v>20457</v>
      </c>
      <c r="C398" s="23" t="s">
        <v>477</v>
      </c>
      <c r="D398" s="24" t="s">
        <v>74</v>
      </c>
      <c r="E398" s="25">
        <v>6.58</v>
      </c>
      <c r="F398" s="33">
        <f>IF($J$2="Sim",E398*(1+Inflação!$E$18/100),E398)</f>
        <v>7.3234939399999996</v>
      </c>
    </row>
    <row r="399" spans="2:6" x14ac:dyDescent="0.25">
      <c r="B399" s="22">
        <v>20459</v>
      </c>
      <c r="C399" s="23" t="s">
        <v>478</v>
      </c>
      <c r="D399" s="24" t="s">
        <v>74</v>
      </c>
      <c r="E399" s="25">
        <v>7.6</v>
      </c>
      <c r="F399" s="34">
        <f>IF($J$2="Sim",E399*(1+Inflação!$E$18/100),E399)</f>
        <v>8.4587467999999983</v>
      </c>
    </row>
    <row r="400" spans="2:6" x14ac:dyDescent="0.25">
      <c r="B400" s="22">
        <v>20462</v>
      </c>
      <c r="C400" s="23" t="s">
        <v>479</v>
      </c>
      <c r="D400" s="24" t="s">
        <v>238</v>
      </c>
      <c r="E400" s="25">
        <v>27.19</v>
      </c>
      <c r="F400" s="33">
        <f>IF($J$2="Sim",E400*(1+Inflação!$E$18/100),E400)</f>
        <v>30.262279669999998</v>
      </c>
    </row>
    <row r="401" spans="2:6" x14ac:dyDescent="0.25">
      <c r="B401" s="22">
        <v>20463</v>
      </c>
      <c r="C401" s="23" t="s">
        <v>480</v>
      </c>
      <c r="D401" s="24" t="s">
        <v>238</v>
      </c>
      <c r="E401" s="25">
        <v>29.15</v>
      </c>
      <c r="F401" s="34">
        <f>IF($J$2="Sim",E401*(1+Inflação!$E$18/100),E401)</f>
        <v>32.443745949999993</v>
      </c>
    </row>
    <row r="402" spans="2:6" x14ac:dyDescent="0.25">
      <c r="B402" s="18">
        <v>21000</v>
      </c>
      <c r="C402" s="19" t="s">
        <v>481</v>
      </c>
      <c r="D402" s="20"/>
      <c r="E402" s="21" t="s">
        <v>72</v>
      </c>
      <c r="F402" s="33"/>
    </row>
    <row r="403" spans="2:6" x14ac:dyDescent="0.25">
      <c r="B403" s="22">
        <v>21051</v>
      </c>
      <c r="C403" s="23" t="s">
        <v>482</v>
      </c>
      <c r="D403" s="24" t="s">
        <v>74</v>
      </c>
      <c r="E403" s="25">
        <v>3.94</v>
      </c>
      <c r="F403" s="34">
        <f>IF($J$2="Sim",E403*(1+Inflação!$E$18/100),E403)</f>
        <v>4.3851924199999992</v>
      </c>
    </row>
    <row r="404" spans="2:6" x14ac:dyDescent="0.25">
      <c r="B404" s="22">
        <v>21053</v>
      </c>
      <c r="C404" s="23" t="s">
        <v>483</v>
      </c>
      <c r="D404" s="24" t="s">
        <v>74</v>
      </c>
      <c r="E404" s="25">
        <v>4.03</v>
      </c>
      <c r="F404" s="33">
        <f>IF($J$2="Sim",E404*(1+Inflação!$E$18/100),E404)</f>
        <v>4.4853617899999998</v>
      </c>
    </row>
    <row r="405" spans="2:6" ht="22.5" x14ac:dyDescent="0.25">
      <c r="B405" s="22">
        <v>21054</v>
      </c>
      <c r="C405" s="23" t="s">
        <v>484</v>
      </c>
      <c r="D405" s="24" t="s">
        <v>74</v>
      </c>
      <c r="E405" s="25">
        <v>37.26</v>
      </c>
      <c r="F405" s="34">
        <f>IF($J$2="Sim",E405*(1+Inflação!$E$18/100),E405)</f>
        <v>41.470119179999998</v>
      </c>
    </row>
    <row r="406" spans="2:6" x14ac:dyDescent="0.25">
      <c r="B406" s="22">
        <v>21081</v>
      </c>
      <c r="C406" s="23" t="s">
        <v>485</v>
      </c>
      <c r="D406" s="24" t="s">
        <v>74</v>
      </c>
      <c r="E406" s="25">
        <v>7.63</v>
      </c>
      <c r="F406" s="33">
        <f>IF($J$2="Sim",E406*(1+Inflação!$E$18/100),E406)</f>
        <v>8.4921365899999994</v>
      </c>
    </row>
    <row r="407" spans="2:6" x14ac:dyDescent="0.25">
      <c r="B407" s="18">
        <v>22000</v>
      </c>
      <c r="C407" s="19" t="s">
        <v>486</v>
      </c>
      <c r="D407" s="20"/>
      <c r="E407" s="21" t="s">
        <v>72</v>
      </c>
      <c r="F407" s="34"/>
    </row>
    <row r="408" spans="2:6" ht="22.5" x14ac:dyDescent="0.25">
      <c r="B408" s="22">
        <v>22010</v>
      </c>
      <c r="C408" s="23" t="s">
        <v>487</v>
      </c>
      <c r="D408" s="24" t="s">
        <v>127</v>
      </c>
      <c r="E408" s="25">
        <v>521.33000000000004</v>
      </c>
      <c r="F408" s="33">
        <f>IF($J$2="Sim",E408*(1+Inflação!$E$18/100),E408)</f>
        <v>580.23664068999994</v>
      </c>
    </row>
    <row r="409" spans="2:6" ht="22.5" x14ac:dyDescent="0.25">
      <c r="B409" s="22">
        <v>22015</v>
      </c>
      <c r="C409" s="23" t="s">
        <v>488</v>
      </c>
      <c r="D409" s="24" t="s">
        <v>127</v>
      </c>
      <c r="E409" s="25">
        <v>486.66</v>
      </c>
      <c r="F409" s="34">
        <f>IF($J$2="Sim",E409*(1+Inflação!$E$18/100),E409)</f>
        <v>541.64917337999998</v>
      </c>
    </row>
    <row r="410" spans="2:6" ht="22.5" x14ac:dyDescent="0.25">
      <c r="B410" s="22">
        <v>22020</v>
      </c>
      <c r="C410" s="23" t="s">
        <v>489</v>
      </c>
      <c r="D410" s="24" t="s">
        <v>127</v>
      </c>
      <c r="E410" s="25">
        <v>710.09</v>
      </c>
      <c r="F410" s="33">
        <f>IF($J$2="Sim",E410*(1+Inflação!$E$18/100),E410)</f>
        <v>790.32519936999995</v>
      </c>
    </row>
    <row r="411" spans="2:6" ht="22.5" x14ac:dyDescent="0.25">
      <c r="B411" s="22">
        <v>22030</v>
      </c>
      <c r="C411" s="23" t="s">
        <v>490</v>
      </c>
      <c r="D411" s="24" t="s">
        <v>127</v>
      </c>
      <c r="E411" s="25">
        <v>657.2</v>
      </c>
      <c r="F411" s="34">
        <f>IF($J$2="Sim",E411*(1+Inflação!$E$18/100),E411)</f>
        <v>731.45899959999997</v>
      </c>
    </row>
    <row r="412" spans="2:6" ht="22.5" x14ac:dyDescent="0.25">
      <c r="B412" s="22">
        <v>22040</v>
      </c>
      <c r="C412" s="23" t="s">
        <v>491</v>
      </c>
      <c r="D412" s="24" t="s">
        <v>238</v>
      </c>
      <c r="E412" s="25">
        <v>211.95</v>
      </c>
      <c r="F412" s="33">
        <f>IF($J$2="Sim",E412*(1+Inflação!$E$18/100),E412)</f>
        <v>235.89886634999996</v>
      </c>
    </row>
    <row r="413" spans="2:6" ht="22.5" x14ac:dyDescent="0.25">
      <c r="B413" s="22">
        <v>22050</v>
      </c>
      <c r="C413" s="23" t="s">
        <v>492</v>
      </c>
      <c r="D413" s="24" t="s">
        <v>238</v>
      </c>
      <c r="E413" s="25">
        <v>232.56</v>
      </c>
      <c r="F413" s="34">
        <f>IF($J$2="Sim",E413*(1+Inflação!$E$18/100),E413)</f>
        <v>258.83765208</v>
      </c>
    </row>
    <row r="414" spans="2:6" ht="22.5" x14ac:dyDescent="0.25">
      <c r="B414" s="22">
        <v>22060</v>
      </c>
      <c r="C414" s="23" t="s">
        <v>493</v>
      </c>
      <c r="D414" s="24" t="s">
        <v>127</v>
      </c>
      <c r="E414" s="25">
        <v>543.05999999999995</v>
      </c>
      <c r="F414" s="33">
        <f>IF($J$2="Sim",E414*(1+Inflação!$E$18/100),E414)</f>
        <v>604.42197857999986</v>
      </c>
    </row>
    <row r="415" spans="2:6" x14ac:dyDescent="0.25">
      <c r="B415" s="22">
        <v>22075</v>
      </c>
      <c r="C415" s="23" t="s">
        <v>494</v>
      </c>
      <c r="D415" s="24" t="s">
        <v>90</v>
      </c>
      <c r="E415" s="25">
        <v>3944.28</v>
      </c>
      <c r="F415" s="34">
        <f>IF($J$2="Sim",E415*(1+Inflação!$E$18/100),E415)</f>
        <v>4389.9560300399999</v>
      </c>
    </row>
    <row r="416" spans="2:6" x14ac:dyDescent="0.25">
      <c r="B416" s="22">
        <v>22076</v>
      </c>
      <c r="C416" s="23" t="s">
        <v>495</v>
      </c>
      <c r="D416" s="24" t="s">
        <v>90</v>
      </c>
      <c r="E416" s="25">
        <v>2696.01</v>
      </c>
      <c r="F416" s="33">
        <f>IF($J$2="Sim",E416*(1+Inflação!$E$18/100),E416)</f>
        <v>3000.6402579300002</v>
      </c>
    </row>
    <row r="417" spans="2:6" ht="22.5" x14ac:dyDescent="0.25">
      <c r="B417" s="22">
        <v>22080</v>
      </c>
      <c r="C417" s="23" t="s">
        <v>496</v>
      </c>
      <c r="D417" s="24" t="s">
        <v>90</v>
      </c>
      <c r="E417" s="25">
        <v>6.19</v>
      </c>
      <c r="F417" s="34">
        <f>IF($J$2="Sim",E417*(1+Inflação!$E$18/100),E417)</f>
        <v>6.8894266699999998</v>
      </c>
    </row>
    <row r="418" spans="2:6" ht="22.5" x14ac:dyDescent="0.25">
      <c r="B418" s="22">
        <v>22081</v>
      </c>
      <c r="C418" s="23" t="s">
        <v>497</v>
      </c>
      <c r="D418" s="24" t="s">
        <v>90</v>
      </c>
      <c r="E418" s="25">
        <v>3.85</v>
      </c>
      <c r="F418" s="33">
        <f>IF($J$2="Sim",E418*(1+Inflação!$E$18/100),E418)</f>
        <v>4.2850230499999995</v>
      </c>
    </row>
    <row r="419" spans="2:6" x14ac:dyDescent="0.25">
      <c r="B419" s="18">
        <v>24000</v>
      </c>
      <c r="C419" s="19" t="s">
        <v>498</v>
      </c>
      <c r="D419" s="20"/>
      <c r="E419" s="21" t="s">
        <v>72</v>
      </c>
      <c r="F419" s="34"/>
    </row>
    <row r="420" spans="2:6" x14ac:dyDescent="0.25">
      <c r="B420" s="22">
        <v>24002</v>
      </c>
      <c r="C420" s="23" t="s">
        <v>499</v>
      </c>
      <c r="D420" s="24" t="s">
        <v>74</v>
      </c>
      <c r="E420" s="25">
        <v>16.649999999999999</v>
      </c>
      <c r="F420" s="33">
        <f>IF($J$2="Sim",E420*(1+Inflação!$E$18/100),E420)</f>
        <v>18.531333449999998</v>
      </c>
    </row>
    <row r="421" spans="2:6" x14ac:dyDescent="0.25">
      <c r="B421" s="22">
        <v>24006</v>
      </c>
      <c r="C421" s="23" t="s">
        <v>500</v>
      </c>
      <c r="D421" s="24" t="s">
        <v>74</v>
      </c>
      <c r="E421" s="25">
        <v>24.71</v>
      </c>
      <c r="F421" s="34">
        <f>IF($J$2="Sim",E421*(1+Inflação!$E$18/100),E421)</f>
        <v>27.50205703</v>
      </c>
    </row>
    <row r="422" spans="2:6" ht="22.5" x14ac:dyDescent="0.25">
      <c r="B422" s="22">
        <v>24105</v>
      </c>
      <c r="C422" s="23" t="s">
        <v>501</v>
      </c>
      <c r="D422" s="24" t="s">
        <v>238</v>
      </c>
      <c r="E422" s="25">
        <v>3.18</v>
      </c>
      <c r="F422" s="33">
        <f>IF($J$2="Sim",E422*(1+Inflação!$E$18/100),E422)</f>
        <v>3.53931774</v>
      </c>
    </row>
    <row r="423" spans="2:6" ht="22.5" x14ac:dyDescent="0.25">
      <c r="B423" s="22">
        <v>24106</v>
      </c>
      <c r="C423" s="23" t="s">
        <v>502</v>
      </c>
      <c r="D423" s="24" t="s">
        <v>238</v>
      </c>
      <c r="E423" s="25">
        <v>3.57</v>
      </c>
      <c r="F423" s="34">
        <f>IF($J$2="Sim",E423*(1+Inflação!$E$18/100),E423)</f>
        <v>3.9733850099999994</v>
      </c>
    </row>
    <row r="424" spans="2:6" ht="22.5" x14ac:dyDescent="0.25">
      <c r="B424" s="22">
        <v>24107</v>
      </c>
      <c r="C424" s="23" t="s">
        <v>503</v>
      </c>
      <c r="D424" s="24" t="s">
        <v>238</v>
      </c>
      <c r="E424" s="25">
        <v>4.1399999999999997</v>
      </c>
      <c r="F424" s="33">
        <f>IF($J$2="Sim",E424*(1+Inflação!$E$18/100),E424)</f>
        <v>4.6077910199999996</v>
      </c>
    </row>
    <row r="425" spans="2:6" ht="22.5" x14ac:dyDescent="0.25">
      <c r="B425" s="22">
        <v>24108</v>
      </c>
      <c r="C425" s="23" t="s">
        <v>504</v>
      </c>
      <c r="D425" s="24" t="s">
        <v>238</v>
      </c>
      <c r="E425" s="25">
        <v>4.1399999999999997</v>
      </c>
      <c r="F425" s="34">
        <f>IF($J$2="Sim",E425*(1+Inflação!$E$18/100),E425)</f>
        <v>4.6077910199999996</v>
      </c>
    </row>
    <row r="426" spans="2:6" ht="22.5" x14ac:dyDescent="0.25">
      <c r="B426" s="22">
        <v>24109</v>
      </c>
      <c r="C426" s="23" t="s">
        <v>505</v>
      </c>
      <c r="D426" s="24" t="s">
        <v>238</v>
      </c>
      <c r="E426" s="25">
        <v>5.77</v>
      </c>
      <c r="F426" s="33">
        <f>IF($J$2="Sim",E426*(1+Inflação!$E$18/100),E426)</f>
        <v>6.4219696099999988</v>
      </c>
    </row>
    <row r="427" spans="2:6" ht="22.5" x14ac:dyDescent="0.25">
      <c r="B427" s="22">
        <v>24110</v>
      </c>
      <c r="C427" s="23" t="s">
        <v>506</v>
      </c>
      <c r="D427" s="24" t="s">
        <v>238</v>
      </c>
      <c r="E427" s="25">
        <v>6.6</v>
      </c>
      <c r="F427" s="34">
        <f>IF($J$2="Sim",E427*(1+Inflação!$E$18/100),E427)</f>
        <v>7.3457537999999989</v>
      </c>
    </row>
    <row r="428" spans="2:6" ht="22.5" x14ac:dyDescent="0.25">
      <c r="B428" s="22">
        <v>24111</v>
      </c>
      <c r="C428" s="23" t="s">
        <v>507</v>
      </c>
      <c r="D428" s="24" t="s">
        <v>238</v>
      </c>
      <c r="E428" s="25">
        <v>8.8000000000000007</v>
      </c>
      <c r="F428" s="33">
        <f>IF($J$2="Sim",E428*(1+Inflação!$E$18/100),E428)</f>
        <v>9.7943383999999991</v>
      </c>
    </row>
    <row r="429" spans="2:6" ht="22.5" x14ac:dyDescent="0.25">
      <c r="B429" s="22">
        <v>24112</v>
      </c>
      <c r="C429" s="23" t="s">
        <v>508</v>
      </c>
      <c r="D429" s="24" t="s">
        <v>238</v>
      </c>
      <c r="E429" s="25">
        <v>10.87</v>
      </c>
      <c r="F429" s="34">
        <f>IF($J$2="Sim",E429*(1+Inflação!$E$18/100),E429)</f>
        <v>12.098233909999998</v>
      </c>
    </row>
    <row r="430" spans="2:6" ht="22.5" x14ac:dyDescent="0.25">
      <c r="B430" s="22">
        <v>24113</v>
      </c>
      <c r="C430" s="23" t="s">
        <v>509</v>
      </c>
      <c r="D430" s="24" t="s">
        <v>238</v>
      </c>
      <c r="E430" s="25">
        <v>12.91</v>
      </c>
      <c r="F430" s="33">
        <f>IF($J$2="Sim",E430*(1+Inflação!$E$18/100),E430)</f>
        <v>14.368739629999999</v>
      </c>
    </row>
    <row r="431" spans="2:6" x14ac:dyDescent="0.25">
      <c r="B431" s="22">
        <v>24120</v>
      </c>
      <c r="C431" s="23" t="s">
        <v>510</v>
      </c>
      <c r="D431" s="24" t="s">
        <v>238</v>
      </c>
      <c r="E431" s="25">
        <v>23.7</v>
      </c>
      <c r="F431" s="34">
        <f>IF($J$2="Sim",E431*(1+Inflação!$E$18/100),E431)</f>
        <v>26.377934099999997</v>
      </c>
    </row>
    <row r="432" spans="2:6" ht="22.5" x14ac:dyDescent="0.25">
      <c r="B432" s="22">
        <v>24121</v>
      </c>
      <c r="C432" s="23" t="s">
        <v>511</v>
      </c>
      <c r="D432" s="24" t="s">
        <v>238</v>
      </c>
      <c r="E432" s="25">
        <v>25.94</v>
      </c>
      <c r="F432" s="33">
        <f>IF($J$2="Sim",E432*(1+Inflação!$E$18/100),E432)</f>
        <v>28.871038419999998</v>
      </c>
    </row>
    <row r="433" spans="2:6" ht="22.5" x14ac:dyDescent="0.25">
      <c r="B433" s="22">
        <v>24122</v>
      </c>
      <c r="C433" s="23" t="s">
        <v>512</v>
      </c>
      <c r="D433" s="24" t="s">
        <v>238</v>
      </c>
      <c r="E433" s="25">
        <v>35.130000000000003</v>
      </c>
      <c r="F433" s="34">
        <f>IF($J$2="Sim",E433*(1+Inflação!$E$18/100),E433)</f>
        <v>39.099444089999999</v>
      </c>
    </row>
    <row r="434" spans="2:6" x14ac:dyDescent="0.25">
      <c r="B434" s="22">
        <v>24140</v>
      </c>
      <c r="C434" s="23" t="s">
        <v>513</v>
      </c>
      <c r="D434" s="24" t="s">
        <v>74</v>
      </c>
      <c r="E434" s="25">
        <v>32.93</v>
      </c>
      <c r="F434" s="33">
        <f>IF($J$2="Sim",E434*(1+Inflação!$E$18/100),E434)</f>
        <v>36.650859489999995</v>
      </c>
    </row>
    <row r="435" spans="2:6" x14ac:dyDescent="0.25">
      <c r="B435" s="18">
        <v>24300</v>
      </c>
      <c r="C435" s="19" t="s">
        <v>514</v>
      </c>
      <c r="D435" s="20"/>
      <c r="E435" s="21" t="s">
        <v>72</v>
      </c>
      <c r="F435" s="34"/>
    </row>
    <row r="436" spans="2:6" ht="22.5" x14ac:dyDescent="0.25">
      <c r="B436" s="22">
        <v>24309</v>
      </c>
      <c r="C436" s="23" t="s">
        <v>515</v>
      </c>
      <c r="D436" s="24" t="s">
        <v>265</v>
      </c>
      <c r="E436" s="25">
        <v>3.01</v>
      </c>
      <c r="F436" s="33">
        <f>IF($J$2="Sim",E436*(1+Inflação!$E$18/100),E436)</f>
        <v>3.3501089299999993</v>
      </c>
    </row>
    <row r="437" spans="2:6" x14ac:dyDescent="0.25">
      <c r="B437" s="22">
        <v>24310</v>
      </c>
      <c r="C437" s="23" t="s">
        <v>516</v>
      </c>
      <c r="D437" s="24" t="s">
        <v>517</v>
      </c>
      <c r="E437" s="25">
        <v>27806.66</v>
      </c>
      <c r="F437" s="34">
        <f>IF($J$2="Sim",E437*(1+Inflação!$E$18/100),E437)</f>
        <v>30948.617933379996</v>
      </c>
    </row>
    <row r="438" spans="2:6" x14ac:dyDescent="0.25">
      <c r="B438" s="18">
        <v>24500</v>
      </c>
      <c r="C438" s="19" t="s">
        <v>518</v>
      </c>
      <c r="D438" s="20"/>
      <c r="E438" s="21" t="s">
        <v>72</v>
      </c>
      <c r="F438" s="33"/>
    </row>
    <row r="439" spans="2:6" ht="22.5" x14ac:dyDescent="0.25">
      <c r="B439" s="22">
        <v>24502</v>
      </c>
      <c r="C439" s="23" t="s">
        <v>519</v>
      </c>
      <c r="D439" s="24" t="s">
        <v>74</v>
      </c>
      <c r="E439" s="25">
        <v>4607.46</v>
      </c>
      <c r="F439" s="34">
        <f>IF($J$2="Sim",E439*(1+Inflação!$E$18/100),E439)</f>
        <v>5128.0707277799993</v>
      </c>
    </row>
    <row r="440" spans="2:6" ht="22.5" x14ac:dyDescent="0.25">
      <c r="B440" s="22">
        <v>24504</v>
      </c>
      <c r="C440" s="23" t="s">
        <v>520</v>
      </c>
      <c r="D440" s="24" t="s">
        <v>74</v>
      </c>
      <c r="E440" s="25">
        <v>5261.61</v>
      </c>
      <c r="F440" s="33">
        <f>IF($J$2="Sim",E440*(1+Inflação!$E$18/100),E440)</f>
        <v>5856.1350987299993</v>
      </c>
    </row>
    <row r="441" spans="2:6" ht="22.5" x14ac:dyDescent="0.25">
      <c r="B441" s="22">
        <v>24506</v>
      </c>
      <c r="C441" s="23" t="s">
        <v>521</v>
      </c>
      <c r="D441" s="24" t="s">
        <v>74</v>
      </c>
      <c r="E441" s="25">
        <v>5773.55</v>
      </c>
      <c r="F441" s="34">
        <f>IF($J$2="Sim",E441*(1+Inflação!$E$18/100),E441)</f>
        <v>6425.9207351499999</v>
      </c>
    </row>
    <row r="442" spans="2:6" ht="22.5" x14ac:dyDescent="0.25">
      <c r="B442" s="22">
        <v>24508</v>
      </c>
      <c r="C442" s="23" t="s">
        <v>522</v>
      </c>
      <c r="D442" s="24" t="s">
        <v>74</v>
      </c>
      <c r="E442" s="25">
        <v>6399.25</v>
      </c>
      <c r="F442" s="33">
        <f>IF($J$2="Sim",E442*(1+Inflação!$E$18/100),E442)</f>
        <v>7122.3204552499992</v>
      </c>
    </row>
    <row r="443" spans="2:6" ht="22.5" x14ac:dyDescent="0.25">
      <c r="B443" s="22">
        <v>24510</v>
      </c>
      <c r="C443" s="23" t="s">
        <v>523</v>
      </c>
      <c r="D443" s="24" t="s">
        <v>74</v>
      </c>
      <c r="E443" s="25">
        <v>6939.63</v>
      </c>
      <c r="F443" s="34">
        <f>IF($J$2="Sim",E443*(1+Inflação!$E$18/100),E443)</f>
        <v>7723.7596125899991</v>
      </c>
    </row>
    <row r="444" spans="2:6" ht="22.5" x14ac:dyDescent="0.25">
      <c r="B444" s="22">
        <v>24512</v>
      </c>
      <c r="C444" s="23" t="s">
        <v>524</v>
      </c>
      <c r="D444" s="24" t="s">
        <v>74</v>
      </c>
      <c r="E444" s="25">
        <v>7565.34</v>
      </c>
      <c r="F444" s="33">
        <f>IF($J$2="Sim",E444*(1+Inflação!$E$18/100),E444)</f>
        <v>8420.1704626199989</v>
      </c>
    </row>
    <row r="445" spans="2:6" ht="22.5" x14ac:dyDescent="0.25">
      <c r="B445" s="22">
        <v>24514</v>
      </c>
      <c r="C445" s="23" t="s">
        <v>525</v>
      </c>
      <c r="D445" s="24" t="s">
        <v>74</v>
      </c>
      <c r="E445" s="25">
        <v>8077.28</v>
      </c>
      <c r="F445" s="34">
        <f>IF($J$2="Sim",E445*(1+Inflação!$E$18/100),E445)</f>
        <v>8989.9560990399987</v>
      </c>
    </row>
    <row r="446" spans="2:6" ht="22.5" x14ac:dyDescent="0.25">
      <c r="B446" s="22">
        <v>24516</v>
      </c>
      <c r="C446" s="23" t="s">
        <v>526</v>
      </c>
      <c r="D446" s="24" t="s">
        <v>74</v>
      </c>
      <c r="E446" s="25">
        <v>8702.98</v>
      </c>
      <c r="F446" s="33">
        <f>IF($J$2="Sim",E446*(1+Inflação!$E$18/100),E446)</f>
        <v>9686.3558191399989</v>
      </c>
    </row>
    <row r="447" spans="2:6" ht="22.5" x14ac:dyDescent="0.25">
      <c r="B447" s="22">
        <v>24518</v>
      </c>
      <c r="C447" s="23" t="s">
        <v>527</v>
      </c>
      <c r="D447" s="24" t="s">
        <v>74</v>
      </c>
      <c r="E447" s="25">
        <v>9243.36</v>
      </c>
      <c r="F447" s="34">
        <f>IF($J$2="Sim",E447*(1+Inflação!$E$18/100),E447)</f>
        <v>10287.79497648</v>
      </c>
    </row>
    <row r="448" spans="2:6" ht="22.5" x14ac:dyDescent="0.25">
      <c r="B448" s="22">
        <v>24520</v>
      </c>
      <c r="C448" s="23" t="s">
        <v>528</v>
      </c>
      <c r="D448" s="24" t="s">
        <v>74</v>
      </c>
      <c r="E448" s="25">
        <v>6783.36</v>
      </c>
      <c r="F448" s="33">
        <f>IF($J$2="Sim",E448*(1+Inflação!$E$18/100),E448)</f>
        <v>7549.8321964799989</v>
      </c>
    </row>
    <row r="449" spans="2:6" ht="22.5" x14ac:dyDescent="0.25">
      <c r="B449" s="22">
        <v>24522</v>
      </c>
      <c r="C449" s="23" t="s">
        <v>529</v>
      </c>
      <c r="D449" s="24" t="s">
        <v>74</v>
      </c>
      <c r="E449" s="25">
        <v>7515.96</v>
      </c>
      <c r="F449" s="34">
        <f>IF($J$2="Sim",E449*(1+Inflação!$E$18/100),E449)</f>
        <v>8365.210868279999</v>
      </c>
    </row>
    <row r="450" spans="2:6" ht="22.5" x14ac:dyDescent="0.25">
      <c r="B450" s="22">
        <v>24524</v>
      </c>
      <c r="C450" s="23" t="s">
        <v>530</v>
      </c>
      <c r="D450" s="24" t="s">
        <v>74</v>
      </c>
      <c r="E450" s="25">
        <v>8140.03</v>
      </c>
      <c r="F450" s="33">
        <f>IF($J$2="Sim",E450*(1+Inflação!$E$18/100),E450)</f>
        <v>9059.7964097899985</v>
      </c>
    </row>
    <row r="451" spans="2:6" ht="22.5" x14ac:dyDescent="0.25">
      <c r="B451" s="22">
        <v>24526</v>
      </c>
      <c r="C451" s="23" t="s">
        <v>531</v>
      </c>
      <c r="D451" s="24" t="s">
        <v>74</v>
      </c>
      <c r="E451" s="25">
        <v>8872.6299999999992</v>
      </c>
      <c r="F451" s="34">
        <f>IF($J$2="Sim",E451*(1+Inflação!$E$18/100),E451)</f>
        <v>9875.1750815899977</v>
      </c>
    </row>
    <row r="452" spans="2:6" ht="22.5" x14ac:dyDescent="0.25">
      <c r="B452" s="22">
        <v>24528</v>
      </c>
      <c r="C452" s="23" t="s">
        <v>532</v>
      </c>
      <c r="D452" s="24" t="s">
        <v>74</v>
      </c>
      <c r="E452" s="25">
        <v>9496.7000000000007</v>
      </c>
      <c r="F452" s="33">
        <f>IF($J$2="Sim",E452*(1+Inflação!$E$18/100),E452)</f>
        <v>10569.760623099999</v>
      </c>
    </row>
    <row r="453" spans="2:6" ht="22.5" x14ac:dyDescent="0.25">
      <c r="B453" s="22">
        <v>24530</v>
      </c>
      <c r="C453" s="23" t="s">
        <v>533</v>
      </c>
      <c r="D453" s="24" t="s">
        <v>74</v>
      </c>
      <c r="E453" s="25">
        <v>10229.299999999999</v>
      </c>
      <c r="F453" s="34">
        <f>IF($J$2="Sim",E453*(1+Inflação!$E$18/100),E453)</f>
        <v>11385.139294899998</v>
      </c>
    </row>
    <row r="454" spans="2:6" ht="22.5" x14ac:dyDescent="0.25">
      <c r="B454" s="22">
        <v>24532</v>
      </c>
      <c r="C454" s="23" t="s">
        <v>534</v>
      </c>
      <c r="D454" s="24" t="s">
        <v>74</v>
      </c>
      <c r="E454" s="25">
        <v>10853.37</v>
      </c>
      <c r="F454" s="33">
        <f>IF($J$2="Sim",E454*(1+Inflação!$E$18/100),E454)</f>
        <v>12079.72483641</v>
      </c>
    </row>
    <row r="455" spans="2:6" x14ac:dyDescent="0.25">
      <c r="B455" s="22">
        <v>24534</v>
      </c>
      <c r="C455" s="23" t="s">
        <v>535</v>
      </c>
      <c r="D455" s="24" t="s">
        <v>74</v>
      </c>
      <c r="E455" s="25">
        <v>3035.93</v>
      </c>
      <c r="F455" s="34">
        <f>IF($J$2="Sim",E455*(1+Inflação!$E$18/100),E455)</f>
        <v>3378.9688384899996</v>
      </c>
    </row>
    <row r="456" spans="2:6" x14ac:dyDescent="0.25">
      <c r="B456" s="22">
        <v>24536</v>
      </c>
      <c r="C456" s="23" t="s">
        <v>536</v>
      </c>
      <c r="D456" s="24" t="s">
        <v>74</v>
      </c>
      <c r="E456" s="25">
        <v>3466.84</v>
      </c>
      <c r="F456" s="33">
        <f>IF($J$2="Sim",E456*(1+Inflação!$E$18/100),E456)</f>
        <v>3858.56865212</v>
      </c>
    </row>
    <row r="457" spans="2:6" x14ac:dyDescent="0.25">
      <c r="B457" s="22">
        <v>24538</v>
      </c>
      <c r="C457" s="23" t="s">
        <v>537</v>
      </c>
      <c r="D457" s="24" t="s">
        <v>74</v>
      </c>
      <c r="E457" s="25">
        <v>3819.4</v>
      </c>
      <c r="F457" s="34">
        <f>IF($J$2="Sim",E457*(1+Inflação!$E$18/100),E457)</f>
        <v>4250.9654641999996</v>
      </c>
    </row>
    <row r="458" spans="2:6" x14ac:dyDescent="0.25">
      <c r="B458" s="22">
        <v>24540</v>
      </c>
      <c r="C458" s="23" t="s">
        <v>538</v>
      </c>
      <c r="D458" s="24" t="s">
        <v>74</v>
      </c>
      <c r="E458" s="25">
        <v>4250.3100000000004</v>
      </c>
      <c r="F458" s="33">
        <f>IF($J$2="Sim",E458*(1+Inflação!$E$18/100),E458)</f>
        <v>4730.56527783</v>
      </c>
    </row>
    <row r="459" spans="2:6" x14ac:dyDescent="0.25">
      <c r="B459" s="22">
        <v>24542</v>
      </c>
      <c r="C459" s="23" t="s">
        <v>539</v>
      </c>
      <c r="D459" s="24" t="s">
        <v>74</v>
      </c>
      <c r="E459" s="25">
        <v>4583.28</v>
      </c>
      <c r="F459" s="34">
        <f>IF($J$2="Sim",E459*(1+Inflação!$E$18/100),E459)</f>
        <v>5101.1585570399993</v>
      </c>
    </row>
    <row r="460" spans="2:6" x14ac:dyDescent="0.25">
      <c r="B460" s="22">
        <v>24544</v>
      </c>
      <c r="C460" s="23" t="s">
        <v>540</v>
      </c>
      <c r="D460" s="24" t="s">
        <v>74</v>
      </c>
      <c r="E460" s="25">
        <v>4975.0200000000004</v>
      </c>
      <c r="F460" s="33">
        <f>IF($J$2="Sim",E460*(1+Inflação!$E$18/100),E460)</f>
        <v>5537.1624348599998</v>
      </c>
    </row>
    <row r="461" spans="2:6" x14ac:dyDescent="0.25">
      <c r="B461" s="22">
        <v>24546</v>
      </c>
      <c r="C461" s="23" t="s">
        <v>541</v>
      </c>
      <c r="D461" s="24" t="s">
        <v>74</v>
      </c>
      <c r="E461" s="25">
        <v>5307.99</v>
      </c>
      <c r="F461" s="34">
        <f>IF($J$2="Sim",E461*(1+Inflação!$E$18/100),E461)</f>
        <v>5907.7557140699992</v>
      </c>
    </row>
    <row r="462" spans="2:6" x14ac:dyDescent="0.25">
      <c r="B462" s="22">
        <v>24548</v>
      </c>
      <c r="C462" s="23" t="s">
        <v>542</v>
      </c>
      <c r="D462" s="24" t="s">
        <v>74</v>
      </c>
      <c r="E462" s="25">
        <v>5738.9</v>
      </c>
      <c r="F462" s="33">
        <f>IF($J$2="Sim",E462*(1+Inflação!$E$18/100),E462)</f>
        <v>6387.3555276999987</v>
      </c>
    </row>
    <row r="463" spans="2:6" x14ac:dyDescent="0.25">
      <c r="B463" s="22">
        <v>24550</v>
      </c>
      <c r="C463" s="23" t="s">
        <v>543</v>
      </c>
      <c r="D463" s="24" t="s">
        <v>74</v>
      </c>
      <c r="E463" s="25">
        <v>6091.46</v>
      </c>
      <c r="F463" s="34">
        <f>IF($J$2="Sim",E463*(1+Inflação!$E$18/100),E463)</f>
        <v>6779.7523397799996</v>
      </c>
    </row>
    <row r="464" spans="2:6" x14ac:dyDescent="0.25">
      <c r="B464" s="22">
        <v>24552</v>
      </c>
      <c r="C464" s="23" t="s">
        <v>544</v>
      </c>
      <c r="D464" s="24" t="s">
        <v>74</v>
      </c>
      <c r="E464" s="25">
        <v>4548.8500000000004</v>
      </c>
      <c r="F464" s="33">
        <f>IF($J$2="Sim",E464*(1+Inflação!$E$18/100),E464)</f>
        <v>5062.8382080499996</v>
      </c>
    </row>
    <row r="465" spans="2:6" x14ac:dyDescent="0.25">
      <c r="B465" s="22">
        <v>24554</v>
      </c>
      <c r="C465" s="23" t="s">
        <v>545</v>
      </c>
      <c r="D465" s="24" t="s">
        <v>74</v>
      </c>
      <c r="E465" s="25">
        <v>5039.6000000000004</v>
      </c>
      <c r="F465" s="34">
        <f>IF($J$2="Sim",E465*(1+Inflação!$E$18/100),E465)</f>
        <v>5609.0395227999998</v>
      </c>
    </row>
    <row r="466" spans="2:6" x14ac:dyDescent="0.25">
      <c r="B466" s="22">
        <v>24556</v>
      </c>
      <c r="C466" s="23" t="s">
        <v>546</v>
      </c>
      <c r="D466" s="24" t="s">
        <v>74</v>
      </c>
      <c r="E466" s="25">
        <v>5454.84</v>
      </c>
      <c r="F466" s="33">
        <f>IF($J$2="Sim",E466*(1+Inflação!$E$18/100),E466)</f>
        <v>6071.1987361199999</v>
      </c>
    </row>
    <row r="467" spans="2:6" x14ac:dyDescent="0.25">
      <c r="B467" s="22">
        <v>24558</v>
      </c>
      <c r="C467" s="23" t="s">
        <v>547</v>
      </c>
      <c r="D467" s="24" t="s">
        <v>74</v>
      </c>
      <c r="E467" s="25">
        <v>5945.59</v>
      </c>
      <c r="F467" s="34">
        <f>IF($J$2="Sim",E467*(1+Inflação!$E$18/100),E467)</f>
        <v>6617.4000508699992</v>
      </c>
    </row>
    <row r="468" spans="2:6" x14ac:dyDescent="0.25">
      <c r="B468" s="22">
        <v>24560</v>
      </c>
      <c r="C468" s="23" t="s">
        <v>548</v>
      </c>
      <c r="D468" s="24" t="s">
        <v>74</v>
      </c>
      <c r="E468" s="25">
        <v>6360.84</v>
      </c>
      <c r="F468" s="33">
        <f>IF($J$2="Sim",E468*(1+Inflação!$E$18/100),E468)</f>
        <v>7079.5703941199999</v>
      </c>
    </row>
    <row r="469" spans="2:6" x14ac:dyDescent="0.25">
      <c r="B469" s="22">
        <v>24562</v>
      </c>
      <c r="C469" s="23" t="s">
        <v>549</v>
      </c>
      <c r="D469" s="24" t="s">
        <v>74</v>
      </c>
      <c r="E469" s="25">
        <v>6851.59</v>
      </c>
      <c r="F469" s="34">
        <f>IF($J$2="Sim",E469*(1+Inflação!$E$18/100),E469)</f>
        <v>7625.7717088699992</v>
      </c>
    </row>
    <row r="470" spans="2:6" x14ac:dyDescent="0.25">
      <c r="B470" s="22">
        <v>24564</v>
      </c>
      <c r="C470" s="23" t="s">
        <v>550</v>
      </c>
      <c r="D470" s="24" t="s">
        <v>74</v>
      </c>
      <c r="E470" s="25">
        <v>7266.84</v>
      </c>
      <c r="F470" s="33">
        <f>IF($J$2="Sim",E470*(1+Inflação!$E$18/100),E470)</f>
        <v>8087.9420521199991</v>
      </c>
    </row>
    <row r="471" spans="2:6" x14ac:dyDescent="0.25">
      <c r="B471" s="18">
        <v>25000</v>
      </c>
      <c r="C471" s="19" t="s">
        <v>551</v>
      </c>
      <c r="D471" s="20"/>
      <c r="E471" s="21" t="s">
        <v>72</v>
      </c>
      <c r="F471" s="34"/>
    </row>
    <row r="472" spans="2:6" ht="22.5" x14ac:dyDescent="0.25">
      <c r="B472" s="22">
        <v>25010</v>
      </c>
      <c r="C472" s="23" t="s">
        <v>552</v>
      </c>
      <c r="D472" s="24" t="s">
        <v>90</v>
      </c>
      <c r="E472" s="25">
        <v>1422.33</v>
      </c>
      <c r="F472" s="33">
        <f>IF($J$2="Sim",E472*(1+Inflação!$E$18/100),E472)</f>
        <v>1583.0433336899998</v>
      </c>
    </row>
    <row r="473" spans="2:6" ht="22.5" x14ac:dyDescent="0.25">
      <c r="B473" s="22">
        <v>25020</v>
      </c>
      <c r="C473" s="23" t="s">
        <v>553</v>
      </c>
      <c r="D473" s="24" t="s">
        <v>90</v>
      </c>
      <c r="E473" s="25">
        <v>502.26</v>
      </c>
      <c r="F473" s="34">
        <f>IF($J$2="Sim",E473*(1+Inflação!$E$18/100),E473)</f>
        <v>559.01186417999998</v>
      </c>
    </row>
    <row r="474" spans="2:6" ht="22.5" x14ac:dyDescent="0.25">
      <c r="B474" s="22">
        <v>25030</v>
      </c>
      <c r="C474" s="23" t="s">
        <v>554</v>
      </c>
      <c r="D474" s="24" t="s">
        <v>90</v>
      </c>
      <c r="E474" s="25">
        <v>757.27</v>
      </c>
      <c r="F474" s="33">
        <f>IF($J$2="Sim",E474*(1+Inflação!$E$18/100),E474)</f>
        <v>842.83620910999991</v>
      </c>
    </row>
    <row r="475" spans="2:6" x14ac:dyDescent="0.25">
      <c r="B475" s="22">
        <v>25040</v>
      </c>
      <c r="C475" s="23" t="s">
        <v>555</v>
      </c>
      <c r="D475" s="24" t="s">
        <v>90</v>
      </c>
      <c r="E475" s="25">
        <v>2354.41</v>
      </c>
      <c r="F475" s="34">
        <f>IF($J$2="Sim",E475*(1+Inflação!$E$18/100),E475)</f>
        <v>2620.4418491299998</v>
      </c>
    </row>
    <row r="476" spans="2:6" x14ac:dyDescent="0.25">
      <c r="B476" s="22">
        <v>25100</v>
      </c>
      <c r="C476" s="23" t="s">
        <v>556</v>
      </c>
      <c r="D476" s="24" t="s">
        <v>74</v>
      </c>
      <c r="E476" s="25">
        <v>32.020000000000003</v>
      </c>
      <c r="F476" s="33">
        <f>IF($J$2="Sim",E476*(1+Inflação!$E$18/100),E476)</f>
        <v>35.638035860000002</v>
      </c>
    </row>
    <row r="477" spans="2:6" x14ac:dyDescent="0.25">
      <c r="B477" s="22">
        <v>25110</v>
      </c>
      <c r="C477" s="23" t="s">
        <v>557</v>
      </c>
      <c r="D477" s="24" t="s">
        <v>74</v>
      </c>
      <c r="E477" s="25">
        <v>39.409999999999997</v>
      </c>
      <c r="F477" s="34">
        <f>IF($J$2="Sim",E477*(1+Inflação!$E$18/100),E477)</f>
        <v>43.863054129999995</v>
      </c>
    </row>
    <row r="478" spans="2:6" x14ac:dyDescent="0.25">
      <c r="B478" s="22">
        <v>25120</v>
      </c>
      <c r="C478" s="23" t="s">
        <v>558</v>
      </c>
      <c r="D478" s="24" t="s">
        <v>74</v>
      </c>
      <c r="E478" s="25">
        <v>29.03</v>
      </c>
      <c r="F478" s="33">
        <f>IF($J$2="Sim",E478*(1+Inflação!$E$18/100),E478)</f>
        <v>32.310186789999996</v>
      </c>
    </row>
    <row r="479" spans="2:6" x14ac:dyDescent="0.25">
      <c r="B479" s="22">
        <v>25130</v>
      </c>
      <c r="C479" s="23" t="s">
        <v>559</v>
      </c>
      <c r="D479" s="24" t="s">
        <v>74</v>
      </c>
      <c r="E479" s="25">
        <v>42.24</v>
      </c>
      <c r="F479" s="34">
        <f>IF($J$2="Sim",E479*(1+Inflação!$E$18/100),E479)</f>
        <v>47.01282432</v>
      </c>
    </row>
    <row r="480" spans="2:6" x14ac:dyDescent="0.25">
      <c r="B480" s="22">
        <v>25200</v>
      </c>
      <c r="C480" s="23" t="s">
        <v>560</v>
      </c>
      <c r="D480" s="24" t="s">
        <v>108</v>
      </c>
      <c r="E480" s="25">
        <v>12.49</v>
      </c>
      <c r="F480" s="33">
        <f>IF($J$2="Sim",E480*(1+Inflação!$E$18/100),E480)</f>
        <v>13.901282569999999</v>
      </c>
    </row>
    <row r="481" spans="2:6" x14ac:dyDescent="0.25">
      <c r="B481" s="22">
        <v>25210</v>
      </c>
      <c r="C481" s="23" t="s">
        <v>561</v>
      </c>
      <c r="D481" s="24" t="s">
        <v>108</v>
      </c>
      <c r="E481" s="25">
        <v>12.49</v>
      </c>
      <c r="F481" s="34">
        <f>IF($J$2="Sim",E481*(1+Inflação!$E$18/100),E481)</f>
        <v>13.901282569999999</v>
      </c>
    </row>
    <row r="482" spans="2:6" x14ac:dyDescent="0.25">
      <c r="B482" s="22">
        <v>25221</v>
      </c>
      <c r="C482" s="23" t="s">
        <v>562</v>
      </c>
      <c r="D482" s="24" t="s">
        <v>563</v>
      </c>
      <c r="E482" s="25">
        <v>22.84</v>
      </c>
      <c r="F482" s="33">
        <f>IF($J$2="Sim",E482*(1+Inflação!$E$18/100),E482)</f>
        <v>25.420760119999997</v>
      </c>
    </row>
    <row r="483" spans="2:6" x14ac:dyDescent="0.25">
      <c r="B483" s="22">
        <v>25222</v>
      </c>
      <c r="C483" s="23" t="s">
        <v>564</v>
      </c>
      <c r="D483" s="24" t="s">
        <v>563</v>
      </c>
      <c r="E483" s="25">
        <v>29.31</v>
      </c>
      <c r="F483" s="34">
        <f>IF($J$2="Sim",E483*(1+Inflação!$E$18/100),E483)</f>
        <v>32.621824829999994</v>
      </c>
    </row>
    <row r="484" spans="2:6" x14ac:dyDescent="0.25">
      <c r="B484" s="22">
        <v>25223</v>
      </c>
      <c r="C484" s="23" t="s">
        <v>565</v>
      </c>
      <c r="D484" s="24" t="s">
        <v>563</v>
      </c>
      <c r="E484" s="25">
        <v>26.78</v>
      </c>
      <c r="F484" s="33">
        <f>IF($J$2="Sim",E484*(1+Inflação!$E$18/100),E484)</f>
        <v>29.80595254</v>
      </c>
    </row>
    <row r="485" spans="2:6" x14ac:dyDescent="0.25">
      <c r="B485" s="22">
        <v>25228</v>
      </c>
      <c r="C485" s="23" t="s">
        <v>566</v>
      </c>
      <c r="D485" s="24" t="s">
        <v>563</v>
      </c>
      <c r="E485" s="25">
        <v>24</v>
      </c>
      <c r="F485" s="34">
        <f>IF($J$2="Sim",E485*(1+Inflação!$E$18/100),E485)</f>
        <v>26.711831999999998</v>
      </c>
    </row>
    <row r="486" spans="2:6" x14ac:dyDescent="0.25">
      <c r="B486" s="18">
        <v>26800</v>
      </c>
      <c r="C486" s="19" t="s">
        <v>567</v>
      </c>
      <c r="D486" s="20"/>
      <c r="E486" s="21" t="s">
        <v>72</v>
      </c>
      <c r="F486" s="33"/>
    </row>
    <row r="487" spans="2:6" x14ac:dyDescent="0.25">
      <c r="B487" s="22">
        <v>26862</v>
      </c>
      <c r="C487" s="23" t="s">
        <v>568</v>
      </c>
      <c r="D487" s="24" t="s">
        <v>517</v>
      </c>
      <c r="E487" s="25">
        <v>22.61</v>
      </c>
      <c r="F487" s="34">
        <f>IF($J$2="Sim",E487*(1+Inflação!$E$18/100),E487)</f>
        <v>25.164771729999998</v>
      </c>
    </row>
    <row r="488" spans="2:6" ht="22.5" x14ac:dyDescent="0.25">
      <c r="B488" s="22">
        <v>26864</v>
      </c>
      <c r="C488" s="23" t="s">
        <v>569</v>
      </c>
      <c r="D488" s="24" t="s">
        <v>74</v>
      </c>
      <c r="E488" s="25">
        <v>5.7</v>
      </c>
      <c r="F488" s="33">
        <f>IF($J$2="Sim",E488*(1+Inflação!$E$18/100),E488)</f>
        <v>6.3440600999999992</v>
      </c>
    </row>
    <row r="489" spans="2:6" x14ac:dyDescent="0.25">
      <c r="B489" s="22">
        <v>26865</v>
      </c>
      <c r="C489" s="23" t="s">
        <v>570</v>
      </c>
      <c r="D489" s="24" t="s">
        <v>74</v>
      </c>
      <c r="E489" s="25">
        <v>19.88</v>
      </c>
      <c r="F489" s="34">
        <f>IF($J$2="Sim",E489*(1+Inflação!$E$18/100),E489)</f>
        <v>22.126300839999995</v>
      </c>
    </row>
    <row r="490" spans="2:6" x14ac:dyDescent="0.25">
      <c r="B490" s="18">
        <v>27500</v>
      </c>
      <c r="C490" s="19" t="s">
        <v>571</v>
      </c>
      <c r="D490" s="20"/>
      <c r="E490" s="21" t="s">
        <v>72</v>
      </c>
      <c r="F490" s="33"/>
    </row>
    <row r="491" spans="2:6" ht="22.5" x14ac:dyDescent="0.25">
      <c r="B491" s="22">
        <v>27534</v>
      </c>
      <c r="C491" s="23" t="s">
        <v>572</v>
      </c>
      <c r="D491" s="24" t="s">
        <v>238</v>
      </c>
      <c r="E491" s="25">
        <v>218.34</v>
      </c>
      <c r="F491" s="34">
        <f>IF($J$2="Sim",E491*(1+Inflação!$E$18/100),E491)</f>
        <v>243.01089162</v>
      </c>
    </row>
    <row r="492" spans="2:6" ht="22.5" x14ac:dyDescent="0.25">
      <c r="B492" s="22">
        <v>27540</v>
      </c>
      <c r="C492" s="23" t="s">
        <v>573</v>
      </c>
      <c r="D492" s="24" t="s">
        <v>108</v>
      </c>
      <c r="E492" s="25">
        <v>11.04</v>
      </c>
      <c r="F492" s="33">
        <f>IF($J$2="Sim",E492*(1+Inflação!$E$18/100),E492)</f>
        <v>12.287442719999998</v>
      </c>
    </row>
    <row r="493" spans="2:6" x14ac:dyDescent="0.25">
      <c r="B493" s="22">
        <v>28006</v>
      </c>
      <c r="C493" s="23" t="s">
        <v>574</v>
      </c>
      <c r="D493" s="24" t="s">
        <v>108</v>
      </c>
      <c r="E493" s="25">
        <v>46.45</v>
      </c>
      <c r="F493" s="34">
        <f>IF($J$2="Sim",E493*(1+Inflação!$E$18/100),E493)</f>
        <v>51.698524849999998</v>
      </c>
    </row>
    <row r="494" spans="2:6" ht="22.5" x14ac:dyDescent="0.25">
      <c r="B494" s="22">
        <v>28010</v>
      </c>
      <c r="C494" s="23" t="s">
        <v>575</v>
      </c>
      <c r="D494" s="24" t="s">
        <v>238</v>
      </c>
      <c r="E494" s="25">
        <v>26.19</v>
      </c>
      <c r="F494" s="33">
        <f>IF($J$2="Sim",E494*(1+Inflação!$E$18/100),E494)</f>
        <v>29.149286669999999</v>
      </c>
    </row>
    <row r="495" spans="2:6" x14ac:dyDescent="0.25">
      <c r="B495" s="22">
        <v>28082</v>
      </c>
      <c r="C495" s="23" t="s">
        <v>576</v>
      </c>
      <c r="D495" s="24" t="s">
        <v>238</v>
      </c>
      <c r="E495" s="25">
        <v>9.73</v>
      </c>
      <c r="F495" s="34">
        <f>IF($J$2="Sim",E495*(1+Inflação!$E$18/100),E495)</f>
        <v>10.829421889999999</v>
      </c>
    </row>
    <row r="496" spans="2:6" x14ac:dyDescent="0.25">
      <c r="B496" s="22">
        <v>28090</v>
      </c>
      <c r="C496" s="23" t="s">
        <v>577</v>
      </c>
      <c r="D496" s="24" t="s">
        <v>74</v>
      </c>
      <c r="E496" s="25">
        <v>7.33</v>
      </c>
      <c r="F496" s="33">
        <f>IF($J$2="Sim",E496*(1+Inflação!$E$18/100),E496)</f>
        <v>8.1582386899999992</v>
      </c>
    </row>
    <row r="497" spans="2:6" ht="22.5" x14ac:dyDescent="0.25">
      <c r="B497" s="22">
        <v>28091</v>
      </c>
      <c r="C497" s="23" t="s">
        <v>578</v>
      </c>
      <c r="D497" s="24" t="s">
        <v>90</v>
      </c>
      <c r="E497" s="25">
        <v>5.27</v>
      </c>
      <c r="F497" s="34">
        <f>IF($J$2="Sim",E497*(1+Inflação!$E$18/100),E497)</f>
        <v>5.865473109999999</v>
      </c>
    </row>
    <row r="498" spans="2:6" x14ac:dyDescent="0.25">
      <c r="B498" s="18">
        <v>30000</v>
      </c>
      <c r="C498" s="19" t="s">
        <v>579</v>
      </c>
      <c r="D498" s="20"/>
      <c r="E498" s="21" t="s">
        <v>72</v>
      </c>
      <c r="F498" s="33"/>
    </row>
    <row r="499" spans="2:6" ht="22.5" x14ac:dyDescent="0.25">
      <c r="B499" s="22">
        <v>30010</v>
      </c>
      <c r="C499" s="23" t="s">
        <v>580</v>
      </c>
      <c r="D499" s="24" t="s">
        <v>448</v>
      </c>
      <c r="E499" s="25">
        <v>325.23</v>
      </c>
      <c r="F499" s="34">
        <f>IF($J$2="Sim",E499*(1+Inflação!$E$18/100),E499)</f>
        <v>361.97871339</v>
      </c>
    </row>
    <row r="500" spans="2:6" ht="22.5" x14ac:dyDescent="0.25">
      <c r="B500" s="22">
        <v>30014</v>
      </c>
      <c r="C500" s="23" t="s">
        <v>581</v>
      </c>
      <c r="D500" s="24" t="s">
        <v>448</v>
      </c>
      <c r="E500" s="25">
        <v>423.08</v>
      </c>
      <c r="F500" s="33">
        <f>IF($J$2="Sim",E500*(1+Inflação!$E$18/100),E500)</f>
        <v>470.88507843999992</v>
      </c>
    </row>
    <row r="501" spans="2:6" ht="22.5" x14ac:dyDescent="0.25">
      <c r="B501" s="22">
        <v>30016</v>
      </c>
      <c r="C501" s="23" t="s">
        <v>582</v>
      </c>
      <c r="D501" s="24" t="s">
        <v>448</v>
      </c>
      <c r="E501" s="25">
        <v>451.21</v>
      </c>
      <c r="F501" s="34">
        <f>IF($J$2="Sim",E501*(1+Inflação!$E$18/100),E501)</f>
        <v>502.19357152999993</v>
      </c>
    </row>
    <row r="502" spans="2:6" x14ac:dyDescent="0.25">
      <c r="B502" s="22">
        <v>30018</v>
      </c>
      <c r="C502" s="23" t="s">
        <v>583</v>
      </c>
      <c r="D502" s="24" t="s">
        <v>448</v>
      </c>
      <c r="E502" s="25">
        <v>421.53</v>
      </c>
      <c r="F502" s="33">
        <f>IF($J$2="Sim",E502*(1+Inflação!$E$18/100),E502)</f>
        <v>469.15993928999995</v>
      </c>
    </row>
    <row r="503" spans="2:6" x14ac:dyDescent="0.25">
      <c r="B503" s="22">
        <v>30020</v>
      </c>
      <c r="C503" s="23" t="s">
        <v>584</v>
      </c>
      <c r="D503" s="24" t="s">
        <v>448</v>
      </c>
      <c r="E503" s="25">
        <v>648.24</v>
      </c>
      <c r="F503" s="34">
        <f>IF($J$2="Sim",E503*(1+Inflação!$E$18/100),E503)</f>
        <v>721.48658231999991</v>
      </c>
    </row>
    <row r="504" spans="2:6" ht="22.5" x14ac:dyDescent="0.25">
      <c r="B504" s="22">
        <v>30022</v>
      </c>
      <c r="C504" s="23" t="s">
        <v>585</v>
      </c>
      <c r="D504" s="24" t="s">
        <v>448</v>
      </c>
      <c r="E504" s="25">
        <v>824.17</v>
      </c>
      <c r="F504" s="33">
        <f>IF($J$2="Sim",E504*(1+Inflação!$E$18/100),E504)</f>
        <v>917.29544080999983</v>
      </c>
    </row>
    <row r="505" spans="2:6" x14ac:dyDescent="0.25">
      <c r="B505" s="22">
        <v>30030</v>
      </c>
      <c r="C505" s="23" t="s">
        <v>586</v>
      </c>
      <c r="D505" s="24" t="s">
        <v>74</v>
      </c>
      <c r="E505" s="25">
        <v>5.75</v>
      </c>
      <c r="F505" s="34">
        <f>IF($J$2="Sim",E505*(1+Inflação!$E$18/100),E505)</f>
        <v>6.3997097499999995</v>
      </c>
    </row>
    <row r="506" spans="2:6" x14ac:dyDescent="0.25">
      <c r="B506" s="22">
        <v>30031</v>
      </c>
      <c r="C506" s="23" t="s">
        <v>587</v>
      </c>
      <c r="D506" s="24" t="s">
        <v>74</v>
      </c>
      <c r="E506" s="25">
        <v>6.67</v>
      </c>
      <c r="F506" s="33">
        <f>IF($J$2="Sim",E506*(1+Inflação!$E$18/100),E506)</f>
        <v>7.4236633099999993</v>
      </c>
    </row>
    <row r="507" spans="2:6" x14ac:dyDescent="0.25">
      <c r="B507" s="22">
        <v>30032</v>
      </c>
      <c r="C507" s="23" t="s">
        <v>588</v>
      </c>
      <c r="D507" s="24" t="s">
        <v>74</v>
      </c>
      <c r="E507" s="25">
        <v>14.77</v>
      </c>
      <c r="F507" s="34">
        <f>IF($J$2="Sim",E507*(1+Inflação!$E$18/100),E507)</f>
        <v>16.438906609999997</v>
      </c>
    </row>
    <row r="508" spans="2:6" x14ac:dyDescent="0.25">
      <c r="B508" s="22">
        <v>30033</v>
      </c>
      <c r="C508" s="23" t="s">
        <v>589</v>
      </c>
      <c r="D508" s="24" t="s">
        <v>74</v>
      </c>
      <c r="E508" s="25">
        <v>41.76</v>
      </c>
      <c r="F508" s="33">
        <f>IF($J$2="Sim",E508*(1+Inflação!$E$18/100),E508)</f>
        <v>46.478587679999997</v>
      </c>
    </row>
    <row r="509" spans="2:6" ht="22.5" x14ac:dyDescent="0.25">
      <c r="B509" s="22">
        <v>30060</v>
      </c>
      <c r="C509" s="23" t="s">
        <v>590</v>
      </c>
      <c r="D509" s="24" t="s">
        <v>90</v>
      </c>
      <c r="E509" s="25">
        <v>214.16</v>
      </c>
      <c r="F509" s="34">
        <f>IF($J$2="Sim",E509*(1+Inflação!$E$18/100),E509)</f>
        <v>238.35858087999998</v>
      </c>
    </row>
    <row r="510" spans="2:6" ht="22.5" x14ac:dyDescent="0.25">
      <c r="B510" s="22">
        <v>30061</v>
      </c>
      <c r="C510" s="23" t="s">
        <v>591</v>
      </c>
      <c r="D510" s="24" t="s">
        <v>90</v>
      </c>
      <c r="E510" s="25">
        <v>214.16</v>
      </c>
      <c r="F510" s="33">
        <f>IF($J$2="Sim",E510*(1+Inflação!$E$18/100),E510)</f>
        <v>238.35858087999998</v>
      </c>
    </row>
    <row r="511" spans="2:6" ht="22.5" x14ac:dyDescent="0.25">
      <c r="B511" s="22">
        <v>30062</v>
      </c>
      <c r="C511" s="23" t="s">
        <v>592</v>
      </c>
      <c r="D511" s="24" t="s">
        <v>90</v>
      </c>
      <c r="E511" s="25">
        <v>214.16</v>
      </c>
      <c r="F511" s="34">
        <f>IF($J$2="Sim",E511*(1+Inflação!$E$18/100),E511)</f>
        <v>238.35858087999998</v>
      </c>
    </row>
    <row r="512" spans="2:6" ht="22.5" x14ac:dyDescent="0.25">
      <c r="B512" s="22">
        <v>30063</v>
      </c>
      <c r="C512" s="23" t="s">
        <v>593</v>
      </c>
      <c r="D512" s="24" t="s">
        <v>90</v>
      </c>
      <c r="E512" s="25">
        <v>250.83</v>
      </c>
      <c r="F512" s="33">
        <f>IF($J$2="Sim",E512*(1+Inflação!$E$18/100),E512)</f>
        <v>279.17203418999998</v>
      </c>
    </row>
    <row r="513" spans="2:6" ht="22.5" x14ac:dyDescent="0.25">
      <c r="B513" s="22">
        <v>30064</v>
      </c>
      <c r="C513" s="23" t="s">
        <v>594</v>
      </c>
      <c r="D513" s="24" t="s">
        <v>90</v>
      </c>
      <c r="E513" s="25">
        <v>283.3</v>
      </c>
      <c r="F513" s="34">
        <f>IF($J$2="Sim",E513*(1+Inflação!$E$18/100),E513)</f>
        <v>315.3109169</v>
      </c>
    </row>
    <row r="514" spans="2:6" ht="22.5" x14ac:dyDescent="0.25">
      <c r="B514" s="22">
        <v>30071</v>
      </c>
      <c r="C514" s="23" t="s">
        <v>595</v>
      </c>
      <c r="D514" s="24" t="s">
        <v>90</v>
      </c>
      <c r="E514" s="25">
        <v>336.76</v>
      </c>
      <c r="F514" s="33">
        <f>IF($J$2="Sim",E514*(1+Inflação!$E$18/100),E514)</f>
        <v>374.81152267999994</v>
      </c>
    </row>
    <row r="515" spans="2:6" ht="22.5" x14ac:dyDescent="0.25">
      <c r="B515" s="22">
        <v>30073</v>
      </c>
      <c r="C515" s="23" t="s">
        <v>596</v>
      </c>
      <c r="D515" s="24" t="s">
        <v>90</v>
      </c>
      <c r="E515" s="25">
        <v>348.88</v>
      </c>
      <c r="F515" s="34">
        <f>IF($J$2="Sim",E515*(1+Inflação!$E$18/100),E515)</f>
        <v>388.30099783999998</v>
      </c>
    </row>
    <row r="516" spans="2:6" ht="22.5" x14ac:dyDescent="0.25">
      <c r="B516" s="22">
        <v>30074</v>
      </c>
      <c r="C516" s="23" t="s">
        <v>597</v>
      </c>
      <c r="D516" s="24" t="s">
        <v>90</v>
      </c>
      <c r="E516" s="25">
        <v>389</v>
      </c>
      <c r="F516" s="33">
        <f>IF($J$2="Sim",E516*(1+Inflação!$E$18/100),E516)</f>
        <v>432.95427699999993</v>
      </c>
    </row>
    <row r="517" spans="2:6" ht="22.5" x14ac:dyDescent="0.25">
      <c r="B517" s="22">
        <v>30075</v>
      </c>
      <c r="C517" s="23" t="s">
        <v>598</v>
      </c>
      <c r="D517" s="24" t="s">
        <v>90</v>
      </c>
      <c r="E517" s="25">
        <v>458.55</v>
      </c>
      <c r="F517" s="34">
        <f>IF($J$2="Sim",E517*(1+Inflação!$E$18/100),E517)</f>
        <v>510.36294014999999</v>
      </c>
    </row>
    <row r="518" spans="2:6" ht="22.5" x14ac:dyDescent="0.25">
      <c r="B518" s="22">
        <v>30076</v>
      </c>
      <c r="C518" s="23" t="s">
        <v>599</v>
      </c>
      <c r="D518" s="24" t="s">
        <v>90</v>
      </c>
      <c r="E518" s="25">
        <v>450.19</v>
      </c>
      <c r="F518" s="33">
        <f>IF($J$2="Sim",E518*(1+Inflação!$E$18/100),E518)</f>
        <v>501.05831866999995</v>
      </c>
    </row>
    <row r="519" spans="2:6" x14ac:dyDescent="0.25">
      <c r="B519" s="22">
        <v>30087</v>
      </c>
      <c r="C519" s="23" t="s">
        <v>600</v>
      </c>
      <c r="D519" s="24" t="s">
        <v>90</v>
      </c>
      <c r="E519" s="25">
        <v>794.67</v>
      </c>
      <c r="F519" s="34">
        <f>IF($J$2="Sim",E519*(1+Inflação!$E$18/100),E519)</f>
        <v>884.46214730999986</v>
      </c>
    </row>
    <row r="520" spans="2:6" x14ac:dyDescent="0.25">
      <c r="B520" s="22">
        <v>30090</v>
      </c>
      <c r="C520" s="23" t="s">
        <v>601</v>
      </c>
      <c r="D520" s="24" t="s">
        <v>90</v>
      </c>
      <c r="E520" s="25">
        <v>660.7</v>
      </c>
      <c r="F520" s="33">
        <f>IF($J$2="Sim",E520*(1+Inflação!$E$18/100),E520)</f>
        <v>735.35447509999995</v>
      </c>
    </row>
    <row r="521" spans="2:6" x14ac:dyDescent="0.25">
      <c r="B521" s="18">
        <v>30100</v>
      </c>
      <c r="C521" s="19" t="s">
        <v>602</v>
      </c>
      <c r="D521" s="20"/>
      <c r="E521" s="21" t="s">
        <v>72</v>
      </c>
      <c r="F521" s="34"/>
    </row>
    <row r="522" spans="2:6" x14ac:dyDescent="0.25">
      <c r="B522" s="22">
        <v>30133</v>
      </c>
      <c r="C522" s="23" t="s">
        <v>603</v>
      </c>
      <c r="D522" s="24" t="s">
        <v>238</v>
      </c>
      <c r="E522" s="25">
        <v>37.99</v>
      </c>
      <c r="F522" s="33">
        <f>IF($J$2="Sim",E522*(1+Inflação!$E$18/100),E522)</f>
        <v>42.282604069999998</v>
      </c>
    </row>
    <row r="523" spans="2:6" x14ac:dyDescent="0.25">
      <c r="B523" s="22">
        <v>30134</v>
      </c>
      <c r="C523" s="23" t="s">
        <v>604</v>
      </c>
      <c r="D523" s="24" t="s">
        <v>238</v>
      </c>
      <c r="E523" s="25">
        <v>53.38</v>
      </c>
      <c r="F523" s="34">
        <f>IF($J$2="Sim",E523*(1+Inflação!$E$18/100),E523)</f>
        <v>59.41156634</v>
      </c>
    </row>
    <row r="524" spans="2:6" x14ac:dyDescent="0.25">
      <c r="B524" s="18">
        <v>30200</v>
      </c>
      <c r="C524" s="19" t="s">
        <v>605</v>
      </c>
      <c r="D524" s="20"/>
      <c r="E524" s="21" t="s">
        <v>72</v>
      </c>
      <c r="F524" s="33"/>
    </row>
    <row r="525" spans="2:6" x14ac:dyDescent="0.25">
      <c r="B525" s="22">
        <v>30250</v>
      </c>
      <c r="C525" s="23" t="s">
        <v>606</v>
      </c>
      <c r="D525" s="24" t="s">
        <v>90</v>
      </c>
      <c r="E525" s="25">
        <v>1547.8</v>
      </c>
      <c r="F525" s="34">
        <f>IF($J$2="Sim",E525*(1+Inflação!$E$18/100),E525)</f>
        <v>1722.6905653999997</v>
      </c>
    </row>
    <row r="526" spans="2:6" x14ac:dyDescent="0.25">
      <c r="B526" s="22">
        <v>30251</v>
      </c>
      <c r="C526" s="23" t="s">
        <v>607</v>
      </c>
      <c r="D526" s="24" t="s">
        <v>90</v>
      </c>
      <c r="E526" s="25">
        <v>1980.2</v>
      </c>
      <c r="F526" s="33">
        <f>IF($J$2="Sim",E526*(1+Inflação!$E$18/100),E526)</f>
        <v>2203.9487386000001</v>
      </c>
    </row>
    <row r="527" spans="2:6" x14ac:dyDescent="0.25">
      <c r="B527" s="22">
        <v>30252</v>
      </c>
      <c r="C527" s="23" t="s">
        <v>608</v>
      </c>
      <c r="D527" s="24" t="s">
        <v>90</v>
      </c>
      <c r="E527" s="25">
        <v>1845.44</v>
      </c>
      <c r="F527" s="34">
        <f>IF($J$2="Sim",E527*(1+Inflação!$E$18/100),E527)</f>
        <v>2053.9618019199997</v>
      </c>
    </row>
    <row r="528" spans="2:6" x14ac:dyDescent="0.25">
      <c r="B528" s="18">
        <v>30400</v>
      </c>
      <c r="C528" s="19" t="s">
        <v>463</v>
      </c>
      <c r="D528" s="20"/>
      <c r="E528" s="21" t="s">
        <v>72</v>
      </c>
      <c r="F528" s="33"/>
    </row>
    <row r="529" spans="2:6" x14ac:dyDescent="0.25">
      <c r="B529" s="22">
        <v>30488</v>
      </c>
      <c r="C529" s="23" t="s">
        <v>609</v>
      </c>
      <c r="D529" s="24" t="s">
        <v>74</v>
      </c>
      <c r="E529" s="25">
        <v>110.83</v>
      </c>
      <c r="F529" s="34">
        <f>IF($J$2="Sim",E529*(1+Inflação!$E$18/100),E529)</f>
        <v>123.35301418999998</v>
      </c>
    </row>
    <row r="530" spans="2:6" x14ac:dyDescent="0.25">
      <c r="B530" s="18">
        <v>30500</v>
      </c>
      <c r="C530" s="19" t="s">
        <v>610</v>
      </c>
      <c r="D530" s="20"/>
      <c r="E530" s="21" t="s">
        <v>72</v>
      </c>
      <c r="F530" s="33"/>
    </row>
    <row r="531" spans="2:6" ht="22.5" x14ac:dyDescent="0.25">
      <c r="B531" s="22">
        <v>30501</v>
      </c>
      <c r="C531" s="23" t="s">
        <v>611</v>
      </c>
      <c r="D531" s="24" t="s">
        <v>74</v>
      </c>
      <c r="E531" s="25">
        <v>159.69999999999999</v>
      </c>
      <c r="F531" s="34">
        <f>IF($J$2="Sim",E531*(1+Inflação!$E$18/100),E531)</f>
        <v>177.74498209999996</v>
      </c>
    </row>
    <row r="532" spans="2:6" ht="22.5" x14ac:dyDescent="0.25">
      <c r="B532" s="22">
        <v>30502</v>
      </c>
      <c r="C532" s="23" t="s">
        <v>612</v>
      </c>
      <c r="D532" s="24" t="s">
        <v>238</v>
      </c>
      <c r="E532" s="25">
        <v>1093.52</v>
      </c>
      <c r="F532" s="33">
        <f>IF($J$2="Sim",E532*(1+Inflação!$E$18/100),E532)</f>
        <v>1217.0801053599998</v>
      </c>
    </row>
    <row r="533" spans="2:6" ht="22.5" x14ac:dyDescent="0.25">
      <c r="B533" s="22">
        <v>30504</v>
      </c>
      <c r="C533" s="23" t="s">
        <v>613</v>
      </c>
      <c r="D533" s="24" t="s">
        <v>238</v>
      </c>
      <c r="E533" s="25">
        <v>1002.93</v>
      </c>
      <c r="F533" s="34">
        <f>IF($J$2="Sim",E533*(1+Inflação!$E$18/100),E533)</f>
        <v>1116.2540694899999</v>
      </c>
    </row>
    <row r="534" spans="2:6" ht="22.5" x14ac:dyDescent="0.25">
      <c r="B534" s="22">
        <v>30506</v>
      </c>
      <c r="C534" s="23" t="s">
        <v>614</v>
      </c>
      <c r="D534" s="24" t="s">
        <v>238</v>
      </c>
      <c r="E534" s="25">
        <v>629.94000000000005</v>
      </c>
      <c r="F534" s="33">
        <f>IF($J$2="Sim",E534*(1+Inflação!$E$18/100),E534)</f>
        <v>701.11881042000005</v>
      </c>
    </row>
    <row r="535" spans="2:6" ht="22.5" x14ac:dyDescent="0.25">
      <c r="B535" s="22">
        <v>30508</v>
      </c>
      <c r="C535" s="23" t="s">
        <v>615</v>
      </c>
      <c r="D535" s="24" t="s">
        <v>238</v>
      </c>
      <c r="E535" s="25">
        <v>743.2</v>
      </c>
      <c r="F535" s="34">
        <f>IF($J$2="Sim",E535*(1+Inflação!$E$18/100),E535)</f>
        <v>827.17639759999997</v>
      </c>
    </row>
    <row r="536" spans="2:6" ht="22.5" x14ac:dyDescent="0.25">
      <c r="B536" s="22">
        <v>30510</v>
      </c>
      <c r="C536" s="23" t="s">
        <v>616</v>
      </c>
      <c r="D536" s="24" t="s">
        <v>238</v>
      </c>
      <c r="E536" s="25">
        <v>884.86</v>
      </c>
      <c r="F536" s="33">
        <f>IF($J$2="Sim",E536*(1+Inflação!$E$18/100),E536)</f>
        <v>984.84298597999998</v>
      </c>
    </row>
    <row r="537" spans="2:6" ht="22.5" x14ac:dyDescent="0.25">
      <c r="B537" s="22">
        <v>30512</v>
      </c>
      <c r="C537" s="23" t="s">
        <v>617</v>
      </c>
      <c r="D537" s="24" t="s">
        <v>238</v>
      </c>
      <c r="E537" s="25">
        <v>1040.5999999999999</v>
      </c>
      <c r="F537" s="34">
        <f>IF($J$2="Sim",E537*(1+Inflação!$E$18/100),E537)</f>
        <v>1158.1805157999997</v>
      </c>
    </row>
    <row r="538" spans="2:6" ht="22.5" x14ac:dyDescent="0.25">
      <c r="B538" s="22">
        <v>30516</v>
      </c>
      <c r="C538" s="23" t="s">
        <v>618</v>
      </c>
      <c r="D538" s="24" t="s">
        <v>238</v>
      </c>
      <c r="E538" s="25">
        <v>603.04999999999995</v>
      </c>
      <c r="F538" s="33">
        <f>IF($J$2="Sim",E538*(1+Inflação!$E$18/100),E538)</f>
        <v>671.19042864999994</v>
      </c>
    </row>
    <row r="539" spans="2:6" ht="22.5" x14ac:dyDescent="0.25">
      <c r="B539" s="22">
        <v>30518</v>
      </c>
      <c r="C539" s="23" t="s">
        <v>619</v>
      </c>
      <c r="D539" s="24" t="s">
        <v>238</v>
      </c>
      <c r="E539" s="25">
        <v>566.94000000000005</v>
      </c>
      <c r="F539" s="34">
        <f>IF($J$2="Sim",E539*(1+Inflação!$E$18/100),E539)</f>
        <v>631.00025142000004</v>
      </c>
    </row>
    <row r="540" spans="2:6" ht="22.5" x14ac:dyDescent="0.25">
      <c r="B540" s="22">
        <v>30520</v>
      </c>
      <c r="C540" s="23" t="s">
        <v>620</v>
      </c>
      <c r="D540" s="24" t="s">
        <v>238</v>
      </c>
      <c r="E540" s="25">
        <v>944.69</v>
      </c>
      <c r="F540" s="33">
        <f>IF($J$2="Sim",E540*(1+Inflação!$E$18/100),E540)</f>
        <v>1051.4333571699999</v>
      </c>
    </row>
    <row r="541" spans="2:6" ht="22.5" x14ac:dyDescent="0.25">
      <c r="B541" s="22">
        <v>30522</v>
      </c>
      <c r="C541" s="23" t="s">
        <v>621</v>
      </c>
      <c r="D541" s="24" t="s">
        <v>238</v>
      </c>
      <c r="E541" s="25">
        <v>737.66</v>
      </c>
      <c r="F541" s="34">
        <f>IF($J$2="Sim",E541*(1+Inflação!$E$18/100),E541)</f>
        <v>821.01041637999992</v>
      </c>
    </row>
    <row r="542" spans="2:6" ht="22.5" x14ac:dyDescent="0.25">
      <c r="B542" s="22">
        <v>30524</v>
      </c>
      <c r="C542" s="23" t="s">
        <v>622</v>
      </c>
      <c r="D542" s="24" t="s">
        <v>238</v>
      </c>
      <c r="E542" s="25">
        <v>921.19</v>
      </c>
      <c r="F542" s="33">
        <f>IF($J$2="Sim",E542*(1+Inflação!$E$18/100),E542)</f>
        <v>1025.27802167</v>
      </c>
    </row>
    <row r="543" spans="2:6" ht="22.5" x14ac:dyDescent="0.25">
      <c r="B543" s="22">
        <v>30526</v>
      </c>
      <c r="C543" s="23" t="s">
        <v>623</v>
      </c>
      <c r="D543" s="24" t="s">
        <v>238</v>
      </c>
      <c r="E543" s="25">
        <v>1119.24</v>
      </c>
      <c r="F543" s="34">
        <f>IF($J$2="Sim",E543*(1+Inflação!$E$18/100),E543)</f>
        <v>1245.70628532</v>
      </c>
    </row>
    <row r="544" spans="2:6" ht="22.5" x14ac:dyDescent="0.25">
      <c r="B544" s="22">
        <v>30528</v>
      </c>
      <c r="C544" s="23" t="s">
        <v>624</v>
      </c>
      <c r="D544" s="24" t="s">
        <v>238</v>
      </c>
      <c r="E544" s="25">
        <v>936.17</v>
      </c>
      <c r="F544" s="33">
        <f>IF($J$2="Sim",E544*(1+Inflação!$E$18/100),E544)</f>
        <v>1041.9506568099998</v>
      </c>
    </row>
    <row r="545" spans="2:6" ht="22.5" x14ac:dyDescent="0.25">
      <c r="B545" s="22">
        <v>30539</v>
      </c>
      <c r="C545" s="23" t="s">
        <v>625</v>
      </c>
      <c r="D545" s="24" t="s">
        <v>238</v>
      </c>
      <c r="E545" s="25">
        <v>931.24</v>
      </c>
      <c r="F545" s="34">
        <f>IF($J$2="Sim",E545*(1+Inflação!$E$18/100),E545)</f>
        <v>1036.46360132</v>
      </c>
    </row>
    <row r="546" spans="2:6" x14ac:dyDescent="0.25">
      <c r="B546" s="22">
        <v>30540</v>
      </c>
      <c r="C546" s="23" t="s">
        <v>626</v>
      </c>
      <c r="D546" s="24" t="s">
        <v>74</v>
      </c>
      <c r="E546" s="25">
        <v>114.04</v>
      </c>
      <c r="F546" s="33">
        <f>IF($J$2="Sim",E546*(1+Inflação!$E$18/100),E546)</f>
        <v>126.92572172</v>
      </c>
    </row>
    <row r="547" spans="2:6" x14ac:dyDescent="0.25">
      <c r="B547" s="22">
        <v>30542</v>
      </c>
      <c r="C547" s="23" t="s">
        <v>627</v>
      </c>
      <c r="D547" s="24" t="s">
        <v>265</v>
      </c>
      <c r="E547" s="25">
        <v>15.81</v>
      </c>
      <c r="F547" s="34">
        <f>IF($J$2="Sim",E547*(1+Inflação!$E$18/100),E547)</f>
        <v>17.59641933</v>
      </c>
    </row>
    <row r="548" spans="2:6" ht="22.5" x14ac:dyDescent="0.25">
      <c r="B548" s="22">
        <v>30543</v>
      </c>
      <c r="C548" s="23" t="s">
        <v>628</v>
      </c>
      <c r="D548" s="24" t="s">
        <v>108</v>
      </c>
      <c r="E548" s="25">
        <v>91.62</v>
      </c>
      <c r="F548" s="33">
        <f>IF($J$2="Sim",E548*(1+Inflação!$E$18/100),E548)</f>
        <v>101.97241866</v>
      </c>
    </row>
    <row r="549" spans="2:6" ht="22.5" x14ac:dyDescent="0.25">
      <c r="B549" s="22">
        <v>30545</v>
      </c>
      <c r="C549" s="23" t="s">
        <v>629</v>
      </c>
      <c r="D549" s="24" t="s">
        <v>90</v>
      </c>
      <c r="E549" s="25">
        <v>120.19</v>
      </c>
      <c r="F549" s="34">
        <f>IF($J$2="Sim",E549*(1+Inflação!$E$18/100),E549)</f>
        <v>133.77062866999998</v>
      </c>
    </row>
    <row r="550" spans="2:6" x14ac:dyDescent="0.25">
      <c r="B550" s="22">
        <v>30549</v>
      </c>
      <c r="C550" s="23" t="s">
        <v>630</v>
      </c>
      <c r="D550" s="24" t="s">
        <v>238</v>
      </c>
      <c r="E550" s="25">
        <v>102.79</v>
      </c>
      <c r="F550" s="33">
        <f>IF($J$2="Sim",E550*(1+Inflação!$E$18/100),E550)</f>
        <v>114.40455046999999</v>
      </c>
    </row>
    <row r="551" spans="2:6" x14ac:dyDescent="0.25">
      <c r="B551" s="22">
        <v>30550</v>
      </c>
      <c r="C551" s="23" t="s">
        <v>631</v>
      </c>
      <c r="D551" s="24" t="s">
        <v>238</v>
      </c>
      <c r="E551" s="25">
        <v>107.54</v>
      </c>
      <c r="F551" s="34">
        <f>IF($J$2="Sim",E551*(1+Inflação!$E$18/100),E551)</f>
        <v>119.69126722</v>
      </c>
    </row>
    <row r="552" spans="2:6" ht="22.5" x14ac:dyDescent="0.25">
      <c r="B552" s="22">
        <v>30551</v>
      </c>
      <c r="C552" s="23" t="s">
        <v>632</v>
      </c>
      <c r="D552" s="24" t="s">
        <v>238</v>
      </c>
      <c r="E552" s="25">
        <v>380.31</v>
      </c>
      <c r="F552" s="33">
        <f>IF($J$2="Sim",E552*(1+Inflação!$E$18/100),E552)</f>
        <v>423.28236782999994</v>
      </c>
    </row>
    <row r="553" spans="2:6" ht="22.5" x14ac:dyDescent="0.25">
      <c r="B553" s="22">
        <v>30552</v>
      </c>
      <c r="C553" s="23" t="s">
        <v>633</v>
      </c>
      <c r="D553" s="24" t="s">
        <v>238</v>
      </c>
      <c r="E553" s="25">
        <v>820.01</v>
      </c>
      <c r="F553" s="34">
        <f>IF($J$2="Sim",E553*(1+Inflação!$E$18/100),E553)</f>
        <v>912.66538992999995</v>
      </c>
    </row>
    <row r="554" spans="2:6" ht="22.5" x14ac:dyDescent="0.25">
      <c r="B554" s="22">
        <v>30554</v>
      </c>
      <c r="C554" s="23" t="s">
        <v>634</v>
      </c>
      <c r="D554" s="24" t="s">
        <v>238</v>
      </c>
      <c r="E554" s="25">
        <v>871.67</v>
      </c>
      <c r="F554" s="33">
        <f>IF($J$2="Sim",E554*(1+Inflação!$E$18/100),E554)</f>
        <v>970.16260830999988</v>
      </c>
    </row>
    <row r="555" spans="2:6" ht="22.5" x14ac:dyDescent="0.25">
      <c r="B555" s="22">
        <v>30556</v>
      </c>
      <c r="C555" s="23" t="s">
        <v>635</v>
      </c>
      <c r="D555" s="24" t="s">
        <v>238</v>
      </c>
      <c r="E555" s="25">
        <v>951.87</v>
      </c>
      <c r="F555" s="34">
        <f>IF($J$2="Sim",E555*(1+Inflação!$E$18/100),E555)</f>
        <v>1059.4246469099999</v>
      </c>
    </row>
    <row r="556" spans="2:6" ht="22.5" x14ac:dyDescent="0.25">
      <c r="B556" s="22">
        <v>30558</v>
      </c>
      <c r="C556" s="23" t="s">
        <v>636</v>
      </c>
      <c r="D556" s="24" t="s">
        <v>238</v>
      </c>
      <c r="E556" s="25">
        <v>914.28</v>
      </c>
      <c r="F556" s="33">
        <f>IF($J$2="Sim",E556*(1+Inflação!$E$18/100),E556)</f>
        <v>1017.5872400399999</v>
      </c>
    </row>
    <row r="557" spans="2:6" x14ac:dyDescent="0.25">
      <c r="B557" s="22">
        <v>30560</v>
      </c>
      <c r="C557" s="23" t="s">
        <v>637</v>
      </c>
      <c r="D557" s="24" t="s">
        <v>238</v>
      </c>
      <c r="E557" s="25">
        <v>978.35</v>
      </c>
      <c r="F557" s="34">
        <f>IF($J$2="Sim",E557*(1+Inflação!$E$18/100),E557)</f>
        <v>1088.89670155</v>
      </c>
    </row>
    <row r="558" spans="2:6" ht="22.5" x14ac:dyDescent="0.25">
      <c r="B558" s="22">
        <v>30564</v>
      </c>
      <c r="C558" s="23" t="s">
        <v>638</v>
      </c>
      <c r="D558" s="24" t="s">
        <v>238</v>
      </c>
      <c r="E558" s="25">
        <v>893.04</v>
      </c>
      <c r="F558" s="33">
        <f>IF($J$2="Sim",E558*(1+Inflação!$E$18/100),E558)</f>
        <v>993.9472687199999</v>
      </c>
    </row>
    <row r="559" spans="2:6" ht="22.5" x14ac:dyDescent="0.25">
      <c r="B559" s="22">
        <v>30569</v>
      </c>
      <c r="C559" s="23" t="s">
        <v>639</v>
      </c>
      <c r="D559" s="24" t="s">
        <v>238</v>
      </c>
      <c r="E559" s="25">
        <v>978.35</v>
      </c>
      <c r="F559" s="34">
        <f>IF($J$2="Sim",E559*(1+Inflação!$E$18/100),E559)</f>
        <v>1088.89670155</v>
      </c>
    </row>
    <row r="560" spans="2:6" ht="22.5" x14ac:dyDescent="0.25">
      <c r="B560" s="22">
        <v>30570</v>
      </c>
      <c r="C560" s="23" t="s">
        <v>640</v>
      </c>
      <c r="D560" s="24" t="s">
        <v>238</v>
      </c>
      <c r="E560" s="25">
        <v>402.34</v>
      </c>
      <c r="F560" s="33">
        <f>IF($J$2="Sim",E560*(1+Inflação!$E$18/100),E560)</f>
        <v>447.80160361999992</v>
      </c>
    </row>
    <row r="561" spans="2:6" ht="22.5" x14ac:dyDescent="0.25">
      <c r="B561" s="22">
        <v>30572</v>
      </c>
      <c r="C561" s="23" t="s">
        <v>641</v>
      </c>
      <c r="D561" s="24" t="s">
        <v>238</v>
      </c>
      <c r="E561" s="25">
        <v>402.15</v>
      </c>
      <c r="F561" s="34">
        <f>IF($J$2="Sim",E561*(1+Inflação!$E$18/100),E561)</f>
        <v>447.59013494999994</v>
      </c>
    </row>
    <row r="562" spans="2:6" ht="22.5" x14ac:dyDescent="0.25">
      <c r="B562" s="22">
        <v>30574</v>
      </c>
      <c r="C562" s="23" t="s">
        <v>642</v>
      </c>
      <c r="D562" s="24" t="s">
        <v>238</v>
      </c>
      <c r="E562" s="25">
        <v>1538.57</v>
      </c>
      <c r="F562" s="33">
        <f>IF($J$2="Sim",E562*(1+Inflação!$E$18/100),E562)</f>
        <v>1712.4176400099998</v>
      </c>
    </row>
    <row r="563" spans="2:6" ht="33.75" x14ac:dyDescent="0.25">
      <c r="B563" s="22">
        <v>30578</v>
      </c>
      <c r="C563" s="23" t="s">
        <v>643</v>
      </c>
      <c r="D563" s="24" t="s">
        <v>238</v>
      </c>
      <c r="E563" s="25">
        <v>806.34</v>
      </c>
      <c r="F563" s="34">
        <f>IF($J$2="Sim",E563*(1+Inflação!$E$18/100),E563)</f>
        <v>897.45077561999994</v>
      </c>
    </row>
    <row r="564" spans="2:6" ht="33.75" x14ac:dyDescent="0.25">
      <c r="B564" s="22">
        <v>30580</v>
      </c>
      <c r="C564" s="23" t="s">
        <v>644</v>
      </c>
      <c r="D564" s="24" t="s">
        <v>238</v>
      </c>
      <c r="E564" s="25">
        <v>732.51</v>
      </c>
      <c r="F564" s="33">
        <f>IF($J$2="Sim",E564*(1+Inflação!$E$18/100),E564)</f>
        <v>815.27850242999989</v>
      </c>
    </row>
    <row r="565" spans="2:6" ht="33.75" x14ac:dyDescent="0.25">
      <c r="B565" s="22">
        <v>30582</v>
      </c>
      <c r="C565" s="23" t="s">
        <v>645</v>
      </c>
      <c r="D565" s="24" t="s">
        <v>238</v>
      </c>
      <c r="E565" s="25">
        <v>943.4</v>
      </c>
      <c r="F565" s="34">
        <f>IF($J$2="Sim",E565*(1+Inflação!$E$18/100),E565)</f>
        <v>1049.9975961999999</v>
      </c>
    </row>
    <row r="566" spans="2:6" ht="22.5" x14ac:dyDescent="0.25">
      <c r="B566" s="22">
        <v>30584</v>
      </c>
      <c r="C566" s="23" t="s">
        <v>646</v>
      </c>
      <c r="D566" s="24" t="s">
        <v>238</v>
      </c>
      <c r="E566" s="25">
        <v>1283.96</v>
      </c>
      <c r="F566" s="33">
        <f>IF($J$2="Sim",E566*(1+Inflação!$E$18/100),E566)</f>
        <v>1429.0384922799999</v>
      </c>
    </row>
    <row r="567" spans="2:6" x14ac:dyDescent="0.25">
      <c r="B567" s="22">
        <v>30590</v>
      </c>
      <c r="C567" s="23" t="s">
        <v>647</v>
      </c>
      <c r="D567" s="24" t="s">
        <v>238</v>
      </c>
      <c r="E567" s="25">
        <v>154.24</v>
      </c>
      <c r="F567" s="34">
        <f>IF($J$2="Sim",E567*(1+Inflação!$E$18/100),E567)</f>
        <v>171.66804031999999</v>
      </c>
    </row>
    <row r="568" spans="2:6" x14ac:dyDescent="0.25">
      <c r="B568" s="22">
        <v>30591</v>
      </c>
      <c r="C568" s="23" t="s">
        <v>648</v>
      </c>
      <c r="D568" s="24" t="s">
        <v>238</v>
      </c>
      <c r="E568" s="25">
        <v>50.39</v>
      </c>
      <c r="F568" s="33">
        <f>IF($J$2="Sim",E568*(1+Inflação!$E$18/100),E568)</f>
        <v>56.083717269999994</v>
      </c>
    </row>
    <row r="569" spans="2:6" x14ac:dyDescent="0.25">
      <c r="B569" s="22">
        <v>30592</v>
      </c>
      <c r="C569" s="23" t="s">
        <v>649</v>
      </c>
      <c r="D569" s="24" t="s">
        <v>238</v>
      </c>
      <c r="E569" s="25">
        <v>124.5</v>
      </c>
      <c r="F569" s="34">
        <f>IF($J$2="Sim",E569*(1+Inflação!$E$18/100),E569)</f>
        <v>138.56762849999998</v>
      </c>
    </row>
    <row r="570" spans="2:6" x14ac:dyDescent="0.25">
      <c r="B570" s="22">
        <v>30594</v>
      </c>
      <c r="C570" s="23" t="s">
        <v>650</v>
      </c>
      <c r="D570" s="24" t="s">
        <v>90</v>
      </c>
      <c r="E570" s="25">
        <v>564.32000000000005</v>
      </c>
      <c r="F570" s="33">
        <f>IF($J$2="Sim",E570*(1+Inflação!$E$18/100),E570)</f>
        <v>628.08420976000002</v>
      </c>
    </row>
    <row r="571" spans="2:6" x14ac:dyDescent="0.25">
      <c r="B571" s="22">
        <v>30595</v>
      </c>
      <c r="C571" s="23" t="s">
        <v>651</v>
      </c>
      <c r="D571" s="24" t="s">
        <v>108</v>
      </c>
      <c r="E571" s="25">
        <v>11.39</v>
      </c>
      <c r="F571" s="34">
        <f>IF($J$2="Sim",E571*(1+Inflação!$E$18/100),E571)</f>
        <v>12.676990269999999</v>
      </c>
    </row>
    <row r="572" spans="2:6" x14ac:dyDescent="0.25">
      <c r="B572" s="18">
        <v>30600</v>
      </c>
      <c r="C572" s="19" t="s">
        <v>652</v>
      </c>
      <c r="D572" s="20"/>
      <c r="E572" s="21" t="s">
        <v>72</v>
      </c>
      <c r="F572" s="33"/>
    </row>
    <row r="573" spans="2:6" ht="22.5" x14ac:dyDescent="0.25">
      <c r="B573" s="22">
        <v>30601</v>
      </c>
      <c r="C573" s="23" t="s">
        <v>653</v>
      </c>
      <c r="D573" s="24" t="s">
        <v>448</v>
      </c>
      <c r="E573" s="25">
        <v>426.7</v>
      </c>
      <c r="F573" s="34">
        <f>IF($J$2="Sim",E573*(1+Inflação!$E$18/100),E573)</f>
        <v>474.91411309999995</v>
      </c>
    </row>
    <row r="574" spans="2:6" ht="22.5" x14ac:dyDescent="0.25">
      <c r="B574" s="22">
        <v>30602</v>
      </c>
      <c r="C574" s="23" t="s">
        <v>654</v>
      </c>
      <c r="D574" s="24" t="s">
        <v>448</v>
      </c>
      <c r="E574" s="25">
        <v>529.11</v>
      </c>
      <c r="F574" s="33">
        <f>IF($J$2="Sim",E574*(1+Inflação!$E$18/100),E574)</f>
        <v>588.89572622999992</v>
      </c>
    </row>
    <row r="575" spans="2:6" x14ac:dyDescent="0.25">
      <c r="B575" s="22">
        <v>30610</v>
      </c>
      <c r="C575" s="23" t="s">
        <v>655</v>
      </c>
      <c r="D575" s="24" t="s">
        <v>108</v>
      </c>
      <c r="E575" s="25">
        <v>10.67</v>
      </c>
      <c r="F575" s="34">
        <f>IF($J$2="Sim",E575*(1+Inflação!$E$18/100),E575)</f>
        <v>11.875635309999998</v>
      </c>
    </row>
    <row r="576" spans="2:6" x14ac:dyDescent="0.25">
      <c r="B576" s="22">
        <v>30611</v>
      </c>
      <c r="C576" s="23" t="s">
        <v>656</v>
      </c>
      <c r="D576" s="24" t="s">
        <v>108</v>
      </c>
      <c r="E576" s="25">
        <v>10.06</v>
      </c>
      <c r="F576" s="33">
        <f>IF($J$2="Sim",E576*(1+Inflação!$E$18/100),E576)</f>
        <v>11.19670958</v>
      </c>
    </row>
    <row r="577" spans="2:6" x14ac:dyDescent="0.25">
      <c r="B577" s="22">
        <v>30612</v>
      </c>
      <c r="C577" s="23" t="s">
        <v>657</v>
      </c>
      <c r="D577" s="24" t="s">
        <v>108</v>
      </c>
      <c r="E577" s="25">
        <v>10.86</v>
      </c>
      <c r="F577" s="34">
        <f>IF($J$2="Sim",E577*(1+Inflação!$E$18/100),E577)</f>
        <v>12.087103979999998</v>
      </c>
    </row>
    <row r="578" spans="2:6" x14ac:dyDescent="0.25">
      <c r="B578" s="22">
        <v>30613</v>
      </c>
      <c r="C578" s="23" t="s">
        <v>658</v>
      </c>
      <c r="D578" s="24" t="s">
        <v>238</v>
      </c>
      <c r="E578" s="25">
        <v>127.04</v>
      </c>
      <c r="F578" s="33">
        <f>IF($J$2="Sim",E578*(1+Inflação!$E$18/100),E578)</f>
        <v>141.39463071999998</v>
      </c>
    </row>
    <row r="579" spans="2:6" x14ac:dyDescent="0.25">
      <c r="B579" s="22">
        <v>30615</v>
      </c>
      <c r="C579" s="23" t="s">
        <v>659</v>
      </c>
      <c r="D579" s="24" t="s">
        <v>108</v>
      </c>
      <c r="E579" s="25">
        <v>10.65</v>
      </c>
      <c r="F579" s="34">
        <f>IF($J$2="Sim",E579*(1+Inflação!$E$18/100),E579)</f>
        <v>11.85337545</v>
      </c>
    </row>
    <row r="580" spans="2:6" x14ac:dyDescent="0.25">
      <c r="B580" s="22">
        <v>30616</v>
      </c>
      <c r="C580" s="23" t="s">
        <v>660</v>
      </c>
      <c r="D580" s="24" t="s">
        <v>108</v>
      </c>
      <c r="E580" s="25">
        <v>9.98</v>
      </c>
      <c r="F580" s="33">
        <f>IF($J$2="Sim",E580*(1+Inflação!$E$18/100),E580)</f>
        <v>11.10767014</v>
      </c>
    </row>
    <row r="581" spans="2:6" x14ac:dyDescent="0.25">
      <c r="B581" s="22">
        <v>30617</v>
      </c>
      <c r="C581" s="23" t="s">
        <v>661</v>
      </c>
      <c r="D581" s="24" t="s">
        <v>108</v>
      </c>
      <c r="E581" s="25">
        <v>11.38</v>
      </c>
      <c r="F581" s="34">
        <f>IF($J$2="Sim",E581*(1+Inflação!$E$18/100),E581)</f>
        <v>12.66586034</v>
      </c>
    </row>
    <row r="582" spans="2:6" x14ac:dyDescent="0.25">
      <c r="B582" s="22">
        <v>30640</v>
      </c>
      <c r="C582" s="23" t="s">
        <v>662</v>
      </c>
      <c r="D582" s="24" t="s">
        <v>265</v>
      </c>
      <c r="E582" s="25">
        <v>11.49</v>
      </c>
      <c r="F582" s="33">
        <f>IF($J$2="Sim",E582*(1+Inflação!$E$18/100),E582)</f>
        <v>12.78828957</v>
      </c>
    </row>
    <row r="583" spans="2:6" ht="22.5" x14ac:dyDescent="0.25">
      <c r="B583" s="22">
        <v>30650</v>
      </c>
      <c r="C583" s="23" t="s">
        <v>663</v>
      </c>
      <c r="D583" s="24" t="s">
        <v>448</v>
      </c>
      <c r="E583" s="25">
        <v>183.72</v>
      </c>
      <c r="F583" s="34">
        <f>IF($J$2="Sim",E583*(1+Inflação!$E$18/100),E583)</f>
        <v>204.47907395999999</v>
      </c>
    </row>
    <row r="584" spans="2:6" x14ac:dyDescent="0.25">
      <c r="B584" s="22">
        <v>30670</v>
      </c>
      <c r="C584" s="23" t="s">
        <v>664</v>
      </c>
      <c r="D584" s="24" t="s">
        <v>90</v>
      </c>
      <c r="E584" s="25">
        <v>1130.29</v>
      </c>
      <c r="F584" s="33">
        <f>IF($J$2="Sim",E584*(1+Inflação!$E$18/100),E584)</f>
        <v>1258.0048579699999</v>
      </c>
    </row>
    <row r="585" spans="2:6" x14ac:dyDescent="0.25">
      <c r="B585" s="22">
        <v>30680</v>
      </c>
      <c r="C585" s="23" t="s">
        <v>665</v>
      </c>
      <c r="D585" s="24" t="s">
        <v>108</v>
      </c>
      <c r="E585" s="25">
        <v>11.8</v>
      </c>
      <c r="F585" s="34">
        <f>IF($J$2="Sim",E585*(1+Inflação!$E$18/100),E585)</f>
        <v>13.133317399999999</v>
      </c>
    </row>
    <row r="586" spans="2:6" x14ac:dyDescent="0.25">
      <c r="B586" s="22">
        <v>30681</v>
      </c>
      <c r="C586" s="23" t="s">
        <v>666</v>
      </c>
      <c r="D586" s="24" t="s">
        <v>108</v>
      </c>
      <c r="E586" s="25">
        <v>11.19</v>
      </c>
      <c r="F586" s="33">
        <f>IF($J$2="Sim",E586*(1+Inflação!$E$18/100),E586)</f>
        <v>12.454391669999998</v>
      </c>
    </row>
    <row r="587" spans="2:6" x14ac:dyDescent="0.25">
      <c r="B587" s="22">
        <v>30682</v>
      </c>
      <c r="C587" s="23" t="s">
        <v>667</v>
      </c>
      <c r="D587" s="24" t="s">
        <v>108</v>
      </c>
      <c r="E587" s="25">
        <v>9.9499999999999993</v>
      </c>
      <c r="F587" s="34">
        <f>IF($J$2="Sim",E587*(1+Inflação!$E$18/100),E587)</f>
        <v>11.074280349999999</v>
      </c>
    </row>
    <row r="588" spans="2:6" x14ac:dyDescent="0.25">
      <c r="B588" s="22">
        <v>30683</v>
      </c>
      <c r="C588" s="23" t="s">
        <v>668</v>
      </c>
      <c r="D588" s="24" t="s">
        <v>108</v>
      </c>
      <c r="E588" s="25">
        <v>10.76</v>
      </c>
      <c r="F588" s="33">
        <f>IF($J$2="Sim",E588*(1+Inflação!$E$18/100),E588)</f>
        <v>11.97580468</v>
      </c>
    </row>
    <row r="589" spans="2:6" x14ac:dyDescent="0.25">
      <c r="B589" s="22">
        <v>30687</v>
      </c>
      <c r="C589" s="23" t="s">
        <v>669</v>
      </c>
      <c r="D589" s="24" t="s">
        <v>108</v>
      </c>
      <c r="E589" s="25">
        <v>15.09</v>
      </c>
      <c r="F589" s="34">
        <f>IF($J$2="Sim",E589*(1+Inflação!$E$18/100),E589)</f>
        <v>16.795064369999999</v>
      </c>
    </row>
    <row r="590" spans="2:6" ht="22.5" x14ac:dyDescent="0.25">
      <c r="B590" s="22">
        <v>30688</v>
      </c>
      <c r="C590" s="23" t="s">
        <v>670</v>
      </c>
      <c r="D590" s="24" t="s">
        <v>108</v>
      </c>
      <c r="E590" s="25">
        <v>22.7</v>
      </c>
      <c r="F590" s="33">
        <f>IF($J$2="Sim",E590*(1+Inflação!$E$18/100),E590)</f>
        <v>25.264941099999998</v>
      </c>
    </row>
    <row r="591" spans="2:6" ht="22.5" x14ac:dyDescent="0.25">
      <c r="B591" s="22">
        <v>30689</v>
      </c>
      <c r="C591" s="23" t="s">
        <v>671</v>
      </c>
      <c r="D591" s="24" t="s">
        <v>108</v>
      </c>
      <c r="E591" s="25">
        <v>24.07</v>
      </c>
      <c r="F591" s="34">
        <f>IF($J$2="Sim",E591*(1+Inflação!$E$18/100),E591)</f>
        <v>26.789741509999999</v>
      </c>
    </row>
    <row r="592" spans="2:6" x14ac:dyDescent="0.25">
      <c r="B592" s="22">
        <v>30690</v>
      </c>
      <c r="C592" s="23" t="s">
        <v>672</v>
      </c>
      <c r="D592" s="24" t="s">
        <v>90</v>
      </c>
      <c r="E592" s="25">
        <v>1296.07</v>
      </c>
      <c r="F592" s="33">
        <f>IF($J$2="Sim",E592*(1+Inflação!$E$18/100),E592)</f>
        <v>1442.5168375099997</v>
      </c>
    </row>
    <row r="593" spans="2:6" x14ac:dyDescent="0.25">
      <c r="B593" s="18">
        <v>30700</v>
      </c>
      <c r="C593" s="19" t="s">
        <v>673</v>
      </c>
      <c r="D593" s="20"/>
      <c r="E593" s="21" t="s">
        <v>72</v>
      </c>
      <c r="F593" s="34"/>
    </row>
    <row r="594" spans="2:6" ht="22.5" x14ac:dyDescent="0.25">
      <c r="B594" s="22">
        <v>30701</v>
      </c>
      <c r="C594" s="23" t="s">
        <v>674</v>
      </c>
      <c r="D594" s="24" t="s">
        <v>238</v>
      </c>
      <c r="E594" s="25">
        <v>232.94</v>
      </c>
      <c r="F594" s="33">
        <f>IF($J$2="Sim",E594*(1+Inflação!$E$18/100),E594)</f>
        <v>259.26058941999997</v>
      </c>
    </row>
    <row r="595" spans="2:6" ht="22.5" x14ac:dyDescent="0.25">
      <c r="B595" s="22">
        <v>30702</v>
      </c>
      <c r="C595" s="23" t="s">
        <v>675</v>
      </c>
      <c r="D595" s="24" t="s">
        <v>238</v>
      </c>
      <c r="E595" s="25">
        <v>229.89</v>
      </c>
      <c r="F595" s="34">
        <f>IF($J$2="Sim",E595*(1+Inflação!$E$18/100),E595)</f>
        <v>255.86596076999996</v>
      </c>
    </row>
    <row r="596" spans="2:6" ht="22.5" x14ac:dyDescent="0.25">
      <c r="B596" s="22">
        <v>30740</v>
      </c>
      <c r="C596" s="23" t="s">
        <v>676</v>
      </c>
      <c r="D596" s="24" t="s">
        <v>238</v>
      </c>
      <c r="E596" s="25">
        <v>833</v>
      </c>
      <c r="F596" s="33">
        <f>IF($J$2="Sim",E596*(1+Inflação!$E$18/100),E596)</f>
        <v>927.12316899999996</v>
      </c>
    </row>
    <row r="597" spans="2:6" ht="22.5" x14ac:dyDescent="0.25">
      <c r="B597" s="22">
        <v>30741</v>
      </c>
      <c r="C597" s="23" t="s">
        <v>677</v>
      </c>
      <c r="D597" s="24" t="s">
        <v>238</v>
      </c>
      <c r="E597" s="25">
        <v>944.08</v>
      </c>
      <c r="F597" s="34">
        <f>IF($J$2="Sim",E597*(1+Inflação!$E$18/100),E597)</f>
        <v>1050.75443144</v>
      </c>
    </row>
    <row r="598" spans="2:6" ht="22.5" x14ac:dyDescent="0.25">
      <c r="B598" s="22">
        <v>30742</v>
      </c>
      <c r="C598" s="23" t="s">
        <v>678</v>
      </c>
      <c r="D598" s="24" t="s">
        <v>238</v>
      </c>
      <c r="E598" s="25">
        <v>833.21</v>
      </c>
      <c r="F598" s="33">
        <f>IF($J$2="Sim",E598*(1+Inflação!$E$18/100),E598)</f>
        <v>927.35689752999997</v>
      </c>
    </row>
    <row r="599" spans="2:6" ht="22.5" x14ac:dyDescent="0.25">
      <c r="B599" s="22">
        <v>30743</v>
      </c>
      <c r="C599" s="23" t="s">
        <v>679</v>
      </c>
      <c r="D599" s="24" t="s">
        <v>238</v>
      </c>
      <c r="E599" s="25">
        <v>886.58</v>
      </c>
      <c r="F599" s="34">
        <f>IF($J$2="Sim",E599*(1+Inflação!$E$18/100),E599)</f>
        <v>986.75733393999997</v>
      </c>
    </row>
    <row r="600" spans="2:6" ht="22.5" x14ac:dyDescent="0.25">
      <c r="B600" s="22">
        <v>30744</v>
      </c>
      <c r="C600" s="23" t="s">
        <v>680</v>
      </c>
      <c r="D600" s="24" t="s">
        <v>238</v>
      </c>
      <c r="E600" s="25">
        <v>961.96</v>
      </c>
      <c r="F600" s="33">
        <f>IF($J$2="Sim",E600*(1+Inflação!$E$18/100),E600)</f>
        <v>1070.6547462799999</v>
      </c>
    </row>
    <row r="601" spans="2:6" ht="22.5" x14ac:dyDescent="0.25">
      <c r="B601" s="22">
        <v>30745</v>
      </c>
      <c r="C601" s="23" t="s">
        <v>681</v>
      </c>
      <c r="D601" s="24" t="s">
        <v>238</v>
      </c>
      <c r="E601" s="25">
        <v>967.17</v>
      </c>
      <c r="F601" s="34">
        <f>IF($J$2="Sim",E601*(1+Inflação!$E$18/100),E601)</f>
        <v>1076.45343981</v>
      </c>
    </row>
    <row r="602" spans="2:6" ht="22.5" x14ac:dyDescent="0.25">
      <c r="B602" s="22">
        <v>30746</v>
      </c>
      <c r="C602" s="23" t="s">
        <v>682</v>
      </c>
      <c r="D602" s="24" t="s">
        <v>238</v>
      </c>
      <c r="E602" s="25">
        <v>566.5</v>
      </c>
      <c r="F602" s="33">
        <f>IF($J$2="Sim",E602*(1+Inflação!$E$18/100),E602)</f>
        <v>630.51053449999995</v>
      </c>
    </row>
    <row r="603" spans="2:6" x14ac:dyDescent="0.25">
      <c r="B603" s="22">
        <v>30747</v>
      </c>
      <c r="C603" s="23" t="s">
        <v>683</v>
      </c>
      <c r="D603" s="24" t="s">
        <v>238</v>
      </c>
      <c r="E603" s="25">
        <v>485.57</v>
      </c>
      <c r="F603" s="34">
        <f>IF($J$2="Sim",E603*(1+Inflação!$E$18/100),E603)</f>
        <v>540.4360110099999</v>
      </c>
    </row>
    <row r="604" spans="2:6" ht="22.5" x14ac:dyDescent="0.25">
      <c r="B604" s="22">
        <v>30750</v>
      </c>
      <c r="C604" s="23" t="s">
        <v>684</v>
      </c>
      <c r="D604" s="24" t="s">
        <v>563</v>
      </c>
      <c r="E604" s="25">
        <v>1112.55</v>
      </c>
      <c r="F604" s="33">
        <f>IF($J$2="Sim",E604*(1+Inflação!$E$18/100),E604)</f>
        <v>1238.2603621499998</v>
      </c>
    </row>
    <row r="605" spans="2:6" x14ac:dyDescent="0.25">
      <c r="B605" s="18">
        <v>31000</v>
      </c>
      <c r="C605" s="19" t="s">
        <v>685</v>
      </c>
      <c r="D605" s="20"/>
      <c r="E605" s="21" t="s">
        <v>72</v>
      </c>
      <c r="F605" s="34"/>
    </row>
    <row r="606" spans="2:6" x14ac:dyDescent="0.25">
      <c r="B606" s="22">
        <v>31006</v>
      </c>
      <c r="C606" s="23" t="s">
        <v>686</v>
      </c>
      <c r="D606" s="24" t="s">
        <v>90</v>
      </c>
      <c r="E606" s="25">
        <v>28.56</v>
      </c>
      <c r="F606" s="33">
        <f>IF($J$2="Sim",E606*(1+Inflação!$E$18/100),E606)</f>
        <v>31.787080079999996</v>
      </c>
    </row>
    <row r="607" spans="2:6" ht="22.5" x14ac:dyDescent="0.25">
      <c r="B607" s="22">
        <v>31008</v>
      </c>
      <c r="C607" s="23" t="s">
        <v>687</v>
      </c>
      <c r="D607" s="24" t="s">
        <v>90</v>
      </c>
      <c r="E607" s="25">
        <v>19.12</v>
      </c>
      <c r="F607" s="34">
        <f>IF($J$2="Sim",E607*(1+Inflação!$E$18/100),E607)</f>
        <v>21.280426159999998</v>
      </c>
    </row>
    <row r="608" spans="2:6" x14ac:dyDescent="0.25">
      <c r="B608" s="22">
        <v>31014</v>
      </c>
      <c r="C608" s="23" t="s">
        <v>688</v>
      </c>
      <c r="D608" s="24" t="s">
        <v>90</v>
      </c>
      <c r="E608" s="25">
        <v>9.6199999999999992</v>
      </c>
      <c r="F608" s="33">
        <f>IF($J$2="Sim",E608*(1+Inflação!$E$18/100),E608)</f>
        <v>10.706992659999997</v>
      </c>
    </row>
    <row r="609" spans="2:6" x14ac:dyDescent="0.25">
      <c r="B609" s="22">
        <v>31018</v>
      </c>
      <c r="C609" s="23" t="s">
        <v>689</v>
      </c>
      <c r="D609" s="24" t="s">
        <v>690</v>
      </c>
      <c r="E609" s="25">
        <v>73.55</v>
      </c>
      <c r="F609" s="34">
        <f>IF($J$2="Sim",E609*(1+Inflação!$E$18/100),E609)</f>
        <v>81.860635149999993</v>
      </c>
    </row>
    <row r="610" spans="2:6" ht="22.5" x14ac:dyDescent="0.25">
      <c r="B610" s="22">
        <v>31020</v>
      </c>
      <c r="C610" s="23" t="s">
        <v>691</v>
      </c>
      <c r="D610" s="24" t="s">
        <v>90</v>
      </c>
      <c r="E610" s="25">
        <v>203.2</v>
      </c>
      <c r="F610" s="33">
        <f>IF($J$2="Sim",E610*(1+Inflação!$E$18/100),E610)</f>
        <v>226.16017759999997</v>
      </c>
    </row>
    <row r="611" spans="2:6" x14ac:dyDescent="0.25">
      <c r="B611" s="22">
        <v>31022</v>
      </c>
      <c r="C611" s="23" t="s">
        <v>692</v>
      </c>
      <c r="D611" s="24" t="s">
        <v>90</v>
      </c>
      <c r="E611" s="25">
        <v>166.05</v>
      </c>
      <c r="F611" s="34">
        <f>IF($J$2="Sim",E611*(1+Inflação!$E$18/100),E611)</f>
        <v>184.81248765000001</v>
      </c>
    </row>
    <row r="612" spans="2:6" ht="22.5" x14ac:dyDescent="0.25">
      <c r="B612" s="22">
        <v>31024</v>
      </c>
      <c r="C612" s="23" t="s">
        <v>693</v>
      </c>
      <c r="D612" s="24" t="s">
        <v>90</v>
      </c>
      <c r="E612" s="25">
        <v>226.64</v>
      </c>
      <c r="F612" s="33">
        <f>IF($J$2="Sim",E612*(1+Inflação!$E$18/100),E612)</f>
        <v>252.24873351999997</v>
      </c>
    </row>
    <row r="613" spans="2:6" ht="22.5" x14ac:dyDescent="0.25">
      <c r="B613" s="22">
        <v>31028</v>
      </c>
      <c r="C613" s="23" t="s">
        <v>694</v>
      </c>
      <c r="D613" s="24" t="s">
        <v>448</v>
      </c>
      <c r="E613" s="25">
        <v>231.74</v>
      </c>
      <c r="F613" s="34">
        <f>IF($J$2="Sim",E613*(1+Inflação!$E$18/100),E613)</f>
        <v>257.92499781999999</v>
      </c>
    </row>
    <row r="614" spans="2:6" ht="22.5" x14ac:dyDescent="0.25">
      <c r="B614" s="22">
        <v>31030</v>
      </c>
      <c r="C614" s="23" t="s">
        <v>695</v>
      </c>
      <c r="D614" s="24" t="s">
        <v>90</v>
      </c>
      <c r="E614" s="25">
        <v>75.28</v>
      </c>
      <c r="F614" s="33">
        <f>IF($J$2="Sim",E614*(1+Inflação!$E$18/100),E614)</f>
        <v>83.786113039999989</v>
      </c>
    </row>
    <row r="615" spans="2:6" ht="22.5" x14ac:dyDescent="0.25">
      <c r="B615" s="22">
        <v>31032</v>
      </c>
      <c r="C615" s="23" t="s">
        <v>696</v>
      </c>
      <c r="D615" s="24" t="s">
        <v>90</v>
      </c>
      <c r="E615" s="25">
        <v>190.46</v>
      </c>
      <c r="F615" s="34">
        <f>IF($J$2="Sim",E615*(1+Inflação!$E$18/100),E615)</f>
        <v>211.98064678</v>
      </c>
    </row>
    <row r="616" spans="2:6" ht="22.5" x14ac:dyDescent="0.25">
      <c r="B616" s="22">
        <v>31038</v>
      </c>
      <c r="C616" s="23" t="s">
        <v>697</v>
      </c>
      <c r="D616" s="24" t="s">
        <v>90</v>
      </c>
      <c r="E616" s="25">
        <v>195.1</v>
      </c>
      <c r="F616" s="33">
        <f>IF($J$2="Sim",E616*(1+Inflação!$E$18/100),E616)</f>
        <v>217.14493429999996</v>
      </c>
    </row>
    <row r="617" spans="2:6" ht="22.5" x14ac:dyDescent="0.25">
      <c r="B617" s="22">
        <v>31042</v>
      </c>
      <c r="C617" s="23" t="s">
        <v>698</v>
      </c>
      <c r="D617" s="24" t="s">
        <v>90</v>
      </c>
      <c r="E617" s="25">
        <v>102.82</v>
      </c>
      <c r="F617" s="34">
        <f>IF($J$2="Sim",E617*(1+Inflação!$E$18/100),E617)</f>
        <v>114.43794025999998</v>
      </c>
    </row>
    <row r="618" spans="2:6" ht="22.5" x14ac:dyDescent="0.25">
      <c r="B618" s="22">
        <v>31044</v>
      </c>
      <c r="C618" s="23" t="s">
        <v>699</v>
      </c>
      <c r="D618" s="24" t="s">
        <v>90</v>
      </c>
      <c r="E618" s="25">
        <v>264.77</v>
      </c>
      <c r="F618" s="33">
        <f>IF($J$2="Sim",E618*(1+Inflação!$E$18/100),E618)</f>
        <v>294.68715660999993</v>
      </c>
    </row>
    <row r="619" spans="2:6" x14ac:dyDescent="0.25">
      <c r="B619" s="22">
        <v>31045</v>
      </c>
      <c r="C619" s="23" t="s">
        <v>700</v>
      </c>
      <c r="D619" s="24" t="s">
        <v>90</v>
      </c>
      <c r="E619" s="25">
        <v>19.53</v>
      </c>
      <c r="F619" s="34">
        <f>IF($J$2="Sim",E619*(1+Inflação!$E$18/100),E619)</f>
        <v>21.736753289999999</v>
      </c>
    </row>
    <row r="620" spans="2:6" x14ac:dyDescent="0.25">
      <c r="B620" s="22">
        <v>31048</v>
      </c>
      <c r="C620" s="23" t="s">
        <v>701</v>
      </c>
      <c r="D620" s="24" t="s">
        <v>690</v>
      </c>
      <c r="E620" s="25">
        <v>123.49</v>
      </c>
      <c r="F620" s="33">
        <f>IF($J$2="Sim",E620*(1+Inflação!$E$18/100),E620)</f>
        <v>137.44350556999999</v>
      </c>
    </row>
    <row r="621" spans="2:6" x14ac:dyDescent="0.25">
      <c r="B621" s="22">
        <v>31050</v>
      </c>
      <c r="C621" s="23" t="s">
        <v>702</v>
      </c>
      <c r="D621" s="24" t="s">
        <v>90</v>
      </c>
      <c r="E621" s="25">
        <v>242</v>
      </c>
      <c r="F621" s="34">
        <f>IF($J$2="Sim",E621*(1+Inflação!$E$18/100),E621)</f>
        <v>269.34430599999996</v>
      </c>
    </row>
    <row r="622" spans="2:6" x14ac:dyDescent="0.25">
      <c r="B622" s="22">
        <v>31052</v>
      </c>
      <c r="C622" s="23" t="s">
        <v>703</v>
      </c>
      <c r="D622" s="24" t="s">
        <v>90</v>
      </c>
      <c r="E622" s="25">
        <v>287.14</v>
      </c>
      <c r="F622" s="33">
        <f>IF($J$2="Sim",E622*(1+Inflação!$E$18/100),E622)</f>
        <v>319.58481001999996</v>
      </c>
    </row>
    <row r="623" spans="2:6" x14ac:dyDescent="0.25">
      <c r="B623" s="22">
        <v>31054</v>
      </c>
      <c r="C623" s="23" t="s">
        <v>704</v>
      </c>
      <c r="D623" s="24" t="s">
        <v>90</v>
      </c>
      <c r="E623" s="25">
        <v>459.15</v>
      </c>
      <c r="F623" s="34">
        <f>IF($J$2="Sim",E623*(1+Inflação!$E$18/100),E623)</f>
        <v>511.03073594999995</v>
      </c>
    </row>
    <row r="624" spans="2:6" x14ac:dyDescent="0.25">
      <c r="B624" s="22">
        <v>31056</v>
      </c>
      <c r="C624" s="23" t="s">
        <v>705</v>
      </c>
      <c r="D624" s="24" t="s">
        <v>90</v>
      </c>
      <c r="E624" s="25">
        <v>2.93</v>
      </c>
      <c r="F624" s="33">
        <f>IF($J$2="Sim",E624*(1+Inflação!$E$18/100),E624)</f>
        <v>3.2610694899999997</v>
      </c>
    </row>
    <row r="625" spans="2:6" x14ac:dyDescent="0.25">
      <c r="B625" s="22">
        <v>31058</v>
      </c>
      <c r="C625" s="23" t="s">
        <v>706</v>
      </c>
      <c r="D625" s="24" t="s">
        <v>90</v>
      </c>
      <c r="E625" s="25">
        <v>7.09</v>
      </c>
      <c r="F625" s="34">
        <f>IF($J$2="Sim",E625*(1+Inflação!$E$18/100),E625)</f>
        <v>7.8911203699999994</v>
      </c>
    </row>
    <row r="626" spans="2:6" x14ac:dyDescent="0.25">
      <c r="B626" s="22">
        <v>31062</v>
      </c>
      <c r="C626" s="23" t="s">
        <v>707</v>
      </c>
      <c r="D626" s="24" t="s">
        <v>90</v>
      </c>
      <c r="E626" s="25">
        <v>8.44</v>
      </c>
      <c r="F626" s="33">
        <f>IF($J$2="Sim",E626*(1+Inflação!$E$18/100),E626)</f>
        <v>9.3936609199999985</v>
      </c>
    </row>
    <row r="627" spans="2:6" x14ac:dyDescent="0.25">
      <c r="B627" s="22">
        <v>31066</v>
      </c>
      <c r="C627" s="23" t="s">
        <v>708</v>
      </c>
      <c r="D627" s="24" t="s">
        <v>690</v>
      </c>
      <c r="E627" s="25">
        <v>15.49</v>
      </c>
      <c r="F627" s="34">
        <f>IF($J$2="Sim",E627*(1+Inflação!$E$18/100),E627)</f>
        <v>17.240261569999998</v>
      </c>
    </row>
    <row r="628" spans="2:6" x14ac:dyDescent="0.25">
      <c r="B628" s="22">
        <v>31068</v>
      </c>
      <c r="C628" s="23" t="s">
        <v>709</v>
      </c>
      <c r="D628" s="24" t="s">
        <v>90</v>
      </c>
      <c r="E628" s="25">
        <v>104.64</v>
      </c>
      <c r="F628" s="33">
        <f>IF($J$2="Sim",E628*(1+Inflação!$E$18/100),E628)</f>
        <v>116.46358751999999</v>
      </c>
    </row>
    <row r="629" spans="2:6" x14ac:dyDescent="0.25">
      <c r="B629" s="22">
        <v>31076</v>
      </c>
      <c r="C629" s="23" t="s">
        <v>710</v>
      </c>
      <c r="D629" s="24" t="s">
        <v>90</v>
      </c>
      <c r="E629" s="25">
        <v>15.52</v>
      </c>
      <c r="F629" s="34">
        <f>IF($J$2="Sim",E629*(1+Inflação!$E$18/100),E629)</f>
        <v>17.273651359999999</v>
      </c>
    </row>
    <row r="630" spans="2:6" x14ac:dyDescent="0.25">
      <c r="B630" s="22">
        <v>31078</v>
      </c>
      <c r="C630" s="23" t="s">
        <v>711</v>
      </c>
      <c r="D630" s="24" t="s">
        <v>74</v>
      </c>
      <c r="E630" s="25">
        <v>6.23</v>
      </c>
      <c r="F630" s="33">
        <f>IF($J$2="Sim",E630*(1+Inflação!$E$18/100),E630)</f>
        <v>6.93394639</v>
      </c>
    </row>
    <row r="631" spans="2:6" x14ac:dyDescent="0.25">
      <c r="B631" s="22">
        <v>31090</v>
      </c>
      <c r="C631" s="23" t="s">
        <v>712</v>
      </c>
      <c r="D631" s="24" t="s">
        <v>74</v>
      </c>
      <c r="E631" s="25">
        <v>62.71</v>
      </c>
      <c r="F631" s="34">
        <f>IF($J$2="Sim",E631*(1+Inflação!$E$18/100),E631)</f>
        <v>69.79579102999999</v>
      </c>
    </row>
    <row r="632" spans="2:6" ht="22.5" x14ac:dyDescent="0.25">
      <c r="B632" s="22">
        <v>31091</v>
      </c>
      <c r="C632" s="23" t="s">
        <v>713</v>
      </c>
      <c r="D632" s="24" t="s">
        <v>90</v>
      </c>
      <c r="E632" s="25">
        <v>50.2</v>
      </c>
      <c r="F632" s="33">
        <f>IF($J$2="Sim",E632*(1+Inflação!$E$18/100),E632)</f>
        <v>55.872248599999999</v>
      </c>
    </row>
    <row r="633" spans="2:6" x14ac:dyDescent="0.25">
      <c r="B633" s="22">
        <v>31092</v>
      </c>
      <c r="C633" s="23" t="s">
        <v>714</v>
      </c>
      <c r="D633" s="24" t="s">
        <v>90</v>
      </c>
      <c r="E633" s="25">
        <v>11.64</v>
      </c>
      <c r="F633" s="34">
        <f>IF($J$2="Sim",E633*(1+Inflação!$E$18/100),E633)</f>
        <v>12.95523852</v>
      </c>
    </row>
    <row r="634" spans="2:6" x14ac:dyDescent="0.25">
      <c r="B634" s="22">
        <v>31094</v>
      </c>
      <c r="C634" s="23" t="s">
        <v>715</v>
      </c>
      <c r="D634" s="24" t="s">
        <v>74</v>
      </c>
      <c r="E634" s="25">
        <v>6.26</v>
      </c>
      <c r="F634" s="33">
        <f>IF($J$2="Sim",E634*(1+Inflação!$E$18/100),E634)</f>
        <v>6.9673361799999993</v>
      </c>
    </row>
    <row r="635" spans="2:6" x14ac:dyDescent="0.25">
      <c r="B635" s="22">
        <v>31095</v>
      </c>
      <c r="C635" s="23" t="s">
        <v>716</v>
      </c>
      <c r="D635" s="24" t="s">
        <v>90</v>
      </c>
      <c r="E635" s="25">
        <v>790.9</v>
      </c>
      <c r="F635" s="34">
        <f>IF($J$2="Sim",E635*(1+Inflação!$E$18/100),E635)</f>
        <v>880.26616369999988</v>
      </c>
    </row>
    <row r="636" spans="2:6" ht="22.5" x14ac:dyDescent="0.25">
      <c r="B636" s="22">
        <v>31097</v>
      </c>
      <c r="C636" s="23" t="s">
        <v>717</v>
      </c>
      <c r="D636" s="24" t="s">
        <v>90</v>
      </c>
      <c r="E636" s="25">
        <v>80.290000000000006</v>
      </c>
      <c r="F636" s="33">
        <f>IF($J$2="Sim",E636*(1+Inflação!$E$18/100),E636)</f>
        <v>89.36220797</v>
      </c>
    </row>
    <row r="637" spans="2:6" x14ac:dyDescent="0.25">
      <c r="B637" s="18">
        <v>31100</v>
      </c>
      <c r="C637" s="19" t="s">
        <v>718</v>
      </c>
      <c r="D637" s="20"/>
      <c r="E637" s="21" t="s">
        <v>72</v>
      </c>
      <c r="F637" s="34"/>
    </row>
    <row r="638" spans="2:6" x14ac:dyDescent="0.25">
      <c r="B638" s="22">
        <v>31166</v>
      </c>
      <c r="C638" s="23" t="s">
        <v>719</v>
      </c>
      <c r="D638" s="24" t="s">
        <v>74</v>
      </c>
      <c r="E638" s="25">
        <v>158.61000000000001</v>
      </c>
      <c r="F638" s="33">
        <f>IF($J$2="Sim",E638*(1+Inflação!$E$18/100),E638)</f>
        <v>176.53181973</v>
      </c>
    </row>
    <row r="639" spans="2:6" x14ac:dyDescent="0.25">
      <c r="B639" s="22">
        <v>31167</v>
      </c>
      <c r="C639" s="23" t="s">
        <v>720</v>
      </c>
      <c r="D639" s="24" t="s">
        <v>74</v>
      </c>
      <c r="E639" s="25">
        <v>398.56</v>
      </c>
      <c r="F639" s="34">
        <f>IF($J$2="Sim",E639*(1+Inflação!$E$18/100),E639)</f>
        <v>443.59449007999996</v>
      </c>
    </row>
    <row r="640" spans="2:6" x14ac:dyDescent="0.25">
      <c r="B640" s="22">
        <v>31168</v>
      </c>
      <c r="C640" s="23" t="s">
        <v>721</v>
      </c>
      <c r="D640" s="24" t="s">
        <v>74</v>
      </c>
      <c r="E640" s="25">
        <v>132.16999999999999</v>
      </c>
      <c r="F640" s="33">
        <f>IF($J$2="Sim",E640*(1+Inflação!$E$18/100),E640)</f>
        <v>147.10428480999997</v>
      </c>
    </row>
    <row r="641" spans="2:6" x14ac:dyDescent="0.25">
      <c r="B641" s="18">
        <v>31500</v>
      </c>
      <c r="C641" s="19" t="s">
        <v>722</v>
      </c>
      <c r="D641" s="20"/>
      <c r="E641" s="21" t="s">
        <v>72</v>
      </c>
      <c r="F641" s="34"/>
    </row>
    <row r="642" spans="2:6" x14ac:dyDescent="0.25">
      <c r="B642" s="22">
        <v>31505</v>
      </c>
      <c r="C642" s="23" t="s">
        <v>723</v>
      </c>
      <c r="D642" s="24" t="s">
        <v>238</v>
      </c>
      <c r="E642" s="25">
        <v>35.479999999999997</v>
      </c>
      <c r="F642" s="33">
        <f>IF($J$2="Sim",E642*(1+Inflação!$E$18/100),E642)</f>
        <v>39.488991639999995</v>
      </c>
    </row>
    <row r="643" spans="2:6" x14ac:dyDescent="0.25">
      <c r="B643" s="22">
        <v>31530</v>
      </c>
      <c r="C643" s="23" t="s">
        <v>724</v>
      </c>
      <c r="D643" s="24" t="s">
        <v>238</v>
      </c>
      <c r="E643" s="25">
        <v>137</v>
      </c>
      <c r="F643" s="34">
        <f>IF($J$2="Sim",E643*(1+Inflação!$E$18/100),E643)</f>
        <v>152.480041</v>
      </c>
    </row>
    <row r="644" spans="2:6" x14ac:dyDescent="0.25">
      <c r="B644" s="22">
        <v>31540</v>
      </c>
      <c r="C644" s="23" t="s">
        <v>725</v>
      </c>
      <c r="D644" s="24" t="s">
        <v>238</v>
      </c>
      <c r="E644" s="25">
        <v>37.369999999999997</v>
      </c>
      <c r="F644" s="33">
        <f>IF($J$2="Sim",E644*(1+Inflação!$E$18/100),E644)</f>
        <v>41.592548409999992</v>
      </c>
    </row>
    <row r="645" spans="2:6" x14ac:dyDescent="0.25">
      <c r="B645" s="22">
        <v>31550</v>
      </c>
      <c r="C645" s="23" t="s">
        <v>726</v>
      </c>
      <c r="D645" s="24" t="s">
        <v>238</v>
      </c>
      <c r="E645" s="25">
        <v>60.06</v>
      </c>
      <c r="F645" s="34">
        <f>IF($J$2="Sim",E645*(1+Inflação!$E$18/100),E645)</f>
        <v>66.846359579999998</v>
      </c>
    </row>
    <row r="646" spans="2:6" x14ac:dyDescent="0.25">
      <c r="B646" s="18">
        <v>32000</v>
      </c>
      <c r="C646" s="19" t="s">
        <v>727</v>
      </c>
      <c r="D646" s="20"/>
      <c r="E646" s="21" t="s">
        <v>72</v>
      </c>
      <c r="F646" s="33"/>
    </row>
    <row r="647" spans="2:6" x14ac:dyDescent="0.25">
      <c r="B647" s="18">
        <v>32500</v>
      </c>
      <c r="C647" s="19" t="s">
        <v>728</v>
      </c>
      <c r="D647" s="20"/>
      <c r="E647" s="21" t="s">
        <v>72</v>
      </c>
      <c r="F647" s="34"/>
    </row>
    <row r="648" spans="2:6" ht="22.5" x14ac:dyDescent="0.25">
      <c r="B648" s="22">
        <v>32520</v>
      </c>
      <c r="C648" s="23" t="s">
        <v>729</v>
      </c>
      <c r="D648" s="24" t="s">
        <v>238</v>
      </c>
      <c r="E648" s="25">
        <v>61.87</v>
      </c>
      <c r="F648" s="33">
        <f>IF($J$2="Sim",E648*(1+Inflação!$E$18/100),E648)</f>
        <v>68.860876909999988</v>
      </c>
    </row>
    <row r="649" spans="2:6" ht="22.5" x14ac:dyDescent="0.25">
      <c r="B649" s="22">
        <v>32530</v>
      </c>
      <c r="C649" s="23" t="s">
        <v>730</v>
      </c>
      <c r="D649" s="24" t="s">
        <v>238</v>
      </c>
      <c r="E649" s="25">
        <v>51.46</v>
      </c>
      <c r="F649" s="34">
        <f>IF($J$2="Sim",E649*(1+Inflação!$E$18/100),E649)</f>
        <v>57.274619779999995</v>
      </c>
    </row>
    <row r="650" spans="2:6" ht="22.5" x14ac:dyDescent="0.25">
      <c r="B650" s="22">
        <v>32540</v>
      </c>
      <c r="C650" s="23" t="s">
        <v>731</v>
      </c>
      <c r="D650" s="24" t="s">
        <v>238</v>
      </c>
      <c r="E650" s="25">
        <v>74.28</v>
      </c>
      <c r="F650" s="33">
        <f>IF($J$2="Sim",E650*(1+Inflação!$E$18/100),E650)</f>
        <v>82.673120040000001</v>
      </c>
    </row>
    <row r="651" spans="2:6" x14ac:dyDescent="0.25">
      <c r="B651" s="18">
        <v>33000</v>
      </c>
      <c r="C651" s="19" t="s">
        <v>732</v>
      </c>
      <c r="D651" s="20"/>
      <c r="E651" s="21" t="s">
        <v>72</v>
      </c>
      <c r="F651" s="34"/>
    </row>
    <row r="652" spans="2:6" x14ac:dyDescent="0.25">
      <c r="B652" s="22">
        <v>33005</v>
      </c>
      <c r="C652" s="23" t="s">
        <v>733</v>
      </c>
      <c r="D652" s="24" t="s">
        <v>74</v>
      </c>
      <c r="E652" s="25">
        <v>6.16</v>
      </c>
      <c r="F652" s="33">
        <f>IF($J$2="Sim",E652*(1+Inflação!$E$18/100),E652)</f>
        <v>6.8560368799999996</v>
      </c>
    </row>
    <row r="653" spans="2:6" x14ac:dyDescent="0.25">
      <c r="B653" s="22">
        <v>33020</v>
      </c>
      <c r="C653" s="23" t="s">
        <v>734</v>
      </c>
      <c r="D653" s="24" t="s">
        <v>74</v>
      </c>
      <c r="E653" s="25">
        <v>7.54</v>
      </c>
      <c r="F653" s="34">
        <f>IF($J$2="Sim",E653*(1+Inflação!$E$18/100),E653)</f>
        <v>8.3919672199999997</v>
      </c>
    </row>
    <row r="654" spans="2:6" x14ac:dyDescent="0.25">
      <c r="B654" s="22">
        <v>33053</v>
      </c>
      <c r="C654" s="23" t="s">
        <v>735</v>
      </c>
      <c r="D654" s="24" t="s">
        <v>74</v>
      </c>
      <c r="E654" s="25">
        <v>144.85</v>
      </c>
      <c r="F654" s="33">
        <f>IF($J$2="Sim",E654*(1+Inflação!$E$18/100),E654)</f>
        <v>161.21703604999999</v>
      </c>
    </row>
    <row r="655" spans="2:6" x14ac:dyDescent="0.25">
      <c r="B655" s="22">
        <v>33055</v>
      </c>
      <c r="C655" s="23" t="s">
        <v>736</v>
      </c>
      <c r="D655" s="24" t="s">
        <v>74</v>
      </c>
      <c r="E655" s="25">
        <v>98.23</v>
      </c>
      <c r="F655" s="34">
        <f>IF($J$2="Sim",E655*(1+Inflação!$E$18/100),E655)</f>
        <v>109.32930239</v>
      </c>
    </row>
    <row r="656" spans="2:6" x14ac:dyDescent="0.25">
      <c r="B656" s="22">
        <v>33085</v>
      </c>
      <c r="C656" s="23" t="s">
        <v>737</v>
      </c>
      <c r="D656" s="24" t="s">
        <v>74</v>
      </c>
      <c r="E656" s="25">
        <v>15.7</v>
      </c>
      <c r="F656" s="33">
        <f>IF($J$2="Sim",E656*(1+Inflação!$E$18/100),E656)</f>
        <v>17.473990099999998</v>
      </c>
    </row>
    <row r="657" spans="2:6" x14ac:dyDescent="0.25">
      <c r="B657" s="22">
        <v>33090</v>
      </c>
      <c r="C657" s="23" t="s">
        <v>738</v>
      </c>
      <c r="D657" s="24" t="s">
        <v>74</v>
      </c>
      <c r="E657" s="25">
        <v>12.14</v>
      </c>
      <c r="F657" s="34">
        <f>IF($J$2="Sim",E657*(1+Inflação!$E$18/100),E657)</f>
        <v>13.51173502</v>
      </c>
    </row>
    <row r="658" spans="2:6" x14ac:dyDescent="0.25">
      <c r="B658" s="22">
        <v>33091</v>
      </c>
      <c r="C658" s="23" t="s">
        <v>739</v>
      </c>
      <c r="D658" s="24" t="s">
        <v>74</v>
      </c>
      <c r="E658" s="25">
        <v>16.55</v>
      </c>
      <c r="F658" s="33">
        <f>IF($J$2="Sim",E658*(1+Inflação!$E$18/100),E658)</f>
        <v>18.420034149999999</v>
      </c>
    </row>
    <row r="659" spans="2:6" x14ac:dyDescent="0.25">
      <c r="B659" s="18">
        <v>33500</v>
      </c>
      <c r="C659" s="19" t="s">
        <v>740</v>
      </c>
      <c r="D659" s="20"/>
      <c r="E659" s="21" t="s">
        <v>72</v>
      </c>
      <c r="F659" s="34"/>
    </row>
    <row r="660" spans="2:6" ht="22.5" x14ac:dyDescent="0.25">
      <c r="B660" s="22">
        <v>33530</v>
      </c>
      <c r="C660" s="23" t="s">
        <v>741</v>
      </c>
      <c r="D660" s="24" t="s">
        <v>238</v>
      </c>
      <c r="E660" s="25">
        <v>57.03</v>
      </c>
      <c r="F660" s="33">
        <f>IF($J$2="Sim",E660*(1+Inflação!$E$18/100),E660)</f>
        <v>63.473990789999995</v>
      </c>
    </row>
    <row r="661" spans="2:6" ht="22.5" x14ac:dyDescent="0.25">
      <c r="B661" s="22">
        <v>33531</v>
      </c>
      <c r="C661" s="23" t="s">
        <v>742</v>
      </c>
      <c r="D661" s="24" t="s">
        <v>238</v>
      </c>
      <c r="E661" s="25">
        <v>76.13</v>
      </c>
      <c r="F661" s="34">
        <f>IF($J$2="Sim",E661*(1+Inflação!$E$18/100),E661)</f>
        <v>84.732157089999987</v>
      </c>
    </row>
    <row r="662" spans="2:6" ht="22.5" x14ac:dyDescent="0.25">
      <c r="B662" s="22">
        <v>33532</v>
      </c>
      <c r="C662" s="23" t="s">
        <v>743</v>
      </c>
      <c r="D662" s="24" t="s">
        <v>238</v>
      </c>
      <c r="E662" s="25">
        <v>78.13</v>
      </c>
      <c r="F662" s="33">
        <f>IF($J$2="Sim",E662*(1+Inflação!$E$18/100),E662)</f>
        <v>86.958143089999993</v>
      </c>
    </row>
    <row r="663" spans="2:6" x14ac:dyDescent="0.25">
      <c r="B663" s="22">
        <v>33560</v>
      </c>
      <c r="C663" s="23" t="s">
        <v>744</v>
      </c>
      <c r="D663" s="24" t="s">
        <v>238</v>
      </c>
      <c r="E663" s="25">
        <v>73.86</v>
      </c>
      <c r="F663" s="34">
        <f>IF($J$2="Sim",E663*(1+Inflação!$E$18/100),E663)</f>
        <v>82.205662979999985</v>
      </c>
    </row>
    <row r="664" spans="2:6" ht="22.5" x14ac:dyDescent="0.25">
      <c r="B664" s="22">
        <v>33570</v>
      </c>
      <c r="C664" s="23" t="s">
        <v>745</v>
      </c>
      <c r="D664" s="24" t="s">
        <v>238</v>
      </c>
      <c r="E664" s="25">
        <v>81.02</v>
      </c>
      <c r="F664" s="33">
        <f>IF($J$2="Sim",E664*(1+Inflação!$E$18/100),E664)</f>
        <v>90.174692859999993</v>
      </c>
    </row>
    <row r="665" spans="2:6" x14ac:dyDescent="0.25">
      <c r="B665" s="18">
        <v>34000</v>
      </c>
      <c r="C665" s="19" t="s">
        <v>746</v>
      </c>
      <c r="D665" s="20"/>
      <c r="E665" s="21" t="s">
        <v>72</v>
      </c>
      <c r="F665" s="34"/>
    </row>
    <row r="666" spans="2:6" x14ac:dyDescent="0.25">
      <c r="B666" s="22">
        <v>34011</v>
      </c>
      <c r="C666" s="23" t="s">
        <v>747</v>
      </c>
      <c r="D666" s="24" t="s">
        <v>238</v>
      </c>
      <c r="E666" s="25">
        <v>42.91</v>
      </c>
      <c r="F666" s="33">
        <f>IF($J$2="Sim",E666*(1+Inflação!$E$18/100),E666)</f>
        <v>47.758529629999991</v>
      </c>
    </row>
    <row r="667" spans="2:6" x14ac:dyDescent="0.25">
      <c r="B667" s="22">
        <v>34050</v>
      </c>
      <c r="C667" s="23" t="s">
        <v>748</v>
      </c>
      <c r="D667" s="24" t="s">
        <v>238</v>
      </c>
      <c r="E667" s="25">
        <v>113.11</v>
      </c>
      <c r="F667" s="34">
        <f>IF($J$2="Sim",E667*(1+Inflação!$E$18/100),E667)</f>
        <v>125.89063822999999</v>
      </c>
    </row>
    <row r="668" spans="2:6" x14ac:dyDescent="0.25">
      <c r="B668" s="22">
        <v>34057</v>
      </c>
      <c r="C668" s="23" t="s">
        <v>749</v>
      </c>
      <c r="D668" s="24" t="s">
        <v>236</v>
      </c>
      <c r="E668" s="25">
        <v>16.14</v>
      </c>
      <c r="F668" s="33">
        <f>IF($J$2="Sim",E668*(1+Inflação!$E$18/100),E668)</f>
        <v>17.963707019999998</v>
      </c>
    </row>
    <row r="669" spans="2:6" ht="22.5" x14ac:dyDescent="0.25">
      <c r="B669" s="22">
        <v>34083</v>
      </c>
      <c r="C669" s="23" t="s">
        <v>750</v>
      </c>
      <c r="D669" s="24" t="s">
        <v>238</v>
      </c>
      <c r="E669" s="25">
        <v>111.92</v>
      </c>
      <c r="F669" s="34">
        <f>IF($J$2="Sim",E669*(1+Inflação!$E$18/100),E669)</f>
        <v>124.56617655999999</v>
      </c>
    </row>
    <row r="670" spans="2:6" ht="22.5" x14ac:dyDescent="0.25">
      <c r="B670" s="22">
        <v>34201</v>
      </c>
      <c r="C670" s="23" t="s">
        <v>751</v>
      </c>
      <c r="D670" s="24" t="s">
        <v>238</v>
      </c>
      <c r="E670" s="25">
        <v>81.489999999999995</v>
      </c>
      <c r="F670" s="33">
        <f>IF($J$2="Sim",E670*(1+Inflação!$E$18/100),E670)</f>
        <v>90.697799569999987</v>
      </c>
    </row>
    <row r="671" spans="2:6" ht="22.5" x14ac:dyDescent="0.25">
      <c r="B671" s="22">
        <v>34203</v>
      </c>
      <c r="C671" s="23" t="s">
        <v>752</v>
      </c>
      <c r="D671" s="24" t="s">
        <v>238</v>
      </c>
      <c r="E671" s="25">
        <v>139.44</v>
      </c>
      <c r="F671" s="34">
        <f>IF($J$2="Sim",E671*(1+Inflação!$E$18/100),E671)</f>
        <v>155.19574391999998</v>
      </c>
    </row>
    <row r="672" spans="2:6" ht="22.5" x14ac:dyDescent="0.25">
      <c r="B672" s="22">
        <v>34204</v>
      </c>
      <c r="C672" s="23" t="s">
        <v>753</v>
      </c>
      <c r="D672" s="24" t="s">
        <v>238</v>
      </c>
      <c r="E672" s="25">
        <v>228.36</v>
      </c>
      <c r="F672" s="33">
        <f>IF($J$2="Sim",E672*(1+Inflação!$E$18/100),E672)</f>
        <v>254.16308147999999</v>
      </c>
    </row>
    <row r="673" spans="2:6" ht="22.5" x14ac:dyDescent="0.25">
      <c r="B673" s="22">
        <v>34207</v>
      </c>
      <c r="C673" s="23" t="s">
        <v>754</v>
      </c>
      <c r="D673" s="24" t="s">
        <v>238</v>
      </c>
      <c r="E673" s="25">
        <v>64.72</v>
      </c>
      <c r="F673" s="34">
        <f>IF($J$2="Sim",E673*(1+Inflação!$E$18/100),E673)</f>
        <v>72.032906959999991</v>
      </c>
    </row>
    <row r="674" spans="2:6" x14ac:dyDescent="0.25">
      <c r="B674" s="18">
        <v>34500</v>
      </c>
      <c r="C674" s="19" t="s">
        <v>755</v>
      </c>
      <c r="D674" s="20"/>
      <c r="E674" s="21" t="s">
        <v>72</v>
      </c>
      <c r="F674" s="33"/>
    </row>
    <row r="675" spans="2:6" x14ac:dyDescent="0.25">
      <c r="B675" s="22">
        <v>34539</v>
      </c>
      <c r="C675" s="23" t="s">
        <v>756</v>
      </c>
      <c r="D675" s="24" t="s">
        <v>238</v>
      </c>
      <c r="E675" s="25">
        <v>401.25</v>
      </c>
      <c r="F675" s="34">
        <f>IF($J$2="Sim",E675*(1+Inflação!$E$18/100),E675)</f>
        <v>446.58844124999996</v>
      </c>
    </row>
    <row r="676" spans="2:6" x14ac:dyDescent="0.25">
      <c r="B676" s="22">
        <v>34545</v>
      </c>
      <c r="C676" s="23" t="s">
        <v>757</v>
      </c>
      <c r="D676" s="24" t="s">
        <v>238</v>
      </c>
      <c r="E676" s="25">
        <v>349.54</v>
      </c>
      <c r="F676" s="33">
        <f>IF($J$2="Sim",E676*(1+Inflação!$E$18/100),E676)</f>
        <v>389.03557322</v>
      </c>
    </row>
    <row r="677" spans="2:6" x14ac:dyDescent="0.25">
      <c r="B677" s="22">
        <v>34550</v>
      </c>
      <c r="C677" s="23" t="s">
        <v>758</v>
      </c>
      <c r="D677" s="24" t="s">
        <v>238</v>
      </c>
      <c r="E677" s="25">
        <v>413.39</v>
      </c>
      <c r="F677" s="34">
        <f>IF($J$2="Sim",E677*(1+Inflação!$E$18/100),E677)</f>
        <v>460.10017626999996</v>
      </c>
    </row>
    <row r="678" spans="2:6" x14ac:dyDescent="0.25">
      <c r="B678" s="18">
        <v>35000</v>
      </c>
      <c r="C678" s="19" t="s">
        <v>759</v>
      </c>
      <c r="D678" s="20"/>
      <c r="E678" s="21" t="s">
        <v>72</v>
      </c>
      <c r="F678" s="33"/>
    </row>
    <row r="679" spans="2:6" ht="22.5" x14ac:dyDescent="0.25">
      <c r="B679" s="22">
        <v>35005</v>
      </c>
      <c r="C679" s="23" t="s">
        <v>760</v>
      </c>
      <c r="D679" s="24" t="s">
        <v>74</v>
      </c>
      <c r="E679" s="25">
        <v>55.07</v>
      </c>
      <c r="F679" s="34">
        <f>IF($J$2="Sim",E679*(1+Inflação!$E$18/100),E679)</f>
        <v>61.292524509999993</v>
      </c>
    </row>
    <row r="680" spans="2:6" x14ac:dyDescent="0.25">
      <c r="B680" s="22">
        <v>35010</v>
      </c>
      <c r="C680" s="23" t="s">
        <v>761</v>
      </c>
      <c r="D680" s="24" t="s">
        <v>74</v>
      </c>
      <c r="E680" s="25">
        <v>19.88</v>
      </c>
      <c r="F680" s="33">
        <f>IF($J$2="Sim",E680*(1+Inflação!$E$18/100),E680)</f>
        <v>22.126300839999995</v>
      </c>
    </row>
    <row r="681" spans="2:6" ht="22.5" x14ac:dyDescent="0.25">
      <c r="B681" s="22">
        <v>35030</v>
      </c>
      <c r="C681" s="23" t="s">
        <v>762</v>
      </c>
      <c r="D681" s="24" t="s">
        <v>238</v>
      </c>
      <c r="E681" s="25">
        <v>113.29</v>
      </c>
      <c r="F681" s="34">
        <f>IF($J$2="Sim",E681*(1+Inflação!$E$18/100),E681)</f>
        <v>126.09097697</v>
      </c>
    </row>
    <row r="682" spans="2:6" x14ac:dyDescent="0.25">
      <c r="B682" s="22">
        <v>35035</v>
      </c>
      <c r="C682" s="23" t="s">
        <v>763</v>
      </c>
      <c r="D682" s="24" t="s">
        <v>238</v>
      </c>
      <c r="E682" s="25">
        <v>116.86</v>
      </c>
      <c r="F682" s="33">
        <f>IF($J$2="Sim",E682*(1+Inflação!$E$18/100),E682)</f>
        <v>130.06436198</v>
      </c>
    </row>
    <row r="683" spans="2:6" x14ac:dyDescent="0.25">
      <c r="B683" s="22">
        <v>35040</v>
      </c>
      <c r="C683" s="23" t="s">
        <v>764</v>
      </c>
      <c r="D683" s="24" t="s">
        <v>238</v>
      </c>
      <c r="E683" s="25">
        <v>56.71</v>
      </c>
      <c r="F683" s="34">
        <f>IF($J$2="Sim",E683*(1+Inflação!$E$18/100),E683)</f>
        <v>63.117833029999993</v>
      </c>
    </row>
    <row r="684" spans="2:6" ht="22.5" x14ac:dyDescent="0.25">
      <c r="B684" s="22">
        <v>35045</v>
      </c>
      <c r="C684" s="23" t="s">
        <v>765</v>
      </c>
      <c r="D684" s="24" t="s">
        <v>238</v>
      </c>
      <c r="E684" s="25">
        <v>47.34</v>
      </c>
      <c r="F684" s="33">
        <f>IF($J$2="Sim",E684*(1+Inflação!$E$18/100),E684)</f>
        <v>52.68908862</v>
      </c>
    </row>
    <row r="685" spans="2:6" x14ac:dyDescent="0.25">
      <c r="B685" s="22">
        <v>35055</v>
      </c>
      <c r="C685" s="23" t="s">
        <v>766</v>
      </c>
      <c r="D685" s="24" t="s">
        <v>238</v>
      </c>
      <c r="E685" s="25">
        <v>65.86</v>
      </c>
      <c r="F685" s="34">
        <f>IF($J$2="Sim",E685*(1+Inflação!$E$18/100),E685)</f>
        <v>73.30171897999999</v>
      </c>
    </row>
    <row r="686" spans="2:6" x14ac:dyDescent="0.25">
      <c r="B686" s="22">
        <v>35060</v>
      </c>
      <c r="C686" s="23" t="s">
        <v>767</v>
      </c>
      <c r="D686" s="24" t="s">
        <v>238</v>
      </c>
      <c r="E686" s="25">
        <v>70.75</v>
      </c>
      <c r="F686" s="33">
        <f>IF($J$2="Sim",E686*(1+Inflação!$E$18/100),E686)</f>
        <v>78.744254749999996</v>
      </c>
    </row>
    <row r="687" spans="2:6" x14ac:dyDescent="0.25">
      <c r="B687" s="22">
        <v>35065</v>
      </c>
      <c r="C687" s="23" t="s">
        <v>768</v>
      </c>
      <c r="D687" s="24" t="s">
        <v>238</v>
      </c>
      <c r="E687" s="25">
        <v>82.65</v>
      </c>
      <c r="F687" s="34">
        <f>IF($J$2="Sim",E687*(1+Inflação!$E$18/100),E687)</f>
        <v>91.988871450000005</v>
      </c>
    </row>
    <row r="688" spans="2:6" x14ac:dyDescent="0.25">
      <c r="B688" s="22">
        <v>35072</v>
      </c>
      <c r="C688" s="23" t="s">
        <v>769</v>
      </c>
      <c r="D688" s="24" t="s">
        <v>238</v>
      </c>
      <c r="E688" s="25">
        <v>296.25</v>
      </c>
      <c r="F688" s="33">
        <f>IF($J$2="Sim",E688*(1+Inflação!$E$18/100),E688)</f>
        <v>329.72417624999997</v>
      </c>
    </row>
    <row r="689" spans="2:6" x14ac:dyDescent="0.25">
      <c r="B689" s="22">
        <v>35081</v>
      </c>
      <c r="C689" s="23" t="s">
        <v>770</v>
      </c>
      <c r="D689" s="24" t="s">
        <v>238</v>
      </c>
      <c r="E689" s="25">
        <v>199.49</v>
      </c>
      <c r="F689" s="34">
        <f>IF($J$2="Sim",E689*(1+Inflação!$E$18/100),E689)</f>
        <v>222.03097356999999</v>
      </c>
    </row>
    <row r="690" spans="2:6" x14ac:dyDescent="0.25">
      <c r="B690" s="18">
        <v>35500</v>
      </c>
      <c r="C690" s="19" t="s">
        <v>771</v>
      </c>
      <c r="D690" s="20"/>
      <c r="E690" s="21" t="s">
        <v>72</v>
      </c>
      <c r="F690" s="33"/>
    </row>
    <row r="691" spans="2:6" x14ac:dyDescent="0.25">
      <c r="B691" s="22">
        <v>35515</v>
      </c>
      <c r="C691" s="23" t="s">
        <v>772</v>
      </c>
      <c r="D691" s="24" t="s">
        <v>74</v>
      </c>
      <c r="E691" s="25">
        <v>1.57</v>
      </c>
      <c r="F691" s="34">
        <f>IF($J$2="Sim",E691*(1+Inflação!$E$18/100),E691)</f>
        <v>1.7473990099999999</v>
      </c>
    </row>
    <row r="692" spans="2:6" x14ac:dyDescent="0.25">
      <c r="B692" s="22">
        <v>35521</v>
      </c>
      <c r="C692" s="23" t="s">
        <v>773</v>
      </c>
      <c r="D692" s="24" t="s">
        <v>238</v>
      </c>
      <c r="E692" s="25">
        <v>83.59</v>
      </c>
      <c r="F692" s="33">
        <f>IF($J$2="Sim",E692*(1+Inflação!$E$18/100),E692)</f>
        <v>93.035084869999991</v>
      </c>
    </row>
    <row r="693" spans="2:6" x14ac:dyDescent="0.25">
      <c r="B693" s="22">
        <v>35522</v>
      </c>
      <c r="C693" s="23" t="s">
        <v>774</v>
      </c>
      <c r="D693" s="24" t="s">
        <v>238</v>
      </c>
      <c r="E693" s="25">
        <v>143.30000000000001</v>
      </c>
      <c r="F693" s="34">
        <f>IF($J$2="Sim",E693*(1+Inflação!$E$18/100),E693)</f>
        <v>159.4918969</v>
      </c>
    </row>
    <row r="694" spans="2:6" x14ac:dyDescent="0.25">
      <c r="B694" s="22">
        <v>35535</v>
      </c>
      <c r="C694" s="23" t="s">
        <v>775</v>
      </c>
      <c r="D694" s="24" t="s">
        <v>74</v>
      </c>
      <c r="E694" s="25">
        <v>35.28</v>
      </c>
      <c r="F694" s="33">
        <f>IF($J$2="Sim",E694*(1+Inflação!$E$18/100),E694)</f>
        <v>39.266393039999997</v>
      </c>
    </row>
    <row r="695" spans="2:6" ht="22.5" x14ac:dyDescent="0.25">
      <c r="B695" s="22">
        <v>35545</v>
      </c>
      <c r="C695" s="23" t="s">
        <v>776</v>
      </c>
      <c r="D695" s="24" t="s">
        <v>74</v>
      </c>
      <c r="E695" s="25">
        <v>10.72</v>
      </c>
      <c r="F695" s="34">
        <f>IF($J$2="Sim",E695*(1+Inflação!$E$18/100),E695)</f>
        <v>11.931284959999999</v>
      </c>
    </row>
    <row r="696" spans="2:6" x14ac:dyDescent="0.25">
      <c r="B696" s="22">
        <v>35555</v>
      </c>
      <c r="C696" s="23" t="s">
        <v>777</v>
      </c>
      <c r="D696" s="24" t="s">
        <v>74</v>
      </c>
      <c r="E696" s="25">
        <v>12.49</v>
      </c>
      <c r="F696" s="33">
        <f>IF($J$2="Sim",E696*(1+Inflação!$E$18/100),E696)</f>
        <v>13.901282569999999</v>
      </c>
    </row>
    <row r="697" spans="2:6" x14ac:dyDescent="0.25">
      <c r="B697" s="22">
        <v>35560</v>
      </c>
      <c r="C697" s="23" t="s">
        <v>778</v>
      </c>
      <c r="D697" s="24" t="s">
        <v>74</v>
      </c>
      <c r="E697" s="25">
        <v>34.159999999999997</v>
      </c>
      <c r="F697" s="34">
        <f>IF($J$2="Sim",E697*(1+Inflação!$E$18/100),E697)</f>
        <v>38.01984087999999</v>
      </c>
    </row>
    <row r="698" spans="2:6" x14ac:dyDescent="0.25">
      <c r="B698" s="22">
        <v>35565</v>
      </c>
      <c r="C698" s="23" t="s">
        <v>779</v>
      </c>
      <c r="D698" s="24" t="s">
        <v>74</v>
      </c>
      <c r="E698" s="25">
        <v>31.7</v>
      </c>
      <c r="F698" s="33">
        <f>IF($J$2="Sim",E698*(1+Inflação!$E$18/100),E698)</f>
        <v>35.281878099999993</v>
      </c>
    </row>
    <row r="699" spans="2:6" x14ac:dyDescent="0.25">
      <c r="B699" s="22">
        <v>35571</v>
      </c>
      <c r="C699" s="23" t="s">
        <v>780</v>
      </c>
      <c r="D699" s="24" t="s">
        <v>74</v>
      </c>
      <c r="E699" s="25">
        <v>20.77</v>
      </c>
      <c r="F699" s="34">
        <f>IF($J$2="Sim",E699*(1+Inflação!$E$18/100),E699)</f>
        <v>23.116864609999997</v>
      </c>
    </row>
    <row r="700" spans="2:6" x14ac:dyDescent="0.25">
      <c r="B700" s="22">
        <v>35576</v>
      </c>
      <c r="C700" s="23" t="s">
        <v>781</v>
      </c>
      <c r="D700" s="24" t="s">
        <v>74</v>
      </c>
      <c r="E700" s="25">
        <v>65.7</v>
      </c>
      <c r="F700" s="33">
        <f>IF($J$2="Sim",E700*(1+Inflação!$E$18/100),E700)</f>
        <v>73.123640100000003</v>
      </c>
    </row>
    <row r="701" spans="2:6" ht="22.5" x14ac:dyDescent="0.25">
      <c r="B701" s="22">
        <v>35596</v>
      </c>
      <c r="C701" s="23" t="s">
        <v>782</v>
      </c>
      <c r="D701" s="24" t="s">
        <v>74</v>
      </c>
      <c r="E701" s="25">
        <v>18.39</v>
      </c>
      <c r="F701" s="34">
        <f>IF($J$2="Sim",E701*(1+Inflação!$E$18/100),E701)</f>
        <v>20.467941269999997</v>
      </c>
    </row>
    <row r="702" spans="2:6" x14ac:dyDescent="0.25">
      <c r="B702" s="22">
        <v>35610</v>
      </c>
      <c r="C702" s="23" t="s">
        <v>783</v>
      </c>
      <c r="D702" s="24" t="s">
        <v>74</v>
      </c>
      <c r="E702" s="25">
        <v>86.8</v>
      </c>
      <c r="F702" s="33">
        <f>IF($J$2="Sim",E702*(1+Inflação!$E$18/100),E702)</f>
        <v>96.607792399999994</v>
      </c>
    </row>
    <row r="703" spans="2:6" x14ac:dyDescent="0.25">
      <c r="B703" s="18">
        <v>36000</v>
      </c>
      <c r="C703" s="19" t="s">
        <v>784</v>
      </c>
      <c r="D703" s="20"/>
      <c r="E703" s="21" t="s">
        <v>72</v>
      </c>
      <c r="F703" s="34"/>
    </row>
    <row r="704" spans="2:6" x14ac:dyDescent="0.25">
      <c r="B704" s="22">
        <v>36010</v>
      </c>
      <c r="C704" s="23" t="s">
        <v>785</v>
      </c>
      <c r="D704" s="24" t="s">
        <v>238</v>
      </c>
      <c r="E704" s="25">
        <v>48.69</v>
      </c>
      <c r="F704" s="33">
        <f>IF($J$2="Sim",E704*(1+Inflação!$E$18/100),E704)</f>
        <v>54.191629169999992</v>
      </c>
    </row>
    <row r="705" spans="2:6" ht="22.5" x14ac:dyDescent="0.25">
      <c r="B705" s="22">
        <v>36030</v>
      </c>
      <c r="C705" s="23" t="s">
        <v>786</v>
      </c>
      <c r="D705" s="24" t="s">
        <v>238</v>
      </c>
      <c r="E705" s="25">
        <v>75.819999999999993</v>
      </c>
      <c r="F705" s="34">
        <f>IF($J$2="Sim",E705*(1+Inflação!$E$18/100),E705)</f>
        <v>84.38712925999998</v>
      </c>
    </row>
    <row r="706" spans="2:6" x14ac:dyDescent="0.25">
      <c r="B706" s="22">
        <v>36053</v>
      </c>
      <c r="C706" s="23" t="s">
        <v>787</v>
      </c>
      <c r="D706" s="24" t="s">
        <v>238</v>
      </c>
      <c r="E706" s="25">
        <v>81.510000000000005</v>
      </c>
      <c r="F706" s="33">
        <f>IF($J$2="Sim",E706*(1+Inflação!$E$18/100),E706)</f>
        <v>90.720059429999992</v>
      </c>
    </row>
    <row r="707" spans="2:6" x14ac:dyDescent="0.25">
      <c r="B707" s="22">
        <v>36054</v>
      </c>
      <c r="C707" s="23" t="s">
        <v>788</v>
      </c>
      <c r="D707" s="24" t="s">
        <v>238</v>
      </c>
      <c r="E707" s="25">
        <v>78.989999999999995</v>
      </c>
      <c r="F707" s="34">
        <f>IF($J$2="Sim",E707*(1+Inflação!$E$18/100),E707)</f>
        <v>87.915317069999986</v>
      </c>
    </row>
    <row r="708" spans="2:6" x14ac:dyDescent="0.25">
      <c r="B708" s="22">
        <v>36055</v>
      </c>
      <c r="C708" s="23" t="s">
        <v>789</v>
      </c>
      <c r="D708" s="24" t="s">
        <v>238</v>
      </c>
      <c r="E708" s="25">
        <v>80.25</v>
      </c>
      <c r="F708" s="33">
        <f>IF($J$2="Sim",E708*(1+Inflação!$E$18/100),E708)</f>
        <v>89.317688249999989</v>
      </c>
    </row>
    <row r="709" spans="2:6" x14ac:dyDescent="0.25">
      <c r="B709" s="22">
        <v>36060</v>
      </c>
      <c r="C709" s="23" t="s">
        <v>790</v>
      </c>
      <c r="D709" s="24" t="s">
        <v>90</v>
      </c>
      <c r="E709" s="25">
        <v>5.31</v>
      </c>
      <c r="F709" s="34">
        <f>IF($J$2="Sim",E709*(1+Inflação!$E$18/100),E709)</f>
        <v>5.9099928299999993</v>
      </c>
    </row>
    <row r="710" spans="2:6" x14ac:dyDescent="0.25">
      <c r="B710" s="22">
        <v>36061</v>
      </c>
      <c r="C710" s="23" t="s">
        <v>791</v>
      </c>
      <c r="D710" s="24" t="s">
        <v>792</v>
      </c>
      <c r="E710" s="25">
        <v>497.51</v>
      </c>
      <c r="F710" s="33">
        <f>IF($J$2="Sim",E710*(1+Inflação!$E$18/100),E710)</f>
        <v>553.72514742999999</v>
      </c>
    </row>
    <row r="711" spans="2:6" x14ac:dyDescent="0.25">
      <c r="B711" s="22">
        <v>36062</v>
      </c>
      <c r="C711" s="23" t="s">
        <v>793</v>
      </c>
      <c r="D711" s="24" t="s">
        <v>108</v>
      </c>
      <c r="E711" s="25">
        <v>8.24</v>
      </c>
      <c r="F711" s="34">
        <f>IF($J$2="Sim",E711*(1+Inflação!$E$18/100),E711)</f>
        <v>9.171062319999999</v>
      </c>
    </row>
    <row r="712" spans="2:6" x14ac:dyDescent="0.25">
      <c r="B712" s="22">
        <v>36063</v>
      </c>
      <c r="C712" s="23" t="s">
        <v>794</v>
      </c>
      <c r="D712" s="24" t="s">
        <v>108</v>
      </c>
      <c r="E712" s="25">
        <v>8.99</v>
      </c>
      <c r="F712" s="33">
        <f>IF($J$2="Sim",E712*(1+Inflação!$E$18/100),E712)</f>
        <v>10.005807069999999</v>
      </c>
    </row>
    <row r="713" spans="2:6" x14ac:dyDescent="0.25">
      <c r="B713" s="22">
        <v>36064</v>
      </c>
      <c r="C713" s="23" t="s">
        <v>795</v>
      </c>
      <c r="D713" s="24" t="s">
        <v>108</v>
      </c>
      <c r="E713" s="25">
        <v>6.23</v>
      </c>
      <c r="F713" s="34">
        <f>IF($J$2="Sim",E713*(1+Inflação!$E$18/100),E713)</f>
        <v>6.93394639</v>
      </c>
    </row>
    <row r="714" spans="2:6" x14ac:dyDescent="0.25">
      <c r="B714" s="22">
        <v>36065</v>
      </c>
      <c r="C714" s="23" t="s">
        <v>796</v>
      </c>
      <c r="D714" s="24" t="s">
        <v>108</v>
      </c>
      <c r="E714" s="25">
        <v>6.03</v>
      </c>
      <c r="F714" s="33">
        <f>IF($J$2="Sim",E714*(1+Inflação!$E$18/100),E714)</f>
        <v>6.7113477899999996</v>
      </c>
    </row>
    <row r="715" spans="2:6" ht="22.5" x14ac:dyDescent="0.25">
      <c r="B715" s="22">
        <v>36066</v>
      </c>
      <c r="C715" s="23" t="s">
        <v>797</v>
      </c>
      <c r="D715" s="24" t="s">
        <v>798</v>
      </c>
      <c r="E715" s="25">
        <v>583.70000000000005</v>
      </c>
      <c r="F715" s="34">
        <f>IF($J$2="Sim",E715*(1+Inflação!$E$18/100),E715)</f>
        <v>649.65401410000004</v>
      </c>
    </row>
    <row r="716" spans="2:6" ht="22.5" x14ac:dyDescent="0.25">
      <c r="B716" s="22">
        <v>36067</v>
      </c>
      <c r="C716" s="23" t="s">
        <v>799</v>
      </c>
      <c r="D716" s="24" t="s">
        <v>108</v>
      </c>
      <c r="E716" s="25">
        <v>30.45</v>
      </c>
      <c r="F716" s="33">
        <f>IF($J$2="Sim",E716*(1+Inflação!$E$18/100),E716)</f>
        <v>33.890636849999993</v>
      </c>
    </row>
    <row r="717" spans="2:6" x14ac:dyDescent="0.25">
      <c r="B717" s="22">
        <v>36068</v>
      </c>
      <c r="C717" s="23" t="s">
        <v>800</v>
      </c>
      <c r="D717" s="24" t="s">
        <v>238</v>
      </c>
      <c r="E717" s="25">
        <v>34.71</v>
      </c>
      <c r="F717" s="34">
        <f>IF($J$2="Sim",E717*(1+Inflação!$E$18/100),E717)</f>
        <v>38.631987029999998</v>
      </c>
    </row>
    <row r="718" spans="2:6" x14ac:dyDescent="0.25">
      <c r="B718" s="22">
        <v>36078</v>
      </c>
      <c r="C718" s="23" t="s">
        <v>801</v>
      </c>
      <c r="D718" s="24" t="s">
        <v>108</v>
      </c>
      <c r="E718" s="25">
        <v>6.7</v>
      </c>
      <c r="F718" s="33">
        <f>IF($J$2="Sim",E718*(1+Inflação!$E$18/100),E718)</f>
        <v>7.4570530999999995</v>
      </c>
    </row>
    <row r="719" spans="2:6" x14ac:dyDescent="0.25">
      <c r="B719" s="22">
        <v>36079</v>
      </c>
      <c r="C719" s="23" t="s">
        <v>802</v>
      </c>
      <c r="D719" s="24" t="s">
        <v>108</v>
      </c>
      <c r="E719" s="25">
        <v>5.63</v>
      </c>
      <c r="F719" s="34">
        <f>IF($J$2="Sim",E719*(1+Inflação!$E$18/100),E719)</f>
        <v>6.2661505899999996</v>
      </c>
    </row>
    <row r="720" spans="2:6" ht="22.5" x14ac:dyDescent="0.25">
      <c r="B720" s="22">
        <v>36090</v>
      </c>
      <c r="C720" s="23" t="s">
        <v>803</v>
      </c>
      <c r="D720" s="24" t="s">
        <v>238</v>
      </c>
      <c r="E720" s="25">
        <v>43.91</v>
      </c>
      <c r="F720" s="33">
        <f>IF($J$2="Sim",E720*(1+Inflação!$E$18/100),E720)</f>
        <v>48.871522629999994</v>
      </c>
    </row>
    <row r="721" spans="2:6" ht="22.5" x14ac:dyDescent="0.25">
      <c r="B721" s="22">
        <v>36091</v>
      </c>
      <c r="C721" s="23" t="s">
        <v>804</v>
      </c>
      <c r="D721" s="24" t="s">
        <v>238</v>
      </c>
      <c r="E721" s="25">
        <v>53.17</v>
      </c>
      <c r="F721" s="34">
        <f>IF($J$2="Sim",E721*(1+Inflação!$E$18/100),E721)</f>
        <v>59.17783781</v>
      </c>
    </row>
    <row r="722" spans="2:6" ht="22.5" x14ac:dyDescent="0.25">
      <c r="B722" s="22">
        <v>36092</v>
      </c>
      <c r="C722" s="23" t="s">
        <v>805</v>
      </c>
      <c r="D722" s="24" t="s">
        <v>238</v>
      </c>
      <c r="E722" s="25">
        <v>66.53</v>
      </c>
      <c r="F722" s="33">
        <f>IF($J$2="Sim",E722*(1+Inflação!$E$18/100),E722)</f>
        <v>74.047424289999995</v>
      </c>
    </row>
    <row r="723" spans="2:6" ht="22.5" x14ac:dyDescent="0.25">
      <c r="B723" s="22">
        <v>36093</v>
      </c>
      <c r="C723" s="23" t="s">
        <v>806</v>
      </c>
      <c r="D723" s="24" t="s">
        <v>238</v>
      </c>
      <c r="E723" s="25">
        <v>56.13</v>
      </c>
      <c r="F723" s="34">
        <f>IF($J$2="Sim",E723*(1+Inflação!$E$18/100),E723)</f>
        <v>62.472297089999998</v>
      </c>
    </row>
    <row r="724" spans="2:6" ht="22.5" x14ac:dyDescent="0.25">
      <c r="B724" s="22">
        <v>36094</v>
      </c>
      <c r="C724" s="23" t="s">
        <v>807</v>
      </c>
      <c r="D724" s="24" t="s">
        <v>238</v>
      </c>
      <c r="E724" s="25">
        <v>68.5</v>
      </c>
      <c r="F724" s="33">
        <f>IF($J$2="Sim",E724*(1+Inflação!$E$18/100),E724)</f>
        <v>76.2400205</v>
      </c>
    </row>
    <row r="725" spans="2:6" ht="22.5" x14ac:dyDescent="0.25">
      <c r="B725" s="22">
        <v>36095</v>
      </c>
      <c r="C725" s="23" t="s">
        <v>808</v>
      </c>
      <c r="D725" s="24" t="s">
        <v>792</v>
      </c>
      <c r="E725" s="25">
        <v>624.41999999999996</v>
      </c>
      <c r="F725" s="34">
        <f>IF($J$2="Sim",E725*(1+Inflação!$E$18/100),E725)</f>
        <v>694.97508905999985</v>
      </c>
    </row>
    <row r="726" spans="2:6" ht="33.75" x14ac:dyDescent="0.25">
      <c r="B726" s="22">
        <v>36096</v>
      </c>
      <c r="C726" s="23" t="s">
        <v>809</v>
      </c>
      <c r="D726" s="24" t="s">
        <v>792</v>
      </c>
      <c r="E726" s="25">
        <v>480.27</v>
      </c>
      <c r="F726" s="33">
        <f>IF($J$2="Sim",E726*(1+Inflação!$E$18/100),E726)</f>
        <v>534.53714810999998</v>
      </c>
    </row>
    <row r="727" spans="2:6" ht="22.5" x14ac:dyDescent="0.25">
      <c r="B727" s="22">
        <v>36097</v>
      </c>
      <c r="C727" s="23" t="s">
        <v>810</v>
      </c>
      <c r="D727" s="24" t="s">
        <v>792</v>
      </c>
      <c r="E727" s="25">
        <v>455.53</v>
      </c>
      <c r="F727" s="34">
        <f>IF($J$2="Sim",E727*(1+Inflação!$E$18/100),E727)</f>
        <v>507.00170128999991</v>
      </c>
    </row>
    <row r="728" spans="2:6" ht="22.5" x14ac:dyDescent="0.25">
      <c r="B728" s="22">
        <v>36098</v>
      </c>
      <c r="C728" s="23" t="s">
        <v>811</v>
      </c>
      <c r="D728" s="24" t="s">
        <v>792</v>
      </c>
      <c r="E728" s="25">
        <v>499.37</v>
      </c>
      <c r="F728" s="33">
        <f>IF($J$2="Sim",E728*(1+Inflação!$E$18/100),E728)</f>
        <v>555.79531440999995</v>
      </c>
    </row>
    <row r="729" spans="2:6" ht="22.5" x14ac:dyDescent="0.25">
      <c r="B729" s="22">
        <v>36099</v>
      </c>
      <c r="C729" s="23" t="s">
        <v>812</v>
      </c>
      <c r="D729" s="24" t="s">
        <v>792</v>
      </c>
      <c r="E729" s="25">
        <v>483.5</v>
      </c>
      <c r="F729" s="34">
        <f>IF($J$2="Sim",E729*(1+Inflação!$E$18/100),E729)</f>
        <v>538.13211549999994</v>
      </c>
    </row>
    <row r="730" spans="2:6" ht="33.75" x14ac:dyDescent="0.25">
      <c r="B730" s="22">
        <v>36100</v>
      </c>
      <c r="C730" s="23" t="s">
        <v>813</v>
      </c>
      <c r="D730" s="24" t="s">
        <v>792</v>
      </c>
      <c r="E730" s="25">
        <v>195.51</v>
      </c>
      <c r="F730" s="33">
        <f>IF($J$2="Sim",E730*(1+Inflação!$E$18/100),E730)</f>
        <v>217.60126142999997</v>
      </c>
    </row>
    <row r="731" spans="2:6" ht="45" x14ac:dyDescent="0.25">
      <c r="B731" s="22">
        <v>36101</v>
      </c>
      <c r="C731" s="23" t="s">
        <v>814</v>
      </c>
      <c r="D731" s="24" t="s">
        <v>792</v>
      </c>
      <c r="E731" s="25">
        <v>239.01</v>
      </c>
      <c r="F731" s="34">
        <f>IF($J$2="Sim",E731*(1+Inflação!$E$18/100),E731)</f>
        <v>266.01645692999995</v>
      </c>
    </row>
    <row r="732" spans="2:6" x14ac:dyDescent="0.25">
      <c r="B732" s="22">
        <v>36102</v>
      </c>
      <c r="C732" s="23" t="s">
        <v>815</v>
      </c>
      <c r="D732" s="24" t="s">
        <v>108</v>
      </c>
      <c r="E732" s="25">
        <v>21.44</v>
      </c>
      <c r="F732" s="33">
        <f>IF($J$2="Sim",E732*(1+Inflação!$E$18/100),E732)</f>
        <v>23.862569919999999</v>
      </c>
    </row>
    <row r="733" spans="2:6" x14ac:dyDescent="0.25">
      <c r="B733" s="22">
        <v>36110</v>
      </c>
      <c r="C733" s="23" t="s">
        <v>816</v>
      </c>
      <c r="D733" s="24" t="s">
        <v>108</v>
      </c>
      <c r="E733" s="25">
        <v>4.93</v>
      </c>
      <c r="F733" s="34">
        <f>IF($J$2="Sim",E733*(1+Inflação!$E$18/100),E733)</f>
        <v>5.4870554899999995</v>
      </c>
    </row>
    <row r="734" spans="2:6" x14ac:dyDescent="0.25">
      <c r="B734" s="22">
        <v>36111</v>
      </c>
      <c r="C734" s="23" t="s">
        <v>817</v>
      </c>
      <c r="D734" s="24" t="s">
        <v>108</v>
      </c>
      <c r="E734" s="25">
        <v>4.5599999999999996</v>
      </c>
      <c r="F734" s="33">
        <f>IF($J$2="Sim",E734*(1+Inflação!$E$18/100),E734)</f>
        <v>5.0752480799999988</v>
      </c>
    </row>
    <row r="735" spans="2:6" x14ac:dyDescent="0.25">
      <c r="B735" s="22">
        <v>36112</v>
      </c>
      <c r="C735" s="23" t="s">
        <v>818</v>
      </c>
      <c r="D735" s="24" t="s">
        <v>108</v>
      </c>
      <c r="E735" s="25">
        <v>4.83</v>
      </c>
      <c r="F735" s="34">
        <f>IF($J$2="Sim",E735*(1+Inflação!$E$18/100),E735)</f>
        <v>5.3757561899999997</v>
      </c>
    </row>
    <row r="736" spans="2:6" x14ac:dyDescent="0.25">
      <c r="B736" s="22">
        <v>36113</v>
      </c>
      <c r="C736" s="23" t="s">
        <v>819</v>
      </c>
      <c r="D736" s="24" t="s">
        <v>108</v>
      </c>
      <c r="E736" s="25">
        <v>4.78</v>
      </c>
      <c r="F736" s="33">
        <f>IF($J$2="Sim",E736*(1+Inflação!$E$18/100),E736)</f>
        <v>5.3201065399999994</v>
      </c>
    </row>
    <row r="737" spans="2:6" x14ac:dyDescent="0.25">
      <c r="B737" s="22">
        <v>36115</v>
      </c>
      <c r="C737" s="23" t="s">
        <v>820</v>
      </c>
      <c r="D737" s="24" t="s">
        <v>792</v>
      </c>
      <c r="E737" s="25">
        <v>474.47</v>
      </c>
      <c r="F737" s="34">
        <f>IF($J$2="Sim",E737*(1+Inflação!$E$18/100),E737)</f>
        <v>528.08178870999996</v>
      </c>
    </row>
    <row r="738" spans="2:6" x14ac:dyDescent="0.25">
      <c r="B738" s="22">
        <v>36116</v>
      </c>
      <c r="C738" s="23" t="s">
        <v>821</v>
      </c>
      <c r="D738" s="24" t="s">
        <v>792</v>
      </c>
      <c r="E738" s="25">
        <v>575.94000000000005</v>
      </c>
      <c r="F738" s="33">
        <f>IF($J$2="Sim",E738*(1+Inflação!$E$18/100),E738)</f>
        <v>641.01718842000002</v>
      </c>
    </row>
    <row r="739" spans="2:6" x14ac:dyDescent="0.25">
      <c r="B739" s="22">
        <v>36117</v>
      </c>
      <c r="C739" s="23" t="s">
        <v>822</v>
      </c>
      <c r="D739" s="24" t="s">
        <v>792</v>
      </c>
      <c r="E739" s="25">
        <v>347.96</v>
      </c>
      <c r="F739" s="34">
        <f>IF($J$2="Sim",E739*(1+Inflação!$E$18/100),E739)</f>
        <v>387.27704427999993</v>
      </c>
    </row>
    <row r="740" spans="2:6" x14ac:dyDescent="0.25">
      <c r="B740" s="22">
        <v>36118</v>
      </c>
      <c r="C740" s="23" t="s">
        <v>823</v>
      </c>
      <c r="D740" s="24" t="s">
        <v>792</v>
      </c>
      <c r="E740" s="25">
        <v>414.86</v>
      </c>
      <c r="F740" s="33">
        <f>IF($J$2="Sim",E740*(1+Inflação!$E$18/100),E740)</f>
        <v>461.73627597999996</v>
      </c>
    </row>
    <row r="741" spans="2:6" ht="22.5" x14ac:dyDescent="0.25">
      <c r="B741" s="22">
        <v>36119</v>
      </c>
      <c r="C741" s="23" t="s">
        <v>824</v>
      </c>
      <c r="D741" s="24" t="s">
        <v>792</v>
      </c>
      <c r="E741" s="25">
        <v>497.21</v>
      </c>
      <c r="F741" s="34">
        <f>IF($J$2="Sim",E741*(1+Inflação!$E$18/100),E741)</f>
        <v>553.39124952999998</v>
      </c>
    </row>
    <row r="742" spans="2:6" x14ac:dyDescent="0.25">
      <c r="B742" s="22">
        <v>36120</v>
      </c>
      <c r="C742" s="23" t="s">
        <v>825</v>
      </c>
      <c r="D742" s="24" t="s">
        <v>798</v>
      </c>
      <c r="E742" s="25">
        <v>430</v>
      </c>
      <c r="F742" s="33">
        <f>IF($J$2="Sim",E742*(1+Inflação!$E$18/100),E742)</f>
        <v>478.58698999999996</v>
      </c>
    </row>
    <row r="743" spans="2:6" x14ac:dyDescent="0.25">
      <c r="B743" s="18">
        <v>36200</v>
      </c>
      <c r="C743" s="19" t="s">
        <v>826</v>
      </c>
      <c r="D743" s="20"/>
      <c r="E743" s="21" t="s">
        <v>72</v>
      </c>
      <c r="F743" s="34"/>
    </row>
    <row r="744" spans="2:6" x14ac:dyDescent="0.25">
      <c r="B744" s="22">
        <v>36205</v>
      </c>
      <c r="C744" s="23" t="s">
        <v>827</v>
      </c>
      <c r="D744" s="24" t="s">
        <v>90</v>
      </c>
      <c r="E744" s="25">
        <v>38.950000000000003</v>
      </c>
      <c r="F744" s="33">
        <f>IF($J$2="Sim",E744*(1+Inflação!$E$18/100),E744)</f>
        <v>43.351077349999997</v>
      </c>
    </row>
    <row r="745" spans="2:6" x14ac:dyDescent="0.25">
      <c r="B745" s="22">
        <v>36210</v>
      </c>
      <c r="C745" s="23" t="s">
        <v>828</v>
      </c>
      <c r="D745" s="24" t="s">
        <v>74</v>
      </c>
      <c r="E745" s="25">
        <v>22.55</v>
      </c>
      <c r="F745" s="34">
        <f>IF($J$2="Sim",E745*(1+Inflação!$E$18/100),E745)</f>
        <v>25.09799215</v>
      </c>
    </row>
    <row r="746" spans="2:6" x14ac:dyDescent="0.25">
      <c r="B746" s="22">
        <v>36215</v>
      </c>
      <c r="C746" s="23" t="s">
        <v>829</v>
      </c>
      <c r="D746" s="24" t="s">
        <v>74</v>
      </c>
      <c r="E746" s="25">
        <v>23.22</v>
      </c>
      <c r="F746" s="33">
        <f>IF($J$2="Sim",E746*(1+Inflação!$E$18/100),E746)</f>
        <v>25.843697459999998</v>
      </c>
    </row>
    <row r="747" spans="2:6" x14ac:dyDescent="0.25">
      <c r="B747" s="22">
        <v>36220</v>
      </c>
      <c r="C747" s="23" t="s">
        <v>830</v>
      </c>
      <c r="D747" s="24" t="s">
        <v>74</v>
      </c>
      <c r="E747" s="25">
        <v>18.82</v>
      </c>
      <c r="F747" s="34">
        <f>IF($J$2="Sim",E747*(1+Inflação!$E$18/100),E747)</f>
        <v>20.946528259999997</v>
      </c>
    </row>
    <row r="748" spans="2:6" ht="22.5" x14ac:dyDescent="0.25">
      <c r="B748" s="22">
        <v>36226</v>
      </c>
      <c r="C748" s="23" t="s">
        <v>831</v>
      </c>
      <c r="D748" s="24" t="s">
        <v>90</v>
      </c>
      <c r="E748" s="25">
        <v>147.85</v>
      </c>
      <c r="F748" s="33">
        <f>IF($J$2="Sim",E748*(1+Inflação!$E$18/100),E748)</f>
        <v>164.55601504999998</v>
      </c>
    </row>
    <row r="749" spans="2:6" ht="22.5" x14ac:dyDescent="0.25">
      <c r="B749" s="22">
        <v>36235</v>
      </c>
      <c r="C749" s="23" t="s">
        <v>832</v>
      </c>
      <c r="D749" s="24" t="s">
        <v>90</v>
      </c>
      <c r="E749" s="25">
        <v>397.89</v>
      </c>
      <c r="F749" s="34">
        <f>IF($J$2="Sim",E749*(1+Inflação!$E$18/100),E749)</f>
        <v>442.84878476999995</v>
      </c>
    </row>
    <row r="750" spans="2:6" ht="22.5" x14ac:dyDescent="0.25">
      <c r="B750" s="22">
        <v>36236</v>
      </c>
      <c r="C750" s="23" t="s">
        <v>833</v>
      </c>
      <c r="D750" s="24" t="s">
        <v>90</v>
      </c>
      <c r="E750" s="25">
        <v>673.24</v>
      </c>
      <c r="F750" s="33">
        <f>IF($J$2="Sim",E750*(1+Inflação!$E$18/100),E750)</f>
        <v>749.31140731999994</v>
      </c>
    </row>
    <row r="751" spans="2:6" ht="22.5" x14ac:dyDescent="0.25">
      <c r="B751" s="22">
        <v>36237</v>
      </c>
      <c r="C751" s="23" t="s">
        <v>834</v>
      </c>
      <c r="D751" s="24" t="s">
        <v>90</v>
      </c>
      <c r="E751" s="25">
        <v>1179.8</v>
      </c>
      <c r="F751" s="34">
        <f>IF($J$2="Sim",E751*(1+Inflação!$E$18/100),E751)</f>
        <v>1313.1091413999998</v>
      </c>
    </row>
    <row r="752" spans="2:6" ht="22.5" x14ac:dyDescent="0.25">
      <c r="B752" s="22">
        <v>36240</v>
      </c>
      <c r="C752" s="23" t="s">
        <v>835</v>
      </c>
      <c r="D752" s="24" t="s">
        <v>90</v>
      </c>
      <c r="E752" s="25">
        <v>298.10000000000002</v>
      </c>
      <c r="F752" s="33">
        <f>IF($J$2="Sim",E752*(1+Inflação!$E$18/100),E752)</f>
        <v>331.7832133</v>
      </c>
    </row>
    <row r="753" spans="2:6" ht="22.5" x14ac:dyDescent="0.25">
      <c r="B753" s="22">
        <v>36241</v>
      </c>
      <c r="C753" s="23" t="s">
        <v>836</v>
      </c>
      <c r="D753" s="24" t="s">
        <v>90</v>
      </c>
      <c r="E753" s="25">
        <v>623.4</v>
      </c>
      <c r="F753" s="34">
        <f>IF($J$2="Sim",E753*(1+Inflação!$E$18/100),E753)</f>
        <v>693.83983619999992</v>
      </c>
    </row>
    <row r="754" spans="2:6" x14ac:dyDescent="0.25">
      <c r="B754" s="22">
        <v>36250</v>
      </c>
      <c r="C754" s="23" t="s">
        <v>837</v>
      </c>
      <c r="D754" s="24" t="s">
        <v>74</v>
      </c>
      <c r="E754" s="25">
        <v>27.75</v>
      </c>
      <c r="F754" s="33">
        <f>IF($J$2="Sim",E754*(1+Inflação!$E$18/100),E754)</f>
        <v>30.885555749999998</v>
      </c>
    </row>
    <row r="755" spans="2:6" ht="22.5" x14ac:dyDescent="0.25">
      <c r="B755" s="22">
        <v>36280</v>
      </c>
      <c r="C755" s="23" t="s">
        <v>838</v>
      </c>
      <c r="D755" s="24" t="s">
        <v>90</v>
      </c>
      <c r="E755" s="25">
        <v>335.93</v>
      </c>
      <c r="F755" s="34">
        <f>IF($J$2="Sim",E755*(1+Inflação!$E$18/100),E755)</f>
        <v>373.88773848999995</v>
      </c>
    </row>
    <row r="756" spans="2:6" ht="22.5" x14ac:dyDescent="0.25">
      <c r="B756" s="22">
        <v>36281</v>
      </c>
      <c r="C756" s="23" t="s">
        <v>839</v>
      </c>
      <c r="D756" s="24" t="s">
        <v>90</v>
      </c>
      <c r="E756" s="25">
        <v>412.65</v>
      </c>
      <c r="F756" s="33">
        <f>IF($J$2="Sim",E756*(1+Inflação!$E$18/100),E756)</f>
        <v>459.27656144999992</v>
      </c>
    </row>
    <row r="757" spans="2:6" ht="22.5" x14ac:dyDescent="0.25">
      <c r="B757" s="22">
        <v>36282</v>
      </c>
      <c r="C757" s="23" t="s">
        <v>840</v>
      </c>
      <c r="D757" s="24" t="s">
        <v>90</v>
      </c>
      <c r="E757" s="25">
        <v>517.01</v>
      </c>
      <c r="F757" s="34">
        <f>IF($J$2="Sim",E757*(1+Inflação!$E$18/100),E757)</f>
        <v>575.4285109299999</v>
      </c>
    </row>
    <row r="758" spans="2:6" ht="22.5" x14ac:dyDescent="0.25">
      <c r="B758" s="22">
        <v>36283</v>
      </c>
      <c r="C758" s="23" t="s">
        <v>841</v>
      </c>
      <c r="D758" s="24" t="s">
        <v>90</v>
      </c>
      <c r="E758" s="25">
        <v>993.13</v>
      </c>
      <c r="F758" s="33">
        <f>IF($J$2="Sim",E758*(1+Inflação!$E$18/100),E758)</f>
        <v>1105.3467380899999</v>
      </c>
    </row>
    <row r="759" spans="2:6" ht="22.5" x14ac:dyDescent="0.25">
      <c r="B759" s="22">
        <v>36285</v>
      </c>
      <c r="C759" s="23" t="s">
        <v>842</v>
      </c>
      <c r="D759" s="24" t="s">
        <v>90</v>
      </c>
      <c r="E759" s="25">
        <v>332</v>
      </c>
      <c r="F759" s="34">
        <f>IF($J$2="Sim",E759*(1+Inflação!$E$18/100),E759)</f>
        <v>369.51367599999998</v>
      </c>
    </row>
    <row r="760" spans="2:6" ht="22.5" x14ac:dyDescent="0.25">
      <c r="B760" s="22">
        <v>36286</v>
      </c>
      <c r="C760" s="23" t="s">
        <v>843</v>
      </c>
      <c r="D760" s="24" t="s">
        <v>90</v>
      </c>
      <c r="E760" s="25">
        <v>400.93</v>
      </c>
      <c r="F760" s="33">
        <f>IF($J$2="Sim",E760*(1+Inflação!$E$18/100),E760)</f>
        <v>446.23228348999999</v>
      </c>
    </row>
    <row r="761" spans="2:6" ht="33.75" x14ac:dyDescent="0.25">
      <c r="B761" s="22">
        <v>36300</v>
      </c>
      <c r="C761" s="23" t="s">
        <v>844</v>
      </c>
      <c r="D761" s="24" t="s">
        <v>74</v>
      </c>
      <c r="E761" s="25">
        <v>659.09</v>
      </c>
      <c r="F761" s="34">
        <f>IF($J$2="Sim",E761*(1+Inflação!$E$18/100),E761)</f>
        <v>733.56255636999992</v>
      </c>
    </row>
    <row r="762" spans="2:6" ht="33.75" x14ac:dyDescent="0.25">
      <c r="B762" s="22">
        <v>36301</v>
      </c>
      <c r="C762" s="23" t="s">
        <v>845</v>
      </c>
      <c r="D762" s="24" t="s">
        <v>74</v>
      </c>
      <c r="E762" s="25">
        <v>1105.58</v>
      </c>
      <c r="F762" s="33">
        <f>IF($J$2="Sim",E762*(1+Inflação!$E$18/100),E762)</f>
        <v>1230.5028009399998</v>
      </c>
    </row>
    <row r="763" spans="2:6" ht="33.75" x14ac:dyDescent="0.25">
      <c r="B763" s="22">
        <v>36302</v>
      </c>
      <c r="C763" s="23" t="s">
        <v>846</v>
      </c>
      <c r="D763" s="24" t="s">
        <v>74</v>
      </c>
      <c r="E763" s="25">
        <v>1042.06</v>
      </c>
      <c r="F763" s="34">
        <f>IF($J$2="Sim",E763*(1+Inflação!$E$18/100),E763)</f>
        <v>1159.8054855799999</v>
      </c>
    </row>
    <row r="764" spans="2:6" ht="33.75" x14ac:dyDescent="0.25">
      <c r="B764" s="22">
        <v>36303</v>
      </c>
      <c r="C764" s="23" t="s">
        <v>847</v>
      </c>
      <c r="D764" s="24" t="s">
        <v>74</v>
      </c>
      <c r="E764" s="25">
        <v>1232.3900000000001</v>
      </c>
      <c r="F764" s="33">
        <f>IF($J$2="Sim",E764*(1+Inflação!$E$18/100),E764)</f>
        <v>1371.6414432700001</v>
      </c>
    </row>
    <row r="765" spans="2:6" ht="33.75" x14ac:dyDescent="0.25">
      <c r="B765" s="22">
        <v>36304</v>
      </c>
      <c r="C765" s="23" t="s">
        <v>848</v>
      </c>
      <c r="D765" s="24" t="s">
        <v>74</v>
      </c>
      <c r="E765" s="25">
        <v>1310.4000000000001</v>
      </c>
      <c r="F765" s="34">
        <f>IF($J$2="Sim",E765*(1+Inflação!$E$18/100),E765)</f>
        <v>1458.4660271999999</v>
      </c>
    </row>
    <row r="766" spans="2:6" ht="33.75" x14ac:dyDescent="0.25">
      <c r="B766" s="22">
        <v>36305</v>
      </c>
      <c r="C766" s="23" t="s">
        <v>849</v>
      </c>
      <c r="D766" s="24" t="s">
        <v>90</v>
      </c>
      <c r="E766" s="25">
        <v>7087.95</v>
      </c>
      <c r="F766" s="33">
        <f>IF($J$2="Sim",E766*(1+Inflação!$E$18/100),E766)</f>
        <v>7888.838734349999</v>
      </c>
    </row>
    <row r="767" spans="2:6" x14ac:dyDescent="0.25">
      <c r="B767" s="18">
        <v>36500</v>
      </c>
      <c r="C767" s="19" t="s">
        <v>850</v>
      </c>
      <c r="D767" s="20"/>
      <c r="E767" s="21" t="s">
        <v>72</v>
      </c>
      <c r="F767" s="34"/>
    </row>
    <row r="768" spans="2:6" x14ac:dyDescent="0.25">
      <c r="B768" s="22">
        <v>36505</v>
      </c>
      <c r="C768" s="23" t="s">
        <v>851</v>
      </c>
      <c r="D768" s="24" t="s">
        <v>238</v>
      </c>
      <c r="E768" s="25">
        <v>150.13999999999999</v>
      </c>
      <c r="F768" s="33">
        <f>IF($J$2="Sim",E768*(1+Inflação!$E$18/100),E768)</f>
        <v>167.10476901999996</v>
      </c>
    </row>
    <row r="769" spans="2:6" x14ac:dyDescent="0.25">
      <c r="B769" s="22">
        <v>36507</v>
      </c>
      <c r="C769" s="23" t="s">
        <v>852</v>
      </c>
      <c r="D769" s="24" t="s">
        <v>238</v>
      </c>
      <c r="E769" s="25">
        <v>570.38</v>
      </c>
      <c r="F769" s="34">
        <f>IF($J$2="Sim",E769*(1+Inflação!$E$18/100),E769)</f>
        <v>634.8289473399999</v>
      </c>
    </row>
    <row r="770" spans="2:6" x14ac:dyDescent="0.25">
      <c r="B770" s="22">
        <v>36525</v>
      </c>
      <c r="C770" s="23" t="s">
        <v>853</v>
      </c>
      <c r="D770" s="24" t="s">
        <v>238</v>
      </c>
      <c r="E770" s="25">
        <v>154.49</v>
      </c>
      <c r="F770" s="33">
        <f>IF($J$2="Sim",E770*(1+Inflação!$E$18/100),E770)</f>
        <v>171.94628857000001</v>
      </c>
    </row>
    <row r="771" spans="2:6" x14ac:dyDescent="0.25">
      <c r="B771" s="22">
        <v>36527</v>
      </c>
      <c r="C771" s="23" t="s">
        <v>854</v>
      </c>
      <c r="D771" s="24" t="s">
        <v>238</v>
      </c>
      <c r="E771" s="25">
        <v>229.45</v>
      </c>
      <c r="F771" s="34">
        <f>IF($J$2="Sim",E771*(1+Inflação!$E$18/100),E771)</f>
        <v>255.37624384999995</v>
      </c>
    </row>
    <row r="772" spans="2:6" x14ac:dyDescent="0.25">
      <c r="B772" s="22">
        <v>36535</v>
      </c>
      <c r="C772" s="23" t="s">
        <v>855</v>
      </c>
      <c r="D772" s="24" t="s">
        <v>238</v>
      </c>
      <c r="E772" s="25">
        <v>85.77</v>
      </c>
      <c r="F772" s="33">
        <f>IF($J$2="Sim",E772*(1+Inflação!$E$18/100),E772)</f>
        <v>95.46140960999999</v>
      </c>
    </row>
    <row r="773" spans="2:6" x14ac:dyDescent="0.25">
      <c r="B773" s="22">
        <v>36540</v>
      </c>
      <c r="C773" s="23" t="s">
        <v>856</v>
      </c>
      <c r="D773" s="24" t="s">
        <v>238</v>
      </c>
      <c r="E773" s="25">
        <v>190.22</v>
      </c>
      <c r="F773" s="34">
        <f>IF($J$2="Sim",E773*(1+Inflação!$E$18/100),E773)</f>
        <v>211.71352845999999</v>
      </c>
    </row>
    <row r="774" spans="2:6" x14ac:dyDescent="0.25">
      <c r="B774" s="22">
        <v>36545</v>
      </c>
      <c r="C774" s="23" t="s">
        <v>857</v>
      </c>
      <c r="D774" s="24" t="s">
        <v>238</v>
      </c>
      <c r="E774" s="25">
        <v>415.12</v>
      </c>
      <c r="F774" s="33">
        <f>IF($J$2="Sim",E774*(1+Inflação!$E$18/100),E774)</f>
        <v>462.02565415999999</v>
      </c>
    </row>
    <row r="775" spans="2:6" x14ac:dyDescent="0.25">
      <c r="B775" s="22">
        <v>36550</v>
      </c>
      <c r="C775" s="23" t="s">
        <v>858</v>
      </c>
      <c r="D775" s="24" t="s">
        <v>238</v>
      </c>
      <c r="E775" s="25">
        <v>70.260000000000005</v>
      </c>
      <c r="F775" s="34">
        <f>IF($J$2="Sim",E775*(1+Inflação!$E$18/100),E775)</f>
        <v>78.198888179999997</v>
      </c>
    </row>
    <row r="776" spans="2:6" x14ac:dyDescent="0.25">
      <c r="B776" s="22">
        <v>36551</v>
      </c>
      <c r="C776" s="23" t="s">
        <v>859</v>
      </c>
      <c r="D776" s="24" t="s">
        <v>238</v>
      </c>
      <c r="E776" s="25">
        <v>91.34</v>
      </c>
      <c r="F776" s="33">
        <f>IF($J$2="Sim",E776*(1+Inflação!$E$18/100),E776)</f>
        <v>101.66078062</v>
      </c>
    </row>
    <row r="777" spans="2:6" x14ac:dyDescent="0.25">
      <c r="B777" s="22">
        <v>36552</v>
      </c>
      <c r="C777" s="23" t="s">
        <v>860</v>
      </c>
      <c r="D777" s="24" t="s">
        <v>238</v>
      </c>
      <c r="E777" s="25">
        <v>93.01</v>
      </c>
      <c r="F777" s="34">
        <f>IF($J$2="Sim",E777*(1+Inflação!$E$18/100),E777)</f>
        <v>103.51947892999999</v>
      </c>
    </row>
    <row r="778" spans="2:6" x14ac:dyDescent="0.25">
      <c r="B778" s="22">
        <v>36553</v>
      </c>
      <c r="C778" s="23" t="s">
        <v>861</v>
      </c>
      <c r="D778" s="24" t="s">
        <v>238</v>
      </c>
      <c r="E778" s="25">
        <v>109.86</v>
      </c>
      <c r="F778" s="33">
        <f>IF($J$2="Sim",E778*(1+Inflação!$E$18/100),E778)</f>
        <v>122.27341097999999</v>
      </c>
    </row>
    <row r="779" spans="2:6" ht="22.5" x14ac:dyDescent="0.25">
      <c r="B779" s="22">
        <v>36580</v>
      </c>
      <c r="C779" s="23" t="s">
        <v>862</v>
      </c>
      <c r="D779" s="24" t="s">
        <v>238</v>
      </c>
      <c r="E779" s="25">
        <v>274.74</v>
      </c>
      <c r="F779" s="34">
        <f>IF($J$2="Sim",E779*(1+Inflação!$E$18/100),E779)</f>
        <v>305.78369681999999</v>
      </c>
    </row>
    <row r="780" spans="2:6" x14ac:dyDescent="0.25">
      <c r="B780" s="18">
        <v>37000</v>
      </c>
      <c r="C780" s="19" t="s">
        <v>863</v>
      </c>
      <c r="D780" s="20"/>
      <c r="E780" s="21" t="s">
        <v>72</v>
      </c>
      <c r="F780" s="33"/>
    </row>
    <row r="781" spans="2:6" x14ac:dyDescent="0.25">
      <c r="B781" s="22">
        <v>37005</v>
      </c>
      <c r="C781" s="23" t="s">
        <v>864</v>
      </c>
      <c r="D781" s="24" t="s">
        <v>236</v>
      </c>
      <c r="E781" s="25">
        <v>28.54</v>
      </c>
      <c r="F781" s="34">
        <f>IF($J$2="Sim",E781*(1+Inflação!$E$18/100),E781)</f>
        <v>31.764820219999997</v>
      </c>
    </row>
    <row r="782" spans="2:6" x14ac:dyDescent="0.25">
      <c r="B782" s="22">
        <v>37015</v>
      </c>
      <c r="C782" s="23" t="s">
        <v>865</v>
      </c>
      <c r="D782" s="24" t="s">
        <v>236</v>
      </c>
      <c r="E782" s="25">
        <v>50.92</v>
      </c>
      <c r="F782" s="33">
        <f>IF($J$2="Sim",E782*(1+Inflação!$E$18/100),E782)</f>
        <v>56.673603559999997</v>
      </c>
    </row>
    <row r="783" spans="2:6" x14ac:dyDescent="0.25">
      <c r="B783" s="22">
        <v>37020</v>
      </c>
      <c r="C783" s="23" t="s">
        <v>866</v>
      </c>
      <c r="D783" s="24" t="s">
        <v>236</v>
      </c>
      <c r="E783" s="25">
        <v>20.51</v>
      </c>
      <c r="F783" s="34">
        <f>IF($J$2="Sim",E783*(1+Inflação!$E$18/100),E783)</f>
        <v>22.82748643</v>
      </c>
    </row>
    <row r="784" spans="2:6" x14ac:dyDescent="0.25">
      <c r="B784" s="22">
        <v>37025</v>
      </c>
      <c r="C784" s="23" t="s">
        <v>867</v>
      </c>
      <c r="D784" s="24" t="s">
        <v>236</v>
      </c>
      <c r="E784" s="25">
        <v>18.46</v>
      </c>
      <c r="F784" s="33">
        <f>IF($J$2="Sim",E784*(1+Inflação!$E$18/100),E784)</f>
        <v>20.545850779999999</v>
      </c>
    </row>
    <row r="785" spans="2:6" x14ac:dyDescent="0.25">
      <c r="B785" s="22">
        <v>37030</v>
      </c>
      <c r="C785" s="23" t="s">
        <v>868</v>
      </c>
      <c r="D785" s="24" t="s">
        <v>236</v>
      </c>
      <c r="E785" s="25">
        <v>71.38</v>
      </c>
      <c r="F785" s="34">
        <f>IF($J$2="Sim",E785*(1+Inflação!$E$18/100),E785)</f>
        <v>79.44544033999999</v>
      </c>
    </row>
    <row r="786" spans="2:6" x14ac:dyDescent="0.25">
      <c r="B786" s="22">
        <v>37040</v>
      </c>
      <c r="C786" s="23" t="s">
        <v>869</v>
      </c>
      <c r="D786" s="24" t="s">
        <v>236</v>
      </c>
      <c r="E786" s="25">
        <v>20.93</v>
      </c>
      <c r="F786" s="33">
        <f>IF($J$2="Sim",E786*(1+Inflação!$E$18/100),E786)</f>
        <v>23.294943489999998</v>
      </c>
    </row>
    <row r="787" spans="2:6" x14ac:dyDescent="0.25">
      <c r="B787" s="22">
        <v>37041</v>
      </c>
      <c r="C787" s="23" t="s">
        <v>870</v>
      </c>
      <c r="D787" s="24" t="s">
        <v>236</v>
      </c>
      <c r="E787" s="25">
        <v>15.43</v>
      </c>
      <c r="F787" s="34">
        <f>IF($J$2="Sim",E787*(1+Inflação!$E$18/100),E787)</f>
        <v>17.173481989999999</v>
      </c>
    </row>
    <row r="788" spans="2:6" x14ac:dyDescent="0.25">
      <c r="B788" s="22">
        <v>37045</v>
      </c>
      <c r="C788" s="23" t="s">
        <v>871</v>
      </c>
      <c r="D788" s="24" t="s">
        <v>236</v>
      </c>
      <c r="E788" s="25">
        <v>31.92</v>
      </c>
      <c r="F788" s="33">
        <f>IF($J$2="Sim",E788*(1+Inflação!$E$18/100),E788)</f>
        <v>35.526736559999996</v>
      </c>
    </row>
    <row r="789" spans="2:6" ht="22.5" x14ac:dyDescent="0.25">
      <c r="B789" s="22">
        <v>37055</v>
      </c>
      <c r="C789" s="23" t="s">
        <v>872</v>
      </c>
      <c r="D789" s="24" t="s">
        <v>108</v>
      </c>
      <c r="E789" s="25">
        <v>2.25</v>
      </c>
      <c r="F789" s="34">
        <f>IF($J$2="Sim",E789*(1+Inflação!$E$18/100),E789)</f>
        <v>2.5042342499999997</v>
      </c>
    </row>
    <row r="790" spans="2:6" x14ac:dyDescent="0.25">
      <c r="B790" s="22">
        <v>37065</v>
      </c>
      <c r="C790" s="23" t="s">
        <v>873</v>
      </c>
      <c r="D790" s="24" t="s">
        <v>236</v>
      </c>
      <c r="E790" s="25">
        <v>94.61</v>
      </c>
      <c r="F790" s="33">
        <f>IF($J$2="Sim",E790*(1+Inflação!$E$18/100),E790)</f>
        <v>105.30026772999999</v>
      </c>
    </row>
    <row r="791" spans="2:6" x14ac:dyDescent="0.25">
      <c r="B791" s="18">
        <v>37500</v>
      </c>
      <c r="C791" s="19" t="s">
        <v>874</v>
      </c>
      <c r="D791" s="20"/>
      <c r="E791" s="21" t="s">
        <v>72</v>
      </c>
      <c r="F791" s="34"/>
    </row>
    <row r="792" spans="2:6" ht="22.5" x14ac:dyDescent="0.25">
      <c r="B792" s="22">
        <v>37502</v>
      </c>
      <c r="C792" s="23" t="s">
        <v>875</v>
      </c>
      <c r="D792" s="24" t="s">
        <v>108</v>
      </c>
      <c r="E792" s="25">
        <v>4</v>
      </c>
      <c r="F792" s="33">
        <f>IF($J$2="Sim",E792*(1+Inflação!$E$18/100),E792)</f>
        <v>4.4519719999999996</v>
      </c>
    </row>
    <row r="793" spans="2:6" x14ac:dyDescent="0.25">
      <c r="B793" s="22">
        <v>37503</v>
      </c>
      <c r="C793" s="23" t="s">
        <v>876</v>
      </c>
      <c r="D793" s="24" t="s">
        <v>238</v>
      </c>
      <c r="E793" s="25">
        <v>5.93</v>
      </c>
      <c r="F793" s="34">
        <f>IF($J$2="Sim",E793*(1+Inflação!$E$18/100),E793)</f>
        <v>6.6000484899999989</v>
      </c>
    </row>
    <row r="794" spans="2:6" x14ac:dyDescent="0.25">
      <c r="B794" s="22">
        <v>37504</v>
      </c>
      <c r="C794" s="23" t="s">
        <v>877</v>
      </c>
      <c r="D794" s="24" t="s">
        <v>238</v>
      </c>
      <c r="E794" s="25">
        <v>108.91</v>
      </c>
      <c r="F794" s="33">
        <f>IF($J$2="Sim",E794*(1+Inflação!$E$18/100),E794)</f>
        <v>121.21606762999998</v>
      </c>
    </row>
    <row r="795" spans="2:6" x14ac:dyDescent="0.25">
      <c r="B795" s="22">
        <v>37505</v>
      </c>
      <c r="C795" s="23" t="s">
        <v>878</v>
      </c>
      <c r="D795" s="24" t="s">
        <v>238</v>
      </c>
      <c r="E795" s="25">
        <v>7.98</v>
      </c>
      <c r="F795" s="34">
        <f>IF($J$2="Sim",E795*(1+Inflação!$E$18/100),E795)</f>
        <v>8.8816841399999991</v>
      </c>
    </row>
    <row r="796" spans="2:6" x14ac:dyDescent="0.25">
      <c r="B796" s="22">
        <v>37506</v>
      </c>
      <c r="C796" s="23" t="s">
        <v>879</v>
      </c>
      <c r="D796" s="24" t="s">
        <v>238</v>
      </c>
      <c r="E796" s="25">
        <v>6.18</v>
      </c>
      <c r="F796" s="33">
        <f>IF($J$2="Sim",E796*(1+Inflação!$E$18/100),E796)</f>
        <v>6.8782967399999988</v>
      </c>
    </row>
    <row r="797" spans="2:6" ht="22.5" x14ac:dyDescent="0.25">
      <c r="B797" s="22">
        <v>37507</v>
      </c>
      <c r="C797" s="23" t="s">
        <v>880</v>
      </c>
      <c r="D797" s="24" t="s">
        <v>238</v>
      </c>
      <c r="E797" s="25">
        <v>32.020000000000003</v>
      </c>
      <c r="F797" s="34">
        <f>IF($J$2="Sim",E797*(1+Inflação!$E$18/100),E797)</f>
        <v>35.638035860000002</v>
      </c>
    </row>
    <row r="798" spans="2:6" x14ac:dyDescent="0.25">
      <c r="B798" s="22">
        <v>37509</v>
      </c>
      <c r="C798" s="23" t="s">
        <v>881</v>
      </c>
      <c r="D798" s="24" t="s">
        <v>236</v>
      </c>
      <c r="E798" s="25">
        <v>33.74</v>
      </c>
      <c r="F798" s="33">
        <f>IF($J$2="Sim",E798*(1+Inflação!$E$18/100),E798)</f>
        <v>37.552383819999996</v>
      </c>
    </row>
    <row r="799" spans="2:6" x14ac:dyDescent="0.25">
      <c r="B799" s="22">
        <v>37520</v>
      </c>
      <c r="C799" s="23" t="s">
        <v>882</v>
      </c>
      <c r="D799" s="24" t="s">
        <v>236</v>
      </c>
      <c r="E799" s="25">
        <v>57.02</v>
      </c>
      <c r="F799" s="34">
        <f>IF($J$2="Sim",E799*(1+Inflação!$E$18/100),E799)</f>
        <v>63.462860859999999</v>
      </c>
    </row>
    <row r="800" spans="2:6" x14ac:dyDescent="0.25">
      <c r="B800" s="22">
        <v>37525</v>
      </c>
      <c r="C800" s="23" t="s">
        <v>883</v>
      </c>
      <c r="D800" s="24" t="s">
        <v>236</v>
      </c>
      <c r="E800" s="25">
        <v>10.5</v>
      </c>
      <c r="F800" s="33">
        <f>IF($J$2="Sim",E800*(1+Inflação!$E$18/100),E800)</f>
        <v>11.6864265</v>
      </c>
    </row>
    <row r="801" spans="2:6" x14ac:dyDescent="0.25">
      <c r="B801" s="22">
        <v>37529</v>
      </c>
      <c r="C801" s="23" t="s">
        <v>884</v>
      </c>
      <c r="D801" s="24" t="s">
        <v>90</v>
      </c>
      <c r="E801" s="25">
        <v>14.66</v>
      </c>
      <c r="F801" s="34">
        <f>IF($J$2="Sim",E801*(1+Inflação!$E$18/100),E801)</f>
        <v>16.316477379999998</v>
      </c>
    </row>
    <row r="802" spans="2:6" x14ac:dyDescent="0.25">
      <c r="B802" s="22">
        <v>37530</v>
      </c>
      <c r="C802" s="23" t="s">
        <v>885</v>
      </c>
      <c r="D802" s="24" t="s">
        <v>90</v>
      </c>
      <c r="E802" s="25">
        <v>1.42</v>
      </c>
      <c r="F802" s="33">
        <f>IF($J$2="Sim",E802*(1+Inflação!$E$18/100),E802)</f>
        <v>1.5804500599999998</v>
      </c>
    </row>
    <row r="803" spans="2:6" x14ac:dyDescent="0.25">
      <c r="B803" s="22">
        <v>37535</v>
      </c>
      <c r="C803" s="23" t="s">
        <v>886</v>
      </c>
      <c r="D803" s="24" t="s">
        <v>90</v>
      </c>
      <c r="E803" s="25">
        <v>2.56</v>
      </c>
      <c r="F803" s="34">
        <f>IF($J$2="Sim",E803*(1+Inflação!$E$18/100),E803)</f>
        <v>2.8492620799999999</v>
      </c>
    </row>
    <row r="804" spans="2:6" x14ac:dyDescent="0.25">
      <c r="B804" s="22">
        <v>37538</v>
      </c>
      <c r="C804" s="23" t="s">
        <v>887</v>
      </c>
      <c r="D804" s="24" t="s">
        <v>90</v>
      </c>
      <c r="E804" s="25">
        <v>8.6</v>
      </c>
      <c r="F804" s="33">
        <f>IF($J$2="Sim",E804*(1+Inflação!$E$18/100),E804)</f>
        <v>9.5717397999999996</v>
      </c>
    </row>
    <row r="805" spans="2:6" ht="22.5" x14ac:dyDescent="0.25">
      <c r="B805" s="22">
        <v>37539</v>
      </c>
      <c r="C805" s="23" t="s">
        <v>888</v>
      </c>
      <c r="D805" s="24" t="s">
        <v>90</v>
      </c>
      <c r="E805" s="25">
        <v>29.36</v>
      </c>
      <c r="F805" s="34">
        <f>IF($J$2="Sim",E805*(1+Inflação!$E$18/100),E805)</f>
        <v>32.677474479999994</v>
      </c>
    </row>
    <row r="806" spans="2:6" x14ac:dyDescent="0.25">
      <c r="B806" s="22">
        <v>37540</v>
      </c>
      <c r="C806" s="23" t="s">
        <v>889</v>
      </c>
      <c r="D806" s="24" t="s">
        <v>90</v>
      </c>
      <c r="E806" s="25">
        <v>0.69</v>
      </c>
      <c r="F806" s="33">
        <f>IF($J$2="Sim",E806*(1+Inflação!$E$18/100),E806)</f>
        <v>0.76796516999999986</v>
      </c>
    </row>
    <row r="807" spans="2:6" x14ac:dyDescent="0.25">
      <c r="B807" s="22">
        <v>37541</v>
      </c>
      <c r="C807" s="23" t="s">
        <v>890</v>
      </c>
      <c r="D807" s="24" t="s">
        <v>90</v>
      </c>
      <c r="E807" s="25">
        <v>6.1</v>
      </c>
      <c r="F807" s="34">
        <f>IF($J$2="Sim",E807*(1+Inflação!$E$18/100),E807)</f>
        <v>6.7892572999999992</v>
      </c>
    </row>
    <row r="808" spans="2:6" ht="22.5" x14ac:dyDescent="0.25">
      <c r="B808" s="22">
        <v>37542</v>
      </c>
      <c r="C808" s="23" t="s">
        <v>891</v>
      </c>
      <c r="D808" s="24" t="s">
        <v>90</v>
      </c>
      <c r="E808" s="25">
        <v>30.92</v>
      </c>
      <c r="F808" s="33">
        <f>IF($J$2="Sim",E808*(1+Inflação!$E$18/100),E808)</f>
        <v>34.41374356</v>
      </c>
    </row>
    <row r="809" spans="2:6" x14ac:dyDescent="0.25">
      <c r="B809" s="22">
        <v>37543</v>
      </c>
      <c r="C809" s="23" t="s">
        <v>892</v>
      </c>
      <c r="D809" s="24" t="s">
        <v>90</v>
      </c>
      <c r="E809" s="25">
        <v>29.93</v>
      </c>
      <c r="F809" s="34">
        <f>IF($J$2="Sim",E809*(1+Inflação!$E$18/100),E809)</f>
        <v>33.31188049</v>
      </c>
    </row>
    <row r="810" spans="2:6" x14ac:dyDescent="0.25">
      <c r="B810" s="22">
        <v>37544</v>
      </c>
      <c r="C810" s="23" t="s">
        <v>893</v>
      </c>
      <c r="D810" s="24" t="s">
        <v>90</v>
      </c>
      <c r="E810" s="25">
        <v>4.74</v>
      </c>
      <c r="F810" s="33">
        <f>IF($J$2="Sim",E810*(1+Inflação!$E$18/100),E810)</f>
        <v>5.27558682</v>
      </c>
    </row>
    <row r="811" spans="2:6" x14ac:dyDescent="0.25">
      <c r="B811" s="22">
        <v>37545</v>
      </c>
      <c r="C811" s="23" t="s">
        <v>894</v>
      </c>
      <c r="D811" s="24" t="s">
        <v>236</v>
      </c>
      <c r="E811" s="25">
        <v>25.4</v>
      </c>
      <c r="F811" s="34">
        <f>IF($J$2="Sim",E811*(1+Inflação!$E$18/100),E811)</f>
        <v>28.270022199999996</v>
      </c>
    </row>
    <row r="812" spans="2:6" x14ac:dyDescent="0.25">
      <c r="B812" s="22">
        <v>37550</v>
      </c>
      <c r="C812" s="23" t="s">
        <v>895</v>
      </c>
      <c r="D812" s="24" t="s">
        <v>236</v>
      </c>
      <c r="E812" s="25">
        <v>4.74</v>
      </c>
      <c r="F812" s="33">
        <f>IF($J$2="Sim",E812*(1+Inflação!$E$18/100),E812)</f>
        <v>5.27558682</v>
      </c>
    </row>
    <row r="813" spans="2:6" x14ac:dyDescent="0.25">
      <c r="B813" s="22">
        <v>37555</v>
      </c>
      <c r="C813" s="23" t="s">
        <v>896</v>
      </c>
      <c r="D813" s="24" t="s">
        <v>236</v>
      </c>
      <c r="E813" s="25">
        <v>52.6</v>
      </c>
      <c r="F813" s="34">
        <f>IF($J$2="Sim",E813*(1+Inflação!$E$18/100),E813)</f>
        <v>58.543431799999993</v>
      </c>
    </row>
    <row r="814" spans="2:6" x14ac:dyDescent="0.25">
      <c r="B814" s="22">
        <v>37560</v>
      </c>
      <c r="C814" s="23" t="s">
        <v>897</v>
      </c>
      <c r="D814" s="24" t="s">
        <v>236</v>
      </c>
      <c r="E814" s="25">
        <v>8.6300000000000008</v>
      </c>
      <c r="F814" s="33">
        <f>IF($J$2="Sim",E814*(1+Inflação!$E$18/100),E814)</f>
        <v>9.6051295900000007</v>
      </c>
    </row>
    <row r="815" spans="2:6" x14ac:dyDescent="0.25">
      <c r="B815" s="22">
        <v>37565</v>
      </c>
      <c r="C815" s="23" t="s">
        <v>898</v>
      </c>
      <c r="D815" s="24" t="s">
        <v>236</v>
      </c>
      <c r="E815" s="25">
        <v>17.010000000000002</v>
      </c>
      <c r="F815" s="34">
        <f>IF($J$2="Sim",E815*(1+Inflação!$E$18/100),E815)</f>
        <v>18.932010930000001</v>
      </c>
    </row>
    <row r="816" spans="2:6" x14ac:dyDescent="0.25">
      <c r="B816" s="22">
        <v>37570</v>
      </c>
      <c r="C816" s="23" t="s">
        <v>899</v>
      </c>
      <c r="D816" s="24" t="s">
        <v>108</v>
      </c>
      <c r="E816" s="25">
        <v>47.6</v>
      </c>
      <c r="F816" s="33">
        <f>IF($J$2="Sim",E816*(1+Inflação!$E$18/100),E816)</f>
        <v>52.9784668</v>
      </c>
    </row>
    <row r="817" spans="2:6" x14ac:dyDescent="0.25">
      <c r="B817" s="22">
        <v>37575</v>
      </c>
      <c r="C817" s="23" t="s">
        <v>900</v>
      </c>
      <c r="D817" s="24" t="s">
        <v>236</v>
      </c>
      <c r="E817" s="25">
        <v>31.18</v>
      </c>
      <c r="F817" s="34">
        <f>IF($J$2="Sim",E817*(1+Inflação!$E$18/100),E817)</f>
        <v>34.703121739999993</v>
      </c>
    </row>
    <row r="818" spans="2:6" x14ac:dyDescent="0.25">
      <c r="B818" s="22">
        <v>37580</v>
      </c>
      <c r="C818" s="23" t="s">
        <v>901</v>
      </c>
      <c r="D818" s="24" t="s">
        <v>108</v>
      </c>
      <c r="E818" s="25">
        <v>137</v>
      </c>
      <c r="F818" s="33">
        <f>IF($J$2="Sim",E818*(1+Inflação!$E$18/100),E818)</f>
        <v>152.480041</v>
      </c>
    </row>
    <row r="819" spans="2:6" x14ac:dyDescent="0.25">
      <c r="B819" s="22">
        <v>37581</v>
      </c>
      <c r="C819" s="23" t="s">
        <v>902</v>
      </c>
      <c r="D819" s="24" t="s">
        <v>236</v>
      </c>
      <c r="E819" s="25">
        <v>16.64</v>
      </c>
      <c r="F819" s="34">
        <f>IF($J$2="Sim",E819*(1+Inflação!$E$18/100),E819)</f>
        <v>18.520203519999999</v>
      </c>
    </row>
    <row r="820" spans="2:6" x14ac:dyDescent="0.25">
      <c r="B820" s="22">
        <v>37582</v>
      </c>
      <c r="C820" s="23" t="s">
        <v>903</v>
      </c>
      <c r="D820" s="24" t="s">
        <v>236</v>
      </c>
      <c r="E820" s="25">
        <v>55.93</v>
      </c>
      <c r="F820" s="33">
        <f>IF($J$2="Sim",E820*(1+Inflação!$E$18/100),E820)</f>
        <v>62.249698489999993</v>
      </c>
    </row>
    <row r="821" spans="2:6" x14ac:dyDescent="0.25">
      <c r="B821" s="22">
        <v>37585</v>
      </c>
      <c r="C821" s="23" t="s">
        <v>904</v>
      </c>
      <c r="D821" s="24" t="s">
        <v>236</v>
      </c>
      <c r="E821" s="25">
        <v>26.31</v>
      </c>
      <c r="F821" s="34">
        <f>IF($J$2="Sim",E821*(1+Inflação!$E$18/100),E821)</f>
        <v>29.282845829999996</v>
      </c>
    </row>
    <row r="822" spans="2:6" ht="22.5" x14ac:dyDescent="0.25">
      <c r="B822" s="22">
        <v>37587</v>
      </c>
      <c r="C822" s="23" t="s">
        <v>905</v>
      </c>
      <c r="D822" s="24" t="s">
        <v>236</v>
      </c>
      <c r="E822" s="25">
        <v>61.54</v>
      </c>
      <c r="F822" s="33">
        <f>IF($J$2="Sim",E822*(1+Inflação!$E$18/100),E822)</f>
        <v>68.49358921999999</v>
      </c>
    </row>
    <row r="823" spans="2:6" ht="22.5" x14ac:dyDescent="0.25">
      <c r="B823" s="22">
        <v>37590</v>
      </c>
      <c r="C823" s="23" t="s">
        <v>906</v>
      </c>
      <c r="D823" s="24" t="s">
        <v>236</v>
      </c>
      <c r="E823" s="25">
        <v>192.59</v>
      </c>
      <c r="F823" s="34">
        <f>IF($J$2="Sim",E823*(1+Inflação!$E$18/100),E823)</f>
        <v>214.35132186999999</v>
      </c>
    </row>
    <row r="824" spans="2:6" ht="22.5" x14ac:dyDescent="0.25">
      <c r="B824" s="22">
        <v>37595</v>
      </c>
      <c r="C824" s="23" t="s">
        <v>907</v>
      </c>
      <c r="D824" s="24" t="s">
        <v>236</v>
      </c>
      <c r="E824" s="25">
        <v>35.57</v>
      </c>
      <c r="F824" s="33">
        <f>IF($J$2="Sim",E824*(1+Inflação!$E$18/100),E824)</f>
        <v>39.589161009999998</v>
      </c>
    </row>
    <row r="825" spans="2:6" x14ac:dyDescent="0.25">
      <c r="B825" s="22">
        <v>37596</v>
      </c>
      <c r="C825" s="23" t="s">
        <v>908</v>
      </c>
      <c r="D825" s="24" t="s">
        <v>236</v>
      </c>
      <c r="E825" s="25">
        <v>23.62</v>
      </c>
      <c r="F825" s="34">
        <f>IF($J$2="Sim",E825*(1+Inflação!$E$18/100),E825)</f>
        <v>26.28889466</v>
      </c>
    </row>
    <row r="826" spans="2:6" x14ac:dyDescent="0.25">
      <c r="B826" s="18">
        <v>38000</v>
      </c>
      <c r="C826" s="19" t="s">
        <v>909</v>
      </c>
      <c r="D826" s="20"/>
      <c r="E826" s="21" t="s">
        <v>72</v>
      </c>
      <c r="F826" s="33"/>
    </row>
    <row r="827" spans="2:6" x14ac:dyDescent="0.25">
      <c r="B827" s="22">
        <v>38016</v>
      </c>
      <c r="C827" s="23" t="s">
        <v>910</v>
      </c>
      <c r="D827" s="24" t="s">
        <v>238</v>
      </c>
      <c r="E827" s="25">
        <v>5.41</v>
      </c>
      <c r="F827" s="34">
        <f>IF($J$2="Sim",E827*(1+Inflação!$E$18/100),E827)</f>
        <v>6.02129213</v>
      </c>
    </row>
    <row r="828" spans="2:6" x14ac:dyDescent="0.25">
      <c r="B828" s="22">
        <v>38024</v>
      </c>
      <c r="C828" s="23" t="s">
        <v>911</v>
      </c>
      <c r="D828" s="24" t="s">
        <v>90</v>
      </c>
      <c r="E828" s="25">
        <v>1682.66</v>
      </c>
      <c r="F828" s="33">
        <f>IF($J$2="Sim",E828*(1+Inflação!$E$18/100),E828)</f>
        <v>1872.78880138</v>
      </c>
    </row>
    <row r="829" spans="2:6" x14ac:dyDescent="0.25">
      <c r="B829" s="22">
        <v>38025</v>
      </c>
      <c r="C829" s="23" t="s">
        <v>912</v>
      </c>
      <c r="D829" s="24" t="s">
        <v>90</v>
      </c>
      <c r="E829" s="25">
        <v>3027.45</v>
      </c>
      <c r="F829" s="34">
        <f>IF($J$2="Sim",E829*(1+Inflação!$E$18/100),E829)</f>
        <v>3369.5306578499994</v>
      </c>
    </row>
    <row r="830" spans="2:6" x14ac:dyDescent="0.25">
      <c r="B830" s="22">
        <v>38030</v>
      </c>
      <c r="C830" s="23" t="s">
        <v>913</v>
      </c>
      <c r="D830" s="24" t="s">
        <v>690</v>
      </c>
      <c r="E830" s="25">
        <v>937.18</v>
      </c>
      <c r="F830" s="33">
        <f>IF($J$2="Sim",E830*(1+Inflação!$E$18/100),E830)</f>
        <v>1043.0747797399999</v>
      </c>
    </row>
    <row r="831" spans="2:6" x14ac:dyDescent="0.25">
      <c r="B831" s="22">
        <v>38035</v>
      </c>
      <c r="C831" s="23" t="s">
        <v>914</v>
      </c>
      <c r="D831" s="24" t="s">
        <v>90</v>
      </c>
      <c r="E831" s="25">
        <v>58.25</v>
      </c>
      <c r="F831" s="34">
        <f>IF($J$2="Sim",E831*(1+Inflação!$E$18/100),E831)</f>
        <v>64.831842249999994</v>
      </c>
    </row>
    <row r="832" spans="2:6" x14ac:dyDescent="0.25">
      <c r="B832" s="22">
        <v>38040</v>
      </c>
      <c r="C832" s="23" t="s">
        <v>915</v>
      </c>
      <c r="D832" s="24" t="s">
        <v>90</v>
      </c>
      <c r="E832" s="25">
        <v>149.84</v>
      </c>
      <c r="F832" s="33">
        <f>IF($J$2="Sim",E832*(1+Inflação!$E$18/100),E832)</f>
        <v>166.77087111999998</v>
      </c>
    </row>
    <row r="833" spans="2:6" ht="22.5" x14ac:dyDescent="0.25">
      <c r="B833" s="22">
        <v>38042</v>
      </c>
      <c r="C833" s="23" t="s">
        <v>916</v>
      </c>
      <c r="D833" s="24" t="s">
        <v>238</v>
      </c>
      <c r="E833" s="25">
        <v>10.93</v>
      </c>
      <c r="F833" s="34">
        <f>IF($J$2="Sim",E833*(1+Inflação!$E$18/100),E833)</f>
        <v>12.165013489999998</v>
      </c>
    </row>
    <row r="834" spans="2:6" x14ac:dyDescent="0.25">
      <c r="B834" s="22">
        <v>38043</v>
      </c>
      <c r="C834" s="23" t="s">
        <v>917</v>
      </c>
      <c r="D834" s="24" t="s">
        <v>238</v>
      </c>
      <c r="E834" s="25">
        <v>2.5499999999999998</v>
      </c>
      <c r="F834" s="33">
        <f>IF($J$2="Sim",E834*(1+Inflação!$E$18/100),E834)</f>
        <v>2.8381321499999994</v>
      </c>
    </row>
    <row r="835" spans="2:6" x14ac:dyDescent="0.25">
      <c r="B835" s="22">
        <v>38050</v>
      </c>
      <c r="C835" s="23" t="s">
        <v>918</v>
      </c>
      <c r="D835" s="24" t="s">
        <v>90</v>
      </c>
      <c r="E835" s="25">
        <v>598.98</v>
      </c>
      <c r="F835" s="34">
        <f>IF($J$2="Sim",E835*(1+Inflação!$E$18/100),E835)</f>
        <v>666.66054713999995</v>
      </c>
    </row>
    <row r="836" spans="2:6" x14ac:dyDescent="0.25">
      <c r="B836" s="22">
        <v>38055</v>
      </c>
      <c r="C836" s="23" t="s">
        <v>919</v>
      </c>
      <c r="D836" s="24" t="s">
        <v>90</v>
      </c>
      <c r="E836" s="25">
        <v>23.18</v>
      </c>
      <c r="F836" s="33">
        <f>IF($J$2="Sim",E836*(1+Inflação!$E$18/100),E836)</f>
        <v>25.799177739999998</v>
      </c>
    </row>
    <row r="837" spans="2:6" x14ac:dyDescent="0.25">
      <c r="B837" s="18">
        <v>38100</v>
      </c>
      <c r="C837" s="19" t="s">
        <v>920</v>
      </c>
      <c r="D837" s="20"/>
      <c r="E837" s="21" t="s">
        <v>72</v>
      </c>
      <c r="F837" s="34"/>
    </row>
    <row r="838" spans="2:6" ht="22.5" x14ac:dyDescent="0.25">
      <c r="B838" s="22">
        <v>38150</v>
      </c>
      <c r="C838" s="23" t="s">
        <v>921</v>
      </c>
      <c r="D838" s="24" t="s">
        <v>90</v>
      </c>
      <c r="E838" s="25">
        <v>1896.71</v>
      </c>
      <c r="F838" s="33">
        <f>IF($J$2="Sim",E838*(1+Inflação!$E$18/100),E838)</f>
        <v>2111.0249530299998</v>
      </c>
    </row>
    <row r="839" spans="2:6" ht="22.5" x14ac:dyDescent="0.25">
      <c r="B839" s="22">
        <v>38151</v>
      </c>
      <c r="C839" s="23" t="s">
        <v>922</v>
      </c>
      <c r="D839" s="24" t="s">
        <v>90</v>
      </c>
      <c r="E839" s="25">
        <v>1475.87</v>
      </c>
      <c r="F839" s="34">
        <f>IF($J$2="Sim",E839*(1+Inflação!$E$18/100),E839)</f>
        <v>1642.6329789099998</v>
      </c>
    </row>
    <row r="840" spans="2:6" x14ac:dyDescent="0.25">
      <c r="B840" s="22">
        <v>38152</v>
      </c>
      <c r="C840" s="23" t="s">
        <v>923</v>
      </c>
      <c r="D840" s="24" t="s">
        <v>90</v>
      </c>
      <c r="E840" s="25">
        <v>2147.7600000000002</v>
      </c>
      <c r="F840" s="33">
        <f>IF($J$2="Sim",E840*(1+Inflação!$E$18/100),E840)</f>
        <v>2390.4418456799999</v>
      </c>
    </row>
    <row r="841" spans="2:6" ht="22.5" x14ac:dyDescent="0.25">
      <c r="B841" s="22">
        <v>38153</v>
      </c>
      <c r="C841" s="23" t="s">
        <v>924</v>
      </c>
      <c r="D841" s="24" t="s">
        <v>90</v>
      </c>
      <c r="E841" s="25">
        <v>1582.87</v>
      </c>
      <c r="F841" s="34">
        <f>IF($J$2="Sim",E841*(1+Inflação!$E$18/100),E841)</f>
        <v>1761.7232299099996</v>
      </c>
    </row>
    <row r="842" spans="2:6" ht="22.5" x14ac:dyDescent="0.25">
      <c r="B842" s="22">
        <v>38154</v>
      </c>
      <c r="C842" s="23" t="s">
        <v>925</v>
      </c>
      <c r="D842" s="24" t="s">
        <v>90</v>
      </c>
      <c r="E842" s="25">
        <v>1396.38</v>
      </c>
      <c r="F842" s="33">
        <f>IF($J$2="Sim",E842*(1+Inflação!$E$18/100),E842)</f>
        <v>1554.16116534</v>
      </c>
    </row>
    <row r="843" spans="2:6" ht="22.5" x14ac:dyDescent="0.25">
      <c r="B843" s="22">
        <v>38155</v>
      </c>
      <c r="C843" s="23" t="s">
        <v>926</v>
      </c>
      <c r="D843" s="24" t="s">
        <v>90</v>
      </c>
      <c r="E843" s="25">
        <v>1902.89</v>
      </c>
      <c r="F843" s="34">
        <f>IF($J$2="Sim",E843*(1+Inflação!$E$18/100),E843)</f>
        <v>2117.90324977</v>
      </c>
    </row>
    <row r="844" spans="2:6" x14ac:dyDescent="0.25">
      <c r="B844" s="22">
        <v>38156</v>
      </c>
      <c r="C844" s="23" t="s">
        <v>927</v>
      </c>
      <c r="D844" s="24" t="s">
        <v>90</v>
      </c>
      <c r="E844" s="25">
        <v>11717.42</v>
      </c>
      <c r="F844" s="33">
        <f>IF($J$2="Sim",E844*(1+Inflação!$E$18/100),E844)</f>
        <v>13041.406438059999</v>
      </c>
    </row>
    <row r="845" spans="2:6" ht="22.5" x14ac:dyDescent="0.25">
      <c r="B845" s="22">
        <v>38160</v>
      </c>
      <c r="C845" s="23" t="s">
        <v>928</v>
      </c>
      <c r="D845" s="24" t="s">
        <v>238</v>
      </c>
      <c r="E845" s="25">
        <v>76.25</v>
      </c>
      <c r="F845" s="34">
        <f>IF($J$2="Sim",E845*(1+Inflação!$E$18/100),E845)</f>
        <v>84.865716249999991</v>
      </c>
    </row>
    <row r="846" spans="2:6" x14ac:dyDescent="0.25">
      <c r="B846" s="18">
        <v>38500</v>
      </c>
      <c r="C846" s="19" t="s">
        <v>929</v>
      </c>
      <c r="D846" s="20"/>
      <c r="E846" s="21" t="s">
        <v>72</v>
      </c>
      <c r="F846" s="33"/>
    </row>
    <row r="847" spans="2:6" x14ac:dyDescent="0.25">
      <c r="B847" s="22">
        <v>38502</v>
      </c>
      <c r="C847" s="23" t="s">
        <v>930</v>
      </c>
      <c r="D847" s="24" t="s">
        <v>108</v>
      </c>
      <c r="E847" s="25">
        <v>4.8099999999999996</v>
      </c>
      <c r="F847" s="34">
        <f>IF($J$2="Sim",E847*(1+Inflação!$E$18/100),E847)</f>
        <v>5.3534963299999987</v>
      </c>
    </row>
    <row r="848" spans="2:6" x14ac:dyDescent="0.25">
      <c r="B848" s="22">
        <v>38503</v>
      </c>
      <c r="C848" s="23" t="s">
        <v>931</v>
      </c>
      <c r="D848" s="24" t="s">
        <v>108</v>
      </c>
      <c r="E848" s="25">
        <v>0.93</v>
      </c>
      <c r="F848" s="33">
        <f>IF($J$2="Sim",E848*(1+Inflação!$E$18/100),E848)</f>
        <v>1.0350834899999999</v>
      </c>
    </row>
    <row r="849" spans="2:6" ht="22.5" x14ac:dyDescent="0.25">
      <c r="B849" s="22">
        <v>38511</v>
      </c>
      <c r="C849" s="23" t="s">
        <v>932</v>
      </c>
      <c r="D849" s="24" t="s">
        <v>90</v>
      </c>
      <c r="E849" s="25">
        <v>56.99</v>
      </c>
      <c r="F849" s="34">
        <f>IF($J$2="Sim",E849*(1+Inflação!$E$18/100),E849)</f>
        <v>63.429471069999998</v>
      </c>
    </row>
    <row r="850" spans="2:6" ht="22.5" x14ac:dyDescent="0.25">
      <c r="B850" s="22">
        <v>38512</v>
      </c>
      <c r="C850" s="23" t="s">
        <v>933</v>
      </c>
      <c r="D850" s="24" t="s">
        <v>90</v>
      </c>
      <c r="E850" s="25">
        <v>51.04</v>
      </c>
      <c r="F850" s="33">
        <f>IF($J$2="Sim",E850*(1+Inflação!$E$18/100),E850)</f>
        <v>56.807162719999994</v>
      </c>
    </row>
    <row r="851" spans="2:6" ht="22.5" x14ac:dyDescent="0.25">
      <c r="B851" s="22">
        <v>38513</v>
      </c>
      <c r="C851" s="23" t="s">
        <v>934</v>
      </c>
      <c r="D851" s="24" t="s">
        <v>90</v>
      </c>
      <c r="E851" s="25">
        <v>51.02</v>
      </c>
      <c r="F851" s="34">
        <f>IF($J$2="Sim",E851*(1+Inflação!$E$18/100),E851)</f>
        <v>56.784902859999995</v>
      </c>
    </row>
    <row r="852" spans="2:6" x14ac:dyDescent="0.25">
      <c r="B852" s="22">
        <v>38523</v>
      </c>
      <c r="C852" s="23" t="s">
        <v>935</v>
      </c>
      <c r="D852" s="24" t="s">
        <v>936</v>
      </c>
      <c r="E852" s="25">
        <v>18.63</v>
      </c>
      <c r="F852" s="33">
        <f>IF($J$2="Sim",E852*(1+Inflação!$E$18/100),E852)</f>
        <v>20.735059589999999</v>
      </c>
    </row>
    <row r="853" spans="2:6" x14ac:dyDescent="0.25">
      <c r="B853" s="22">
        <v>38524</v>
      </c>
      <c r="C853" s="23" t="s">
        <v>937</v>
      </c>
      <c r="D853" s="24" t="s">
        <v>936</v>
      </c>
      <c r="E853" s="25">
        <v>16.27</v>
      </c>
      <c r="F853" s="34">
        <f>IF($J$2="Sim",E853*(1+Inflação!$E$18/100),E853)</f>
        <v>18.108396109999997</v>
      </c>
    </row>
    <row r="854" spans="2:6" x14ac:dyDescent="0.25">
      <c r="B854" s="22">
        <v>38525</v>
      </c>
      <c r="C854" s="23" t="s">
        <v>938</v>
      </c>
      <c r="D854" s="24" t="s">
        <v>936</v>
      </c>
      <c r="E854" s="25">
        <v>30.4</v>
      </c>
      <c r="F854" s="33">
        <f>IF($J$2="Sim",E854*(1+Inflação!$E$18/100),E854)</f>
        <v>33.834987199999993</v>
      </c>
    </row>
    <row r="855" spans="2:6" x14ac:dyDescent="0.25">
      <c r="B855" s="22">
        <v>38526</v>
      </c>
      <c r="C855" s="23" t="s">
        <v>939</v>
      </c>
      <c r="D855" s="24" t="s">
        <v>936</v>
      </c>
      <c r="E855" s="25">
        <v>20.86</v>
      </c>
      <c r="F855" s="34">
        <f>IF($J$2="Sim",E855*(1+Inflação!$E$18/100),E855)</f>
        <v>23.217033979999997</v>
      </c>
    </row>
    <row r="856" spans="2:6" x14ac:dyDescent="0.25">
      <c r="B856" s="22">
        <v>38527</v>
      </c>
      <c r="C856" s="23" t="s">
        <v>940</v>
      </c>
      <c r="D856" s="24" t="s">
        <v>90</v>
      </c>
      <c r="E856" s="25">
        <v>32.75</v>
      </c>
      <c r="F856" s="33">
        <f>IF($J$2="Sim",E856*(1+Inflação!$E$18/100),E856)</f>
        <v>36.450520749999995</v>
      </c>
    </row>
    <row r="857" spans="2:6" x14ac:dyDescent="0.25">
      <c r="B857" s="22">
        <v>38528</v>
      </c>
      <c r="C857" s="23" t="s">
        <v>941</v>
      </c>
      <c r="D857" s="24" t="s">
        <v>90</v>
      </c>
      <c r="E857" s="25">
        <v>30.2</v>
      </c>
      <c r="F857" s="34">
        <f>IF($J$2="Sim",E857*(1+Inflação!$E$18/100),E857)</f>
        <v>33.612388599999996</v>
      </c>
    </row>
    <row r="858" spans="2:6" x14ac:dyDescent="0.25">
      <c r="B858" s="22">
        <v>38529</v>
      </c>
      <c r="C858" s="23" t="s">
        <v>942</v>
      </c>
      <c r="D858" s="24" t="s">
        <v>90</v>
      </c>
      <c r="E858" s="25">
        <v>18.36</v>
      </c>
      <c r="F858" s="33">
        <f>IF($J$2="Sim",E858*(1+Inflação!$E$18/100),E858)</f>
        <v>20.434551479999996</v>
      </c>
    </row>
    <row r="859" spans="2:6" x14ac:dyDescent="0.25">
      <c r="B859" s="22">
        <v>38531</v>
      </c>
      <c r="C859" s="23" t="s">
        <v>943</v>
      </c>
      <c r="D859" s="24" t="s">
        <v>90</v>
      </c>
      <c r="E859" s="25">
        <v>16.149999999999999</v>
      </c>
      <c r="F859" s="34">
        <f>IF($J$2="Sim",E859*(1+Inflação!$E$18/100),E859)</f>
        <v>17.974836949999997</v>
      </c>
    </row>
    <row r="860" spans="2:6" ht="22.5" x14ac:dyDescent="0.25">
      <c r="B860" s="22">
        <v>38533</v>
      </c>
      <c r="C860" s="23" t="s">
        <v>944</v>
      </c>
      <c r="D860" s="24" t="s">
        <v>90</v>
      </c>
      <c r="E860" s="25">
        <v>12.14</v>
      </c>
      <c r="F860" s="33">
        <f>IF($J$2="Sim",E860*(1+Inflação!$E$18/100),E860)</f>
        <v>13.51173502</v>
      </c>
    </row>
    <row r="861" spans="2:6" x14ac:dyDescent="0.25">
      <c r="B861" s="22">
        <v>38534</v>
      </c>
      <c r="C861" s="23" t="s">
        <v>945</v>
      </c>
      <c r="D861" s="24" t="s">
        <v>90</v>
      </c>
      <c r="E861" s="25">
        <v>4.5</v>
      </c>
      <c r="F861" s="34">
        <f>IF($J$2="Sim",E861*(1+Inflação!$E$18/100),E861)</f>
        <v>5.0084684999999993</v>
      </c>
    </row>
    <row r="862" spans="2:6" x14ac:dyDescent="0.25">
      <c r="B862" s="22">
        <v>38535</v>
      </c>
      <c r="C862" s="23" t="s">
        <v>946</v>
      </c>
      <c r="D862" s="24" t="s">
        <v>90</v>
      </c>
      <c r="E862" s="25">
        <v>16.72</v>
      </c>
      <c r="F862" s="33">
        <f>IF($J$2="Sim",E862*(1+Inflação!$E$18/100),E862)</f>
        <v>18.609242959999996</v>
      </c>
    </row>
    <row r="863" spans="2:6" x14ac:dyDescent="0.25">
      <c r="B863" s="22">
        <v>38536</v>
      </c>
      <c r="C863" s="23" t="s">
        <v>947</v>
      </c>
      <c r="D863" s="24" t="s">
        <v>90</v>
      </c>
      <c r="E863" s="25">
        <v>9.02</v>
      </c>
      <c r="F863" s="34">
        <f>IF($J$2="Sim",E863*(1+Inflação!$E$18/100),E863)</f>
        <v>10.039196859999999</v>
      </c>
    </row>
    <row r="864" spans="2:6" x14ac:dyDescent="0.25">
      <c r="B864" s="22">
        <v>38537</v>
      </c>
      <c r="C864" s="23" t="s">
        <v>948</v>
      </c>
      <c r="D864" s="24" t="s">
        <v>90</v>
      </c>
      <c r="E864" s="25">
        <v>24.62</v>
      </c>
      <c r="F864" s="33">
        <f>IF($J$2="Sim",E864*(1+Inflação!$E$18/100),E864)</f>
        <v>27.40188766</v>
      </c>
    </row>
    <row r="865" spans="2:6" x14ac:dyDescent="0.25">
      <c r="B865" s="22">
        <v>38538</v>
      </c>
      <c r="C865" s="23" t="s">
        <v>949</v>
      </c>
      <c r="D865" s="24" t="s">
        <v>90</v>
      </c>
      <c r="E865" s="25">
        <v>15.7</v>
      </c>
      <c r="F865" s="34">
        <f>IF($J$2="Sim",E865*(1+Inflação!$E$18/100),E865)</f>
        <v>17.473990099999998</v>
      </c>
    </row>
    <row r="866" spans="2:6" ht="22.5" x14ac:dyDescent="0.25">
      <c r="B866" s="22">
        <v>38540</v>
      </c>
      <c r="C866" s="23" t="s">
        <v>950</v>
      </c>
      <c r="D866" s="24" t="s">
        <v>90</v>
      </c>
      <c r="E866" s="25">
        <v>37.47</v>
      </c>
      <c r="F866" s="33">
        <f>IF($J$2="Sim",E866*(1+Inflação!$E$18/100),E866)</f>
        <v>41.703847709999998</v>
      </c>
    </row>
    <row r="867" spans="2:6" ht="22.5" x14ac:dyDescent="0.25">
      <c r="B867" s="22">
        <v>38543</v>
      </c>
      <c r="C867" s="23" t="s">
        <v>951</v>
      </c>
      <c r="D867" s="24" t="s">
        <v>90</v>
      </c>
      <c r="E867" s="25">
        <v>36.58</v>
      </c>
      <c r="F867" s="34">
        <f>IF($J$2="Sim",E867*(1+Inflação!$E$18/100),E867)</f>
        <v>40.713283939999997</v>
      </c>
    </row>
    <row r="868" spans="2:6" x14ac:dyDescent="0.25">
      <c r="B868" s="22">
        <v>38545</v>
      </c>
      <c r="C868" s="23" t="s">
        <v>952</v>
      </c>
      <c r="D868" s="24" t="s">
        <v>90</v>
      </c>
      <c r="E868" s="25">
        <v>43.13</v>
      </c>
      <c r="F868" s="33">
        <f>IF($J$2="Sim",E868*(1+Inflação!$E$18/100),E868)</f>
        <v>48.003388090000001</v>
      </c>
    </row>
    <row r="869" spans="2:6" x14ac:dyDescent="0.25">
      <c r="B869" s="22">
        <v>38546</v>
      </c>
      <c r="C869" s="23" t="s">
        <v>953</v>
      </c>
      <c r="D869" s="24" t="s">
        <v>90</v>
      </c>
      <c r="E869" s="25">
        <v>42.61</v>
      </c>
      <c r="F869" s="34">
        <f>IF($J$2="Sim",E869*(1+Inflação!$E$18/100),E869)</f>
        <v>47.424631729999994</v>
      </c>
    </row>
    <row r="870" spans="2:6" x14ac:dyDescent="0.25">
      <c r="B870" s="22">
        <v>38547</v>
      </c>
      <c r="C870" s="23" t="s">
        <v>954</v>
      </c>
      <c r="D870" s="24" t="s">
        <v>90</v>
      </c>
      <c r="E870" s="25">
        <v>34.630000000000003</v>
      </c>
      <c r="F870" s="33">
        <f>IF($J$2="Sim",E870*(1+Inflação!$E$18/100),E870)</f>
        <v>38.542947589999997</v>
      </c>
    </row>
    <row r="871" spans="2:6" ht="22.5" x14ac:dyDescent="0.25">
      <c r="B871" s="22">
        <v>38548</v>
      </c>
      <c r="C871" s="23" t="s">
        <v>955</v>
      </c>
      <c r="D871" s="24" t="s">
        <v>90</v>
      </c>
      <c r="E871" s="25">
        <v>27.01</v>
      </c>
      <c r="F871" s="34">
        <f>IF($J$2="Sim",E871*(1+Inflação!$E$18/100),E871)</f>
        <v>30.061940929999999</v>
      </c>
    </row>
    <row r="872" spans="2:6" ht="22.5" x14ac:dyDescent="0.25">
      <c r="B872" s="22">
        <v>38549</v>
      </c>
      <c r="C872" s="23" t="s">
        <v>956</v>
      </c>
      <c r="D872" s="24" t="s">
        <v>238</v>
      </c>
      <c r="E872" s="25">
        <v>95.2</v>
      </c>
      <c r="F872" s="33">
        <f>IF($J$2="Sim",E872*(1+Inflação!$E$18/100),E872)</f>
        <v>105.9569336</v>
      </c>
    </row>
    <row r="873" spans="2:6" x14ac:dyDescent="0.25">
      <c r="B873" s="22">
        <v>38550</v>
      </c>
      <c r="C873" s="23" t="s">
        <v>957</v>
      </c>
      <c r="D873" s="24" t="s">
        <v>238</v>
      </c>
      <c r="E873" s="25">
        <v>4.6399999999999997</v>
      </c>
      <c r="F873" s="34">
        <f>IF($J$2="Sim",E873*(1+Inflação!$E$18/100),E873)</f>
        <v>5.1642875199999994</v>
      </c>
    </row>
    <row r="874" spans="2:6" x14ac:dyDescent="0.25">
      <c r="B874" s="22">
        <v>38552</v>
      </c>
      <c r="C874" s="23" t="s">
        <v>958</v>
      </c>
      <c r="D874" s="24" t="s">
        <v>238</v>
      </c>
      <c r="E874" s="25">
        <v>26.87</v>
      </c>
      <c r="F874" s="33">
        <f>IF($J$2="Sim",E874*(1+Inflação!$E$18/100),E874)</f>
        <v>29.90612191</v>
      </c>
    </row>
    <row r="875" spans="2:6" ht="22.5" x14ac:dyDescent="0.25">
      <c r="B875" s="22">
        <v>38554</v>
      </c>
      <c r="C875" s="23" t="s">
        <v>959</v>
      </c>
      <c r="D875" s="24" t="s">
        <v>238</v>
      </c>
      <c r="E875" s="25">
        <v>10.23</v>
      </c>
      <c r="F875" s="34">
        <f>IF($J$2="Sim",E875*(1+Inflação!$E$18/100),E875)</f>
        <v>11.385918389999999</v>
      </c>
    </row>
    <row r="876" spans="2:6" x14ac:dyDescent="0.25">
      <c r="B876" s="22">
        <v>38555</v>
      </c>
      <c r="C876" s="23" t="s">
        <v>960</v>
      </c>
      <c r="D876" s="24" t="s">
        <v>127</v>
      </c>
      <c r="E876" s="25">
        <v>192.31</v>
      </c>
      <c r="F876" s="33">
        <f>IF($J$2="Sim",E876*(1+Inflação!$E$18/100),E876)</f>
        <v>214.03968382999997</v>
      </c>
    </row>
    <row r="877" spans="2:6" x14ac:dyDescent="0.25">
      <c r="B877" s="22">
        <v>38556</v>
      </c>
      <c r="C877" s="23" t="s">
        <v>961</v>
      </c>
      <c r="D877" s="24" t="s">
        <v>127</v>
      </c>
      <c r="E877" s="25">
        <v>98.25</v>
      </c>
      <c r="F877" s="34">
        <f>IF($J$2="Sim",E877*(1+Inflação!$E$18/100),E877)</f>
        <v>109.35156224999999</v>
      </c>
    </row>
    <row r="878" spans="2:6" x14ac:dyDescent="0.25">
      <c r="B878" s="22">
        <v>38557</v>
      </c>
      <c r="C878" s="23" t="s">
        <v>962</v>
      </c>
      <c r="D878" s="24" t="s">
        <v>127</v>
      </c>
      <c r="E878" s="25">
        <v>207.63</v>
      </c>
      <c r="F878" s="33">
        <f>IF($J$2="Sim",E878*(1+Inflação!$E$18/100),E878)</f>
        <v>231.09073658999998</v>
      </c>
    </row>
    <row r="879" spans="2:6" ht="22.5" x14ac:dyDescent="0.25">
      <c r="B879" s="22">
        <v>38561</v>
      </c>
      <c r="C879" s="23" t="s">
        <v>963</v>
      </c>
      <c r="D879" s="24" t="s">
        <v>90</v>
      </c>
      <c r="E879" s="25">
        <v>25.68</v>
      </c>
      <c r="F879" s="34">
        <f>IF($J$2="Sim",E879*(1+Inflação!$E$18/100),E879)</f>
        <v>28.581660239999998</v>
      </c>
    </row>
    <row r="880" spans="2:6" ht="22.5" x14ac:dyDescent="0.25">
      <c r="B880" s="22">
        <v>38562</v>
      </c>
      <c r="C880" s="23" t="s">
        <v>964</v>
      </c>
      <c r="D880" s="24" t="s">
        <v>90</v>
      </c>
      <c r="E880" s="25">
        <v>102.45</v>
      </c>
      <c r="F880" s="33">
        <f>IF($J$2="Sim",E880*(1+Inflação!$E$18/100),E880)</f>
        <v>114.02613285</v>
      </c>
    </row>
    <row r="881" spans="2:6" ht="22.5" x14ac:dyDescent="0.25">
      <c r="B881" s="22">
        <v>38563</v>
      </c>
      <c r="C881" s="23" t="s">
        <v>965</v>
      </c>
      <c r="D881" s="24" t="s">
        <v>90</v>
      </c>
      <c r="E881" s="25">
        <v>55.25</v>
      </c>
      <c r="F881" s="34">
        <f>IF($J$2="Sim",E881*(1+Inflação!$E$18/100),E881)</f>
        <v>61.492863249999992</v>
      </c>
    </row>
    <row r="882" spans="2:6" ht="22.5" x14ac:dyDescent="0.25">
      <c r="B882" s="22">
        <v>38564</v>
      </c>
      <c r="C882" s="23" t="s">
        <v>966</v>
      </c>
      <c r="D882" s="24" t="s">
        <v>90</v>
      </c>
      <c r="E882" s="25">
        <v>95.34</v>
      </c>
      <c r="F882" s="33">
        <f>IF($J$2="Sim",E882*(1+Inflação!$E$18/100),E882)</f>
        <v>106.11275261999999</v>
      </c>
    </row>
    <row r="883" spans="2:6" ht="22.5" x14ac:dyDescent="0.25">
      <c r="B883" s="22">
        <v>38565</v>
      </c>
      <c r="C883" s="23" t="s">
        <v>967</v>
      </c>
      <c r="D883" s="24" t="s">
        <v>90</v>
      </c>
      <c r="E883" s="25">
        <v>171.19</v>
      </c>
      <c r="F883" s="34">
        <f>IF($J$2="Sim",E883*(1+Inflação!$E$18/100),E883)</f>
        <v>190.53327166999998</v>
      </c>
    </row>
    <row r="884" spans="2:6" ht="22.5" x14ac:dyDescent="0.25">
      <c r="B884" s="22">
        <v>38566</v>
      </c>
      <c r="C884" s="23" t="s">
        <v>968</v>
      </c>
      <c r="D884" s="24" t="s">
        <v>90</v>
      </c>
      <c r="E884" s="25">
        <v>168.72</v>
      </c>
      <c r="F884" s="33">
        <f>IF($J$2="Sim",E884*(1+Inflação!$E$18/100),E884)</f>
        <v>187.78417895999999</v>
      </c>
    </row>
    <row r="885" spans="2:6" ht="22.5" x14ac:dyDescent="0.25">
      <c r="B885" s="22">
        <v>38567</v>
      </c>
      <c r="C885" s="23" t="s">
        <v>969</v>
      </c>
      <c r="D885" s="24" t="s">
        <v>90</v>
      </c>
      <c r="E885" s="25">
        <v>19.97</v>
      </c>
      <c r="F885" s="34">
        <f>IF($J$2="Sim",E885*(1+Inflação!$E$18/100),E885)</f>
        <v>22.226470209999995</v>
      </c>
    </row>
    <row r="886" spans="2:6" ht="22.5" x14ac:dyDescent="0.25">
      <c r="B886" s="22">
        <v>38568</v>
      </c>
      <c r="C886" s="23" t="s">
        <v>970</v>
      </c>
      <c r="D886" s="24" t="s">
        <v>90</v>
      </c>
      <c r="E886" s="25">
        <v>17.23</v>
      </c>
      <c r="F886" s="33">
        <f>IF($J$2="Sim",E886*(1+Inflação!$E$18/100),E886)</f>
        <v>19.17686939</v>
      </c>
    </row>
    <row r="887" spans="2:6" x14ac:dyDescent="0.25">
      <c r="B887" s="22">
        <v>38569</v>
      </c>
      <c r="C887" s="23" t="s">
        <v>971</v>
      </c>
      <c r="D887" s="24" t="s">
        <v>90</v>
      </c>
      <c r="E887" s="25">
        <v>25.92</v>
      </c>
      <c r="F887" s="34">
        <f>IF($J$2="Sim",E887*(1+Inflação!$E$18/100),E887)</f>
        <v>28.84877856</v>
      </c>
    </row>
    <row r="888" spans="2:6" x14ac:dyDescent="0.25">
      <c r="B888" s="22">
        <v>38570</v>
      </c>
      <c r="C888" s="23" t="s">
        <v>972</v>
      </c>
      <c r="D888" s="24" t="s">
        <v>90</v>
      </c>
      <c r="E888" s="25">
        <v>1.28</v>
      </c>
      <c r="F888" s="33">
        <f>IF($J$2="Sim",E888*(1+Inflação!$E$18/100),E888)</f>
        <v>1.42463104</v>
      </c>
    </row>
    <row r="889" spans="2:6" x14ac:dyDescent="0.25">
      <c r="B889" s="22">
        <v>38571</v>
      </c>
      <c r="C889" s="23" t="s">
        <v>973</v>
      </c>
      <c r="D889" s="24" t="s">
        <v>936</v>
      </c>
      <c r="E889" s="25">
        <v>15.81</v>
      </c>
      <c r="F889" s="34">
        <f>IF($J$2="Sim",E889*(1+Inflação!$E$18/100),E889)</f>
        <v>17.59641933</v>
      </c>
    </row>
    <row r="890" spans="2:6" x14ac:dyDescent="0.25">
      <c r="B890" s="22">
        <v>38572</v>
      </c>
      <c r="C890" s="23" t="s">
        <v>974</v>
      </c>
      <c r="D890" s="24" t="s">
        <v>936</v>
      </c>
      <c r="E890" s="25">
        <v>19.12</v>
      </c>
      <c r="F890" s="33">
        <f>IF($J$2="Sim",E890*(1+Inflação!$E$18/100),E890)</f>
        <v>21.280426159999998</v>
      </c>
    </row>
    <row r="891" spans="2:6" x14ac:dyDescent="0.25">
      <c r="B891" s="22">
        <v>38573</v>
      </c>
      <c r="C891" s="23" t="s">
        <v>975</v>
      </c>
      <c r="D891" s="24" t="s">
        <v>936</v>
      </c>
      <c r="E891" s="25">
        <v>16.38</v>
      </c>
      <c r="F891" s="34">
        <f>IF($J$2="Sim",E891*(1+Inflação!$E$18/100),E891)</f>
        <v>18.230825339999996</v>
      </c>
    </row>
    <row r="892" spans="2:6" x14ac:dyDescent="0.25">
      <c r="B892" s="22">
        <v>38574</v>
      </c>
      <c r="C892" s="23" t="s">
        <v>976</v>
      </c>
      <c r="D892" s="24" t="s">
        <v>936</v>
      </c>
      <c r="E892" s="25">
        <v>24.96</v>
      </c>
      <c r="F892" s="33">
        <f>IF($J$2="Sim",E892*(1+Inflação!$E$18/100),E892)</f>
        <v>27.780305279999997</v>
      </c>
    </row>
    <row r="893" spans="2:6" ht="22.5" x14ac:dyDescent="0.25">
      <c r="B893" s="22">
        <v>38575</v>
      </c>
      <c r="C893" s="23" t="s">
        <v>977</v>
      </c>
      <c r="D893" s="24" t="s">
        <v>90</v>
      </c>
      <c r="E893" s="25">
        <v>11.74</v>
      </c>
      <c r="F893" s="34">
        <f>IF($J$2="Sim",E893*(1+Inflação!$E$18/100),E893)</f>
        <v>13.066537819999999</v>
      </c>
    </row>
    <row r="894" spans="2:6" x14ac:dyDescent="0.25">
      <c r="B894" s="22">
        <v>38576</v>
      </c>
      <c r="C894" s="23" t="s">
        <v>978</v>
      </c>
      <c r="D894" s="24" t="s">
        <v>90</v>
      </c>
      <c r="E894" s="25">
        <v>12.55</v>
      </c>
      <c r="F894" s="33">
        <f>IF($J$2="Sim",E894*(1+Inflação!$E$18/100),E894)</f>
        <v>13.96806215</v>
      </c>
    </row>
    <row r="895" spans="2:6" x14ac:dyDescent="0.25">
      <c r="B895" s="22">
        <v>38577</v>
      </c>
      <c r="C895" s="23" t="s">
        <v>979</v>
      </c>
      <c r="D895" s="24" t="s">
        <v>90</v>
      </c>
      <c r="E895" s="25">
        <v>22.22</v>
      </c>
      <c r="F895" s="34">
        <f>IF($J$2="Sim",E895*(1+Inflação!$E$18/100),E895)</f>
        <v>24.730704459999995</v>
      </c>
    </row>
    <row r="896" spans="2:6" x14ac:dyDescent="0.25">
      <c r="B896" s="22">
        <v>38578</v>
      </c>
      <c r="C896" s="23" t="s">
        <v>980</v>
      </c>
      <c r="D896" s="24" t="s">
        <v>90</v>
      </c>
      <c r="E896" s="25">
        <v>7.86</v>
      </c>
      <c r="F896" s="33">
        <f>IF($J$2="Sim",E896*(1+Inflação!$E$18/100),E896)</f>
        <v>8.7481249800000001</v>
      </c>
    </row>
    <row r="897" spans="2:6" x14ac:dyDescent="0.25">
      <c r="B897" s="22">
        <v>38579</v>
      </c>
      <c r="C897" s="23" t="s">
        <v>981</v>
      </c>
      <c r="D897" s="24" t="s">
        <v>90</v>
      </c>
      <c r="E897" s="25">
        <v>1.62</v>
      </c>
      <c r="F897" s="34">
        <f>IF($J$2="Sim",E897*(1+Inflação!$E$18/100),E897)</f>
        <v>1.80304866</v>
      </c>
    </row>
    <row r="898" spans="2:6" ht="22.5" x14ac:dyDescent="0.25">
      <c r="B898" s="22">
        <v>38580</v>
      </c>
      <c r="C898" s="23" t="s">
        <v>982</v>
      </c>
      <c r="D898" s="24" t="s">
        <v>90</v>
      </c>
      <c r="E898" s="25">
        <v>10.87</v>
      </c>
      <c r="F898" s="33">
        <f>IF($J$2="Sim",E898*(1+Inflação!$E$18/100),E898)</f>
        <v>12.098233909999998</v>
      </c>
    </row>
    <row r="899" spans="2:6" x14ac:dyDescent="0.25">
      <c r="B899" s="22">
        <v>38581</v>
      </c>
      <c r="C899" s="23" t="s">
        <v>983</v>
      </c>
      <c r="D899" s="24" t="s">
        <v>90</v>
      </c>
      <c r="E899" s="25">
        <v>22.05</v>
      </c>
      <c r="F899" s="34">
        <f>IF($J$2="Sim",E899*(1+Inflação!$E$18/100),E899)</f>
        <v>24.541495649999998</v>
      </c>
    </row>
    <row r="900" spans="2:6" ht="22.5" x14ac:dyDescent="0.25">
      <c r="B900" s="22">
        <v>38587</v>
      </c>
      <c r="C900" s="23" t="s">
        <v>984</v>
      </c>
      <c r="D900" s="24" t="s">
        <v>90</v>
      </c>
      <c r="E900" s="25">
        <v>36.880000000000003</v>
      </c>
      <c r="F900" s="33">
        <f>IF($J$2="Sim",E900*(1+Inflação!$E$18/100),E900)</f>
        <v>41.04718184</v>
      </c>
    </row>
    <row r="901" spans="2:6" x14ac:dyDescent="0.25">
      <c r="B901" s="22">
        <v>38588</v>
      </c>
      <c r="C901" s="23" t="s">
        <v>985</v>
      </c>
      <c r="D901" s="24" t="s">
        <v>90</v>
      </c>
      <c r="E901" s="25">
        <v>24.42</v>
      </c>
      <c r="F901" s="34">
        <f>IF($J$2="Sim",E901*(1+Inflação!$E$18/100),E901)</f>
        <v>27.179289059999999</v>
      </c>
    </row>
    <row r="902" spans="2:6" x14ac:dyDescent="0.25">
      <c r="B902" s="22">
        <v>38590</v>
      </c>
      <c r="C902" s="23" t="s">
        <v>986</v>
      </c>
      <c r="D902" s="24" t="s">
        <v>238</v>
      </c>
      <c r="E902" s="25">
        <v>82.08</v>
      </c>
      <c r="F902" s="33">
        <f>IF($J$2="Sim",E902*(1+Inflação!$E$18/100),E902)</f>
        <v>91.354465439999984</v>
      </c>
    </row>
    <row r="903" spans="2:6" ht="22.5" x14ac:dyDescent="0.25">
      <c r="B903" s="22">
        <v>38593</v>
      </c>
      <c r="C903" s="23" t="s">
        <v>987</v>
      </c>
      <c r="D903" s="24" t="s">
        <v>90</v>
      </c>
      <c r="E903" s="25">
        <v>27.63</v>
      </c>
      <c r="F903" s="34">
        <f>IF($J$2="Sim",E903*(1+Inflação!$E$18/100),E903)</f>
        <v>30.751996589999997</v>
      </c>
    </row>
    <row r="904" spans="2:6" x14ac:dyDescent="0.25">
      <c r="B904" s="22">
        <v>38594</v>
      </c>
      <c r="C904" s="23" t="s">
        <v>988</v>
      </c>
      <c r="D904" s="24" t="s">
        <v>90</v>
      </c>
      <c r="E904" s="25">
        <v>26.69</v>
      </c>
      <c r="F904" s="33">
        <f>IF($J$2="Sim",E904*(1+Inflação!$E$18/100),E904)</f>
        <v>29.70578317</v>
      </c>
    </row>
    <row r="905" spans="2:6" x14ac:dyDescent="0.25">
      <c r="B905" s="22">
        <v>38595</v>
      </c>
      <c r="C905" s="23" t="s">
        <v>989</v>
      </c>
      <c r="D905" s="24" t="s">
        <v>90</v>
      </c>
      <c r="E905" s="25">
        <v>26.66</v>
      </c>
      <c r="F905" s="34">
        <f>IF($J$2="Sim",E905*(1+Inflação!$E$18/100),E905)</f>
        <v>29.672393379999999</v>
      </c>
    </row>
    <row r="906" spans="2:6" x14ac:dyDescent="0.25">
      <c r="B906" s="22">
        <v>38596</v>
      </c>
      <c r="C906" s="23" t="s">
        <v>990</v>
      </c>
      <c r="D906" s="24" t="s">
        <v>90</v>
      </c>
      <c r="E906" s="25">
        <v>34.26</v>
      </c>
      <c r="F906" s="33">
        <f>IF($J$2="Sim",E906*(1+Inflação!$E$18/100),E906)</f>
        <v>38.131140179999996</v>
      </c>
    </row>
    <row r="907" spans="2:6" x14ac:dyDescent="0.25">
      <c r="B907" s="22">
        <v>38597</v>
      </c>
      <c r="C907" s="23" t="s">
        <v>991</v>
      </c>
      <c r="D907" s="24" t="s">
        <v>90</v>
      </c>
      <c r="E907" s="25">
        <v>30.88</v>
      </c>
      <c r="F907" s="34">
        <f>IF($J$2="Sim",E907*(1+Inflação!$E$18/100),E907)</f>
        <v>34.369223839999997</v>
      </c>
    </row>
    <row r="908" spans="2:6" x14ac:dyDescent="0.25">
      <c r="B908" s="22">
        <v>38598</v>
      </c>
      <c r="C908" s="23" t="s">
        <v>992</v>
      </c>
      <c r="D908" s="24" t="s">
        <v>90</v>
      </c>
      <c r="E908" s="25">
        <v>34.090000000000003</v>
      </c>
      <c r="F908" s="33">
        <f>IF($J$2="Sim",E908*(1+Inflação!$E$18/100),E908)</f>
        <v>37.941931369999999</v>
      </c>
    </row>
    <row r="909" spans="2:6" x14ac:dyDescent="0.25">
      <c r="B909" s="22">
        <v>38599</v>
      </c>
      <c r="C909" s="23" t="s">
        <v>993</v>
      </c>
      <c r="D909" s="24" t="s">
        <v>90</v>
      </c>
      <c r="E909" s="25">
        <v>267.83999999999997</v>
      </c>
      <c r="F909" s="34">
        <f>IF($J$2="Sim",E909*(1+Inflação!$E$18/100),E909)</f>
        <v>298.10404511999997</v>
      </c>
    </row>
    <row r="910" spans="2:6" x14ac:dyDescent="0.25">
      <c r="B910" s="22">
        <v>38600</v>
      </c>
      <c r="C910" s="23" t="s">
        <v>994</v>
      </c>
      <c r="D910" s="24" t="s">
        <v>90</v>
      </c>
      <c r="E910" s="25">
        <v>160.84</v>
      </c>
      <c r="F910" s="33">
        <f>IF($J$2="Sim",E910*(1+Inflação!$E$18/100),E910)</f>
        <v>179.01379412</v>
      </c>
    </row>
    <row r="911" spans="2:6" x14ac:dyDescent="0.25">
      <c r="B911" s="22">
        <v>38601</v>
      </c>
      <c r="C911" s="23" t="s">
        <v>995</v>
      </c>
      <c r="D911" s="24" t="s">
        <v>90</v>
      </c>
      <c r="E911" s="25">
        <v>157.97</v>
      </c>
      <c r="F911" s="34">
        <f>IF($J$2="Sim",E911*(1+Inflação!$E$18/100),E911)</f>
        <v>175.81950420999999</v>
      </c>
    </row>
    <row r="912" spans="2:6" x14ac:dyDescent="0.25">
      <c r="B912" s="22">
        <v>38602</v>
      </c>
      <c r="C912" s="23" t="s">
        <v>996</v>
      </c>
      <c r="D912" s="24" t="s">
        <v>90</v>
      </c>
      <c r="E912" s="25">
        <v>138.91</v>
      </c>
      <c r="F912" s="33">
        <f>IF($J$2="Sim",E912*(1+Inflação!$E$18/100),E912)</f>
        <v>154.60585762999997</v>
      </c>
    </row>
    <row r="913" spans="2:6" x14ac:dyDescent="0.25">
      <c r="B913" s="22">
        <v>38603</v>
      </c>
      <c r="C913" s="23" t="s">
        <v>997</v>
      </c>
      <c r="D913" s="24" t="s">
        <v>90</v>
      </c>
      <c r="E913" s="25">
        <v>153.85</v>
      </c>
      <c r="F913" s="34">
        <f>IF($J$2="Sim",E913*(1+Inflação!$E$18/100),E913)</f>
        <v>171.23397304999997</v>
      </c>
    </row>
    <row r="914" spans="2:6" x14ac:dyDescent="0.25">
      <c r="B914" s="22">
        <v>38604</v>
      </c>
      <c r="C914" s="23" t="s">
        <v>998</v>
      </c>
      <c r="D914" s="24" t="s">
        <v>90</v>
      </c>
      <c r="E914" s="25">
        <v>148.66999999999999</v>
      </c>
      <c r="F914" s="33">
        <f>IF($J$2="Sim",E914*(1+Inflação!$E$18/100),E914)</f>
        <v>165.46866930999997</v>
      </c>
    </row>
    <row r="915" spans="2:6" x14ac:dyDescent="0.25">
      <c r="B915" s="22">
        <v>38605</v>
      </c>
      <c r="C915" s="23" t="s">
        <v>999</v>
      </c>
      <c r="D915" s="24" t="s">
        <v>90</v>
      </c>
      <c r="E915" s="25">
        <v>137.22999999999999</v>
      </c>
      <c r="F915" s="34">
        <f>IF($J$2="Sim",E915*(1+Inflação!$E$18/100),E915)</f>
        <v>152.73602938999997</v>
      </c>
    </row>
    <row r="916" spans="2:6" x14ac:dyDescent="0.25">
      <c r="B916" s="22">
        <v>38606</v>
      </c>
      <c r="C916" s="23" t="s">
        <v>1000</v>
      </c>
      <c r="D916" s="24" t="s">
        <v>90</v>
      </c>
      <c r="E916" s="25">
        <v>128.37</v>
      </c>
      <c r="F916" s="33">
        <f>IF($J$2="Sim",E916*(1+Inflação!$E$18/100),E916)</f>
        <v>142.87491140999998</v>
      </c>
    </row>
    <row r="917" spans="2:6" x14ac:dyDescent="0.25">
      <c r="B917" s="22">
        <v>38607</v>
      </c>
      <c r="C917" s="23" t="s">
        <v>1001</v>
      </c>
      <c r="D917" s="24" t="s">
        <v>90</v>
      </c>
      <c r="E917" s="25">
        <v>122.79</v>
      </c>
      <c r="F917" s="34">
        <f>IF($J$2="Sim",E917*(1+Inflação!$E$18/100),E917)</f>
        <v>136.66441047000001</v>
      </c>
    </row>
    <row r="918" spans="2:6" x14ac:dyDescent="0.25">
      <c r="B918" s="22">
        <v>38608</v>
      </c>
      <c r="C918" s="23" t="s">
        <v>1002</v>
      </c>
      <c r="D918" s="24" t="s">
        <v>90</v>
      </c>
      <c r="E918" s="25">
        <v>142.9</v>
      </c>
      <c r="F918" s="33">
        <f>IF($J$2="Sim",E918*(1+Inflação!$E$18/100),E918)</f>
        <v>159.0466997</v>
      </c>
    </row>
    <row r="919" spans="2:6" x14ac:dyDescent="0.25">
      <c r="B919" s="22">
        <v>38609</v>
      </c>
      <c r="C919" s="23" t="s">
        <v>1003</v>
      </c>
      <c r="D919" s="24" t="s">
        <v>90</v>
      </c>
      <c r="E919" s="25">
        <v>113.37</v>
      </c>
      <c r="F919" s="34">
        <f>IF($J$2="Sim",E919*(1+Inflação!$E$18/100),E919)</f>
        <v>126.18001640999999</v>
      </c>
    </row>
    <row r="920" spans="2:6" x14ac:dyDescent="0.25">
      <c r="B920" s="22">
        <v>38610</v>
      </c>
      <c r="C920" s="23" t="s">
        <v>1004</v>
      </c>
      <c r="D920" s="24" t="s">
        <v>90</v>
      </c>
      <c r="E920" s="25">
        <v>122</v>
      </c>
      <c r="F920" s="33">
        <f>IF($J$2="Sim",E920*(1+Inflação!$E$18/100),E920)</f>
        <v>135.785146</v>
      </c>
    </row>
    <row r="921" spans="2:6" x14ac:dyDescent="0.25">
      <c r="B921" s="22">
        <v>38611</v>
      </c>
      <c r="C921" s="23" t="s">
        <v>1005</v>
      </c>
      <c r="D921" s="24" t="s">
        <v>90</v>
      </c>
      <c r="E921" s="25">
        <v>223.58</v>
      </c>
      <c r="F921" s="34">
        <f>IF($J$2="Sim",E921*(1+Inflação!$E$18/100),E921)</f>
        <v>248.84297494</v>
      </c>
    </row>
    <row r="922" spans="2:6" x14ac:dyDescent="0.25">
      <c r="B922" s="22">
        <v>38612</v>
      </c>
      <c r="C922" s="23" t="s">
        <v>1006</v>
      </c>
      <c r="D922" s="24" t="s">
        <v>90</v>
      </c>
      <c r="E922" s="25">
        <v>102.4</v>
      </c>
      <c r="F922" s="33">
        <f>IF($J$2="Sim",E922*(1+Inflação!$E$18/100),E922)</f>
        <v>113.97048319999999</v>
      </c>
    </row>
    <row r="923" spans="2:6" x14ac:dyDescent="0.25">
      <c r="B923" s="22">
        <v>38613</v>
      </c>
      <c r="C923" s="23" t="s">
        <v>1007</v>
      </c>
      <c r="D923" s="24" t="s">
        <v>90</v>
      </c>
      <c r="E923" s="25">
        <v>134.71</v>
      </c>
      <c r="F923" s="34">
        <f>IF($J$2="Sim",E923*(1+Inflação!$E$18/100),E923)</f>
        <v>149.93128702999999</v>
      </c>
    </row>
    <row r="924" spans="2:6" x14ac:dyDescent="0.25">
      <c r="B924" s="22">
        <v>38614</v>
      </c>
      <c r="C924" s="23" t="s">
        <v>1008</v>
      </c>
      <c r="D924" s="24" t="s">
        <v>90</v>
      </c>
      <c r="E924" s="25">
        <v>122.93</v>
      </c>
      <c r="F924" s="33">
        <f>IF($J$2="Sim",E924*(1+Inflação!$E$18/100),E924)</f>
        <v>136.82022949</v>
      </c>
    </row>
    <row r="925" spans="2:6" x14ac:dyDescent="0.25">
      <c r="B925" s="22">
        <v>38615</v>
      </c>
      <c r="C925" s="23" t="s">
        <v>1009</v>
      </c>
      <c r="D925" s="24" t="s">
        <v>90</v>
      </c>
      <c r="E925" s="25">
        <v>153.75</v>
      </c>
      <c r="F925" s="34">
        <f>IF($J$2="Sim",E925*(1+Inflação!$E$18/100),E925)</f>
        <v>171.12267374999999</v>
      </c>
    </row>
    <row r="926" spans="2:6" x14ac:dyDescent="0.25">
      <c r="B926" s="22">
        <v>38616</v>
      </c>
      <c r="C926" s="23" t="s">
        <v>1010</v>
      </c>
      <c r="D926" s="24" t="s">
        <v>90</v>
      </c>
      <c r="E926" s="25">
        <v>135.44999999999999</v>
      </c>
      <c r="F926" s="33">
        <f>IF($J$2="Sim",E926*(1+Inflação!$E$18/100),E926)</f>
        <v>150.75490184999998</v>
      </c>
    </row>
    <row r="927" spans="2:6" x14ac:dyDescent="0.25">
      <c r="B927" s="22">
        <v>38617</v>
      </c>
      <c r="C927" s="23" t="s">
        <v>1011</v>
      </c>
      <c r="D927" s="24" t="s">
        <v>90</v>
      </c>
      <c r="E927" s="25">
        <v>103.01</v>
      </c>
      <c r="F927" s="34">
        <f>IF($J$2="Sim",E927*(1+Inflação!$E$18/100),E927)</f>
        <v>114.64940892999999</v>
      </c>
    </row>
    <row r="928" spans="2:6" x14ac:dyDescent="0.25">
      <c r="B928" s="22">
        <v>38618</v>
      </c>
      <c r="C928" s="23" t="s">
        <v>1012</v>
      </c>
      <c r="D928" s="24" t="s">
        <v>90</v>
      </c>
      <c r="E928" s="25">
        <v>158.07</v>
      </c>
      <c r="F928" s="33">
        <f>IF($J$2="Sim",E928*(1+Inflação!$E$18/100),E928)</f>
        <v>175.93080350999998</v>
      </c>
    </row>
    <row r="929" spans="2:6" x14ac:dyDescent="0.25">
      <c r="B929" s="22">
        <v>38619</v>
      </c>
      <c r="C929" s="23" t="s">
        <v>1013</v>
      </c>
      <c r="D929" s="24" t="s">
        <v>90</v>
      </c>
      <c r="E929" s="25">
        <v>117.49</v>
      </c>
      <c r="F929" s="34">
        <f>IF($J$2="Sim",E929*(1+Inflação!$E$18/100),E929)</f>
        <v>130.76554757</v>
      </c>
    </row>
    <row r="930" spans="2:6" x14ac:dyDescent="0.25">
      <c r="B930" s="22">
        <v>38620</v>
      </c>
      <c r="C930" s="23" t="s">
        <v>1014</v>
      </c>
      <c r="D930" s="24" t="s">
        <v>90</v>
      </c>
      <c r="E930" s="25">
        <v>187.27</v>
      </c>
      <c r="F930" s="33">
        <f>IF($J$2="Sim",E930*(1+Inflação!$E$18/100),E930)</f>
        <v>208.43019910999999</v>
      </c>
    </row>
    <row r="931" spans="2:6" x14ac:dyDescent="0.25">
      <c r="B931" s="22">
        <v>38621</v>
      </c>
      <c r="C931" s="23" t="s">
        <v>1015</v>
      </c>
      <c r="D931" s="24" t="s">
        <v>90</v>
      </c>
      <c r="E931" s="25">
        <v>126.29</v>
      </c>
      <c r="F931" s="34">
        <f>IF($J$2="Sim",E931*(1+Inflação!$E$18/100),E931)</f>
        <v>140.55988596999998</v>
      </c>
    </row>
    <row r="932" spans="2:6" x14ac:dyDescent="0.25">
      <c r="B932" s="22">
        <v>38622</v>
      </c>
      <c r="C932" s="23" t="s">
        <v>1016</v>
      </c>
      <c r="D932" s="24" t="s">
        <v>90</v>
      </c>
      <c r="E932" s="25">
        <v>119.29</v>
      </c>
      <c r="F932" s="33">
        <f>IF($J$2="Sim",E932*(1+Inflação!$E$18/100),E932)</f>
        <v>132.76893497</v>
      </c>
    </row>
    <row r="933" spans="2:6" x14ac:dyDescent="0.25">
      <c r="B933" s="22">
        <v>38623</v>
      </c>
      <c r="C933" s="23" t="s">
        <v>1017</v>
      </c>
      <c r="D933" s="24" t="s">
        <v>90</v>
      </c>
      <c r="E933" s="25">
        <v>134.72999999999999</v>
      </c>
      <c r="F933" s="34">
        <f>IF($J$2="Sim",E933*(1+Inflação!$E$18/100),E933)</f>
        <v>149.95354688999998</v>
      </c>
    </row>
    <row r="934" spans="2:6" x14ac:dyDescent="0.25">
      <c r="B934" s="22">
        <v>38624</v>
      </c>
      <c r="C934" s="23" t="s">
        <v>1018</v>
      </c>
      <c r="D934" s="24" t="s">
        <v>90</v>
      </c>
      <c r="E934" s="25">
        <v>168.76</v>
      </c>
      <c r="F934" s="33">
        <f>IF($J$2="Sim",E934*(1+Inflação!$E$18/100),E934)</f>
        <v>187.82869867999997</v>
      </c>
    </row>
    <row r="935" spans="2:6" x14ac:dyDescent="0.25">
      <c r="B935" s="22">
        <v>38625</v>
      </c>
      <c r="C935" s="23" t="s">
        <v>1019</v>
      </c>
      <c r="D935" s="24" t="s">
        <v>90</v>
      </c>
      <c r="E935" s="25">
        <v>142.63</v>
      </c>
      <c r="F935" s="34">
        <f>IF($J$2="Sim",E935*(1+Inflação!$E$18/100),E935)</f>
        <v>158.74619158999997</v>
      </c>
    </row>
    <row r="936" spans="2:6" x14ac:dyDescent="0.25">
      <c r="B936" s="22">
        <v>38626</v>
      </c>
      <c r="C936" s="23" t="s">
        <v>1020</v>
      </c>
      <c r="D936" s="24" t="s">
        <v>90</v>
      </c>
      <c r="E936" s="25">
        <v>173.3</v>
      </c>
      <c r="F936" s="33">
        <f>IF($J$2="Sim",E936*(1+Inflação!$E$18/100),E936)</f>
        <v>192.88168690000001</v>
      </c>
    </row>
    <row r="937" spans="2:6" x14ac:dyDescent="0.25">
      <c r="B937" s="22">
        <v>38627</v>
      </c>
      <c r="C937" s="23" t="s">
        <v>1021</v>
      </c>
      <c r="D937" s="24" t="s">
        <v>90</v>
      </c>
      <c r="E937" s="25">
        <v>166.45</v>
      </c>
      <c r="F937" s="34">
        <f>IF($J$2="Sim",E937*(1+Inflação!$E$18/100),E937)</f>
        <v>185.25768484999998</v>
      </c>
    </row>
    <row r="938" spans="2:6" x14ac:dyDescent="0.25">
      <c r="B938" s="22">
        <v>38628</v>
      </c>
      <c r="C938" s="23" t="s">
        <v>1022</v>
      </c>
      <c r="D938" s="24" t="s">
        <v>90</v>
      </c>
      <c r="E938" s="25">
        <v>190.06</v>
      </c>
      <c r="F938" s="33">
        <f>IF($J$2="Sim",E938*(1+Inflação!$E$18/100),E938)</f>
        <v>211.53544957999998</v>
      </c>
    </row>
    <row r="939" spans="2:6" x14ac:dyDescent="0.25">
      <c r="B939" s="22">
        <v>38629</v>
      </c>
      <c r="C939" s="23" t="s">
        <v>1023</v>
      </c>
      <c r="D939" s="24" t="s">
        <v>90</v>
      </c>
      <c r="E939" s="25">
        <v>186.29</v>
      </c>
      <c r="F939" s="34">
        <f>IF($J$2="Sim",E939*(1+Inflação!$E$18/100),E939)</f>
        <v>207.33946596999996</v>
      </c>
    </row>
    <row r="940" spans="2:6" x14ac:dyDescent="0.25">
      <c r="B940" s="22">
        <v>38630</v>
      </c>
      <c r="C940" s="23" t="s">
        <v>1024</v>
      </c>
      <c r="D940" s="24" t="s">
        <v>90</v>
      </c>
      <c r="E940" s="25">
        <v>167.87</v>
      </c>
      <c r="F940" s="33">
        <f>IF($J$2="Sim",E940*(1+Inflação!$E$18/100),E940)</f>
        <v>186.83813490999998</v>
      </c>
    </row>
    <row r="941" spans="2:6" x14ac:dyDescent="0.25">
      <c r="B941" s="22">
        <v>38631</v>
      </c>
      <c r="C941" s="23" t="s">
        <v>1025</v>
      </c>
      <c r="D941" s="24" t="s">
        <v>90</v>
      </c>
      <c r="E941" s="25">
        <v>377.13</v>
      </c>
      <c r="F941" s="34">
        <f>IF($J$2="Sim",E941*(1+Inflação!$E$18/100),E941)</f>
        <v>419.74305008999994</v>
      </c>
    </row>
    <row r="942" spans="2:6" x14ac:dyDescent="0.25">
      <c r="B942" s="22">
        <v>38632</v>
      </c>
      <c r="C942" s="23" t="s">
        <v>1026</v>
      </c>
      <c r="D942" s="24" t="s">
        <v>90</v>
      </c>
      <c r="E942" s="25">
        <v>608.35</v>
      </c>
      <c r="F942" s="33">
        <f>IF($J$2="Sim",E942*(1+Inflação!$E$18/100),E942)</f>
        <v>677.08929154999998</v>
      </c>
    </row>
    <row r="943" spans="2:6" x14ac:dyDescent="0.25">
      <c r="B943" s="22">
        <v>38633</v>
      </c>
      <c r="C943" s="23" t="s">
        <v>1027</v>
      </c>
      <c r="D943" s="24" t="s">
        <v>90</v>
      </c>
      <c r="E943" s="25">
        <v>260.52</v>
      </c>
      <c r="F943" s="34">
        <f>IF($J$2="Sim",E943*(1+Inflação!$E$18/100),E943)</f>
        <v>289.95693635999993</v>
      </c>
    </row>
    <row r="944" spans="2:6" x14ac:dyDescent="0.25">
      <c r="B944" s="22">
        <v>38634</v>
      </c>
      <c r="C944" s="23" t="s">
        <v>1028</v>
      </c>
      <c r="D944" s="24" t="s">
        <v>90</v>
      </c>
      <c r="E944" s="25">
        <v>514.51</v>
      </c>
      <c r="F944" s="33">
        <f>IF($J$2="Sim",E944*(1+Inflação!$E$18/100),E944)</f>
        <v>572.64602842999989</v>
      </c>
    </row>
    <row r="945" spans="2:6" x14ac:dyDescent="0.25">
      <c r="B945" s="22">
        <v>38635</v>
      </c>
      <c r="C945" s="23" t="s">
        <v>1029</v>
      </c>
      <c r="D945" s="24" t="s">
        <v>90</v>
      </c>
      <c r="E945" s="25">
        <v>345.6</v>
      </c>
      <c r="F945" s="34">
        <f>IF($J$2="Sim",E945*(1+Inflação!$E$18/100),E945)</f>
        <v>384.65038079999999</v>
      </c>
    </row>
    <row r="946" spans="2:6" x14ac:dyDescent="0.25">
      <c r="B946" s="22">
        <v>38636</v>
      </c>
      <c r="C946" s="23" t="s">
        <v>1030</v>
      </c>
      <c r="D946" s="24" t="s">
        <v>90</v>
      </c>
      <c r="E946" s="25">
        <v>556.17999999999995</v>
      </c>
      <c r="F946" s="33">
        <f>IF($J$2="Sim",E946*(1+Inflação!$E$18/100),E946)</f>
        <v>619.02444673999992</v>
      </c>
    </row>
    <row r="947" spans="2:6" x14ac:dyDescent="0.25">
      <c r="B947" s="22">
        <v>38637</v>
      </c>
      <c r="C947" s="23" t="s">
        <v>1031</v>
      </c>
      <c r="D947" s="24" t="s">
        <v>90</v>
      </c>
      <c r="E947" s="25">
        <v>263.92</v>
      </c>
      <c r="F947" s="34">
        <f>IF($J$2="Sim",E947*(1+Inflação!$E$18/100),E947)</f>
        <v>293.74111255999998</v>
      </c>
    </row>
    <row r="948" spans="2:6" x14ac:dyDescent="0.25">
      <c r="B948" s="22">
        <v>38638</v>
      </c>
      <c r="C948" s="23" t="s">
        <v>1032</v>
      </c>
      <c r="D948" s="24" t="s">
        <v>90</v>
      </c>
      <c r="E948" s="25">
        <v>521.23</v>
      </c>
      <c r="F948" s="33">
        <f>IF($J$2="Sim",E948*(1+Inflação!$E$18/100),E948)</f>
        <v>580.12534139000002</v>
      </c>
    </row>
    <row r="949" spans="2:6" x14ac:dyDescent="0.25">
      <c r="B949" s="22">
        <v>38639</v>
      </c>
      <c r="C949" s="23" t="s">
        <v>1033</v>
      </c>
      <c r="D949" s="24" t="s">
        <v>90</v>
      </c>
      <c r="E949" s="25">
        <v>364.09</v>
      </c>
      <c r="F949" s="34">
        <f>IF($J$2="Sim",E949*(1+Inflação!$E$18/100),E949)</f>
        <v>405.22962136999996</v>
      </c>
    </row>
    <row r="950" spans="2:6" x14ac:dyDescent="0.25">
      <c r="B950" s="22">
        <v>38640</v>
      </c>
      <c r="C950" s="23" t="s">
        <v>1034</v>
      </c>
      <c r="D950" s="24" t="s">
        <v>90</v>
      </c>
      <c r="E950" s="25">
        <v>710.85</v>
      </c>
      <c r="F950" s="33">
        <f>IF($J$2="Sim",E950*(1+Inflação!$E$18/100),E950)</f>
        <v>791.1710740499999</v>
      </c>
    </row>
    <row r="951" spans="2:6" x14ac:dyDescent="0.25">
      <c r="B951" s="22">
        <v>38641</v>
      </c>
      <c r="C951" s="23" t="s">
        <v>1035</v>
      </c>
      <c r="D951" s="24" t="s">
        <v>90</v>
      </c>
      <c r="E951" s="25">
        <v>345.81</v>
      </c>
      <c r="F951" s="34">
        <f>IF($J$2="Sim",E951*(1+Inflação!$E$18/100),E951)</f>
        <v>384.88410932999994</v>
      </c>
    </row>
    <row r="952" spans="2:6" x14ac:dyDescent="0.25">
      <c r="B952" s="22">
        <v>38642</v>
      </c>
      <c r="C952" s="23" t="s">
        <v>1036</v>
      </c>
      <c r="D952" s="24" t="s">
        <v>90</v>
      </c>
      <c r="E952" s="25">
        <v>583.14</v>
      </c>
      <c r="F952" s="33">
        <f>IF($J$2="Sim",E952*(1+Inflação!$E$18/100),E952)</f>
        <v>649.03073801999994</v>
      </c>
    </row>
    <row r="953" spans="2:6" x14ac:dyDescent="0.25">
      <c r="B953" s="22">
        <v>38643</v>
      </c>
      <c r="C953" s="23" t="s">
        <v>1037</v>
      </c>
      <c r="D953" s="24" t="s">
        <v>90</v>
      </c>
      <c r="E953" s="25">
        <v>284</v>
      </c>
      <c r="F953" s="34">
        <f>IF($J$2="Sim",E953*(1+Inflação!$E$18/100),E953)</f>
        <v>316.09001199999994</v>
      </c>
    </row>
    <row r="954" spans="2:6" x14ac:dyDescent="0.25">
      <c r="B954" s="22">
        <v>38644</v>
      </c>
      <c r="C954" s="23" t="s">
        <v>1038</v>
      </c>
      <c r="D954" s="24" t="s">
        <v>90</v>
      </c>
      <c r="E954" s="25">
        <v>434.01</v>
      </c>
      <c r="F954" s="33">
        <f>IF($J$2="Sim",E954*(1+Inflação!$E$18/100),E954)</f>
        <v>483.05009192999995</v>
      </c>
    </row>
    <row r="955" spans="2:6" x14ac:dyDescent="0.25">
      <c r="B955" s="22">
        <v>38645</v>
      </c>
      <c r="C955" s="23" t="s">
        <v>1039</v>
      </c>
      <c r="D955" s="24" t="s">
        <v>90</v>
      </c>
      <c r="E955" s="25">
        <v>263.92</v>
      </c>
      <c r="F955" s="34">
        <f>IF($J$2="Sim",E955*(1+Inflação!$E$18/100),E955)</f>
        <v>293.74111255999998</v>
      </c>
    </row>
    <row r="956" spans="2:6" x14ac:dyDescent="0.25">
      <c r="B956" s="22">
        <v>38646</v>
      </c>
      <c r="C956" s="23" t="s">
        <v>1040</v>
      </c>
      <c r="D956" s="24" t="s">
        <v>90</v>
      </c>
      <c r="E956" s="25">
        <v>510.54</v>
      </c>
      <c r="F956" s="33">
        <f>IF($J$2="Sim",E956*(1+Inflação!$E$18/100),E956)</f>
        <v>568.22744621999993</v>
      </c>
    </row>
    <row r="957" spans="2:6" x14ac:dyDescent="0.25">
      <c r="B957" s="22">
        <v>38647</v>
      </c>
      <c r="C957" s="23" t="s">
        <v>1041</v>
      </c>
      <c r="D957" s="24" t="s">
        <v>90</v>
      </c>
      <c r="E957" s="25">
        <v>276.83</v>
      </c>
      <c r="F957" s="34">
        <f>IF($J$2="Sim",E957*(1+Inflação!$E$18/100),E957)</f>
        <v>308.10985218999997</v>
      </c>
    </row>
    <row r="958" spans="2:6" x14ac:dyDescent="0.25">
      <c r="B958" s="22">
        <v>38648</v>
      </c>
      <c r="C958" s="23" t="s">
        <v>1042</v>
      </c>
      <c r="D958" s="24" t="s">
        <v>90</v>
      </c>
      <c r="E958" s="25">
        <v>521.23</v>
      </c>
      <c r="F958" s="33">
        <f>IF($J$2="Sim",E958*(1+Inflação!$E$18/100),E958)</f>
        <v>580.12534139000002</v>
      </c>
    </row>
    <row r="959" spans="2:6" x14ac:dyDescent="0.25">
      <c r="B959" s="22">
        <v>38649</v>
      </c>
      <c r="C959" s="23" t="s">
        <v>1043</v>
      </c>
      <c r="D959" s="24" t="s">
        <v>90</v>
      </c>
      <c r="E959" s="25">
        <v>263.92</v>
      </c>
      <c r="F959" s="34">
        <f>IF($J$2="Sim",E959*(1+Inflação!$E$18/100),E959)</f>
        <v>293.74111255999998</v>
      </c>
    </row>
    <row r="960" spans="2:6" x14ac:dyDescent="0.25">
      <c r="B960" s="22">
        <v>38650</v>
      </c>
      <c r="C960" s="23" t="s">
        <v>1044</v>
      </c>
      <c r="D960" s="24" t="s">
        <v>90</v>
      </c>
      <c r="E960" s="25">
        <v>521.23</v>
      </c>
      <c r="F960" s="33">
        <f>IF($J$2="Sim",E960*(1+Inflação!$E$18/100),E960)</f>
        <v>580.12534139000002</v>
      </c>
    </row>
    <row r="961" spans="2:6" x14ac:dyDescent="0.25">
      <c r="B961" s="22">
        <v>38651</v>
      </c>
      <c r="C961" s="23" t="s">
        <v>1045</v>
      </c>
      <c r="D961" s="24" t="s">
        <v>90</v>
      </c>
      <c r="E961" s="25">
        <v>289.61</v>
      </c>
      <c r="F961" s="34">
        <f>IF($J$2="Sim",E961*(1+Inflação!$E$18/100),E961)</f>
        <v>322.33390272999998</v>
      </c>
    </row>
    <row r="962" spans="2:6" x14ac:dyDescent="0.25">
      <c r="B962" s="22">
        <v>38652</v>
      </c>
      <c r="C962" s="23" t="s">
        <v>1046</v>
      </c>
      <c r="D962" s="24" t="s">
        <v>90</v>
      </c>
      <c r="E962" s="25">
        <v>571.04999999999995</v>
      </c>
      <c r="F962" s="33">
        <f>IF($J$2="Sim",E962*(1+Inflação!$E$18/100),E962)</f>
        <v>635.57465264999985</v>
      </c>
    </row>
    <row r="963" spans="2:6" x14ac:dyDescent="0.25">
      <c r="B963" s="22">
        <v>38653</v>
      </c>
      <c r="C963" s="23" t="s">
        <v>1047</v>
      </c>
      <c r="D963" s="24" t="s">
        <v>90</v>
      </c>
      <c r="E963" s="25">
        <v>284.13</v>
      </c>
      <c r="F963" s="34">
        <f>IF($J$2="Sim",E963*(1+Inflação!$E$18/100),E963)</f>
        <v>316.23470108999999</v>
      </c>
    </row>
    <row r="964" spans="2:6" x14ac:dyDescent="0.25">
      <c r="B964" s="22">
        <v>38654</v>
      </c>
      <c r="C964" s="23" t="s">
        <v>1048</v>
      </c>
      <c r="D964" s="24" t="s">
        <v>90</v>
      </c>
      <c r="E964" s="25">
        <v>561.98</v>
      </c>
      <c r="F964" s="33">
        <f>IF($J$2="Sim",E964*(1+Inflação!$E$18/100),E964)</f>
        <v>625.47980613999994</v>
      </c>
    </row>
    <row r="965" spans="2:6" x14ac:dyDescent="0.25">
      <c r="B965" s="22">
        <v>38655</v>
      </c>
      <c r="C965" s="23" t="s">
        <v>1049</v>
      </c>
      <c r="D965" s="24" t="s">
        <v>90</v>
      </c>
      <c r="E965" s="25">
        <v>434.25</v>
      </c>
      <c r="F965" s="34">
        <f>IF($J$2="Sim",E965*(1+Inflação!$E$18/100),E965)</f>
        <v>483.31721024999996</v>
      </c>
    </row>
    <row r="966" spans="2:6" x14ac:dyDescent="0.25">
      <c r="B966" s="22">
        <v>38656</v>
      </c>
      <c r="C966" s="23" t="s">
        <v>1050</v>
      </c>
      <c r="D966" s="24" t="s">
        <v>90</v>
      </c>
      <c r="E966" s="25">
        <v>862.32</v>
      </c>
      <c r="F966" s="33">
        <f>IF($J$2="Sim",E966*(1+Inflação!$E$18/100),E966)</f>
        <v>959.75612375999992</v>
      </c>
    </row>
    <row r="967" spans="2:6" x14ac:dyDescent="0.25">
      <c r="B967" s="22">
        <v>38657</v>
      </c>
      <c r="C967" s="23" t="s">
        <v>1051</v>
      </c>
      <c r="D967" s="24" t="s">
        <v>90</v>
      </c>
      <c r="E967" s="25">
        <v>285.88</v>
      </c>
      <c r="F967" s="34">
        <f>IF($J$2="Sim",E967*(1+Inflação!$E$18/100),E967)</f>
        <v>318.18243883999997</v>
      </c>
    </row>
    <row r="968" spans="2:6" x14ac:dyDescent="0.25">
      <c r="B968" s="22">
        <v>38658</v>
      </c>
      <c r="C968" s="23" t="s">
        <v>1052</v>
      </c>
      <c r="D968" s="24" t="s">
        <v>90</v>
      </c>
      <c r="E968" s="25">
        <v>571.04999999999995</v>
      </c>
      <c r="F968" s="33">
        <f>IF($J$2="Sim",E968*(1+Inflação!$E$18/100),E968)</f>
        <v>635.57465264999985</v>
      </c>
    </row>
    <row r="969" spans="2:6" x14ac:dyDescent="0.25">
      <c r="B969" s="22">
        <v>38659</v>
      </c>
      <c r="C969" s="23" t="s">
        <v>1053</v>
      </c>
      <c r="D969" s="24" t="s">
        <v>90</v>
      </c>
      <c r="E969" s="25">
        <v>263.92</v>
      </c>
      <c r="F969" s="34">
        <f>IF($J$2="Sim",E969*(1+Inflação!$E$18/100),E969)</f>
        <v>293.74111255999998</v>
      </c>
    </row>
    <row r="970" spans="2:6" x14ac:dyDescent="0.25">
      <c r="B970" s="22">
        <v>38660</v>
      </c>
      <c r="C970" s="23" t="s">
        <v>1054</v>
      </c>
      <c r="D970" s="24" t="s">
        <v>90</v>
      </c>
      <c r="E970" s="25">
        <v>521.23</v>
      </c>
      <c r="F970" s="33">
        <f>IF($J$2="Sim",E970*(1+Inflação!$E$18/100),E970)</f>
        <v>580.12534139000002</v>
      </c>
    </row>
    <row r="971" spans="2:6" x14ac:dyDescent="0.25">
      <c r="B971" s="22">
        <v>38661</v>
      </c>
      <c r="C971" s="23" t="s">
        <v>1055</v>
      </c>
      <c r="D971" s="24" t="s">
        <v>90</v>
      </c>
      <c r="E971" s="25">
        <v>263.92</v>
      </c>
      <c r="F971" s="34">
        <f>IF($J$2="Sim",E971*(1+Inflação!$E$18/100),E971)</f>
        <v>293.74111255999998</v>
      </c>
    </row>
    <row r="972" spans="2:6" x14ac:dyDescent="0.25">
      <c r="B972" s="22">
        <v>38662</v>
      </c>
      <c r="C972" s="23" t="s">
        <v>1056</v>
      </c>
      <c r="D972" s="24" t="s">
        <v>90</v>
      </c>
      <c r="E972" s="25">
        <v>521.23</v>
      </c>
      <c r="F972" s="33">
        <f>IF($J$2="Sim",E972*(1+Inflação!$E$18/100),E972)</f>
        <v>580.12534139000002</v>
      </c>
    </row>
    <row r="973" spans="2:6" x14ac:dyDescent="0.25">
      <c r="B973" s="22">
        <v>38663</v>
      </c>
      <c r="C973" s="23" t="s">
        <v>1057</v>
      </c>
      <c r="D973" s="24" t="s">
        <v>90</v>
      </c>
      <c r="E973" s="25">
        <v>236.11</v>
      </c>
      <c r="F973" s="34">
        <f>IF($J$2="Sim",E973*(1+Inflação!$E$18/100),E973)</f>
        <v>262.78877722999999</v>
      </c>
    </row>
    <row r="974" spans="2:6" x14ac:dyDescent="0.25">
      <c r="B974" s="22">
        <v>38664</v>
      </c>
      <c r="C974" s="23" t="s">
        <v>1058</v>
      </c>
      <c r="D974" s="24" t="s">
        <v>90</v>
      </c>
      <c r="E974" s="25">
        <v>513.47</v>
      </c>
      <c r="F974" s="33">
        <f>IF($J$2="Sim",E974*(1+Inflação!$E$18/100),E974)</f>
        <v>571.48851571</v>
      </c>
    </row>
    <row r="975" spans="2:6" x14ac:dyDescent="0.25">
      <c r="B975" s="22">
        <v>38665</v>
      </c>
      <c r="C975" s="23" t="s">
        <v>1059</v>
      </c>
      <c r="D975" s="24" t="s">
        <v>90</v>
      </c>
      <c r="E975" s="25">
        <v>237.88</v>
      </c>
      <c r="F975" s="34">
        <f>IF($J$2="Sim",E975*(1+Inflação!$E$18/100),E975)</f>
        <v>264.75877483999994</v>
      </c>
    </row>
    <row r="976" spans="2:6" x14ac:dyDescent="0.25">
      <c r="B976" s="22">
        <v>38666</v>
      </c>
      <c r="C976" s="23" t="s">
        <v>1060</v>
      </c>
      <c r="D976" s="24" t="s">
        <v>90</v>
      </c>
      <c r="E976" s="25">
        <v>513.47</v>
      </c>
      <c r="F976" s="33">
        <f>IF($J$2="Sim",E976*(1+Inflação!$E$18/100),E976)</f>
        <v>571.48851571</v>
      </c>
    </row>
    <row r="977" spans="2:6" x14ac:dyDescent="0.25">
      <c r="B977" s="22">
        <v>38667</v>
      </c>
      <c r="C977" s="23" t="s">
        <v>1061</v>
      </c>
      <c r="D977" s="24" t="s">
        <v>90</v>
      </c>
      <c r="E977" s="25">
        <v>166.2</v>
      </c>
      <c r="F977" s="34">
        <f>IF($J$2="Sim",E977*(1+Inflação!$E$18/100),E977)</f>
        <v>184.97943659999996</v>
      </c>
    </row>
    <row r="978" spans="2:6" x14ac:dyDescent="0.25">
      <c r="B978" s="22">
        <v>38668</v>
      </c>
      <c r="C978" s="23" t="s">
        <v>1062</v>
      </c>
      <c r="D978" s="24" t="s">
        <v>90</v>
      </c>
      <c r="E978" s="25">
        <v>267.08999999999997</v>
      </c>
      <c r="F978" s="33">
        <f>IF($J$2="Sim",E978*(1+Inflação!$E$18/100),E978)</f>
        <v>297.26930036999994</v>
      </c>
    </row>
    <row r="979" spans="2:6" x14ac:dyDescent="0.25">
      <c r="B979" s="22">
        <v>38669</v>
      </c>
      <c r="C979" s="23" t="s">
        <v>1063</v>
      </c>
      <c r="D979" s="24" t="s">
        <v>90</v>
      </c>
      <c r="E979" s="25">
        <v>285.62</v>
      </c>
      <c r="F979" s="34">
        <f>IF($J$2="Sim",E979*(1+Inflação!$E$18/100),E979)</f>
        <v>317.89306066</v>
      </c>
    </row>
    <row r="980" spans="2:6" x14ac:dyDescent="0.25">
      <c r="B980" s="22">
        <v>38670</v>
      </c>
      <c r="C980" s="23" t="s">
        <v>1064</v>
      </c>
      <c r="D980" s="24" t="s">
        <v>90</v>
      </c>
      <c r="E980" s="25">
        <v>448.14</v>
      </c>
      <c r="F980" s="33">
        <f>IF($J$2="Sim",E980*(1+Inflação!$E$18/100),E980)</f>
        <v>498.77668301999995</v>
      </c>
    </row>
    <row r="981" spans="2:6" x14ac:dyDescent="0.25">
      <c r="B981" s="22">
        <v>38671</v>
      </c>
      <c r="C981" s="23" t="s">
        <v>1065</v>
      </c>
      <c r="D981" s="24" t="s">
        <v>90</v>
      </c>
      <c r="E981" s="25">
        <v>186.44</v>
      </c>
      <c r="F981" s="34">
        <f>IF($J$2="Sim",E981*(1+Inflação!$E$18/100),E981)</f>
        <v>207.50641491999997</v>
      </c>
    </row>
    <row r="982" spans="2:6" x14ac:dyDescent="0.25">
      <c r="B982" s="22">
        <v>38672</v>
      </c>
      <c r="C982" s="23" t="s">
        <v>1066</v>
      </c>
      <c r="D982" s="24" t="s">
        <v>90</v>
      </c>
      <c r="E982" s="25">
        <v>333.6</v>
      </c>
      <c r="F982" s="33">
        <f>IF($J$2="Sim",E982*(1+Inflação!$E$18/100),E982)</f>
        <v>371.29446480000001</v>
      </c>
    </row>
    <row r="983" spans="2:6" x14ac:dyDescent="0.25">
      <c r="B983" s="22">
        <v>38673</v>
      </c>
      <c r="C983" s="23" t="s">
        <v>1067</v>
      </c>
      <c r="D983" s="24" t="s">
        <v>90</v>
      </c>
      <c r="E983" s="25">
        <v>258.12</v>
      </c>
      <c r="F983" s="34">
        <f>IF($J$2="Sim",E983*(1+Inflação!$E$18/100),E983)</f>
        <v>287.28575315999996</v>
      </c>
    </row>
    <row r="984" spans="2:6" x14ac:dyDescent="0.25">
      <c r="B984" s="22">
        <v>38674</v>
      </c>
      <c r="C984" s="23" t="s">
        <v>1068</v>
      </c>
      <c r="D984" s="24" t="s">
        <v>90</v>
      </c>
      <c r="E984" s="25">
        <v>340.63</v>
      </c>
      <c r="F984" s="33">
        <f>IF($J$2="Sim",E984*(1+Inflação!$E$18/100),E984)</f>
        <v>379.11880558999997</v>
      </c>
    </row>
    <row r="985" spans="2:6" x14ac:dyDescent="0.25">
      <c r="B985" s="22">
        <v>38675</v>
      </c>
      <c r="C985" s="23" t="s">
        <v>1069</v>
      </c>
      <c r="D985" s="24" t="s">
        <v>90</v>
      </c>
      <c r="E985" s="25">
        <v>166.79</v>
      </c>
      <c r="F985" s="34">
        <f>IF($J$2="Sim",E985*(1+Inflação!$E$18/100),E985)</f>
        <v>185.63610246999997</v>
      </c>
    </row>
    <row r="986" spans="2:6" x14ac:dyDescent="0.25">
      <c r="B986" s="22">
        <v>38676</v>
      </c>
      <c r="C986" s="23" t="s">
        <v>1070</v>
      </c>
      <c r="D986" s="24" t="s">
        <v>90</v>
      </c>
      <c r="E986" s="25">
        <v>247.19</v>
      </c>
      <c r="F986" s="33">
        <f>IF($J$2="Sim",E986*(1+Inflação!$E$18/100),E986)</f>
        <v>275.12073966999998</v>
      </c>
    </row>
    <row r="987" spans="2:6" x14ac:dyDescent="0.25">
      <c r="B987" s="22">
        <v>38677</v>
      </c>
      <c r="C987" s="23" t="s">
        <v>1071</v>
      </c>
      <c r="D987" s="24" t="s">
        <v>90</v>
      </c>
      <c r="E987" s="25">
        <v>190.37</v>
      </c>
      <c r="F987" s="34">
        <f>IF($J$2="Sim",E987*(1+Inflação!$E$18/100),E987)</f>
        <v>211.88047741</v>
      </c>
    </row>
    <row r="988" spans="2:6" x14ac:dyDescent="0.25">
      <c r="B988" s="22">
        <v>38678</v>
      </c>
      <c r="C988" s="23" t="s">
        <v>1072</v>
      </c>
      <c r="D988" s="24" t="s">
        <v>90</v>
      </c>
      <c r="E988" s="25">
        <v>340.63</v>
      </c>
      <c r="F988" s="33">
        <f>IF($J$2="Sim",E988*(1+Inflação!$E$18/100),E988)</f>
        <v>379.11880558999997</v>
      </c>
    </row>
    <row r="989" spans="2:6" x14ac:dyDescent="0.25">
      <c r="B989" s="22">
        <v>38679</v>
      </c>
      <c r="C989" s="23" t="s">
        <v>1073</v>
      </c>
      <c r="D989" s="24" t="s">
        <v>90</v>
      </c>
      <c r="E989" s="25">
        <v>190.37</v>
      </c>
      <c r="F989" s="34">
        <f>IF($J$2="Sim",E989*(1+Inflação!$E$18/100),E989)</f>
        <v>211.88047741</v>
      </c>
    </row>
    <row r="990" spans="2:6" x14ac:dyDescent="0.25">
      <c r="B990" s="22">
        <v>38680</v>
      </c>
      <c r="C990" s="23" t="s">
        <v>1074</v>
      </c>
      <c r="D990" s="24" t="s">
        <v>90</v>
      </c>
      <c r="E990" s="25">
        <v>338.09</v>
      </c>
      <c r="F990" s="33">
        <f>IF($J$2="Sim",E990*(1+Inflação!$E$18/100),E990)</f>
        <v>376.29180336999991</v>
      </c>
    </row>
    <row r="991" spans="2:6" x14ac:dyDescent="0.25">
      <c r="B991" s="22">
        <v>38681</v>
      </c>
      <c r="C991" s="23" t="s">
        <v>1075</v>
      </c>
      <c r="D991" s="24" t="s">
        <v>90</v>
      </c>
      <c r="E991" s="25">
        <v>285.66000000000003</v>
      </c>
      <c r="F991" s="34">
        <f>IF($J$2="Sim",E991*(1+Inflação!$E$18/100),E991)</f>
        <v>317.93758037999999</v>
      </c>
    </row>
    <row r="992" spans="2:6" x14ac:dyDescent="0.25">
      <c r="B992" s="22">
        <v>38682</v>
      </c>
      <c r="C992" s="23" t="s">
        <v>1076</v>
      </c>
      <c r="D992" s="24" t="s">
        <v>90</v>
      </c>
      <c r="E992" s="25">
        <v>425.77</v>
      </c>
      <c r="F992" s="33">
        <f>IF($J$2="Sim",E992*(1+Inflação!$E$18/100),E992)</f>
        <v>473.87902960999992</v>
      </c>
    </row>
    <row r="993" spans="2:6" x14ac:dyDescent="0.25">
      <c r="B993" s="22">
        <v>38683</v>
      </c>
      <c r="C993" s="23" t="s">
        <v>1077</v>
      </c>
      <c r="D993" s="24" t="s">
        <v>90</v>
      </c>
      <c r="E993" s="25">
        <v>190.37</v>
      </c>
      <c r="F993" s="34">
        <f>IF($J$2="Sim",E993*(1+Inflação!$E$18/100),E993)</f>
        <v>211.88047741</v>
      </c>
    </row>
    <row r="994" spans="2:6" x14ac:dyDescent="0.25">
      <c r="B994" s="22">
        <v>38684</v>
      </c>
      <c r="C994" s="23" t="s">
        <v>1078</v>
      </c>
      <c r="D994" s="24" t="s">
        <v>90</v>
      </c>
      <c r="E994" s="25">
        <v>340.63</v>
      </c>
      <c r="F994" s="33">
        <f>IF($J$2="Sim",E994*(1+Inflação!$E$18/100),E994)</f>
        <v>379.11880558999997</v>
      </c>
    </row>
    <row r="995" spans="2:6" x14ac:dyDescent="0.25">
      <c r="B995" s="22">
        <v>38685</v>
      </c>
      <c r="C995" s="23" t="s">
        <v>1079</v>
      </c>
      <c r="D995" s="24" t="s">
        <v>90</v>
      </c>
      <c r="E995" s="25">
        <v>266.37</v>
      </c>
      <c r="F995" s="34">
        <f>IF($J$2="Sim",E995*(1+Inflação!$E$18/100),E995)</f>
        <v>296.46794540999997</v>
      </c>
    </row>
    <row r="996" spans="2:6" x14ac:dyDescent="0.25">
      <c r="B996" s="22">
        <v>38686</v>
      </c>
      <c r="C996" s="23" t="s">
        <v>1080</v>
      </c>
      <c r="D996" s="24" t="s">
        <v>90</v>
      </c>
      <c r="E996" s="25">
        <v>387.85</v>
      </c>
      <c r="F996" s="33">
        <f>IF($J$2="Sim",E996*(1+Inflação!$E$18/100),E996)</f>
        <v>431.67433504999997</v>
      </c>
    </row>
    <row r="997" spans="2:6" x14ac:dyDescent="0.25">
      <c r="B997" s="22">
        <v>38687</v>
      </c>
      <c r="C997" s="23" t="s">
        <v>1081</v>
      </c>
      <c r="D997" s="24" t="s">
        <v>90</v>
      </c>
      <c r="E997" s="25">
        <v>319.98</v>
      </c>
      <c r="F997" s="34">
        <f>IF($J$2="Sim",E997*(1+Inflação!$E$18/100),E997)</f>
        <v>356.13550013999998</v>
      </c>
    </row>
    <row r="998" spans="2:6" x14ac:dyDescent="0.25">
      <c r="B998" s="22">
        <v>38688</v>
      </c>
      <c r="C998" s="23" t="s">
        <v>1082</v>
      </c>
      <c r="D998" s="24" t="s">
        <v>90</v>
      </c>
      <c r="E998" s="25">
        <v>435.62</v>
      </c>
      <c r="F998" s="33">
        <f>IF($J$2="Sim",E998*(1+Inflação!$E$18/100),E998)</f>
        <v>484.84201065999997</v>
      </c>
    </row>
    <row r="999" spans="2:6" x14ac:dyDescent="0.25">
      <c r="B999" s="22">
        <v>38689</v>
      </c>
      <c r="C999" s="23" t="s">
        <v>1083</v>
      </c>
      <c r="D999" s="24" t="s">
        <v>90</v>
      </c>
      <c r="E999" s="25">
        <v>302.36</v>
      </c>
      <c r="F999" s="34">
        <f>IF($J$2="Sim",E999*(1+Inflação!$E$18/100),E999)</f>
        <v>336.52456347999998</v>
      </c>
    </row>
    <row r="1000" spans="2:6" x14ac:dyDescent="0.25">
      <c r="B1000" s="22">
        <v>38690</v>
      </c>
      <c r="C1000" s="23" t="s">
        <v>1084</v>
      </c>
      <c r="D1000" s="24" t="s">
        <v>90</v>
      </c>
      <c r="E1000" s="25">
        <v>458.37</v>
      </c>
      <c r="F1000" s="33">
        <f>IF($J$2="Sim",E1000*(1+Inflação!$E$18/100),E1000)</f>
        <v>510.16260140999998</v>
      </c>
    </row>
    <row r="1001" spans="2:6" x14ac:dyDescent="0.25">
      <c r="B1001" s="22">
        <v>38691</v>
      </c>
      <c r="C1001" s="23" t="s">
        <v>1085</v>
      </c>
      <c r="D1001" s="24" t="s">
        <v>90</v>
      </c>
      <c r="E1001" s="25">
        <v>192.89</v>
      </c>
      <c r="F1001" s="34">
        <f>IF($J$2="Sim",E1001*(1+Inflação!$E$18/100),E1001)</f>
        <v>214.68521976999997</v>
      </c>
    </row>
    <row r="1002" spans="2:6" x14ac:dyDescent="0.25">
      <c r="B1002" s="22">
        <v>38692</v>
      </c>
      <c r="C1002" s="23" t="s">
        <v>1086</v>
      </c>
      <c r="D1002" s="24" t="s">
        <v>90</v>
      </c>
      <c r="E1002" s="25">
        <v>413.96</v>
      </c>
      <c r="F1002" s="33">
        <f>IF($J$2="Sim",E1002*(1+Inflação!$E$18/100),E1002)</f>
        <v>460.73458227999993</v>
      </c>
    </row>
    <row r="1003" spans="2:6" x14ac:dyDescent="0.25">
      <c r="B1003" s="22">
        <v>38693</v>
      </c>
      <c r="C1003" s="23" t="s">
        <v>1087</v>
      </c>
      <c r="D1003" s="24" t="s">
        <v>90</v>
      </c>
      <c r="E1003" s="25">
        <v>283.72000000000003</v>
      </c>
      <c r="F1003" s="34">
        <f>IF($J$2="Sim",E1003*(1+Inflação!$E$18/100),E1003)</f>
        <v>315.77837396000001</v>
      </c>
    </row>
    <row r="1004" spans="2:6" x14ac:dyDescent="0.25">
      <c r="B1004" s="22">
        <v>38694</v>
      </c>
      <c r="C1004" s="23" t="s">
        <v>1088</v>
      </c>
      <c r="D1004" s="24" t="s">
        <v>90</v>
      </c>
      <c r="E1004" s="25">
        <v>365.58</v>
      </c>
      <c r="F1004" s="33">
        <f>IF($J$2="Sim",E1004*(1+Inflação!$E$18/100),E1004)</f>
        <v>406.88798093999992</v>
      </c>
    </row>
    <row r="1005" spans="2:6" x14ac:dyDescent="0.25">
      <c r="B1005" s="18">
        <v>39000</v>
      </c>
      <c r="C1005" s="19" t="s">
        <v>463</v>
      </c>
      <c r="D1005" s="20"/>
      <c r="E1005" s="21" t="s">
        <v>72</v>
      </c>
      <c r="F1005" s="34"/>
    </row>
    <row r="1006" spans="2:6" x14ac:dyDescent="0.25">
      <c r="B1006" s="22">
        <v>39010</v>
      </c>
      <c r="C1006" s="23" t="s">
        <v>1089</v>
      </c>
      <c r="D1006" s="24" t="s">
        <v>108</v>
      </c>
      <c r="E1006" s="25">
        <v>48.77</v>
      </c>
      <c r="F1006" s="33">
        <f>IF($J$2="Sim",E1006*(1+Inflação!$E$18/100),E1006)</f>
        <v>54.280668609999999</v>
      </c>
    </row>
    <row r="1007" spans="2:6" ht="22.5" x14ac:dyDescent="0.25">
      <c r="B1007" s="22">
        <v>39020</v>
      </c>
      <c r="C1007" s="23" t="s">
        <v>1090</v>
      </c>
      <c r="D1007" s="24" t="s">
        <v>108</v>
      </c>
      <c r="E1007" s="25">
        <v>4.5199999999999996</v>
      </c>
      <c r="F1007" s="34">
        <f>IF($J$2="Sim",E1007*(1+Inflação!$E$18/100),E1007)</f>
        <v>5.0307283599999995</v>
      </c>
    </row>
    <row r="1008" spans="2:6" x14ac:dyDescent="0.25">
      <c r="B1008" s="22">
        <v>39024</v>
      </c>
      <c r="C1008" s="23" t="s">
        <v>1091</v>
      </c>
      <c r="D1008" s="24" t="s">
        <v>238</v>
      </c>
      <c r="E1008" s="25">
        <v>6.01</v>
      </c>
      <c r="F1008" s="33">
        <f>IF($J$2="Sim",E1008*(1+Inflação!$E$18/100),E1008)</f>
        <v>6.6890879299999995</v>
      </c>
    </row>
    <row r="1009" spans="2:6" x14ac:dyDescent="0.25">
      <c r="B1009" s="22">
        <v>39025</v>
      </c>
      <c r="C1009" s="23" t="s">
        <v>1092</v>
      </c>
      <c r="D1009" s="24" t="s">
        <v>238</v>
      </c>
      <c r="E1009" s="25">
        <v>7.97</v>
      </c>
      <c r="F1009" s="34">
        <f>IF($J$2="Sim",E1009*(1+Inflação!$E$18/100),E1009)</f>
        <v>8.8705542099999981</v>
      </c>
    </row>
    <row r="1010" spans="2:6" x14ac:dyDescent="0.25">
      <c r="B1010" s="22">
        <v>39031</v>
      </c>
      <c r="C1010" s="23" t="s">
        <v>1093</v>
      </c>
      <c r="D1010" s="24" t="s">
        <v>236</v>
      </c>
      <c r="E1010" s="25">
        <v>25.77</v>
      </c>
      <c r="F1010" s="33">
        <f>IF($J$2="Sim",E1010*(1+Inflação!$E$18/100),E1010)</f>
        <v>28.681829609999998</v>
      </c>
    </row>
    <row r="1011" spans="2:6" ht="22.5" x14ac:dyDescent="0.25">
      <c r="B1011" s="22">
        <v>39032</v>
      </c>
      <c r="C1011" s="23" t="s">
        <v>1094</v>
      </c>
      <c r="D1011" s="24" t="s">
        <v>236</v>
      </c>
      <c r="E1011" s="25">
        <v>48.36</v>
      </c>
      <c r="F1011" s="34">
        <f>IF($J$2="Sim",E1011*(1+Inflação!$E$18/100),E1011)</f>
        <v>53.824341479999994</v>
      </c>
    </row>
    <row r="1012" spans="2:6" ht="22.5" x14ac:dyDescent="0.25">
      <c r="B1012" s="22">
        <v>39033</v>
      </c>
      <c r="C1012" s="23" t="s">
        <v>1095</v>
      </c>
      <c r="D1012" s="24" t="s">
        <v>236</v>
      </c>
      <c r="E1012" s="25">
        <v>94.66</v>
      </c>
      <c r="F1012" s="33">
        <f>IF($J$2="Sim",E1012*(1+Inflação!$E$18/100),E1012)</f>
        <v>105.35591737999998</v>
      </c>
    </row>
    <row r="1013" spans="2:6" x14ac:dyDescent="0.25">
      <c r="B1013" s="22">
        <v>39046</v>
      </c>
      <c r="C1013" s="23" t="s">
        <v>1096</v>
      </c>
      <c r="D1013" s="24" t="s">
        <v>517</v>
      </c>
      <c r="E1013" s="25">
        <v>516.99</v>
      </c>
      <c r="F1013" s="34">
        <f>IF($J$2="Sim",E1013*(1+Inflação!$E$18/100),E1013)</f>
        <v>575.40625106999994</v>
      </c>
    </row>
    <row r="1014" spans="2:6" x14ac:dyDescent="0.25">
      <c r="B1014" s="22">
        <v>39050</v>
      </c>
      <c r="C1014" s="23" t="s">
        <v>1097</v>
      </c>
      <c r="D1014" s="24" t="s">
        <v>108</v>
      </c>
      <c r="E1014" s="25">
        <v>3.19</v>
      </c>
      <c r="F1014" s="33">
        <f>IF($J$2="Sim",E1014*(1+Inflação!$E$18/100),E1014)</f>
        <v>3.5504476699999996</v>
      </c>
    </row>
    <row r="1015" spans="2:6" x14ac:dyDescent="0.25">
      <c r="B1015" s="22">
        <v>39055</v>
      </c>
      <c r="C1015" s="23" t="s">
        <v>1098</v>
      </c>
      <c r="D1015" s="24" t="s">
        <v>108</v>
      </c>
      <c r="E1015" s="25">
        <v>62.31</v>
      </c>
      <c r="F1015" s="34">
        <f>IF($J$2="Sim",E1015*(1+Inflação!$E$18/100),E1015)</f>
        <v>69.350593829999994</v>
      </c>
    </row>
    <row r="1016" spans="2:6" x14ac:dyDescent="0.25">
      <c r="B1016" s="22">
        <v>39060</v>
      </c>
      <c r="C1016" s="23" t="s">
        <v>1099</v>
      </c>
      <c r="D1016" s="24" t="s">
        <v>238</v>
      </c>
      <c r="E1016" s="25">
        <v>218.15</v>
      </c>
      <c r="F1016" s="33">
        <f>IF($J$2="Sim",E1016*(1+Inflação!$E$18/100),E1016)</f>
        <v>242.79942294999998</v>
      </c>
    </row>
    <row r="1017" spans="2:6" x14ac:dyDescent="0.25">
      <c r="B1017" s="22">
        <v>39061</v>
      </c>
      <c r="C1017" s="23" t="s">
        <v>1100</v>
      </c>
      <c r="D1017" s="24" t="s">
        <v>238</v>
      </c>
      <c r="E1017" s="25">
        <v>217.16</v>
      </c>
      <c r="F1017" s="34">
        <f>IF($J$2="Sim",E1017*(1+Inflação!$E$18/100),E1017)</f>
        <v>241.69755987999997</v>
      </c>
    </row>
    <row r="1018" spans="2:6" x14ac:dyDescent="0.25">
      <c r="B1018" s="22">
        <v>39062</v>
      </c>
      <c r="C1018" s="23" t="s">
        <v>1101</v>
      </c>
      <c r="D1018" s="24" t="s">
        <v>238</v>
      </c>
      <c r="E1018" s="25">
        <v>228.2</v>
      </c>
      <c r="F1018" s="33">
        <f>IF($J$2="Sim",E1018*(1+Inflação!$E$18/100),E1018)</f>
        <v>253.98500259999997</v>
      </c>
    </row>
    <row r="1019" spans="2:6" x14ac:dyDescent="0.25">
      <c r="B1019" s="18">
        <v>45000</v>
      </c>
      <c r="C1019" s="19" t="s">
        <v>1102</v>
      </c>
      <c r="D1019" s="20"/>
      <c r="E1019" s="21" t="s">
        <v>72</v>
      </c>
      <c r="F1019" s="34"/>
    </row>
    <row r="1020" spans="2:6" x14ac:dyDescent="0.25">
      <c r="B1020" s="22">
        <v>45001</v>
      </c>
      <c r="C1020" s="23" t="s">
        <v>1103</v>
      </c>
      <c r="D1020" s="24" t="s">
        <v>238</v>
      </c>
      <c r="E1020" s="25">
        <v>759.18</v>
      </c>
      <c r="F1020" s="33">
        <f>IF($J$2="Sim",E1020*(1+Inflação!$E$18/100),E1020)</f>
        <v>844.96202573999983</v>
      </c>
    </row>
    <row r="1021" spans="2:6" x14ac:dyDescent="0.25">
      <c r="B1021" s="22">
        <v>45004</v>
      </c>
      <c r="C1021" s="23" t="s">
        <v>1104</v>
      </c>
      <c r="D1021" s="24" t="s">
        <v>238</v>
      </c>
      <c r="E1021" s="25">
        <v>183.07</v>
      </c>
      <c r="F1021" s="34">
        <f>IF($J$2="Sim",E1021*(1+Inflação!$E$18/100),E1021)</f>
        <v>203.75562850999998</v>
      </c>
    </row>
    <row r="1022" spans="2:6" ht="22.5" x14ac:dyDescent="0.25">
      <c r="B1022" s="22">
        <v>45008</v>
      </c>
      <c r="C1022" s="23" t="s">
        <v>1105</v>
      </c>
      <c r="D1022" s="24" t="s">
        <v>236</v>
      </c>
      <c r="E1022" s="25">
        <v>7.51</v>
      </c>
      <c r="F1022" s="33">
        <f>IF($J$2="Sim",E1022*(1+Inflação!$E$18/100),E1022)</f>
        <v>8.3585774299999986</v>
      </c>
    </row>
    <row r="1023" spans="2:6" ht="22.5" x14ac:dyDescent="0.25">
      <c r="B1023" s="22">
        <v>45010</v>
      </c>
      <c r="C1023" s="23" t="s">
        <v>1106</v>
      </c>
      <c r="D1023" s="24" t="s">
        <v>236</v>
      </c>
      <c r="E1023" s="25">
        <v>12.4</v>
      </c>
      <c r="F1023" s="34">
        <f>IF($J$2="Sim",E1023*(1+Inflação!$E$18/100),E1023)</f>
        <v>13.8011132</v>
      </c>
    </row>
    <row r="1024" spans="2:6" ht="22.5" x14ac:dyDescent="0.25">
      <c r="B1024" s="22">
        <v>45012</v>
      </c>
      <c r="C1024" s="23" t="s">
        <v>1107</v>
      </c>
      <c r="D1024" s="24" t="s">
        <v>236</v>
      </c>
      <c r="E1024" s="25">
        <v>4.75</v>
      </c>
      <c r="F1024" s="33">
        <f>IF($J$2="Sim",E1024*(1+Inflação!$E$18/100),E1024)</f>
        <v>5.2867167499999992</v>
      </c>
    </row>
    <row r="1025" spans="2:6" ht="22.5" x14ac:dyDescent="0.25">
      <c r="B1025" s="22">
        <v>45013</v>
      </c>
      <c r="C1025" s="23" t="s">
        <v>1108</v>
      </c>
      <c r="D1025" s="24" t="s">
        <v>236</v>
      </c>
      <c r="E1025" s="25">
        <v>11.13</v>
      </c>
      <c r="F1025" s="34">
        <f>IF($J$2="Sim",E1025*(1+Inflação!$E$18/100),E1025)</f>
        <v>12.387612089999999</v>
      </c>
    </row>
    <row r="1026" spans="2:6" x14ac:dyDescent="0.25">
      <c r="B1026" s="22">
        <v>45015</v>
      </c>
      <c r="C1026" s="23" t="s">
        <v>1109</v>
      </c>
      <c r="D1026" s="24" t="s">
        <v>90</v>
      </c>
      <c r="E1026" s="25">
        <v>1241.71</v>
      </c>
      <c r="F1026" s="33">
        <f>IF($J$2="Sim",E1026*(1+Inflação!$E$18/100),E1026)</f>
        <v>1382.0145380299998</v>
      </c>
    </row>
    <row r="1027" spans="2:6" ht="22.5" x14ac:dyDescent="0.25">
      <c r="B1027" s="22">
        <v>45023</v>
      </c>
      <c r="C1027" s="23" t="s">
        <v>1110</v>
      </c>
      <c r="D1027" s="24" t="s">
        <v>90</v>
      </c>
      <c r="E1027" s="25">
        <v>555.89</v>
      </c>
      <c r="F1027" s="34">
        <f>IF($J$2="Sim",E1027*(1+Inflação!$E$18/100),E1027)</f>
        <v>618.70167876999994</v>
      </c>
    </row>
    <row r="1028" spans="2:6" ht="22.5" x14ac:dyDescent="0.25">
      <c r="B1028" s="22">
        <v>45025</v>
      </c>
      <c r="C1028" s="23" t="s">
        <v>1111</v>
      </c>
      <c r="D1028" s="24" t="s">
        <v>448</v>
      </c>
      <c r="E1028" s="25">
        <v>3903.71</v>
      </c>
      <c r="F1028" s="33">
        <f>IF($J$2="Sim",E1028*(1+Inflação!$E$18/100),E1028)</f>
        <v>4344.8019040299996</v>
      </c>
    </row>
    <row r="1029" spans="2:6" x14ac:dyDescent="0.25">
      <c r="B1029" s="18">
        <v>50000</v>
      </c>
      <c r="C1029" s="19" t="s">
        <v>1112</v>
      </c>
      <c r="D1029" s="20"/>
      <c r="E1029" s="21" t="s">
        <v>72</v>
      </c>
      <c r="F1029" s="34"/>
    </row>
    <row r="1030" spans="2:6" x14ac:dyDescent="0.25">
      <c r="B1030" s="22">
        <v>50008</v>
      </c>
      <c r="C1030" s="23" t="s">
        <v>1113</v>
      </c>
      <c r="D1030" s="24" t="s">
        <v>90</v>
      </c>
      <c r="E1030" s="25">
        <v>1331.53</v>
      </c>
      <c r="F1030" s="33">
        <f>IF($J$2="Sim",E1030*(1+Inflação!$E$18/100),E1030)</f>
        <v>1481.9835692899999</v>
      </c>
    </row>
    <row r="1031" spans="2:6" x14ac:dyDescent="0.25">
      <c r="B1031" s="22">
        <v>50009</v>
      </c>
      <c r="C1031" s="23" t="s">
        <v>1114</v>
      </c>
      <c r="D1031" s="24" t="s">
        <v>90</v>
      </c>
      <c r="E1031" s="25">
        <v>896.47</v>
      </c>
      <c r="F1031" s="34">
        <f>IF($J$2="Sim",E1031*(1+Inflação!$E$18/100),E1031)</f>
        <v>997.76483470999995</v>
      </c>
    </row>
    <row r="1032" spans="2:6" x14ac:dyDescent="0.25">
      <c r="B1032" s="22">
        <v>50010</v>
      </c>
      <c r="C1032" s="23" t="s">
        <v>1115</v>
      </c>
      <c r="D1032" s="24" t="s">
        <v>90</v>
      </c>
      <c r="E1032" s="25">
        <v>1100.8399999999999</v>
      </c>
      <c r="F1032" s="33">
        <f>IF($J$2="Sim",E1032*(1+Inflação!$E$18/100),E1032)</f>
        <v>1225.2272141199999</v>
      </c>
    </row>
    <row r="1033" spans="2:6" ht="22.5" x14ac:dyDescent="0.25">
      <c r="B1033" s="22">
        <v>50030</v>
      </c>
      <c r="C1033" s="23" t="s">
        <v>1116</v>
      </c>
      <c r="D1033" s="24" t="s">
        <v>90</v>
      </c>
      <c r="E1033" s="25">
        <v>1411.21</v>
      </c>
      <c r="F1033" s="34">
        <f>IF($J$2="Sim",E1033*(1+Inflação!$E$18/100),E1033)</f>
        <v>1570.6668515299998</v>
      </c>
    </row>
    <row r="1034" spans="2:6" ht="22.5" x14ac:dyDescent="0.25">
      <c r="B1034" s="22">
        <v>50031</v>
      </c>
      <c r="C1034" s="23" t="s">
        <v>1117</v>
      </c>
      <c r="D1034" s="24" t="s">
        <v>90</v>
      </c>
      <c r="E1034" s="25">
        <v>1808.06</v>
      </c>
      <c r="F1034" s="33">
        <f>IF($J$2="Sim",E1034*(1+Inflação!$E$18/100),E1034)</f>
        <v>2012.3581235799998</v>
      </c>
    </row>
    <row r="1035" spans="2:6" x14ac:dyDescent="0.25">
      <c r="B1035" s="22">
        <v>50032</v>
      </c>
      <c r="C1035" s="23" t="s">
        <v>1118</v>
      </c>
      <c r="D1035" s="24" t="s">
        <v>90</v>
      </c>
      <c r="E1035" s="25">
        <v>1983.17</v>
      </c>
      <c r="F1035" s="34">
        <f>IF($J$2="Sim",E1035*(1+Inflação!$E$18/100),E1035)</f>
        <v>2207.2543278099997</v>
      </c>
    </row>
    <row r="1036" spans="2:6" x14ac:dyDescent="0.25">
      <c r="B1036" s="22">
        <v>50033</v>
      </c>
      <c r="C1036" s="23" t="s">
        <v>1119</v>
      </c>
      <c r="D1036" s="24" t="s">
        <v>90</v>
      </c>
      <c r="E1036" s="25">
        <v>2188.79</v>
      </c>
      <c r="F1036" s="33">
        <f>IF($J$2="Sim",E1036*(1+Inflação!$E$18/100),E1036)</f>
        <v>2436.1079484699999</v>
      </c>
    </row>
    <row r="1037" spans="2:6" x14ac:dyDescent="0.25">
      <c r="B1037" s="18">
        <v>50800</v>
      </c>
      <c r="C1037" s="19" t="s">
        <v>1120</v>
      </c>
      <c r="D1037" s="20"/>
      <c r="E1037" s="21" t="s">
        <v>72</v>
      </c>
      <c r="F1037" s="34"/>
    </row>
    <row r="1038" spans="2:6" x14ac:dyDescent="0.25">
      <c r="B1038" s="22">
        <v>50826</v>
      </c>
      <c r="C1038" s="23" t="s">
        <v>1121</v>
      </c>
      <c r="D1038" s="24" t="s">
        <v>90</v>
      </c>
      <c r="E1038" s="25">
        <v>1587.18</v>
      </c>
      <c r="F1038" s="33">
        <f>IF($J$2="Sim",E1038*(1+Inflação!$E$18/100),E1038)</f>
        <v>1766.5202297399999</v>
      </c>
    </row>
    <row r="1039" spans="2:6" x14ac:dyDescent="0.25">
      <c r="B1039" s="22">
        <v>50827</v>
      </c>
      <c r="C1039" s="23" t="s">
        <v>1122</v>
      </c>
      <c r="D1039" s="24" t="s">
        <v>90</v>
      </c>
      <c r="E1039" s="25">
        <v>554.29999999999995</v>
      </c>
      <c r="F1039" s="34">
        <f>IF($J$2="Sim",E1039*(1+Inflação!$E$18/100),E1039)</f>
        <v>616.93201989999989</v>
      </c>
    </row>
    <row r="1040" spans="2:6" x14ac:dyDescent="0.25">
      <c r="B1040" s="22">
        <v>50830</v>
      </c>
      <c r="C1040" s="23" t="s">
        <v>1123</v>
      </c>
      <c r="D1040" s="24" t="s">
        <v>90</v>
      </c>
      <c r="E1040" s="25">
        <v>85.08</v>
      </c>
      <c r="F1040" s="33">
        <f>IF($J$2="Sim",E1040*(1+Inflação!$E$18/100),E1040)</f>
        <v>94.693444439999993</v>
      </c>
    </row>
    <row r="1041" spans="2:6" x14ac:dyDescent="0.25">
      <c r="B1041" s="18">
        <v>51200</v>
      </c>
      <c r="C1041" s="19" t="s">
        <v>1124</v>
      </c>
      <c r="D1041" s="20"/>
      <c r="E1041" s="21" t="s">
        <v>72</v>
      </c>
      <c r="F1041" s="34"/>
    </row>
    <row r="1042" spans="2:6" ht="22.5" x14ac:dyDescent="0.25">
      <c r="B1042" s="22">
        <v>51216</v>
      </c>
      <c r="C1042" s="23" t="s">
        <v>1125</v>
      </c>
      <c r="D1042" s="24" t="s">
        <v>90</v>
      </c>
      <c r="E1042" s="25">
        <v>542.41999999999996</v>
      </c>
      <c r="F1042" s="33">
        <f>IF($J$2="Sim",E1042*(1+Inflação!$E$18/100),E1042)</f>
        <v>603.70966305999991</v>
      </c>
    </row>
    <row r="1043" spans="2:6" ht="22.5" x14ac:dyDescent="0.25">
      <c r="B1043" s="22">
        <v>51222</v>
      </c>
      <c r="C1043" s="23" t="s">
        <v>1126</v>
      </c>
      <c r="D1043" s="24" t="s">
        <v>90</v>
      </c>
      <c r="E1043" s="25">
        <v>1193.24</v>
      </c>
      <c r="F1043" s="34">
        <f>IF($J$2="Sim",E1043*(1+Inflação!$E$18/100),E1043)</f>
        <v>1328.0677673199998</v>
      </c>
    </row>
    <row r="1044" spans="2:6" ht="22.5" x14ac:dyDescent="0.25">
      <c r="B1044" s="22">
        <v>51228</v>
      </c>
      <c r="C1044" s="23" t="s">
        <v>1127</v>
      </c>
      <c r="D1044" s="24" t="s">
        <v>90</v>
      </c>
      <c r="E1044" s="25">
        <v>770.1</v>
      </c>
      <c r="F1044" s="33">
        <f>IF($J$2="Sim",E1044*(1+Inflação!$E$18/100),E1044)</f>
        <v>857.1159093</v>
      </c>
    </row>
    <row r="1045" spans="2:6" ht="22.5" x14ac:dyDescent="0.25">
      <c r="B1045" s="22">
        <v>51232</v>
      </c>
      <c r="C1045" s="23" t="s">
        <v>1128</v>
      </c>
      <c r="D1045" s="24" t="s">
        <v>90</v>
      </c>
      <c r="E1045" s="25">
        <v>1349.32</v>
      </c>
      <c r="F1045" s="34">
        <f>IF($J$2="Sim",E1045*(1+Inflação!$E$18/100),E1045)</f>
        <v>1501.7837147599998</v>
      </c>
    </row>
    <row r="1046" spans="2:6" ht="22.5" x14ac:dyDescent="0.25">
      <c r="B1046" s="22">
        <v>51239</v>
      </c>
      <c r="C1046" s="23" t="s">
        <v>1129</v>
      </c>
      <c r="D1046" s="24" t="s">
        <v>90</v>
      </c>
      <c r="E1046" s="25">
        <v>1563.63</v>
      </c>
      <c r="F1046" s="33">
        <f>IF($J$2="Sim",E1046*(1+Inflação!$E$18/100),E1046)</f>
        <v>1740.3092445899999</v>
      </c>
    </row>
    <row r="1047" spans="2:6" ht="22.5" x14ac:dyDescent="0.25">
      <c r="B1047" s="22">
        <v>51241</v>
      </c>
      <c r="C1047" s="23" t="s">
        <v>1130</v>
      </c>
      <c r="D1047" s="24" t="s">
        <v>90</v>
      </c>
      <c r="E1047" s="25">
        <v>3038.25</v>
      </c>
      <c r="F1047" s="34">
        <f>IF($J$2="Sim",E1047*(1+Inflação!$E$18/100),E1047)</f>
        <v>3381.5509822499998</v>
      </c>
    </row>
    <row r="1048" spans="2:6" ht="22.5" x14ac:dyDescent="0.25">
      <c r="B1048" s="22">
        <v>51245</v>
      </c>
      <c r="C1048" s="23" t="s">
        <v>1131</v>
      </c>
      <c r="D1048" s="24" t="s">
        <v>90</v>
      </c>
      <c r="E1048" s="25">
        <v>587.89</v>
      </c>
      <c r="F1048" s="33">
        <f>IF($J$2="Sim",E1048*(1+Inflação!$E$18/100),E1048)</f>
        <v>654.31745476999993</v>
      </c>
    </row>
    <row r="1049" spans="2:6" x14ac:dyDescent="0.25">
      <c r="B1049" s="22">
        <v>51250</v>
      </c>
      <c r="C1049" s="23" t="s">
        <v>1132</v>
      </c>
      <c r="D1049" s="24" t="s">
        <v>90</v>
      </c>
      <c r="E1049" s="25">
        <v>2660.29</v>
      </c>
      <c r="F1049" s="34">
        <f>IF($J$2="Sim",E1049*(1+Inflação!$E$18/100),E1049)</f>
        <v>2960.8841479699995</v>
      </c>
    </row>
    <row r="1050" spans="2:6" x14ac:dyDescent="0.25">
      <c r="B1050" s="22">
        <v>51264</v>
      </c>
      <c r="C1050" s="23" t="s">
        <v>1133</v>
      </c>
      <c r="D1050" s="24" t="s">
        <v>90</v>
      </c>
      <c r="E1050" s="25">
        <v>216.74</v>
      </c>
      <c r="F1050" s="33">
        <f>IF($J$2="Sim",E1050*(1+Inflação!$E$18/100),E1050)</f>
        <v>241.23010281999998</v>
      </c>
    </row>
    <row r="1051" spans="2:6" x14ac:dyDescent="0.25">
      <c r="B1051" s="22">
        <v>51266</v>
      </c>
      <c r="C1051" s="23" t="s">
        <v>1134</v>
      </c>
      <c r="D1051" s="24" t="s">
        <v>90</v>
      </c>
      <c r="E1051" s="25">
        <v>90.68</v>
      </c>
      <c r="F1051" s="34">
        <f>IF($J$2="Sim",E1051*(1+Inflação!$E$18/100),E1051)</f>
        <v>100.92620524</v>
      </c>
    </row>
    <row r="1052" spans="2:6" x14ac:dyDescent="0.25">
      <c r="B1052" s="22">
        <v>51267</v>
      </c>
      <c r="C1052" s="23" t="s">
        <v>1135</v>
      </c>
      <c r="D1052" s="24" t="s">
        <v>90</v>
      </c>
      <c r="E1052" s="25">
        <v>195.29</v>
      </c>
      <c r="F1052" s="33">
        <f>IF($J$2="Sim",E1052*(1+Inflação!$E$18/100),E1052)</f>
        <v>217.35640296999998</v>
      </c>
    </row>
    <row r="1053" spans="2:6" x14ac:dyDescent="0.25">
      <c r="B1053" s="22">
        <v>51268</v>
      </c>
      <c r="C1053" s="23" t="s">
        <v>1136</v>
      </c>
      <c r="D1053" s="24" t="s">
        <v>90</v>
      </c>
      <c r="E1053" s="25">
        <v>353.99</v>
      </c>
      <c r="F1053" s="34">
        <f>IF($J$2="Sim",E1053*(1+Inflação!$E$18/100),E1053)</f>
        <v>393.98839206999997</v>
      </c>
    </row>
    <row r="1054" spans="2:6" x14ac:dyDescent="0.25">
      <c r="B1054" s="22">
        <v>51269</v>
      </c>
      <c r="C1054" s="23" t="s">
        <v>1137</v>
      </c>
      <c r="D1054" s="24" t="s">
        <v>90</v>
      </c>
      <c r="E1054" s="25">
        <v>642.04999999999995</v>
      </c>
      <c r="F1054" s="33">
        <f>IF($J$2="Sim",E1054*(1+Inflação!$E$18/100),E1054)</f>
        <v>714.59715564999988</v>
      </c>
    </row>
    <row r="1055" spans="2:6" x14ac:dyDescent="0.25">
      <c r="B1055" s="22">
        <v>51270</v>
      </c>
      <c r="C1055" s="23" t="s">
        <v>1138</v>
      </c>
      <c r="D1055" s="24" t="s">
        <v>90</v>
      </c>
      <c r="E1055" s="25">
        <v>1423.96</v>
      </c>
      <c r="F1055" s="34">
        <f>IF($J$2="Sim",E1055*(1+Inflação!$E$18/100),E1055)</f>
        <v>1584.8575122799998</v>
      </c>
    </row>
    <row r="1056" spans="2:6" x14ac:dyDescent="0.25">
      <c r="B1056" s="22">
        <v>51271</v>
      </c>
      <c r="C1056" s="23" t="s">
        <v>1139</v>
      </c>
      <c r="D1056" s="24" t="s">
        <v>90</v>
      </c>
      <c r="E1056" s="25">
        <v>1641.32</v>
      </c>
      <c r="F1056" s="33">
        <f>IF($J$2="Sim",E1056*(1+Inflação!$E$18/100),E1056)</f>
        <v>1826.7776707599999</v>
      </c>
    </row>
    <row r="1057" spans="2:6" x14ac:dyDescent="0.25">
      <c r="B1057" s="18">
        <v>51600</v>
      </c>
      <c r="C1057" s="19" t="s">
        <v>1140</v>
      </c>
      <c r="D1057" s="20"/>
      <c r="E1057" s="21" t="s">
        <v>72</v>
      </c>
      <c r="F1057" s="34"/>
    </row>
    <row r="1058" spans="2:6" x14ac:dyDescent="0.25">
      <c r="B1058" s="22">
        <v>51602</v>
      </c>
      <c r="C1058" s="23" t="s">
        <v>1141</v>
      </c>
      <c r="D1058" s="24" t="s">
        <v>90</v>
      </c>
      <c r="E1058" s="25">
        <v>6.88</v>
      </c>
      <c r="F1058" s="33">
        <f>IF($J$2="Sim",E1058*(1+Inflação!$E$18/100),E1058)</f>
        <v>7.657391839999999</v>
      </c>
    </row>
    <row r="1059" spans="2:6" x14ac:dyDescent="0.25">
      <c r="B1059" s="22">
        <v>51605</v>
      </c>
      <c r="C1059" s="23" t="s">
        <v>1142</v>
      </c>
      <c r="D1059" s="24" t="s">
        <v>90</v>
      </c>
      <c r="E1059" s="25">
        <v>20.02</v>
      </c>
      <c r="F1059" s="34">
        <f>IF($J$2="Sim",E1059*(1+Inflação!$E$18/100),E1059)</f>
        <v>22.282119859999998</v>
      </c>
    </row>
    <row r="1060" spans="2:6" x14ac:dyDescent="0.25">
      <c r="B1060" s="22">
        <v>51606</v>
      </c>
      <c r="C1060" s="23" t="s">
        <v>1143</v>
      </c>
      <c r="D1060" s="24" t="s">
        <v>90</v>
      </c>
      <c r="E1060" s="25">
        <v>40.44</v>
      </c>
      <c r="F1060" s="33">
        <f>IF($J$2="Sim",E1060*(1+Inflação!$E$18/100),E1060)</f>
        <v>45.009436919999992</v>
      </c>
    </row>
    <row r="1061" spans="2:6" x14ac:dyDescent="0.25">
      <c r="B1061" s="22">
        <v>51607</v>
      </c>
      <c r="C1061" s="23" t="s">
        <v>1144</v>
      </c>
      <c r="D1061" s="24" t="s">
        <v>90</v>
      </c>
      <c r="E1061" s="25">
        <v>75.959999999999994</v>
      </c>
      <c r="F1061" s="34">
        <f>IF($J$2="Sim",E1061*(1+Inflação!$E$18/100),E1061)</f>
        <v>84.54294827999999</v>
      </c>
    </row>
    <row r="1062" spans="2:6" x14ac:dyDescent="0.25">
      <c r="B1062" s="22">
        <v>51608</v>
      </c>
      <c r="C1062" s="23" t="s">
        <v>1145</v>
      </c>
      <c r="D1062" s="24" t="s">
        <v>90</v>
      </c>
      <c r="E1062" s="25">
        <v>129.30000000000001</v>
      </c>
      <c r="F1062" s="33">
        <f>IF($J$2="Sim",E1062*(1+Inflação!$E$18/100),E1062)</f>
        <v>143.90999489999999</v>
      </c>
    </row>
    <row r="1063" spans="2:6" x14ac:dyDescent="0.25">
      <c r="B1063" s="22">
        <v>51610</v>
      </c>
      <c r="C1063" s="23" t="s">
        <v>1146</v>
      </c>
      <c r="D1063" s="24" t="s">
        <v>90</v>
      </c>
      <c r="E1063" s="25">
        <v>192.89</v>
      </c>
      <c r="F1063" s="34">
        <f>IF($J$2="Sim",E1063*(1+Inflação!$E$18/100),E1063)</f>
        <v>214.68521976999997</v>
      </c>
    </row>
    <row r="1064" spans="2:6" ht="22.5" x14ac:dyDescent="0.25">
      <c r="B1064" s="22">
        <v>51631</v>
      </c>
      <c r="C1064" s="23" t="s">
        <v>1147</v>
      </c>
      <c r="D1064" s="24" t="s">
        <v>74</v>
      </c>
      <c r="E1064" s="25">
        <v>11.96</v>
      </c>
      <c r="F1064" s="33">
        <f>IF($J$2="Sim",E1064*(1+Inflação!$E$18/100),E1064)</f>
        <v>13.31139628</v>
      </c>
    </row>
    <row r="1065" spans="2:6" ht="22.5" x14ac:dyDescent="0.25">
      <c r="B1065" s="22">
        <v>51632</v>
      </c>
      <c r="C1065" s="23" t="s">
        <v>1148</v>
      </c>
      <c r="D1065" s="24" t="s">
        <v>74</v>
      </c>
      <c r="E1065" s="25">
        <v>14.83</v>
      </c>
      <c r="F1065" s="34">
        <f>IF($J$2="Sim",E1065*(1+Inflação!$E$18/100),E1065)</f>
        <v>16.505686189999999</v>
      </c>
    </row>
    <row r="1066" spans="2:6" ht="22.5" x14ac:dyDescent="0.25">
      <c r="B1066" s="22">
        <v>51633</v>
      </c>
      <c r="C1066" s="23" t="s">
        <v>1149</v>
      </c>
      <c r="D1066" s="24" t="s">
        <v>74</v>
      </c>
      <c r="E1066" s="25">
        <v>14.44</v>
      </c>
      <c r="F1066" s="33">
        <f>IF($J$2="Sim",E1066*(1+Inflação!$E$18/100),E1066)</f>
        <v>16.071618919999999</v>
      </c>
    </row>
    <row r="1067" spans="2:6" ht="22.5" x14ac:dyDescent="0.25">
      <c r="B1067" s="22">
        <v>51634</v>
      </c>
      <c r="C1067" s="23" t="s">
        <v>1150</v>
      </c>
      <c r="D1067" s="24" t="s">
        <v>74</v>
      </c>
      <c r="E1067" s="25">
        <v>21.78</v>
      </c>
      <c r="F1067" s="34">
        <f>IF($J$2="Sim",E1067*(1+Inflação!$E$18/100),E1067)</f>
        <v>24.240987539999999</v>
      </c>
    </row>
    <row r="1068" spans="2:6" ht="22.5" x14ac:dyDescent="0.25">
      <c r="B1068" s="22">
        <v>51635</v>
      </c>
      <c r="C1068" s="23" t="s">
        <v>1151</v>
      </c>
      <c r="D1068" s="24" t="s">
        <v>74</v>
      </c>
      <c r="E1068" s="25">
        <v>47.11</v>
      </c>
      <c r="F1068" s="33">
        <f>IF($J$2="Sim",E1068*(1+Inflação!$E$18/100),E1068)</f>
        <v>52.433100229999994</v>
      </c>
    </row>
    <row r="1069" spans="2:6" ht="22.5" x14ac:dyDescent="0.25">
      <c r="B1069" s="22">
        <v>51636</v>
      </c>
      <c r="C1069" s="23" t="s">
        <v>1152</v>
      </c>
      <c r="D1069" s="24" t="s">
        <v>74</v>
      </c>
      <c r="E1069" s="25">
        <v>48.02</v>
      </c>
      <c r="F1069" s="34">
        <f>IF($J$2="Sim",E1069*(1+Inflação!$E$18/100),E1069)</f>
        <v>53.445923860000001</v>
      </c>
    </row>
    <row r="1070" spans="2:6" ht="22.5" x14ac:dyDescent="0.25">
      <c r="B1070" s="22">
        <v>51637</v>
      </c>
      <c r="C1070" s="23" t="s">
        <v>1153</v>
      </c>
      <c r="D1070" s="24" t="s">
        <v>74</v>
      </c>
      <c r="E1070" s="25">
        <v>56.37</v>
      </c>
      <c r="F1070" s="33">
        <f>IF($J$2="Sim",E1070*(1+Inflação!$E$18/100),E1070)</f>
        <v>62.739415409999992</v>
      </c>
    </row>
    <row r="1071" spans="2:6" ht="22.5" x14ac:dyDescent="0.25">
      <c r="B1071" s="22">
        <v>51639</v>
      </c>
      <c r="C1071" s="23" t="s">
        <v>1154</v>
      </c>
      <c r="D1071" s="24" t="s">
        <v>74</v>
      </c>
      <c r="E1071" s="25">
        <v>85.1</v>
      </c>
      <c r="F1071" s="34">
        <f>IF($J$2="Sim",E1071*(1+Inflação!$E$18/100),E1071)</f>
        <v>94.715704299999985</v>
      </c>
    </row>
    <row r="1072" spans="2:6" ht="22.5" x14ac:dyDescent="0.25">
      <c r="B1072" s="22">
        <v>51640</v>
      </c>
      <c r="C1072" s="23" t="s">
        <v>1155</v>
      </c>
      <c r="D1072" s="24" t="s">
        <v>74</v>
      </c>
      <c r="E1072" s="25">
        <v>16.96</v>
      </c>
      <c r="F1072" s="33">
        <f>IF($J$2="Sim",E1072*(1+Inflação!$E$18/100),E1072)</f>
        <v>18.876361279999998</v>
      </c>
    </row>
    <row r="1073" spans="2:6" ht="22.5" x14ac:dyDescent="0.25">
      <c r="B1073" s="22">
        <v>51641</v>
      </c>
      <c r="C1073" s="23" t="s">
        <v>1156</v>
      </c>
      <c r="D1073" s="24" t="s">
        <v>74</v>
      </c>
      <c r="E1073" s="25">
        <v>20.04</v>
      </c>
      <c r="F1073" s="34">
        <f>IF($J$2="Sim",E1073*(1+Inflação!$E$18/100),E1073)</f>
        <v>22.304379719999996</v>
      </c>
    </row>
    <row r="1074" spans="2:6" ht="22.5" x14ac:dyDescent="0.25">
      <c r="B1074" s="22">
        <v>51642</v>
      </c>
      <c r="C1074" s="23" t="s">
        <v>1157</v>
      </c>
      <c r="D1074" s="24" t="s">
        <v>74</v>
      </c>
      <c r="E1074" s="25">
        <v>25.41</v>
      </c>
      <c r="F1074" s="33">
        <f>IF($J$2="Sim",E1074*(1+Inflação!$E$18/100),E1074)</f>
        <v>28.281152129999999</v>
      </c>
    </row>
    <row r="1075" spans="2:6" ht="22.5" x14ac:dyDescent="0.25">
      <c r="B1075" s="22">
        <v>51643</v>
      </c>
      <c r="C1075" s="23" t="s">
        <v>1158</v>
      </c>
      <c r="D1075" s="24" t="s">
        <v>74</v>
      </c>
      <c r="E1075" s="25">
        <v>23.91</v>
      </c>
      <c r="F1075" s="34">
        <f>IF($J$2="Sim",E1075*(1+Inflação!$E$18/100),E1075)</f>
        <v>26.611662629999998</v>
      </c>
    </row>
    <row r="1076" spans="2:6" ht="22.5" x14ac:dyDescent="0.25">
      <c r="B1076" s="22">
        <v>51644</v>
      </c>
      <c r="C1076" s="23" t="s">
        <v>1159</v>
      </c>
      <c r="D1076" s="24" t="s">
        <v>74</v>
      </c>
      <c r="E1076" s="25">
        <v>28.42</v>
      </c>
      <c r="F1076" s="33">
        <f>IF($J$2="Sim",E1076*(1+Inflação!$E$18/100),E1076)</f>
        <v>31.63126106</v>
      </c>
    </row>
    <row r="1077" spans="2:6" ht="22.5" x14ac:dyDescent="0.25">
      <c r="B1077" s="22">
        <v>51645</v>
      </c>
      <c r="C1077" s="23" t="s">
        <v>1160</v>
      </c>
      <c r="D1077" s="24" t="s">
        <v>74</v>
      </c>
      <c r="E1077" s="25">
        <v>35.909999999999997</v>
      </c>
      <c r="F1077" s="34">
        <f>IF($J$2="Sim",E1077*(1+Inflação!$E$18/100),E1077)</f>
        <v>39.967578629999991</v>
      </c>
    </row>
    <row r="1078" spans="2:6" ht="22.5" x14ac:dyDescent="0.25">
      <c r="B1078" s="22">
        <v>51646</v>
      </c>
      <c r="C1078" s="23" t="s">
        <v>1161</v>
      </c>
      <c r="D1078" s="24" t="s">
        <v>74</v>
      </c>
      <c r="E1078" s="25">
        <v>62.32</v>
      </c>
      <c r="F1078" s="33">
        <f>IF($J$2="Sim",E1078*(1+Inflação!$E$18/100),E1078)</f>
        <v>69.36172375999999</v>
      </c>
    </row>
    <row r="1079" spans="2:6" ht="22.5" x14ac:dyDescent="0.25">
      <c r="B1079" s="22">
        <v>51647</v>
      </c>
      <c r="C1079" s="23" t="s">
        <v>1162</v>
      </c>
      <c r="D1079" s="24" t="s">
        <v>74</v>
      </c>
      <c r="E1079" s="25">
        <v>70.33</v>
      </c>
      <c r="F1079" s="34">
        <f>IF($J$2="Sim",E1079*(1+Inflação!$E$18/100),E1079)</f>
        <v>78.276797689999995</v>
      </c>
    </row>
    <row r="1080" spans="2:6" ht="22.5" x14ac:dyDescent="0.25">
      <c r="B1080" s="22">
        <v>51649</v>
      </c>
      <c r="C1080" s="23" t="s">
        <v>1163</v>
      </c>
      <c r="D1080" s="24" t="s">
        <v>74</v>
      </c>
      <c r="E1080" s="25">
        <v>99.04</v>
      </c>
      <c r="F1080" s="33">
        <f>IF($J$2="Sim",E1080*(1+Inflação!$E$18/100),E1080)</f>
        <v>110.23082672</v>
      </c>
    </row>
    <row r="1081" spans="2:6" x14ac:dyDescent="0.25">
      <c r="B1081" s="22">
        <v>51651</v>
      </c>
      <c r="C1081" s="23" t="s">
        <v>1164</v>
      </c>
      <c r="D1081" s="24" t="s">
        <v>90</v>
      </c>
      <c r="E1081" s="25">
        <v>1.86</v>
      </c>
      <c r="F1081" s="34">
        <f>IF($J$2="Sim",E1081*(1+Inflação!$E$18/100),E1081)</f>
        <v>2.0701669799999998</v>
      </c>
    </row>
    <row r="1082" spans="2:6" x14ac:dyDescent="0.25">
      <c r="B1082" s="22">
        <v>51652</v>
      </c>
      <c r="C1082" s="23" t="s">
        <v>1165</v>
      </c>
      <c r="D1082" s="24" t="s">
        <v>90</v>
      </c>
      <c r="E1082" s="25">
        <v>2.21</v>
      </c>
      <c r="F1082" s="33">
        <f>IF($J$2="Sim",E1082*(1+Inflação!$E$18/100),E1082)</f>
        <v>2.4597145299999998</v>
      </c>
    </row>
    <row r="1083" spans="2:6" x14ac:dyDescent="0.25">
      <c r="B1083" s="22">
        <v>51654</v>
      </c>
      <c r="C1083" s="23" t="s">
        <v>1166</v>
      </c>
      <c r="D1083" s="24" t="s">
        <v>90</v>
      </c>
      <c r="E1083" s="25">
        <v>5.07</v>
      </c>
      <c r="F1083" s="34">
        <f>IF($J$2="Sim",E1083*(1+Inflação!$E$18/100),E1083)</f>
        <v>5.6428745099999995</v>
      </c>
    </row>
    <row r="1084" spans="2:6" x14ac:dyDescent="0.25">
      <c r="B1084" s="22">
        <v>51655</v>
      </c>
      <c r="C1084" s="23" t="s">
        <v>1167</v>
      </c>
      <c r="D1084" s="24" t="s">
        <v>90</v>
      </c>
      <c r="E1084" s="25">
        <v>7.01</v>
      </c>
      <c r="F1084" s="33">
        <f>IF($J$2="Sim",E1084*(1+Inflação!$E$18/100),E1084)</f>
        <v>7.8020809299999989</v>
      </c>
    </row>
    <row r="1085" spans="2:6" x14ac:dyDescent="0.25">
      <c r="B1085" s="22">
        <v>51656</v>
      </c>
      <c r="C1085" s="23" t="s">
        <v>1168</v>
      </c>
      <c r="D1085" s="24" t="s">
        <v>90</v>
      </c>
      <c r="E1085" s="25">
        <v>10.77</v>
      </c>
      <c r="F1085" s="34">
        <f>IF($J$2="Sim",E1085*(1+Inflação!$E$18/100),E1085)</f>
        <v>11.986934609999999</v>
      </c>
    </row>
    <row r="1086" spans="2:6" x14ac:dyDescent="0.25">
      <c r="B1086" s="22">
        <v>51659</v>
      </c>
      <c r="C1086" s="23" t="s">
        <v>1169</v>
      </c>
      <c r="D1086" s="24" t="s">
        <v>90</v>
      </c>
      <c r="E1086" s="25">
        <v>24.45</v>
      </c>
      <c r="F1086" s="33">
        <f>IF($J$2="Sim",E1086*(1+Inflação!$E$18/100),E1086)</f>
        <v>27.212678849999996</v>
      </c>
    </row>
    <row r="1087" spans="2:6" x14ac:dyDescent="0.25">
      <c r="B1087" s="22">
        <v>51674</v>
      </c>
      <c r="C1087" s="23" t="s">
        <v>1170</v>
      </c>
      <c r="D1087" s="24" t="s">
        <v>90</v>
      </c>
      <c r="E1087" s="25">
        <v>38.58</v>
      </c>
      <c r="F1087" s="34">
        <f>IF($J$2="Sim",E1087*(1+Inflação!$E$18/100),E1087)</f>
        <v>42.939269939999996</v>
      </c>
    </row>
    <row r="1088" spans="2:6" x14ac:dyDescent="0.25">
      <c r="B1088" s="22">
        <v>51675</v>
      </c>
      <c r="C1088" s="23" t="s">
        <v>1171</v>
      </c>
      <c r="D1088" s="24" t="s">
        <v>90</v>
      </c>
      <c r="E1088" s="25">
        <v>58.54</v>
      </c>
      <c r="F1088" s="33">
        <f>IF($J$2="Sim",E1088*(1+Inflação!$E$18/100),E1088)</f>
        <v>65.154610219999995</v>
      </c>
    </row>
    <row r="1089" spans="2:6" x14ac:dyDescent="0.25">
      <c r="B1089" s="22">
        <v>51676</v>
      </c>
      <c r="C1089" s="23" t="s">
        <v>1172</v>
      </c>
      <c r="D1089" s="24" t="s">
        <v>90</v>
      </c>
      <c r="E1089" s="25">
        <v>99.92</v>
      </c>
      <c r="F1089" s="34">
        <f>IF($J$2="Sim",E1089*(1+Inflação!$E$18/100),E1089)</f>
        <v>111.21026055999999</v>
      </c>
    </row>
    <row r="1090" spans="2:6" x14ac:dyDescent="0.25">
      <c r="B1090" s="22">
        <v>51677</v>
      </c>
      <c r="C1090" s="23" t="s">
        <v>1173</v>
      </c>
      <c r="D1090" s="24" t="s">
        <v>90</v>
      </c>
      <c r="E1090" s="25">
        <v>137.93</v>
      </c>
      <c r="F1090" s="33">
        <f>IF($J$2="Sim",E1090*(1+Inflação!$E$18/100),E1090)</f>
        <v>153.51512449000001</v>
      </c>
    </row>
    <row r="1091" spans="2:6" x14ac:dyDescent="0.25">
      <c r="B1091" s="22">
        <v>51678</v>
      </c>
      <c r="C1091" s="23" t="s">
        <v>1174</v>
      </c>
      <c r="D1091" s="24" t="s">
        <v>90</v>
      </c>
      <c r="E1091" s="25">
        <v>287.55</v>
      </c>
      <c r="F1091" s="34">
        <f>IF($J$2="Sim",E1091*(1+Inflação!$E$18/100),E1091)</f>
        <v>320.04113715</v>
      </c>
    </row>
    <row r="1092" spans="2:6" x14ac:dyDescent="0.25">
      <c r="B1092" s="22">
        <v>52301</v>
      </c>
      <c r="C1092" s="23" t="s">
        <v>1175</v>
      </c>
      <c r="D1092" s="24" t="s">
        <v>74</v>
      </c>
      <c r="E1092" s="25">
        <v>2.35</v>
      </c>
      <c r="F1092" s="33">
        <f>IF($J$2="Sim",E1092*(1+Inflação!$E$18/100),E1092)</f>
        <v>2.6155335499999999</v>
      </c>
    </row>
    <row r="1093" spans="2:6" x14ac:dyDescent="0.25">
      <c r="B1093" s="22">
        <v>52302</v>
      </c>
      <c r="C1093" s="23" t="s">
        <v>1176</v>
      </c>
      <c r="D1093" s="24" t="s">
        <v>74</v>
      </c>
      <c r="E1093" s="25">
        <v>3.14</v>
      </c>
      <c r="F1093" s="34">
        <f>IF($J$2="Sim",E1093*(1+Inflação!$E$18/100),E1093)</f>
        <v>3.4947980199999997</v>
      </c>
    </row>
    <row r="1094" spans="2:6" x14ac:dyDescent="0.25">
      <c r="B1094" s="22">
        <v>52303</v>
      </c>
      <c r="C1094" s="23" t="s">
        <v>1177</v>
      </c>
      <c r="D1094" s="24" t="s">
        <v>74</v>
      </c>
      <c r="E1094" s="25">
        <v>5.01</v>
      </c>
      <c r="F1094" s="33">
        <f>IF($J$2="Sim",E1094*(1+Inflação!$E$18/100),E1094)</f>
        <v>5.5760949299999991</v>
      </c>
    </row>
    <row r="1095" spans="2:6" x14ac:dyDescent="0.25">
      <c r="B1095" s="18">
        <v>52400</v>
      </c>
      <c r="C1095" s="19" t="s">
        <v>1178</v>
      </c>
      <c r="D1095" s="20"/>
      <c r="E1095" s="21" t="s">
        <v>72</v>
      </c>
      <c r="F1095" s="34"/>
    </row>
    <row r="1096" spans="2:6" x14ac:dyDescent="0.25">
      <c r="B1096" s="22">
        <v>52410</v>
      </c>
      <c r="C1096" s="23" t="s">
        <v>1179</v>
      </c>
      <c r="D1096" s="24" t="s">
        <v>74</v>
      </c>
      <c r="E1096" s="25">
        <v>1.94</v>
      </c>
      <c r="F1096" s="33">
        <f>IF($J$2="Sim",E1096*(1+Inflação!$E$18/100),E1096)</f>
        <v>2.1592064199999998</v>
      </c>
    </row>
    <row r="1097" spans="2:6" x14ac:dyDescent="0.25">
      <c r="B1097" s="22">
        <v>52430</v>
      </c>
      <c r="C1097" s="23" t="s">
        <v>1180</v>
      </c>
      <c r="D1097" s="24" t="s">
        <v>74</v>
      </c>
      <c r="E1097" s="25">
        <v>4.16</v>
      </c>
      <c r="F1097" s="34">
        <f>IF($J$2="Sim",E1097*(1+Inflação!$E$18/100),E1097)</f>
        <v>4.6300508799999998</v>
      </c>
    </row>
    <row r="1098" spans="2:6" x14ac:dyDescent="0.25">
      <c r="B1098" s="22">
        <v>52431</v>
      </c>
      <c r="C1098" s="23" t="s">
        <v>1181</v>
      </c>
      <c r="D1098" s="24" t="s">
        <v>74</v>
      </c>
      <c r="E1098" s="25">
        <v>5.25</v>
      </c>
      <c r="F1098" s="33">
        <f>IF($J$2="Sim",E1098*(1+Inflação!$E$18/100),E1098)</f>
        <v>5.8432132499999998</v>
      </c>
    </row>
    <row r="1099" spans="2:6" x14ac:dyDescent="0.25">
      <c r="B1099" s="22">
        <v>52432</v>
      </c>
      <c r="C1099" s="23" t="s">
        <v>1182</v>
      </c>
      <c r="D1099" s="24" t="s">
        <v>74</v>
      </c>
      <c r="E1099" s="25">
        <v>7.7</v>
      </c>
      <c r="F1099" s="34">
        <f>IF($J$2="Sim",E1099*(1+Inflação!$E$18/100),E1099)</f>
        <v>8.570046099999999</v>
      </c>
    </row>
    <row r="1100" spans="2:6" x14ac:dyDescent="0.25">
      <c r="B1100" s="22">
        <v>52433</v>
      </c>
      <c r="C1100" s="23" t="s">
        <v>1183</v>
      </c>
      <c r="D1100" s="24" t="s">
        <v>74</v>
      </c>
      <c r="E1100" s="25">
        <v>11.28</v>
      </c>
      <c r="F1100" s="33">
        <f>IF($J$2="Sim",E1100*(1+Inflação!$E$18/100),E1100)</f>
        <v>12.554561039999998</v>
      </c>
    </row>
    <row r="1101" spans="2:6" x14ac:dyDescent="0.25">
      <c r="B1101" s="22">
        <v>52434</v>
      </c>
      <c r="C1101" s="23" t="s">
        <v>1184</v>
      </c>
      <c r="D1101" s="24" t="s">
        <v>74</v>
      </c>
      <c r="E1101" s="25">
        <v>13.42</v>
      </c>
      <c r="F1101" s="34">
        <f>IF($J$2="Sim",E1101*(1+Inflação!$E$18/100),E1101)</f>
        <v>14.936366059999999</v>
      </c>
    </row>
    <row r="1102" spans="2:6" x14ac:dyDescent="0.25">
      <c r="B1102" s="22">
        <v>52435</v>
      </c>
      <c r="C1102" s="23" t="s">
        <v>1185</v>
      </c>
      <c r="D1102" s="24" t="s">
        <v>74</v>
      </c>
      <c r="E1102" s="25">
        <v>17.670000000000002</v>
      </c>
      <c r="F1102" s="33">
        <f>IF($J$2="Sim",E1102*(1+Inflação!$E$18/100),E1102)</f>
        <v>19.66658631</v>
      </c>
    </row>
    <row r="1103" spans="2:6" x14ac:dyDescent="0.25">
      <c r="B1103" s="22">
        <v>52436</v>
      </c>
      <c r="C1103" s="23" t="s">
        <v>1186</v>
      </c>
      <c r="D1103" s="24" t="s">
        <v>74</v>
      </c>
      <c r="E1103" s="25">
        <v>28.46</v>
      </c>
      <c r="F1103" s="34">
        <f>IF($J$2="Sim",E1103*(1+Inflação!$E$18/100),E1103)</f>
        <v>31.675780779999997</v>
      </c>
    </row>
    <row r="1104" spans="2:6" x14ac:dyDescent="0.25">
      <c r="B1104" s="22">
        <v>52437</v>
      </c>
      <c r="C1104" s="23" t="s">
        <v>1187</v>
      </c>
      <c r="D1104" s="24" t="s">
        <v>74</v>
      </c>
      <c r="E1104" s="25">
        <v>38.08</v>
      </c>
      <c r="F1104" s="33">
        <f>IF($J$2="Sim",E1104*(1+Inflação!$E$18/100),E1104)</f>
        <v>42.382773439999994</v>
      </c>
    </row>
    <row r="1105" spans="2:6" x14ac:dyDescent="0.25">
      <c r="B1105" s="22">
        <v>52438</v>
      </c>
      <c r="C1105" s="23" t="s">
        <v>1188</v>
      </c>
      <c r="D1105" s="24" t="s">
        <v>74</v>
      </c>
      <c r="E1105" s="25">
        <v>61.95</v>
      </c>
      <c r="F1105" s="34">
        <f>IF($J$2="Sim",E1105*(1+Inflação!$E$18/100),E1105)</f>
        <v>68.949916349999995</v>
      </c>
    </row>
    <row r="1106" spans="2:6" x14ac:dyDescent="0.25">
      <c r="B1106" s="22">
        <v>52449</v>
      </c>
      <c r="C1106" s="23" t="s">
        <v>1189</v>
      </c>
      <c r="D1106" s="24" t="s">
        <v>74</v>
      </c>
      <c r="E1106" s="25">
        <v>12.31</v>
      </c>
      <c r="F1106" s="33">
        <f>IF($J$2="Sim",E1106*(1+Inflação!$E$18/100),E1106)</f>
        <v>13.70094383</v>
      </c>
    </row>
    <row r="1107" spans="2:6" x14ac:dyDescent="0.25">
      <c r="B1107" s="22">
        <v>52451</v>
      </c>
      <c r="C1107" s="23" t="s">
        <v>1190</v>
      </c>
      <c r="D1107" s="24" t="s">
        <v>74</v>
      </c>
      <c r="E1107" s="25">
        <v>18.43</v>
      </c>
      <c r="F1107" s="34">
        <f>IF($J$2="Sim",E1107*(1+Inflação!$E$18/100),E1107)</f>
        <v>20.512460989999997</v>
      </c>
    </row>
    <row r="1108" spans="2:6" x14ac:dyDescent="0.25">
      <c r="B1108" s="22">
        <v>52452</v>
      </c>
      <c r="C1108" s="23" t="s">
        <v>1191</v>
      </c>
      <c r="D1108" s="24" t="s">
        <v>74</v>
      </c>
      <c r="E1108" s="25">
        <v>26.64</v>
      </c>
      <c r="F1108" s="33">
        <f>IF($J$2="Sim",E1108*(1+Inflação!$E$18/100),E1108)</f>
        <v>29.650133519999997</v>
      </c>
    </row>
    <row r="1109" spans="2:6" x14ac:dyDescent="0.25">
      <c r="B1109" s="22">
        <v>52461</v>
      </c>
      <c r="C1109" s="23" t="s">
        <v>1192</v>
      </c>
      <c r="D1109" s="24" t="s">
        <v>74</v>
      </c>
      <c r="E1109" s="25">
        <v>9.06</v>
      </c>
      <c r="F1109" s="34">
        <f>IF($J$2="Sim",E1109*(1+Inflação!$E$18/100),E1109)</f>
        <v>10.083716579999999</v>
      </c>
    </row>
    <row r="1110" spans="2:6" x14ac:dyDescent="0.25">
      <c r="B1110" s="22">
        <v>52462</v>
      </c>
      <c r="C1110" s="23" t="s">
        <v>1193</v>
      </c>
      <c r="D1110" s="24" t="s">
        <v>74</v>
      </c>
      <c r="E1110" s="25">
        <v>13.94</v>
      </c>
      <c r="F1110" s="33">
        <f>IF($J$2="Sim",E1110*(1+Inflação!$E$18/100),E1110)</f>
        <v>15.515122419999997</v>
      </c>
    </row>
    <row r="1111" spans="2:6" x14ac:dyDescent="0.25">
      <c r="B1111" s="22">
        <v>52463</v>
      </c>
      <c r="C1111" s="23" t="s">
        <v>1194</v>
      </c>
      <c r="D1111" s="24" t="s">
        <v>74</v>
      </c>
      <c r="E1111" s="25">
        <v>22.75</v>
      </c>
      <c r="F1111" s="34">
        <f>IF($J$2="Sim",E1111*(1+Inflação!$E$18/100),E1111)</f>
        <v>25.320590749999997</v>
      </c>
    </row>
    <row r="1112" spans="2:6" x14ac:dyDescent="0.25">
      <c r="B1112" s="22">
        <v>52471</v>
      </c>
      <c r="C1112" s="23" t="s">
        <v>1195</v>
      </c>
      <c r="D1112" s="24" t="s">
        <v>90</v>
      </c>
      <c r="E1112" s="25">
        <v>6.25</v>
      </c>
      <c r="F1112" s="33">
        <f>IF($J$2="Sim",E1112*(1+Inflação!$E$18/100),E1112)</f>
        <v>6.9562062499999993</v>
      </c>
    </row>
    <row r="1113" spans="2:6" x14ac:dyDescent="0.25">
      <c r="B1113" s="18">
        <v>52800</v>
      </c>
      <c r="C1113" s="19" t="s">
        <v>1196</v>
      </c>
      <c r="D1113" s="20"/>
      <c r="E1113" s="21" t="s">
        <v>72</v>
      </c>
      <c r="F1113" s="34"/>
    </row>
    <row r="1114" spans="2:6" x14ac:dyDescent="0.25">
      <c r="B1114" s="22">
        <v>52805</v>
      </c>
      <c r="C1114" s="23" t="s">
        <v>1197</v>
      </c>
      <c r="D1114" s="24" t="s">
        <v>74</v>
      </c>
      <c r="E1114" s="25">
        <v>10.16</v>
      </c>
      <c r="F1114" s="33">
        <f>IF($J$2="Sim",E1114*(1+Inflação!$E$18/100),E1114)</f>
        <v>11.308008879999999</v>
      </c>
    </row>
    <row r="1115" spans="2:6" x14ac:dyDescent="0.25">
      <c r="B1115" s="22">
        <v>52806</v>
      </c>
      <c r="C1115" s="23" t="s">
        <v>1198</v>
      </c>
      <c r="D1115" s="24" t="s">
        <v>74</v>
      </c>
      <c r="E1115" s="25">
        <v>16.18</v>
      </c>
      <c r="F1115" s="34">
        <f>IF($J$2="Sim",E1115*(1+Inflação!$E$18/100),E1115)</f>
        <v>18.008226739999998</v>
      </c>
    </row>
    <row r="1116" spans="2:6" x14ac:dyDescent="0.25">
      <c r="B1116" s="22">
        <v>52807</v>
      </c>
      <c r="C1116" s="23" t="s">
        <v>1199</v>
      </c>
      <c r="D1116" s="24" t="s">
        <v>74</v>
      </c>
      <c r="E1116" s="25">
        <v>23.37</v>
      </c>
      <c r="F1116" s="33">
        <f>IF($J$2="Sim",E1116*(1+Inflação!$E$18/100),E1116)</f>
        <v>26.01064641</v>
      </c>
    </row>
    <row r="1117" spans="2:6" x14ac:dyDescent="0.25">
      <c r="B1117" s="22">
        <v>52808</v>
      </c>
      <c r="C1117" s="23" t="s">
        <v>1200</v>
      </c>
      <c r="D1117" s="24" t="s">
        <v>74</v>
      </c>
      <c r="E1117" s="25">
        <v>35.76</v>
      </c>
      <c r="F1117" s="34">
        <f>IF($J$2="Sim",E1117*(1+Inflação!$E$18/100),E1117)</f>
        <v>39.800629679999993</v>
      </c>
    </row>
    <row r="1118" spans="2:6" x14ac:dyDescent="0.25">
      <c r="B1118" s="22">
        <v>52809</v>
      </c>
      <c r="C1118" s="23" t="s">
        <v>1201</v>
      </c>
      <c r="D1118" s="24" t="s">
        <v>74</v>
      </c>
      <c r="E1118" s="25">
        <v>52.39</v>
      </c>
      <c r="F1118" s="33">
        <f>IF($J$2="Sim",E1118*(1+Inflação!$E$18/100),E1118)</f>
        <v>58.309703269999993</v>
      </c>
    </row>
    <row r="1119" spans="2:6" x14ac:dyDescent="0.25">
      <c r="B1119" s="22">
        <v>52810</v>
      </c>
      <c r="C1119" s="23" t="s">
        <v>1202</v>
      </c>
      <c r="D1119" s="24" t="s">
        <v>74</v>
      </c>
      <c r="E1119" s="25">
        <v>71.05</v>
      </c>
      <c r="F1119" s="34">
        <f>IF($J$2="Sim",E1119*(1+Inflação!$E$18/100),E1119)</f>
        <v>79.078152649999993</v>
      </c>
    </row>
    <row r="1120" spans="2:6" x14ac:dyDescent="0.25">
      <c r="B1120" s="22">
        <v>52811</v>
      </c>
      <c r="C1120" s="23" t="s">
        <v>1203</v>
      </c>
      <c r="D1120" s="24" t="s">
        <v>74</v>
      </c>
      <c r="E1120" s="25">
        <v>95.84</v>
      </c>
      <c r="F1120" s="33">
        <f>IF($J$2="Sim",E1120*(1+Inflação!$E$18/100),E1120)</f>
        <v>106.66924911999999</v>
      </c>
    </row>
    <row r="1121" spans="2:6" x14ac:dyDescent="0.25">
      <c r="B1121" s="22">
        <v>52812</v>
      </c>
      <c r="C1121" s="23" t="s">
        <v>1204</v>
      </c>
      <c r="D1121" s="24" t="s">
        <v>74</v>
      </c>
      <c r="E1121" s="25">
        <v>125.58</v>
      </c>
      <c r="F1121" s="34">
        <f>IF($J$2="Sim",E1121*(1+Inflação!$E$18/100),E1121)</f>
        <v>139.76966093999999</v>
      </c>
    </row>
    <row r="1122" spans="2:6" x14ac:dyDescent="0.25">
      <c r="B1122" s="22">
        <v>52813</v>
      </c>
      <c r="C1122" s="23" t="s">
        <v>1205</v>
      </c>
      <c r="D1122" s="24" t="s">
        <v>74</v>
      </c>
      <c r="E1122" s="25">
        <v>149.78</v>
      </c>
      <c r="F1122" s="33">
        <f>IF($J$2="Sim",E1122*(1+Inflação!$E$18/100),E1122)</f>
        <v>166.70409153999998</v>
      </c>
    </row>
    <row r="1123" spans="2:6" x14ac:dyDescent="0.25">
      <c r="B1123" s="22">
        <v>52814</v>
      </c>
      <c r="C1123" s="23" t="s">
        <v>1206</v>
      </c>
      <c r="D1123" s="24" t="s">
        <v>74</v>
      </c>
      <c r="E1123" s="25">
        <v>175.81</v>
      </c>
      <c r="F1123" s="34">
        <f>IF($J$2="Sim",E1123*(1+Inflação!$E$18/100),E1123)</f>
        <v>195.67529932999997</v>
      </c>
    </row>
    <row r="1124" spans="2:6" x14ac:dyDescent="0.25">
      <c r="B1124" s="22">
        <v>52815</v>
      </c>
      <c r="C1124" s="23" t="s">
        <v>1207</v>
      </c>
      <c r="D1124" s="24" t="s">
        <v>74</v>
      </c>
      <c r="E1124" s="25">
        <v>225.31</v>
      </c>
      <c r="F1124" s="33">
        <f>IF($J$2="Sim",E1124*(1+Inflação!$E$18/100),E1124)</f>
        <v>250.76845282999997</v>
      </c>
    </row>
    <row r="1125" spans="2:6" x14ac:dyDescent="0.25">
      <c r="B1125" s="22">
        <v>52816</v>
      </c>
      <c r="C1125" s="23" t="s">
        <v>1208</v>
      </c>
      <c r="D1125" s="24" t="s">
        <v>74</v>
      </c>
      <c r="E1125" s="25">
        <v>298.16000000000003</v>
      </c>
      <c r="F1125" s="34">
        <f>IF($J$2="Sim",E1125*(1+Inflação!$E$18/100),E1125)</f>
        <v>331.84999288</v>
      </c>
    </row>
    <row r="1126" spans="2:6" x14ac:dyDescent="0.25">
      <c r="B1126" s="22">
        <v>52825</v>
      </c>
      <c r="C1126" s="23" t="s">
        <v>1209</v>
      </c>
      <c r="D1126" s="24" t="s">
        <v>74</v>
      </c>
      <c r="E1126" s="25">
        <v>9.2200000000000006</v>
      </c>
      <c r="F1126" s="33">
        <f>IF($J$2="Sim",E1126*(1+Inflação!$E$18/100),E1126)</f>
        <v>10.26179546</v>
      </c>
    </row>
    <row r="1127" spans="2:6" x14ac:dyDescent="0.25">
      <c r="B1127" s="22">
        <v>52826</v>
      </c>
      <c r="C1127" s="23" t="s">
        <v>1210</v>
      </c>
      <c r="D1127" s="24" t="s">
        <v>74</v>
      </c>
      <c r="E1127" s="25">
        <v>14.54</v>
      </c>
      <c r="F1127" s="34">
        <f>IF($J$2="Sim",E1127*(1+Inflação!$E$18/100),E1127)</f>
        <v>16.182918219999998</v>
      </c>
    </row>
    <row r="1128" spans="2:6" x14ac:dyDescent="0.25">
      <c r="B1128" s="22">
        <v>52827</v>
      </c>
      <c r="C1128" s="23" t="s">
        <v>1211</v>
      </c>
      <c r="D1128" s="24" t="s">
        <v>74</v>
      </c>
      <c r="E1128" s="25">
        <v>22.55</v>
      </c>
      <c r="F1128" s="33">
        <f>IF($J$2="Sim",E1128*(1+Inflação!$E$18/100),E1128)</f>
        <v>25.09799215</v>
      </c>
    </row>
    <row r="1129" spans="2:6" x14ac:dyDescent="0.25">
      <c r="B1129" s="22">
        <v>52828</v>
      </c>
      <c r="C1129" s="23" t="s">
        <v>1212</v>
      </c>
      <c r="D1129" s="24" t="s">
        <v>74</v>
      </c>
      <c r="E1129" s="25">
        <v>30.65</v>
      </c>
      <c r="F1129" s="34">
        <f>IF($J$2="Sim",E1129*(1+Inflação!$E$18/100),E1129)</f>
        <v>34.113235449999998</v>
      </c>
    </row>
    <row r="1130" spans="2:6" x14ac:dyDescent="0.25">
      <c r="B1130" s="22">
        <v>52829</v>
      </c>
      <c r="C1130" s="23" t="s">
        <v>1213</v>
      </c>
      <c r="D1130" s="24" t="s">
        <v>74</v>
      </c>
      <c r="E1130" s="25">
        <v>44.11</v>
      </c>
      <c r="F1130" s="33">
        <f>IF($J$2="Sim",E1130*(1+Inflação!$E$18/100),E1130)</f>
        <v>49.094121229999992</v>
      </c>
    </row>
    <row r="1131" spans="2:6" x14ac:dyDescent="0.25">
      <c r="B1131" s="22">
        <v>52830</v>
      </c>
      <c r="C1131" s="23" t="s">
        <v>1214</v>
      </c>
      <c r="D1131" s="24" t="s">
        <v>74</v>
      </c>
      <c r="E1131" s="25">
        <v>60.9</v>
      </c>
      <c r="F1131" s="34">
        <f>IF($J$2="Sim",E1131*(1+Inflação!$E$18/100),E1131)</f>
        <v>67.781273699999986</v>
      </c>
    </row>
    <row r="1132" spans="2:6" x14ac:dyDescent="0.25">
      <c r="B1132" s="22">
        <v>52831</v>
      </c>
      <c r="C1132" s="23" t="s">
        <v>1215</v>
      </c>
      <c r="D1132" s="24" t="s">
        <v>74</v>
      </c>
      <c r="E1132" s="25">
        <v>84.41</v>
      </c>
      <c r="F1132" s="33">
        <f>IF($J$2="Sim",E1132*(1+Inflação!$E$18/100),E1132)</f>
        <v>93.947739129999988</v>
      </c>
    </row>
    <row r="1133" spans="2:6" x14ac:dyDescent="0.25">
      <c r="B1133" s="22">
        <v>52832</v>
      </c>
      <c r="C1133" s="23" t="s">
        <v>1216</v>
      </c>
      <c r="D1133" s="24" t="s">
        <v>74</v>
      </c>
      <c r="E1133" s="25">
        <v>113.56</v>
      </c>
      <c r="F1133" s="34">
        <f>IF($J$2="Sim",E1133*(1+Inflação!$E$18/100),E1133)</f>
        <v>126.39148508</v>
      </c>
    </row>
    <row r="1134" spans="2:6" x14ac:dyDescent="0.25">
      <c r="B1134" s="22">
        <v>52833</v>
      </c>
      <c r="C1134" s="23" t="s">
        <v>1217</v>
      </c>
      <c r="D1134" s="24" t="s">
        <v>74</v>
      </c>
      <c r="E1134" s="25">
        <v>130.47999999999999</v>
      </c>
      <c r="F1134" s="33">
        <f>IF($J$2="Sim",E1134*(1+Inflação!$E$18/100),E1134)</f>
        <v>145.22332663999998</v>
      </c>
    </row>
    <row r="1135" spans="2:6" x14ac:dyDescent="0.25">
      <c r="B1135" s="22">
        <v>52834</v>
      </c>
      <c r="C1135" s="23" t="s">
        <v>1218</v>
      </c>
      <c r="D1135" s="24" t="s">
        <v>74</v>
      </c>
      <c r="E1135" s="25">
        <v>160.1</v>
      </c>
      <c r="F1135" s="34">
        <f>IF($J$2="Sim",E1135*(1+Inflação!$E$18/100),E1135)</f>
        <v>178.19017929999998</v>
      </c>
    </row>
    <row r="1136" spans="2:6" x14ac:dyDescent="0.25">
      <c r="B1136" s="22">
        <v>52835</v>
      </c>
      <c r="C1136" s="23" t="s">
        <v>1219</v>
      </c>
      <c r="D1136" s="24" t="s">
        <v>74</v>
      </c>
      <c r="E1136" s="25">
        <v>258.85000000000002</v>
      </c>
      <c r="F1136" s="33">
        <f>IF($J$2="Sim",E1136*(1+Inflação!$E$18/100),E1136)</f>
        <v>288.09823805000002</v>
      </c>
    </row>
    <row r="1137" spans="2:6" x14ac:dyDescent="0.25">
      <c r="B1137" s="22">
        <v>52836</v>
      </c>
      <c r="C1137" s="23" t="s">
        <v>1220</v>
      </c>
      <c r="D1137" s="24" t="s">
        <v>74</v>
      </c>
      <c r="E1137" s="25">
        <v>338.03</v>
      </c>
      <c r="F1137" s="34">
        <f>IF($J$2="Sim",E1137*(1+Inflação!$E$18/100),E1137)</f>
        <v>376.22502378999991</v>
      </c>
    </row>
    <row r="1138" spans="2:6" x14ac:dyDescent="0.25">
      <c r="B1138" s="22">
        <v>52844</v>
      </c>
      <c r="C1138" s="23" t="s">
        <v>1221</v>
      </c>
      <c r="D1138" s="24" t="s">
        <v>74</v>
      </c>
      <c r="E1138" s="25">
        <v>4.51</v>
      </c>
      <c r="F1138" s="33">
        <f>IF($J$2="Sim",E1138*(1+Inflação!$E$18/100),E1138)</f>
        <v>5.0195984299999994</v>
      </c>
    </row>
    <row r="1139" spans="2:6" x14ac:dyDescent="0.25">
      <c r="B1139" s="22">
        <v>52845</v>
      </c>
      <c r="C1139" s="23" t="s">
        <v>1222</v>
      </c>
      <c r="D1139" s="24" t="s">
        <v>74</v>
      </c>
      <c r="E1139" s="25">
        <v>10.210000000000001</v>
      </c>
      <c r="F1139" s="34">
        <f>IF($J$2="Sim",E1139*(1+Inflação!$E$18/100),E1139)</f>
        <v>11.36365853</v>
      </c>
    </row>
    <row r="1140" spans="2:6" x14ac:dyDescent="0.25">
      <c r="B1140" s="22">
        <v>52846</v>
      </c>
      <c r="C1140" s="23" t="s">
        <v>1223</v>
      </c>
      <c r="D1140" s="24" t="s">
        <v>74</v>
      </c>
      <c r="E1140" s="25">
        <v>16.61</v>
      </c>
      <c r="F1140" s="33">
        <f>IF($J$2="Sim",E1140*(1+Inflação!$E$18/100),E1140)</f>
        <v>18.486813729999998</v>
      </c>
    </row>
    <row r="1141" spans="2:6" x14ac:dyDescent="0.25">
      <c r="B1141" s="22">
        <v>52847</v>
      </c>
      <c r="C1141" s="23" t="s">
        <v>1224</v>
      </c>
      <c r="D1141" s="24" t="s">
        <v>74</v>
      </c>
      <c r="E1141" s="25">
        <v>24.03</v>
      </c>
      <c r="F1141" s="34">
        <f>IF($J$2="Sim",E1141*(1+Inflação!$E$18/100),E1141)</f>
        <v>26.745221789999999</v>
      </c>
    </row>
    <row r="1142" spans="2:6" x14ac:dyDescent="0.25">
      <c r="B1142" s="22">
        <v>52848</v>
      </c>
      <c r="C1142" s="23" t="s">
        <v>1225</v>
      </c>
      <c r="D1142" s="24" t="s">
        <v>74</v>
      </c>
      <c r="E1142" s="25">
        <v>35.94</v>
      </c>
      <c r="F1142" s="33">
        <f>IF($J$2="Sim",E1142*(1+Inflação!$E$18/100),E1142)</f>
        <v>40.000968419999992</v>
      </c>
    </row>
    <row r="1143" spans="2:6" x14ac:dyDescent="0.25">
      <c r="B1143" s="22">
        <v>52849</v>
      </c>
      <c r="C1143" s="23" t="s">
        <v>1226</v>
      </c>
      <c r="D1143" s="24" t="s">
        <v>74</v>
      </c>
      <c r="E1143" s="25">
        <v>52.31</v>
      </c>
      <c r="F1143" s="34">
        <f>IF($J$2="Sim",E1143*(1+Inflação!$E$18/100),E1143)</f>
        <v>58.220663829999999</v>
      </c>
    </row>
    <row r="1144" spans="2:6" x14ac:dyDescent="0.25">
      <c r="B1144" s="22">
        <v>52850</v>
      </c>
      <c r="C1144" s="23" t="s">
        <v>1227</v>
      </c>
      <c r="D1144" s="24" t="s">
        <v>74</v>
      </c>
      <c r="E1144" s="25">
        <v>71.19</v>
      </c>
      <c r="F1144" s="33">
        <f>IF($J$2="Sim",E1144*(1+Inflação!$E$18/100),E1144)</f>
        <v>79.233971669999988</v>
      </c>
    </row>
    <row r="1145" spans="2:6" x14ac:dyDescent="0.25">
      <c r="B1145" s="22">
        <v>52851</v>
      </c>
      <c r="C1145" s="23" t="s">
        <v>1228</v>
      </c>
      <c r="D1145" s="24" t="s">
        <v>74</v>
      </c>
      <c r="E1145" s="25">
        <v>93.89</v>
      </c>
      <c r="F1145" s="34">
        <f>IF($J$2="Sim",E1145*(1+Inflação!$E$18/100),E1145)</f>
        <v>104.49891276999999</v>
      </c>
    </row>
    <row r="1146" spans="2:6" x14ac:dyDescent="0.25">
      <c r="B1146" s="22">
        <v>52852</v>
      </c>
      <c r="C1146" s="23" t="s">
        <v>1229</v>
      </c>
      <c r="D1146" s="24" t="s">
        <v>74</v>
      </c>
      <c r="E1146" s="25">
        <v>130.15</v>
      </c>
      <c r="F1146" s="33">
        <f>IF($J$2="Sim",E1146*(1+Inflação!$E$18/100),E1146)</f>
        <v>144.85603895</v>
      </c>
    </row>
    <row r="1147" spans="2:6" x14ac:dyDescent="0.25">
      <c r="B1147" s="22">
        <v>52863</v>
      </c>
      <c r="C1147" s="23" t="s">
        <v>1230</v>
      </c>
      <c r="D1147" s="24" t="s">
        <v>74</v>
      </c>
      <c r="E1147" s="25">
        <v>1.38</v>
      </c>
      <c r="F1147" s="34">
        <f>IF($J$2="Sim",E1147*(1+Inflação!$E$18/100),E1147)</f>
        <v>1.5359303399999997</v>
      </c>
    </row>
    <row r="1148" spans="2:6" x14ac:dyDescent="0.25">
      <c r="B1148" s="22">
        <v>52864</v>
      </c>
      <c r="C1148" s="23" t="s">
        <v>1231</v>
      </c>
      <c r="D1148" s="24" t="s">
        <v>74</v>
      </c>
      <c r="E1148" s="25">
        <v>1.51</v>
      </c>
      <c r="F1148" s="33">
        <f>IF($J$2="Sim",E1148*(1+Inflação!$E$18/100),E1148)</f>
        <v>1.6806194299999999</v>
      </c>
    </row>
    <row r="1149" spans="2:6" x14ac:dyDescent="0.25">
      <c r="B1149" s="22">
        <v>52865</v>
      </c>
      <c r="C1149" s="23" t="s">
        <v>1232</v>
      </c>
      <c r="D1149" s="24" t="s">
        <v>74</v>
      </c>
      <c r="E1149" s="25">
        <v>2.38</v>
      </c>
      <c r="F1149" s="34">
        <f>IF($J$2="Sim",E1149*(1+Inflação!$E$18/100),E1149)</f>
        <v>2.6489233399999996</v>
      </c>
    </row>
    <row r="1150" spans="2:6" x14ac:dyDescent="0.25">
      <c r="B1150" s="22">
        <v>52866</v>
      </c>
      <c r="C1150" s="23" t="s">
        <v>1233</v>
      </c>
      <c r="D1150" s="24" t="s">
        <v>74</v>
      </c>
      <c r="E1150" s="25">
        <v>3.73</v>
      </c>
      <c r="F1150" s="33">
        <f>IF($J$2="Sim",E1150*(1+Inflação!$E$18/100),E1150)</f>
        <v>4.1514638899999996</v>
      </c>
    </row>
    <row r="1151" spans="2:6" x14ac:dyDescent="0.25">
      <c r="B1151" s="22">
        <v>52867</v>
      </c>
      <c r="C1151" s="23" t="s">
        <v>1234</v>
      </c>
      <c r="D1151" s="24" t="s">
        <v>74</v>
      </c>
      <c r="E1151" s="25">
        <v>6.02</v>
      </c>
      <c r="F1151" s="34">
        <f>IF($J$2="Sim",E1151*(1+Inflação!$E$18/100),E1151)</f>
        <v>6.7002178599999986</v>
      </c>
    </row>
    <row r="1152" spans="2:6" ht="22.5" x14ac:dyDescent="0.25">
      <c r="B1152" s="22">
        <v>52868</v>
      </c>
      <c r="C1152" s="23" t="s">
        <v>1235</v>
      </c>
      <c r="D1152" s="24" t="s">
        <v>74</v>
      </c>
      <c r="E1152" s="25">
        <v>1.78</v>
      </c>
      <c r="F1152" s="33">
        <f>IF($J$2="Sim",E1152*(1+Inflação!$E$18/100),E1152)</f>
        <v>1.9811275399999999</v>
      </c>
    </row>
    <row r="1153" spans="2:6" ht="22.5" x14ac:dyDescent="0.25">
      <c r="B1153" s="22">
        <v>52869</v>
      </c>
      <c r="C1153" s="23" t="s">
        <v>1236</v>
      </c>
      <c r="D1153" s="24" t="s">
        <v>74</v>
      </c>
      <c r="E1153" s="25">
        <v>2.56</v>
      </c>
      <c r="F1153" s="34">
        <f>IF($J$2="Sim",E1153*(1+Inflação!$E$18/100),E1153)</f>
        <v>2.8492620799999999</v>
      </c>
    </row>
    <row r="1154" spans="2:6" ht="22.5" x14ac:dyDescent="0.25">
      <c r="B1154" s="22">
        <v>52870</v>
      </c>
      <c r="C1154" s="23" t="s">
        <v>1237</v>
      </c>
      <c r="D1154" s="24" t="s">
        <v>74</v>
      </c>
      <c r="E1154" s="25">
        <v>4.18</v>
      </c>
      <c r="F1154" s="33">
        <f>IF($J$2="Sim",E1154*(1+Inflação!$E$18/100),E1154)</f>
        <v>4.652310739999999</v>
      </c>
    </row>
    <row r="1155" spans="2:6" ht="22.5" x14ac:dyDescent="0.25">
      <c r="B1155" s="22">
        <v>52871</v>
      </c>
      <c r="C1155" s="23" t="s">
        <v>1238</v>
      </c>
      <c r="D1155" s="24" t="s">
        <v>74</v>
      </c>
      <c r="E1155" s="25">
        <v>5.4</v>
      </c>
      <c r="F1155" s="34">
        <f>IF($J$2="Sim",E1155*(1+Inflação!$E$18/100),E1155)</f>
        <v>6.0101621999999999</v>
      </c>
    </row>
    <row r="1156" spans="2:6" x14ac:dyDescent="0.25">
      <c r="B1156" s="22">
        <v>52874</v>
      </c>
      <c r="C1156" s="23" t="s">
        <v>1239</v>
      </c>
      <c r="D1156" s="24" t="s">
        <v>74</v>
      </c>
      <c r="E1156" s="25">
        <v>1.62</v>
      </c>
      <c r="F1156" s="33">
        <f>IF($J$2="Sim",E1156*(1+Inflação!$E$18/100),E1156)</f>
        <v>1.80304866</v>
      </c>
    </row>
    <row r="1157" spans="2:6" x14ac:dyDescent="0.25">
      <c r="B1157" s="22">
        <v>52875</v>
      </c>
      <c r="C1157" s="23" t="s">
        <v>1240</v>
      </c>
      <c r="D1157" s="24" t="s">
        <v>74</v>
      </c>
      <c r="E1157" s="25">
        <v>2.64</v>
      </c>
      <c r="F1157" s="34">
        <f>IF($J$2="Sim",E1157*(1+Inflação!$E$18/100),E1157)</f>
        <v>2.93830152</v>
      </c>
    </row>
    <row r="1158" spans="2:6" x14ac:dyDescent="0.25">
      <c r="B1158" s="22">
        <v>52876</v>
      </c>
      <c r="C1158" s="23" t="s">
        <v>1241</v>
      </c>
      <c r="D1158" s="24" t="s">
        <v>74</v>
      </c>
      <c r="E1158" s="25">
        <v>3.99</v>
      </c>
      <c r="F1158" s="33">
        <f>IF($J$2="Sim",E1158*(1+Inflação!$E$18/100),E1158)</f>
        <v>4.4408420699999995</v>
      </c>
    </row>
    <row r="1159" spans="2:6" x14ac:dyDescent="0.25">
      <c r="B1159" s="22">
        <v>52877</v>
      </c>
      <c r="C1159" s="23" t="s">
        <v>1242</v>
      </c>
      <c r="D1159" s="24" t="s">
        <v>74</v>
      </c>
      <c r="E1159" s="25">
        <v>6.01</v>
      </c>
      <c r="F1159" s="34">
        <f>IF($J$2="Sim",E1159*(1+Inflação!$E$18/100),E1159)</f>
        <v>6.6890879299999995</v>
      </c>
    </row>
    <row r="1160" spans="2:6" x14ac:dyDescent="0.25">
      <c r="B1160" s="22">
        <v>52882</v>
      </c>
      <c r="C1160" s="23" t="s">
        <v>1243</v>
      </c>
      <c r="D1160" s="24" t="s">
        <v>74</v>
      </c>
      <c r="E1160" s="25">
        <v>0.66</v>
      </c>
      <c r="F1160" s="33">
        <f>IF($J$2="Sim",E1160*(1+Inflação!$E$18/100),E1160)</f>
        <v>0.73457538</v>
      </c>
    </row>
    <row r="1161" spans="2:6" x14ac:dyDescent="0.25">
      <c r="B1161" s="22">
        <v>52883</v>
      </c>
      <c r="C1161" s="23" t="s">
        <v>1244</v>
      </c>
      <c r="D1161" s="24" t="s">
        <v>74</v>
      </c>
      <c r="E1161" s="25">
        <v>1.4</v>
      </c>
      <c r="F1161" s="34">
        <f>IF($J$2="Sim",E1161*(1+Inflação!$E$18/100),E1161)</f>
        <v>1.5581901999999999</v>
      </c>
    </row>
    <row r="1162" spans="2:6" x14ac:dyDescent="0.25">
      <c r="B1162" s="22">
        <v>52898</v>
      </c>
      <c r="C1162" s="23" t="s">
        <v>1245</v>
      </c>
      <c r="D1162" s="24" t="s">
        <v>74</v>
      </c>
      <c r="E1162" s="25">
        <v>80.37</v>
      </c>
      <c r="F1162" s="33">
        <f>IF($J$2="Sim",E1162*(1+Inflação!$E$18/100),E1162)</f>
        <v>89.451247409999993</v>
      </c>
    </row>
    <row r="1163" spans="2:6" x14ac:dyDescent="0.25">
      <c r="B1163" s="18">
        <v>52900</v>
      </c>
      <c r="C1163" s="19" t="s">
        <v>1246</v>
      </c>
      <c r="D1163" s="20"/>
      <c r="E1163" s="21" t="s">
        <v>72</v>
      </c>
      <c r="F1163" s="34"/>
    </row>
    <row r="1164" spans="2:6" x14ac:dyDescent="0.25">
      <c r="B1164" s="22">
        <v>52910</v>
      </c>
      <c r="C1164" s="23" t="s">
        <v>1247</v>
      </c>
      <c r="D1164" s="24" t="s">
        <v>74</v>
      </c>
      <c r="E1164" s="25">
        <v>3.8</v>
      </c>
      <c r="F1164" s="33">
        <f>IF($J$2="Sim",E1164*(1+Inflação!$E$18/100),E1164)</f>
        <v>4.2293733999999992</v>
      </c>
    </row>
    <row r="1165" spans="2:6" x14ac:dyDescent="0.25">
      <c r="B1165" s="22">
        <v>52912</v>
      </c>
      <c r="C1165" s="23" t="s">
        <v>1248</v>
      </c>
      <c r="D1165" s="24" t="s">
        <v>74</v>
      </c>
      <c r="E1165" s="25">
        <v>9.25</v>
      </c>
      <c r="F1165" s="34">
        <f>IF($J$2="Sim",E1165*(1+Inflação!$E$18/100),E1165)</f>
        <v>10.295185249999999</v>
      </c>
    </row>
    <row r="1166" spans="2:6" x14ac:dyDescent="0.25">
      <c r="B1166" s="22">
        <v>52915</v>
      </c>
      <c r="C1166" s="23" t="s">
        <v>1249</v>
      </c>
      <c r="D1166" s="24" t="s">
        <v>74</v>
      </c>
      <c r="E1166" s="25">
        <v>5.43</v>
      </c>
      <c r="F1166" s="33">
        <f>IF($J$2="Sim",E1166*(1+Inflação!$E$18/100),E1166)</f>
        <v>6.0435519899999992</v>
      </c>
    </row>
    <row r="1167" spans="2:6" x14ac:dyDescent="0.25">
      <c r="B1167" s="22">
        <v>52916</v>
      </c>
      <c r="C1167" s="23" t="s">
        <v>1250</v>
      </c>
      <c r="D1167" s="24" t="s">
        <v>74</v>
      </c>
      <c r="E1167" s="25">
        <v>8.7100000000000009</v>
      </c>
      <c r="F1167" s="34">
        <f>IF($J$2="Sim",E1167*(1+Inflação!$E$18/100),E1167)</f>
        <v>9.6941690299999994</v>
      </c>
    </row>
    <row r="1168" spans="2:6" x14ac:dyDescent="0.25">
      <c r="B1168" s="22">
        <v>52920</v>
      </c>
      <c r="C1168" s="23" t="s">
        <v>1251</v>
      </c>
      <c r="D1168" s="24" t="s">
        <v>74</v>
      </c>
      <c r="E1168" s="25">
        <v>6.71</v>
      </c>
      <c r="F1168" s="33">
        <f>IF($J$2="Sim",E1168*(1+Inflação!$E$18/100),E1168)</f>
        <v>7.4681830299999996</v>
      </c>
    </row>
    <row r="1169" spans="2:6" x14ac:dyDescent="0.25">
      <c r="B1169" s="18">
        <v>53200</v>
      </c>
      <c r="C1169" s="19" t="s">
        <v>1252</v>
      </c>
      <c r="D1169" s="20"/>
      <c r="E1169" s="21" t="s">
        <v>72</v>
      </c>
      <c r="F1169" s="34"/>
    </row>
    <row r="1170" spans="2:6" x14ac:dyDescent="0.25">
      <c r="B1170" s="22">
        <v>53250</v>
      </c>
      <c r="C1170" s="23" t="s">
        <v>1253</v>
      </c>
      <c r="D1170" s="24" t="s">
        <v>90</v>
      </c>
      <c r="E1170" s="25">
        <v>336.56</v>
      </c>
      <c r="F1170" s="33">
        <f>IF($J$2="Sim",E1170*(1+Inflação!$E$18/100),E1170)</f>
        <v>374.58892407999997</v>
      </c>
    </row>
    <row r="1171" spans="2:6" x14ac:dyDescent="0.25">
      <c r="B1171" s="22">
        <v>53261</v>
      </c>
      <c r="C1171" s="23" t="s">
        <v>1254</v>
      </c>
      <c r="D1171" s="24" t="s">
        <v>90</v>
      </c>
      <c r="E1171" s="25">
        <v>211.02</v>
      </c>
      <c r="F1171" s="34">
        <f>IF($J$2="Sim",E1171*(1+Inflação!$E$18/100),E1171)</f>
        <v>234.86378285999999</v>
      </c>
    </row>
    <row r="1172" spans="2:6" x14ac:dyDescent="0.25">
      <c r="B1172" s="22">
        <v>53263</v>
      </c>
      <c r="C1172" s="23" t="s">
        <v>1255</v>
      </c>
      <c r="D1172" s="24" t="s">
        <v>90</v>
      </c>
      <c r="E1172" s="25">
        <v>606.41999999999996</v>
      </c>
      <c r="F1172" s="33">
        <f>IF($J$2="Sim",E1172*(1+Inflação!$E$18/100),E1172)</f>
        <v>674.94121505999988</v>
      </c>
    </row>
    <row r="1173" spans="2:6" x14ac:dyDescent="0.25">
      <c r="B1173" s="22">
        <v>53265</v>
      </c>
      <c r="C1173" s="23" t="s">
        <v>1256</v>
      </c>
      <c r="D1173" s="24" t="s">
        <v>90</v>
      </c>
      <c r="E1173" s="25">
        <v>936.21</v>
      </c>
      <c r="F1173" s="34">
        <f>IF($J$2="Sim",E1173*(1+Inflação!$E$18/100),E1173)</f>
        <v>1041.99517653</v>
      </c>
    </row>
    <row r="1174" spans="2:6" x14ac:dyDescent="0.25">
      <c r="B1174" s="22">
        <v>53266</v>
      </c>
      <c r="C1174" s="23" t="s">
        <v>1257</v>
      </c>
      <c r="D1174" s="24" t="s">
        <v>90</v>
      </c>
      <c r="E1174" s="25">
        <v>1289.94</v>
      </c>
      <c r="F1174" s="33">
        <f>IF($J$2="Sim",E1174*(1+Inflação!$E$18/100),E1174)</f>
        <v>1435.69419042</v>
      </c>
    </row>
    <row r="1175" spans="2:6" x14ac:dyDescent="0.25">
      <c r="B1175" s="22">
        <v>53268</v>
      </c>
      <c r="C1175" s="23" t="s">
        <v>1258</v>
      </c>
      <c r="D1175" s="24" t="s">
        <v>90</v>
      </c>
      <c r="E1175" s="25">
        <v>280.49</v>
      </c>
      <c r="F1175" s="34">
        <f>IF($J$2="Sim",E1175*(1+Inflação!$E$18/100),E1175)</f>
        <v>312.18340656999999</v>
      </c>
    </row>
    <row r="1176" spans="2:6" x14ac:dyDescent="0.25">
      <c r="B1176" s="22">
        <v>53270</v>
      </c>
      <c r="C1176" s="23" t="s">
        <v>1259</v>
      </c>
      <c r="D1176" s="24" t="s">
        <v>90</v>
      </c>
      <c r="E1176" s="25">
        <v>125.95</v>
      </c>
      <c r="F1176" s="33">
        <f>IF($J$2="Sim",E1176*(1+Inflação!$E$18/100),E1176)</f>
        <v>140.18146834999999</v>
      </c>
    </row>
    <row r="1177" spans="2:6" x14ac:dyDescent="0.25">
      <c r="B1177" s="22">
        <v>53271</v>
      </c>
      <c r="C1177" s="23" t="s">
        <v>1260</v>
      </c>
      <c r="D1177" s="24" t="s">
        <v>90</v>
      </c>
      <c r="E1177" s="25">
        <v>170.14</v>
      </c>
      <c r="F1177" s="34">
        <f>IF($J$2="Sim",E1177*(1+Inflação!$E$18/100),E1177)</f>
        <v>189.36462901999997</v>
      </c>
    </row>
    <row r="1178" spans="2:6" ht="22.5" x14ac:dyDescent="0.25">
      <c r="B1178" s="22">
        <v>53275</v>
      </c>
      <c r="C1178" s="23" t="s">
        <v>1261</v>
      </c>
      <c r="D1178" s="24" t="s">
        <v>90</v>
      </c>
      <c r="E1178" s="25">
        <v>207.19</v>
      </c>
      <c r="F1178" s="33">
        <f>IF($J$2="Sim",E1178*(1+Inflação!$E$18/100),E1178)</f>
        <v>230.60101966999997</v>
      </c>
    </row>
    <row r="1179" spans="2:6" ht="22.5" x14ac:dyDescent="0.25">
      <c r="B1179" s="22">
        <v>53277</v>
      </c>
      <c r="C1179" s="23" t="s">
        <v>1262</v>
      </c>
      <c r="D1179" s="24" t="s">
        <v>90</v>
      </c>
      <c r="E1179" s="25">
        <v>543.77</v>
      </c>
      <c r="F1179" s="34">
        <f>IF($J$2="Sim",E1179*(1+Inflação!$E$18/100),E1179)</f>
        <v>605.21220360999996</v>
      </c>
    </row>
    <row r="1180" spans="2:6" ht="22.5" x14ac:dyDescent="0.25">
      <c r="B1180" s="22">
        <v>53279</v>
      </c>
      <c r="C1180" s="23" t="s">
        <v>1263</v>
      </c>
      <c r="D1180" s="24" t="s">
        <v>90</v>
      </c>
      <c r="E1180" s="25">
        <v>798.09</v>
      </c>
      <c r="F1180" s="33">
        <f>IF($J$2="Sim",E1180*(1+Inflação!$E$18/100),E1180)</f>
        <v>888.26858336999999</v>
      </c>
    </row>
    <row r="1181" spans="2:6" ht="22.5" x14ac:dyDescent="0.25">
      <c r="B1181" s="22">
        <v>53280</v>
      </c>
      <c r="C1181" s="23" t="s">
        <v>1264</v>
      </c>
      <c r="D1181" s="24" t="s">
        <v>90</v>
      </c>
      <c r="E1181" s="25">
        <v>1638.17</v>
      </c>
      <c r="F1181" s="34">
        <f>IF($J$2="Sim",E1181*(1+Inflação!$E$18/100),E1181)</f>
        <v>1823.27174281</v>
      </c>
    </row>
    <row r="1182" spans="2:6" x14ac:dyDescent="0.25">
      <c r="B1182" s="22">
        <v>53281</v>
      </c>
      <c r="C1182" s="23" t="s">
        <v>1265</v>
      </c>
      <c r="D1182" s="24" t="s">
        <v>90</v>
      </c>
      <c r="E1182" s="25">
        <v>56.18</v>
      </c>
      <c r="F1182" s="33">
        <f>IF($J$2="Sim",E1182*(1+Inflação!$E$18/100),E1182)</f>
        <v>62.527946739999997</v>
      </c>
    </row>
    <row r="1183" spans="2:6" x14ac:dyDescent="0.25">
      <c r="B1183" s="22">
        <v>53288</v>
      </c>
      <c r="C1183" s="23" t="s">
        <v>1266</v>
      </c>
      <c r="D1183" s="24" t="s">
        <v>90</v>
      </c>
      <c r="E1183" s="25">
        <v>1928.36</v>
      </c>
      <c r="F1183" s="34">
        <f>IF($J$2="Sim",E1183*(1+Inflação!$E$18/100),E1183)</f>
        <v>2146.2511814799996</v>
      </c>
    </row>
    <row r="1184" spans="2:6" x14ac:dyDescent="0.25">
      <c r="B1184" s="22">
        <v>53289</v>
      </c>
      <c r="C1184" s="23" t="s">
        <v>1267</v>
      </c>
      <c r="D1184" s="24" t="s">
        <v>90</v>
      </c>
      <c r="E1184" s="25">
        <v>2101.0500000000002</v>
      </c>
      <c r="F1184" s="33">
        <f>IF($J$2="Sim",E1184*(1+Inflação!$E$18/100),E1184)</f>
        <v>2338.45394265</v>
      </c>
    </row>
    <row r="1185" spans="2:6" x14ac:dyDescent="0.25">
      <c r="B1185" s="22">
        <v>53290</v>
      </c>
      <c r="C1185" s="23" t="s">
        <v>1268</v>
      </c>
      <c r="D1185" s="24" t="s">
        <v>90</v>
      </c>
      <c r="E1185" s="25">
        <v>3794.39</v>
      </c>
      <c r="F1185" s="34">
        <f>IF($J$2="Sim",E1185*(1+Inflação!$E$18/100),E1185)</f>
        <v>4223.1295092699993</v>
      </c>
    </row>
    <row r="1186" spans="2:6" x14ac:dyDescent="0.25">
      <c r="B1186" s="18">
        <v>53600</v>
      </c>
      <c r="C1186" s="19" t="s">
        <v>1269</v>
      </c>
      <c r="D1186" s="20"/>
      <c r="E1186" s="21" t="s">
        <v>72</v>
      </c>
      <c r="F1186" s="33"/>
    </row>
    <row r="1187" spans="2:6" x14ac:dyDescent="0.25">
      <c r="B1187" s="22">
        <v>53622</v>
      </c>
      <c r="C1187" s="23" t="s">
        <v>1270</v>
      </c>
      <c r="D1187" s="24" t="s">
        <v>90</v>
      </c>
      <c r="E1187" s="25">
        <v>21.05</v>
      </c>
      <c r="F1187" s="34">
        <f>IF($J$2="Sim",E1187*(1+Inflação!$E$18/100),E1187)</f>
        <v>23.428502649999999</v>
      </c>
    </row>
    <row r="1188" spans="2:6" x14ac:dyDescent="0.25">
      <c r="B1188" s="22">
        <v>53625</v>
      </c>
      <c r="C1188" s="23" t="s">
        <v>1271</v>
      </c>
      <c r="D1188" s="24" t="s">
        <v>90</v>
      </c>
      <c r="E1188" s="25">
        <v>32.92</v>
      </c>
      <c r="F1188" s="33">
        <f>IF($J$2="Sim",E1188*(1+Inflação!$E$18/100),E1188)</f>
        <v>36.639729559999999</v>
      </c>
    </row>
    <row r="1189" spans="2:6" x14ac:dyDescent="0.25">
      <c r="B1189" s="22">
        <v>53628</v>
      </c>
      <c r="C1189" s="23" t="s">
        <v>1272</v>
      </c>
      <c r="D1189" s="24" t="s">
        <v>90</v>
      </c>
      <c r="E1189" s="25">
        <v>70.010000000000005</v>
      </c>
      <c r="F1189" s="34">
        <f>IF($J$2="Sim",E1189*(1+Inflação!$E$18/100),E1189)</f>
        <v>77.920639929999993</v>
      </c>
    </row>
    <row r="1190" spans="2:6" x14ac:dyDescent="0.25">
      <c r="B1190" s="22">
        <v>53631</v>
      </c>
      <c r="C1190" s="23" t="s">
        <v>1273</v>
      </c>
      <c r="D1190" s="24" t="s">
        <v>90</v>
      </c>
      <c r="E1190" s="25">
        <v>47.14</v>
      </c>
      <c r="F1190" s="33">
        <f>IF($J$2="Sim",E1190*(1+Inflação!$E$18/100),E1190)</f>
        <v>52.466490019999995</v>
      </c>
    </row>
    <row r="1191" spans="2:6" x14ac:dyDescent="0.25">
      <c r="B1191" s="22">
        <v>53632</v>
      </c>
      <c r="C1191" s="23" t="s">
        <v>1274</v>
      </c>
      <c r="D1191" s="24" t="s">
        <v>90</v>
      </c>
      <c r="E1191" s="25">
        <v>80.77</v>
      </c>
      <c r="F1191" s="34">
        <f>IF($J$2="Sim",E1191*(1+Inflação!$E$18/100),E1191)</f>
        <v>89.896444609999989</v>
      </c>
    </row>
    <row r="1192" spans="2:6" x14ac:dyDescent="0.25">
      <c r="B1192" s="22">
        <v>53633</v>
      </c>
      <c r="C1192" s="23" t="s">
        <v>1275</v>
      </c>
      <c r="D1192" s="24" t="s">
        <v>90</v>
      </c>
      <c r="E1192" s="25">
        <v>102.98</v>
      </c>
      <c r="F1192" s="33">
        <f>IF($J$2="Sim",E1192*(1+Inflação!$E$18/100),E1192)</f>
        <v>114.61601913999999</v>
      </c>
    </row>
    <row r="1193" spans="2:6" x14ac:dyDescent="0.25">
      <c r="B1193" s="22">
        <v>53634</v>
      </c>
      <c r="C1193" s="23" t="s">
        <v>1276</v>
      </c>
      <c r="D1193" s="24" t="s">
        <v>90</v>
      </c>
      <c r="E1193" s="25">
        <v>866.79</v>
      </c>
      <c r="F1193" s="34">
        <f>IF($J$2="Sim",E1193*(1+Inflação!$E$18/100),E1193)</f>
        <v>964.73120246999986</v>
      </c>
    </row>
    <row r="1194" spans="2:6" x14ac:dyDescent="0.25">
      <c r="B1194" s="22">
        <v>53645</v>
      </c>
      <c r="C1194" s="23" t="s">
        <v>1277</v>
      </c>
      <c r="D1194" s="24" t="s">
        <v>517</v>
      </c>
      <c r="E1194" s="25">
        <v>4.46</v>
      </c>
      <c r="F1194" s="33">
        <f>IF($J$2="Sim",E1194*(1+Inflação!$E$18/100),E1194)</f>
        <v>4.9639487799999999</v>
      </c>
    </row>
    <row r="1195" spans="2:6" x14ac:dyDescent="0.25">
      <c r="B1195" s="22">
        <v>53646</v>
      </c>
      <c r="C1195" s="23" t="s">
        <v>1278</v>
      </c>
      <c r="D1195" s="24" t="s">
        <v>90</v>
      </c>
      <c r="E1195" s="25">
        <v>22.39</v>
      </c>
      <c r="F1195" s="34">
        <f>IF($J$2="Sim",E1195*(1+Inflação!$E$18/100),E1195)</f>
        <v>24.919913269999999</v>
      </c>
    </row>
    <row r="1196" spans="2:6" x14ac:dyDescent="0.25">
      <c r="B1196" s="22">
        <v>53660</v>
      </c>
      <c r="C1196" s="23" t="s">
        <v>1279</v>
      </c>
      <c r="D1196" s="24" t="s">
        <v>90</v>
      </c>
      <c r="E1196" s="25">
        <v>16.93</v>
      </c>
      <c r="F1196" s="33">
        <f>IF($J$2="Sim",E1196*(1+Inflação!$E$18/100),E1196)</f>
        <v>18.842971489999996</v>
      </c>
    </row>
    <row r="1197" spans="2:6" x14ac:dyDescent="0.25">
      <c r="B1197" s="22">
        <v>53662</v>
      </c>
      <c r="C1197" s="23" t="s">
        <v>1280</v>
      </c>
      <c r="D1197" s="24" t="s">
        <v>90</v>
      </c>
      <c r="E1197" s="25">
        <v>26.41</v>
      </c>
      <c r="F1197" s="34">
        <f>IF($J$2="Sim",E1197*(1+Inflação!$E$18/100),E1197)</f>
        <v>29.394145129999998</v>
      </c>
    </row>
    <row r="1198" spans="2:6" x14ac:dyDescent="0.25">
      <c r="B1198" s="22">
        <v>53670</v>
      </c>
      <c r="C1198" s="23" t="s">
        <v>1281</v>
      </c>
      <c r="D1198" s="24" t="s">
        <v>90</v>
      </c>
      <c r="E1198" s="25">
        <v>25.88</v>
      </c>
      <c r="F1198" s="33">
        <f>IF($J$2="Sim",E1198*(1+Inflação!$E$18/100),E1198)</f>
        <v>28.804258839999996</v>
      </c>
    </row>
    <row r="1199" spans="2:6" x14ac:dyDescent="0.25">
      <c r="B1199" s="22">
        <v>53675</v>
      </c>
      <c r="C1199" s="23" t="s">
        <v>1282</v>
      </c>
      <c r="D1199" s="24" t="s">
        <v>90</v>
      </c>
      <c r="E1199" s="25">
        <v>96.73</v>
      </c>
      <c r="F1199" s="34">
        <f>IF($J$2="Sim",E1199*(1+Inflação!$E$18/100),E1199)</f>
        <v>107.65981289</v>
      </c>
    </row>
    <row r="1200" spans="2:6" x14ac:dyDescent="0.25">
      <c r="B1200" s="22">
        <v>53680</v>
      </c>
      <c r="C1200" s="23" t="s">
        <v>1283</v>
      </c>
      <c r="D1200" s="24" t="s">
        <v>90</v>
      </c>
      <c r="E1200" s="25">
        <v>133.5</v>
      </c>
      <c r="F1200" s="33">
        <f>IF($J$2="Sim",E1200*(1+Inflação!$E$18/100),E1200)</f>
        <v>148.5845655</v>
      </c>
    </row>
    <row r="1201" spans="2:6" x14ac:dyDescent="0.25">
      <c r="B1201" s="22">
        <v>53681</v>
      </c>
      <c r="C1201" s="23" t="s">
        <v>1284</v>
      </c>
      <c r="D1201" s="24" t="s">
        <v>90</v>
      </c>
      <c r="E1201" s="25">
        <v>190.93</v>
      </c>
      <c r="F1201" s="34">
        <f>IF($J$2="Sim",E1201*(1+Inflação!$E$18/100),E1201)</f>
        <v>212.50375348999998</v>
      </c>
    </row>
    <row r="1202" spans="2:6" x14ac:dyDescent="0.25">
      <c r="B1202" s="22">
        <v>53682</v>
      </c>
      <c r="C1202" s="23" t="s">
        <v>1285</v>
      </c>
      <c r="D1202" s="24" t="s">
        <v>90</v>
      </c>
      <c r="E1202" s="25">
        <v>649.73</v>
      </c>
      <c r="F1202" s="33">
        <f>IF($J$2="Sim",E1202*(1+Inflação!$E$18/100),E1202)</f>
        <v>723.14494188999993</v>
      </c>
    </row>
    <row r="1203" spans="2:6" x14ac:dyDescent="0.25">
      <c r="B1203" s="22">
        <v>53683</v>
      </c>
      <c r="C1203" s="23" t="s">
        <v>1286</v>
      </c>
      <c r="D1203" s="24" t="s">
        <v>90</v>
      </c>
      <c r="E1203" s="25">
        <v>4.34</v>
      </c>
      <c r="F1203" s="34">
        <f>IF($J$2="Sim",E1203*(1+Inflação!$E$18/100),E1203)</f>
        <v>4.8303896199999992</v>
      </c>
    </row>
    <row r="1204" spans="2:6" x14ac:dyDescent="0.25">
      <c r="B1204" s="22">
        <v>53684</v>
      </c>
      <c r="C1204" s="23" t="s">
        <v>1287</v>
      </c>
      <c r="D1204" s="24" t="s">
        <v>90</v>
      </c>
      <c r="E1204" s="25">
        <v>15.64</v>
      </c>
      <c r="F1204" s="33">
        <f>IF($J$2="Sim",E1204*(1+Inflação!$E$18/100),E1204)</f>
        <v>17.40721052</v>
      </c>
    </row>
    <row r="1205" spans="2:6" x14ac:dyDescent="0.25">
      <c r="B1205" s="22">
        <v>53685</v>
      </c>
      <c r="C1205" s="23" t="s">
        <v>1288</v>
      </c>
      <c r="D1205" s="24" t="s">
        <v>90</v>
      </c>
      <c r="E1205" s="25">
        <v>16.920000000000002</v>
      </c>
      <c r="F1205" s="34">
        <f>IF($J$2="Sim",E1205*(1+Inflação!$E$18/100),E1205)</f>
        <v>18.831841560000001</v>
      </c>
    </row>
    <row r="1206" spans="2:6" x14ac:dyDescent="0.25">
      <c r="B1206" s="22">
        <v>53686</v>
      </c>
      <c r="C1206" s="23" t="s">
        <v>1289</v>
      </c>
      <c r="D1206" s="24" t="s">
        <v>90</v>
      </c>
      <c r="E1206" s="25">
        <v>17.86</v>
      </c>
      <c r="F1206" s="33">
        <f>IF($J$2="Sim",E1206*(1+Inflação!$E$18/100),E1206)</f>
        <v>19.878054979999998</v>
      </c>
    </row>
    <row r="1207" spans="2:6" x14ac:dyDescent="0.25">
      <c r="B1207" s="18">
        <v>54000</v>
      </c>
      <c r="C1207" s="19" t="s">
        <v>1290</v>
      </c>
      <c r="D1207" s="20"/>
      <c r="E1207" s="21" t="s">
        <v>72</v>
      </c>
      <c r="F1207" s="34"/>
    </row>
    <row r="1208" spans="2:6" x14ac:dyDescent="0.25">
      <c r="B1208" s="22">
        <v>54020</v>
      </c>
      <c r="C1208" s="23" t="s">
        <v>1291</v>
      </c>
      <c r="D1208" s="24" t="s">
        <v>74</v>
      </c>
      <c r="E1208" s="25">
        <v>9.5399999999999991</v>
      </c>
      <c r="F1208" s="33">
        <f>IF($J$2="Sim",E1208*(1+Inflação!$E$18/100),E1208)</f>
        <v>10.617953219999999</v>
      </c>
    </row>
    <row r="1209" spans="2:6" x14ac:dyDescent="0.25">
      <c r="B1209" s="22">
        <v>54022</v>
      </c>
      <c r="C1209" s="23" t="s">
        <v>1292</v>
      </c>
      <c r="D1209" s="24" t="s">
        <v>74</v>
      </c>
      <c r="E1209" s="25">
        <v>20.48</v>
      </c>
      <c r="F1209" s="34">
        <f>IF($J$2="Sim",E1209*(1+Inflação!$E$18/100),E1209)</f>
        <v>22.794096639999999</v>
      </c>
    </row>
    <row r="1210" spans="2:6" x14ac:dyDescent="0.25">
      <c r="B1210" s="22">
        <v>54024</v>
      </c>
      <c r="C1210" s="23" t="s">
        <v>1293</v>
      </c>
      <c r="D1210" s="24" t="s">
        <v>74</v>
      </c>
      <c r="E1210" s="25">
        <v>51.09</v>
      </c>
      <c r="F1210" s="33">
        <f>IF($J$2="Sim",E1210*(1+Inflação!$E$18/100),E1210)</f>
        <v>56.86281237</v>
      </c>
    </row>
    <row r="1211" spans="2:6" x14ac:dyDescent="0.25">
      <c r="B1211" s="22">
        <v>54026</v>
      </c>
      <c r="C1211" s="23" t="s">
        <v>1294</v>
      </c>
      <c r="D1211" s="24" t="s">
        <v>74</v>
      </c>
      <c r="E1211" s="25">
        <v>104.2</v>
      </c>
      <c r="F1211" s="34">
        <f>IF($J$2="Sim",E1211*(1+Inflação!$E$18/100),E1211)</f>
        <v>115.9738706</v>
      </c>
    </row>
    <row r="1212" spans="2:6" x14ac:dyDescent="0.25">
      <c r="B1212" s="22">
        <v>54028</v>
      </c>
      <c r="C1212" s="23" t="s">
        <v>1295</v>
      </c>
      <c r="D1212" s="24" t="s">
        <v>74</v>
      </c>
      <c r="E1212" s="25">
        <v>114.79</v>
      </c>
      <c r="F1212" s="33">
        <f>IF($J$2="Sim",E1212*(1+Inflação!$E$18/100),E1212)</f>
        <v>127.76046647</v>
      </c>
    </row>
    <row r="1213" spans="2:6" x14ac:dyDescent="0.25">
      <c r="B1213" s="22">
        <v>54030</v>
      </c>
      <c r="C1213" s="23" t="s">
        <v>1296</v>
      </c>
      <c r="D1213" s="24" t="s">
        <v>74</v>
      </c>
      <c r="E1213" s="25">
        <v>308.11</v>
      </c>
      <c r="F1213" s="34">
        <f>IF($J$2="Sim",E1213*(1+Inflação!$E$18/100),E1213)</f>
        <v>342.92427322999998</v>
      </c>
    </row>
    <row r="1214" spans="2:6" x14ac:dyDescent="0.25">
      <c r="B1214" s="22">
        <v>54031</v>
      </c>
      <c r="C1214" s="23" t="s">
        <v>1297</v>
      </c>
      <c r="D1214" s="24" t="s">
        <v>74</v>
      </c>
      <c r="E1214" s="25">
        <v>475.17</v>
      </c>
      <c r="F1214" s="33">
        <f>IF($J$2="Sim",E1214*(1+Inflação!$E$18/100),E1214)</f>
        <v>528.86088381000002</v>
      </c>
    </row>
    <row r="1215" spans="2:6" x14ac:dyDescent="0.25">
      <c r="B1215" s="22">
        <v>54032</v>
      </c>
      <c r="C1215" s="23" t="s">
        <v>1298</v>
      </c>
      <c r="D1215" s="24" t="s">
        <v>74</v>
      </c>
      <c r="E1215" s="25">
        <v>900.44</v>
      </c>
      <c r="F1215" s="34">
        <f>IF($J$2="Sim",E1215*(1+Inflação!$E$18/100),E1215)</f>
        <v>1002.18341692</v>
      </c>
    </row>
    <row r="1216" spans="2:6" x14ac:dyDescent="0.25">
      <c r="B1216" s="22">
        <v>54033</v>
      </c>
      <c r="C1216" s="23" t="s">
        <v>1299</v>
      </c>
      <c r="D1216" s="24" t="s">
        <v>74</v>
      </c>
      <c r="E1216" s="25">
        <v>924.61</v>
      </c>
      <c r="F1216" s="33">
        <f>IF($J$2="Sim",E1216*(1+Inflação!$E$18/100),E1216)</f>
        <v>1029.0844577299999</v>
      </c>
    </row>
    <row r="1217" spans="2:6" x14ac:dyDescent="0.25">
      <c r="B1217" s="22">
        <v>54034</v>
      </c>
      <c r="C1217" s="23" t="s">
        <v>1300</v>
      </c>
      <c r="D1217" s="24" t="s">
        <v>74</v>
      </c>
      <c r="E1217" s="25">
        <v>1072.78</v>
      </c>
      <c r="F1217" s="34">
        <f>IF($J$2="Sim",E1217*(1+Inflação!$E$18/100),E1217)</f>
        <v>1193.9966305399998</v>
      </c>
    </row>
    <row r="1218" spans="2:6" x14ac:dyDescent="0.25">
      <c r="B1218" s="22">
        <v>54035</v>
      </c>
      <c r="C1218" s="23" t="s">
        <v>1301</v>
      </c>
      <c r="D1218" s="24" t="s">
        <v>74</v>
      </c>
      <c r="E1218" s="25">
        <v>1254.29</v>
      </c>
      <c r="F1218" s="33">
        <f>IF($J$2="Sim",E1218*(1+Inflação!$E$18/100),E1218)</f>
        <v>1396.0159899699997</v>
      </c>
    </row>
    <row r="1219" spans="2:6" x14ac:dyDescent="0.25">
      <c r="B1219" s="18">
        <v>54100</v>
      </c>
      <c r="C1219" s="19" t="s">
        <v>1302</v>
      </c>
      <c r="D1219" s="20"/>
      <c r="E1219" s="21" t="s">
        <v>72</v>
      </c>
      <c r="F1219" s="34"/>
    </row>
    <row r="1220" spans="2:6" ht="22.5" x14ac:dyDescent="0.25">
      <c r="B1220" s="22">
        <v>54101</v>
      </c>
      <c r="C1220" s="23" t="s">
        <v>1303</v>
      </c>
      <c r="D1220" s="24" t="s">
        <v>90</v>
      </c>
      <c r="E1220" s="25">
        <v>606.87</v>
      </c>
      <c r="F1220" s="33">
        <f>IF($J$2="Sim",E1220*(1+Inflação!$E$18/100),E1220)</f>
        <v>675.44206190999989</v>
      </c>
    </row>
    <row r="1221" spans="2:6" ht="22.5" x14ac:dyDescent="0.25">
      <c r="B1221" s="22">
        <v>54102</v>
      </c>
      <c r="C1221" s="23" t="s">
        <v>1304</v>
      </c>
      <c r="D1221" s="24" t="s">
        <v>90</v>
      </c>
      <c r="E1221" s="25">
        <v>503.49</v>
      </c>
      <c r="F1221" s="34">
        <f>IF($J$2="Sim",E1221*(1+Inflação!$E$18/100),E1221)</f>
        <v>560.38084556999991</v>
      </c>
    </row>
    <row r="1222" spans="2:6" ht="22.5" x14ac:dyDescent="0.25">
      <c r="B1222" s="22">
        <v>54103</v>
      </c>
      <c r="C1222" s="23" t="s">
        <v>1305</v>
      </c>
      <c r="D1222" s="24" t="s">
        <v>90</v>
      </c>
      <c r="E1222" s="25">
        <v>491.58</v>
      </c>
      <c r="F1222" s="33">
        <f>IF($J$2="Sim",E1222*(1+Inflação!$E$18/100),E1222)</f>
        <v>547.12509893999993</v>
      </c>
    </row>
    <row r="1223" spans="2:6" ht="22.5" x14ac:dyDescent="0.25">
      <c r="B1223" s="22">
        <v>54104</v>
      </c>
      <c r="C1223" s="23" t="s">
        <v>1306</v>
      </c>
      <c r="D1223" s="24" t="s">
        <v>90</v>
      </c>
      <c r="E1223" s="25">
        <v>459.13</v>
      </c>
      <c r="F1223" s="34">
        <f>IF($J$2="Sim",E1223*(1+Inflação!$E$18/100),E1223)</f>
        <v>511.00847608999993</v>
      </c>
    </row>
    <row r="1224" spans="2:6" ht="22.5" x14ac:dyDescent="0.25">
      <c r="B1224" s="22">
        <v>54106</v>
      </c>
      <c r="C1224" s="23" t="s">
        <v>1307</v>
      </c>
      <c r="D1224" s="24" t="s">
        <v>90</v>
      </c>
      <c r="E1224" s="25">
        <v>637.64</v>
      </c>
      <c r="F1224" s="33">
        <f>IF($J$2="Sim",E1224*(1+Inflação!$E$18/100),E1224)</f>
        <v>709.68885651999994</v>
      </c>
    </row>
    <row r="1225" spans="2:6" ht="22.5" x14ac:dyDescent="0.25">
      <c r="B1225" s="22">
        <v>54107</v>
      </c>
      <c r="C1225" s="23" t="s">
        <v>1308</v>
      </c>
      <c r="D1225" s="24" t="s">
        <v>90</v>
      </c>
      <c r="E1225" s="25">
        <v>707.64</v>
      </c>
      <c r="F1225" s="34">
        <f>IF($J$2="Sim",E1225*(1+Inflação!$E$18/100),E1225)</f>
        <v>787.5983665199999</v>
      </c>
    </row>
    <row r="1226" spans="2:6" ht="22.5" x14ac:dyDescent="0.25">
      <c r="B1226" s="22">
        <v>54111</v>
      </c>
      <c r="C1226" s="23" t="s">
        <v>1309</v>
      </c>
      <c r="D1226" s="24" t="s">
        <v>90</v>
      </c>
      <c r="E1226" s="25">
        <v>993.16</v>
      </c>
      <c r="F1226" s="33">
        <f>IF($J$2="Sim",E1226*(1+Inflação!$E$18/100),E1226)</f>
        <v>1105.3801278799999</v>
      </c>
    </row>
    <row r="1227" spans="2:6" x14ac:dyDescent="0.25">
      <c r="B1227" s="22">
        <v>54112</v>
      </c>
      <c r="C1227" s="23" t="s">
        <v>1310</v>
      </c>
      <c r="D1227" s="24" t="s">
        <v>90</v>
      </c>
      <c r="E1227" s="25">
        <v>248.95</v>
      </c>
      <c r="F1227" s="34">
        <f>IF($J$2="Sim",E1227*(1+Inflação!$E$18/100),E1227)</f>
        <v>277.07960734999995</v>
      </c>
    </row>
    <row r="1228" spans="2:6" x14ac:dyDescent="0.25">
      <c r="B1228" s="22">
        <v>54115</v>
      </c>
      <c r="C1228" s="23" t="s">
        <v>1311</v>
      </c>
      <c r="D1228" s="24" t="s">
        <v>90</v>
      </c>
      <c r="E1228" s="25">
        <v>238.17</v>
      </c>
      <c r="F1228" s="33">
        <f>IF($J$2="Sim",E1228*(1+Inflação!$E$18/100),E1228)</f>
        <v>265.08154280999997</v>
      </c>
    </row>
    <row r="1229" spans="2:6" x14ac:dyDescent="0.25">
      <c r="B1229" s="22">
        <v>54116</v>
      </c>
      <c r="C1229" s="23" t="s">
        <v>1312</v>
      </c>
      <c r="D1229" s="24" t="s">
        <v>90</v>
      </c>
      <c r="E1229" s="25">
        <v>305.99</v>
      </c>
      <c r="F1229" s="34">
        <f>IF($J$2="Sim",E1229*(1+Inflação!$E$18/100),E1229)</f>
        <v>340.56472807</v>
      </c>
    </row>
    <row r="1230" spans="2:6" x14ac:dyDescent="0.25">
      <c r="B1230" s="22">
        <v>54117</v>
      </c>
      <c r="C1230" s="23" t="s">
        <v>1313</v>
      </c>
      <c r="D1230" s="24" t="s">
        <v>90</v>
      </c>
      <c r="E1230" s="25">
        <v>372.25</v>
      </c>
      <c r="F1230" s="33">
        <f>IF($J$2="Sim",E1230*(1+Inflação!$E$18/100),E1230)</f>
        <v>414.31164424999997</v>
      </c>
    </row>
    <row r="1231" spans="2:6" x14ac:dyDescent="0.25">
      <c r="B1231" s="22">
        <v>54118</v>
      </c>
      <c r="C1231" s="23" t="s">
        <v>1314</v>
      </c>
      <c r="D1231" s="24" t="s">
        <v>90</v>
      </c>
      <c r="E1231" s="25">
        <v>440.65</v>
      </c>
      <c r="F1231" s="34">
        <f>IF($J$2="Sim",E1231*(1+Inflação!$E$18/100),E1231)</f>
        <v>490.44036544999994</v>
      </c>
    </row>
    <row r="1232" spans="2:6" x14ac:dyDescent="0.25">
      <c r="B1232" s="22">
        <v>54119</v>
      </c>
      <c r="C1232" s="23" t="s">
        <v>1315</v>
      </c>
      <c r="D1232" s="24" t="s">
        <v>90</v>
      </c>
      <c r="E1232" s="25">
        <v>2101.33</v>
      </c>
      <c r="F1232" s="33">
        <f>IF($J$2="Sim",E1232*(1+Inflação!$E$18/100),E1232)</f>
        <v>2338.7655806899998</v>
      </c>
    </row>
    <row r="1233" spans="2:6" x14ac:dyDescent="0.25">
      <c r="B1233" s="22">
        <v>54126</v>
      </c>
      <c r="C1233" s="23" t="s">
        <v>1316</v>
      </c>
      <c r="D1233" s="24" t="s">
        <v>90</v>
      </c>
      <c r="E1233" s="25">
        <v>326.43</v>
      </c>
      <c r="F1233" s="34">
        <f>IF($J$2="Sim",E1233*(1+Inflação!$E$18/100),E1233)</f>
        <v>363.31430498999998</v>
      </c>
    </row>
    <row r="1234" spans="2:6" x14ac:dyDescent="0.25">
      <c r="B1234" s="22">
        <v>54127</v>
      </c>
      <c r="C1234" s="23" t="s">
        <v>1317</v>
      </c>
      <c r="D1234" s="24" t="s">
        <v>90</v>
      </c>
      <c r="E1234" s="25">
        <v>349.05</v>
      </c>
      <c r="F1234" s="33">
        <f>IF($J$2="Sim",E1234*(1+Inflação!$E$18/100),E1234)</f>
        <v>388.49020665</v>
      </c>
    </row>
    <row r="1235" spans="2:6" x14ac:dyDescent="0.25">
      <c r="B1235" s="22">
        <v>54128</v>
      </c>
      <c r="C1235" s="23" t="s">
        <v>1318</v>
      </c>
      <c r="D1235" s="24" t="s">
        <v>90</v>
      </c>
      <c r="E1235" s="25">
        <v>424.41</v>
      </c>
      <c r="F1235" s="34">
        <f>IF($J$2="Sim",E1235*(1+Inflação!$E$18/100),E1235)</f>
        <v>472.36535913</v>
      </c>
    </row>
    <row r="1236" spans="2:6" x14ac:dyDescent="0.25">
      <c r="B1236" s="22">
        <v>54129</v>
      </c>
      <c r="C1236" s="23" t="s">
        <v>1319</v>
      </c>
      <c r="D1236" s="24" t="s">
        <v>90</v>
      </c>
      <c r="E1236" s="25">
        <v>2279.17</v>
      </c>
      <c r="F1236" s="33">
        <f>IF($J$2="Sim",E1236*(1+Inflação!$E$18/100),E1236)</f>
        <v>2536.7002558099998</v>
      </c>
    </row>
    <row r="1237" spans="2:6" x14ac:dyDescent="0.25">
      <c r="B1237" s="18">
        <v>54400</v>
      </c>
      <c r="C1237" s="19" t="s">
        <v>1320</v>
      </c>
      <c r="D1237" s="20"/>
      <c r="E1237" s="21" t="s">
        <v>72</v>
      </c>
      <c r="F1237" s="34"/>
    </row>
    <row r="1238" spans="2:6" ht="22.5" x14ac:dyDescent="0.25">
      <c r="B1238" s="22">
        <v>54410</v>
      </c>
      <c r="C1238" s="23" t="s">
        <v>1321</v>
      </c>
      <c r="D1238" s="24" t="s">
        <v>90</v>
      </c>
      <c r="E1238" s="25">
        <v>296.66000000000003</v>
      </c>
      <c r="F1238" s="33">
        <f>IF($J$2="Sim",E1238*(1+Inflação!$E$18/100),E1238)</f>
        <v>330.18050338</v>
      </c>
    </row>
    <row r="1239" spans="2:6" x14ac:dyDescent="0.25">
      <c r="B1239" s="22">
        <v>54450</v>
      </c>
      <c r="C1239" s="23" t="s">
        <v>1322</v>
      </c>
      <c r="D1239" s="24" t="s">
        <v>90</v>
      </c>
      <c r="E1239" s="25">
        <v>17.690000000000001</v>
      </c>
      <c r="F1239" s="34">
        <f>IF($J$2="Sim",E1239*(1+Inflação!$E$18/100),E1239)</f>
        <v>19.688846169999998</v>
      </c>
    </row>
    <row r="1240" spans="2:6" x14ac:dyDescent="0.25">
      <c r="B1240" s="22">
        <v>54451</v>
      </c>
      <c r="C1240" s="23" t="s">
        <v>1323</v>
      </c>
      <c r="D1240" s="24" t="s">
        <v>90</v>
      </c>
      <c r="E1240" s="25">
        <v>12.32</v>
      </c>
      <c r="F1240" s="33">
        <f>IF($J$2="Sim",E1240*(1+Inflação!$E$18/100),E1240)</f>
        <v>13.712073759999999</v>
      </c>
    </row>
    <row r="1241" spans="2:6" x14ac:dyDescent="0.25">
      <c r="B1241" s="22">
        <v>54452</v>
      </c>
      <c r="C1241" s="23" t="s">
        <v>1324</v>
      </c>
      <c r="D1241" s="24" t="s">
        <v>90</v>
      </c>
      <c r="E1241" s="25">
        <v>50.06</v>
      </c>
      <c r="F1241" s="34">
        <f>IF($J$2="Sim",E1241*(1+Inflação!$E$18/100),E1241)</f>
        <v>55.716429579999996</v>
      </c>
    </row>
    <row r="1242" spans="2:6" x14ac:dyDescent="0.25">
      <c r="B1242" s="22">
        <v>54453</v>
      </c>
      <c r="C1242" s="23" t="s">
        <v>1325</v>
      </c>
      <c r="D1242" s="24" t="s">
        <v>90</v>
      </c>
      <c r="E1242" s="25">
        <v>46.53</v>
      </c>
      <c r="F1242" s="33">
        <f>IF($J$2="Sim",E1242*(1+Inflação!$E$18/100),E1242)</f>
        <v>51.787564289999999</v>
      </c>
    </row>
    <row r="1243" spans="2:6" x14ac:dyDescent="0.25">
      <c r="B1243" s="22">
        <v>54454</v>
      </c>
      <c r="C1243" s="23" t="s">
        <v>1326</v>
      </c>
      <c r="D1243" s="24" t="s">
        <v>90</v>
      </c>
      <c r="E1243" s="25">
        <v>70.45</v>
      </c>
      <c r="F1243" s="34">
        <f>IF($J$2="Sim",E1243*(1+Inflação!$E$18/100),E1243)</f>
        <v>78.410356849999999</v>
      </c>
    </row>
    <row r="1244" spans="2:6" x14ac:dyDescent="0.25">
      <c r="B1244" s="22">
        <v>54455</v>
      </c>
      <c r="C1244" s="23" t="s">
        <v>1327</v>
      </c>
      <c r="D1244" s="24" t="s">
        <v>90</v>
      </c>
      <c r="E1244" s="25">
        <v>58.31</v>
      </c>
      <c r="F1244" s="33">
        <f>IF($J$2="Sim",E1244*(1+Inflação!$E$18/100),E1244)</f>
        <v>64.898621829999996</v>
      </c>
    </row>
    <row r="1245" spans="2:6" x14ac:dyDescent="0.25">
      <c r="B1245" s="22">
        <v>54456</v>
      </c>
      <c r="C1245" s="23" t="s">
        <v>1328</v>
      </c>
      <c r="D1245" s="24" t="s">
        <v>90</v>
      </c>
      <c r="E1245" s="25">
        <v>35624.68</v>
      </c>
      <c r="F1245" s="34">
        <f>IF($J$2="Sim",E1245*(1+Inflação!$E$18/100),E1245)</f>
        <v>39650.019467239996</v>
      </c>
    </row>
    <row r="1246" spans="2:6" x14ac:dyDescent="0.25">
      <c r="B1246" s="22">
        <v>54457</v>
      </c>
      <c r="C1246" s="23" t="s">
        <v>1329</v>
      </c>
      <c r="D1246" s="24" t="s">
        <v>90</v>
      </c>
      <c r="E1246" s="25">
        <v>60217.9</v>
      </c>
      <c r="F1246" s="33">
        <f>IF($J$2="Sim",E1246*(1+Inflação!$E$18/100),E1246)</f>
        <v>67022.101174700001</v>
      </c>
    </row>
    <row r="1247" spans="2:6" x14ac:dyDescent="0.25">
      <c r="B1247" s="22">
        <v>54458</v>
      </c>
      <c r="C1247" s="23" t="s">
        <v>1330</v>
      </c>
      <c r="D1247" s="24" t="s">
        <v>90</v>
      </c>
      <c r="E1247" s="25">
        <v>34369.620000000003</v>
      </c>
      <c r="F1247" s="34">
        <f>IF($J$2="Sim",E1247*(1+Inflação!$E$18/100),E1247)</f>
        <v>38253.146472660002</v>
      </c>
    </row>
    <row r="1248" spans="2:6" x14ac:dyDescent="0.25">
      <c r="B1248" s="22">
        <v>54459</v>
      </c>
      <c r="C1248" s="23" t="s">
        <v>1331</v>
      </c>
      <c r="D1248" s="24" t="s">
        <v>90</v>
      </c>
      <c r="E1248" s="25">
        <v>32054.57</v>
      </c>
      <c r="F1248" s="33">
        <f>IF($J$2="Sim",E1248*(1+Inflação!$E$18/100),E1248)</f>
        <v>35676.512028009995</v>
      </c>
    </row>
    <row r="1249" spans="2:6" x14ac:dyDescent="0.25">
      <c r="B1249" s="22">
        <v>54460</v>
      </c>
      <c r="C1249" s="23" t="s">
        <v>1332</v>
      </c>
      <c r="D1249" s="24" t="s">
        <v>90</v>
      </c>
      <c r="E1249" s="25">
        <v>31602.720000000001</v>
      </c>
      <c r="F1249" s="34">
        <f>IF($J$2="Sim",E1249*(1+Inflação!$E$18/100),E1249)</f>
        <v>35173.606140960001</v>
      </c>
    </row>
    <row r="1250" spans="2:6" x14ac:dyDescent="0.25">
      <c r="B1250" s="22">
        <v>54461</v>
      </c>
      <c r="C1250" s="23" t="s">
        <v>1333</v>
      </c>
      <c r="D1250" s="24" t="s">
        <v>90</v>
      </c>
      <c r="E1250" s="25">
        <v>42492.44</v>
      </c>
      <c r="F1250" s="33">
        <f>IF($J$2="Sim",E1250*(1+Inflação!$E$18/100),E1250)</f>
        <v>47293.788272919999</v>
      </c>
    </row>
    <row r="1251" spans="2:6" x14ac:dyDescent="0.25">
      <c r="B1251" s="22">
        <v>54462</v>
      </c>
      <c r="C1251" s="23" t="s">
        <v>1334</v>
      </c>
      <c r="D1251" s="24" t="s">
        <v>90</v>
      </c>
      <c r="E1251" s="25">
        <v>79200.69</v>
      </c>
      <c r="F1251" s="34">
        <f>IF($J$2="Sim",E1251*(1+Inflação!$E$18/100),E1251)</f>
        <v>88149.813565169999</v>
      </c>
    </row>
    <row r="1252" spans="2:6" x14ac:dyDescent="0.25">
      <c r="B1252" s="22">
        <v>54470</v>
      </c>
      <c r="C1252" s="23" t="s">
        <v>1335</v>
      </c>
      <c r="D1252" s="24" t="s">
        <v>90</v>
      </c>
      <c r="E1252" s="25">
        <v>1064.18</v>
      </c>
      <c r="F1252" s="33">
        <f>IF($J$2="Sim",E1252*(1+Inflação!$E$18/100),E1252)</f>
        <v>1184.4248907399999</v>
      </c>
    </row>
    <row r="1253" spans="2:6" x14ac:dyDescent="0.25">
      <c r="B1253" s="22">
        <v>54472</v>
      </c>
      <c r="C1253" s="23" t="s">
        <v>1336</v>
      </c>
      <c r="D1253" s="24" t="s">
        <v>90</v>
      </c>
      <c r="E1253" s="25">
        <v>2818.05</v>
      </c>
      <c r="F1253" s="34">
        <f>IF($J$2="Sim",E1253*(1+Inflação!$E$18/100),E1253)</f>
        <v>3136.4699236500001</v>
      </c>
    </row>
    <row r="1254" spans="2:6" x14ac:dyDescent="0.25">
      <c r="B1254" s="22">
        <v>54474</v>
      </c>
      <c r="C1254" s="23" t="s">
        <v>1337</v>
      </c>
      <c r="D1254" s="24" t="s">
        <v>90</v>
      </c>
      <c r="E1254" s="25">
        <v>7483.05</v>
      </c>
      <c r="F1254" s="33">
        <f>IF($J$2="Sim",E1254*(1+Inflação!$E$18/100),E1254)</f>
        <v>8328.5822686499996</v>
      </c>
    </row>
    <row r="1255" spans="2:6" x14ac:dyDescent="0.25">
      <c r="B1255" s="22">
        <v>54476</v>
      </c>
      <c r="C1255" s="23" t="s">
        <v>1338</v>
      </c>
      <c r="D1255" s="24" t="s">
        <v>90</v>
      </c>
      <c r="E1255" s="25">
        <v>7600.61</v>
      </c>
      <c r="F1255" s="34">
        <f>IF($J$2="Sim",E1255*(1+Inflação!$E$18/100),E1255)</f>
        <v>8459.4257257299996</v>
      </c>
    </row>
    <row r="1256" spans="2:6" ht="22.5" x14ac:dyDescent="0.25">
      <c r="B1256" s="22">
        <v>54485</v>
      </c>
      <c r="C1256" s="23" t="s">
        <v>1339</v>
      </c>
      <c r="D1256" s="24" t="s">
        <v>90</v>
      </c>
      <c r="E1256" s="25">
        <v>974.14</v>
      </c>
      <c r="F1256" s="33">
        <f>IF($J$2="Sim",E1256*(1+Inflação!$E$18/100),E1256)</f>
        <v>1084.2110010199999</v>
      </c>
    </row>
    <row r="1257" spans="2:6" ht="22.5" x14ac:dyDescent="0.25">
      <c r="B1257" s="22">
        <v>54486</v>
      </c>
      <c r="C1257" s="23" t="s">
        <v>1340</v>
      </c>
      <c r="D1257" s="24" t="s">
        <v>90</v>
      </c>
      <c r="E1257" s="25">
        <v>974.14</v>
      </c>
      <c r="F1257" s="34">
        <f>IF($J$2="Sim",E1257*(1+Inflação!$E$18/100),E1257)</f>
        <v>1084.2110010199999</v>
      </c>
    </row>
    <row r="1258" spans="2:6" ht="22.5" x14ac:dyDescent="0.25">
      <c r="B1258" s="22">
        <v>54487</v>
      </c>
      <c r="C1258" s="23" t="s">
        <v>1341</v>
      </c>
      <c r="D1258" s="24" t="s">
        <v>90</v>
      </c>
      <c r="E1258" s="25">
        <v>966.43</v>
      </c>
      <c r="F1258" s="33">
        <f>IF($J$2="Sim",E1258*(1+Inflação!$E$18/100),E1258)</f>
        <v>1075.6298249899999</v>
      </c>
    </row>
    <row r="1259" spans="2:6" x14ac:dyDescent="0.25">
      <c r="B1259" s="22">
        <v>54489</v>
      </c>
      <c r="C1259" s="23" t="s">
        <v>1342</v>
      </c>
      <c r="D1259" s="24" t="s">
        <v>90</v>
      </c>
      <c r="E1259" s="25">
        <v>1787.05</v>
      </c>
      <c r="F1259" s="34">
        <f>IF($J$2="Sim",E1259*(1+Inflação!$E$18/100),E1259)</f>
        <v>1988.9741406499998</v>
      </c>
    </row>
    <row r="1260" spans="2:6" x14ac:dyDescent="0.25">
      <c r="B1260" s="22">
        <v>54491</v>
      </c>
      <c r="C1260" s="23" t="s">
        <v>1343</v>
      </c>
      <c r="D1260" s="24" t="s">
        <v>90</v>
      </c>
      <c r="E1260" s="25">
        <v>1787.05</v>
      </c>
      <c r="F1260" s="33">
        <f>IF($J$2="Sim",E1260*(1+Inflação!$E$18/100),E1260)</f>
        <v>1988.9741406499998</v>
      </c>
    </row>
    <row r="1261" spans="2:6" x14ac:dyDescent="0.25">
      <c r="B1261" s="22">
        <v>54492</v>
      </c>
      <c r="C1261" s="23" t="s">
        <v>1344</v>
      </c>
      <c r="D1261" s="24" t="s">
        <v>90</v>
      </c>
      <c r="E1261" s="25">
        <v>1787.05</v>
      </c>
      <c r="F1261" s="34">
        <f>IF($J$2="Sim",E1261*(1+Inflação!$E$18/100),E1261)</f>
        <v>1988.9741406499998</v>
      </c>
    </row>
    <row r="1262" spans="2:6" x14ac:dyDescent="0.25">
      <c r="B1262" s="22">
        <v>54494</v>
      </c>
      <c r="C1262" s="23" t="s">
        <v>1345</v>
      </c>
      <c r="D1262" s="24" t="s">
        <v>90</v>
      </c>
      <c r="E1262" s="25">
        <v>1787.05</v>
      </c>
      <c r="F1262" s="33">
        <f>IF($J$2="Sim",E1262*(1+Inflação!$E$18/100),E1262)</f>
        <v>1988.9741406499998</v>
      </c>
    </row>
    <row r="1263" spans="2:6" x14ac:dyDescent="0.25">
      <c r="B1263" s="22">
        <v>54495</v>
      </c>
      <c r="C1263" s="23" t="s">
        <v>1346</v>
      </c>
      <c r="D1263" s="24" t="s">
        <v>90</v>
      </c>
      <c r="E1263" s="25">
        <v>3230.76</v>
      </c>
      <c r="F1263" s="34">
        <f>IF($J$2="Sim",E1263*(1+Inflação!$E$18/100),E1263)</f>
        <v>3595.81326468</v>
      </c>
    </row>
    <row r="1264" spans="2:6" x14ac:dyDescent="0.25">
      <c r="B1264" s="22">
        <v>54497</v>
      </c>
      <c r="C1264" s="23" t="s">
        <v>1347</v>
      </c>
      <c r="D1264" s="24" t="s">
        <v>90</v>
      </c>
      <c r="E1264" s="25">
        <v>3230.76</v>
      </c>
      <c r="F1264" s="33">
        <f>IF($J$2="Sim",E1264*(1+Inflação!$E$18/100),E1264)</f>
        <v>3595.81326468</v>
      </c>
    </row>
    <row r="1265" spans="2:6" x14ac:dyDescent="0.25">
      <c r="B1265" s="18">
        <v>54500</v>
      </c>
      <c r="C1265" s="19" t="s">
        <v>1348</v>
      </c>
      <c r="D1265" s="20"/>
      <c r="E1265" s="21" t="s">
        <v>72</v>
      </c>
      <c r="F1265" s="34"/>
    </row>
    <row r="1266" spans="2:6" x14ac:dyDescent="0.25">
      <c r="B1266" s="22">
        <v>54501</v>
      </c>
      <c r="C1266" s="23" t="s">
        <v>1349</v>
      </c>
      <c r="D1266" s="24" t="s">
        <v>90</v>
      </c>
      <c r="E1266" s="25">
        <v>922.65</v>
      </c>
      <c r="F1266" s="33">
        <f>IF($J$2="Sim",E1266*(1+Inflação!$E$18/100),E1266)</f>
        <v>1026.9029914499999</v>
      </c>
    </row>
    <row r="1267" spans="2:6" x14ac:dyDescent="0.25">
      <c r="B1267" s="22">
        <v>54502</v>
      </c>
      <c r="C1267" s="23" t="s">
        <v>1350</v>
      </c>
      <c r="D1267" s="24" t="s">
        <v>90</v>
      </c>
      <c r="E1267" s="25">
        <v>938.74</v>
      </c>
      <c r="F1267" s="34">
        <f>IF($J$2="Sim",E1267*(1+Inflação!$E$18/100),E1267)</f>
        <v>1044.81104882</v>
      </c>
    </row>
    <row r="1268" spans="2:6" x14ac:dyDescent="0.25">
      <c r="B1268" s="22">
        <v>54511</v>
      </c>
      <c r="C1268" s="23" t="s">
        <v>1351</v>
      </c>
      <c r="D1268" s="24" t="s">
        <v>90</v>
      </c>
      <c r="E1268" s="25">
        <v>128.72</v>
      </c>
      <c r="F1268" s="33">
        <f>IF($J$2="Sim",E1268*(1+Inflação!$E$18/100),E1268)</f>
        <v>143.26445895999998</v>
      </c>
    </row>
    <row r="1269" spans="2:6" x14ac:dyDescent="0.25">
      <c r="B1269" s="22">
        <v>54533</v>
      </c>
      <c r="C1269" s="23" t="s">
        <v>1352</v>
      </c>
      <c r="D1269" s="24" t="s">
        <v>90</v>
      </c>
      <c r="E1269" s="25">
        <v>133.33000000000001</v>
      </c>
      <c r="F1269" s="34">
        <f>IF($J$2="Sim",E1269*(1+Inflação!$E$18/100),E1269)</f>
        <v>148.39535669</v>
      </c>
    </row>
    <row r="1270" spans="2:6" x14ac:dyDescent="0.25">
      <c r="B1270" s="22">
        <v>54534</v>
      </c>
      <c r="C1270" s="23" t="s">
        <v>1353</v>
      </c>
      <c r="D1270" s="24" t="s">
        <v>90</v>
      </c>
      <c r="E1270" s="25">
        <v>109.15</v>
      </c>
      <c r="F1270" s="33">
        <f>IF($J$2="Sim",E1270*(1+Inflação!$E$18/100),E1270)</f>
        <v>121.48318594999999</v>
      </c>
    </row>
    <row r="1271" spans="2:6" ht="22.5" x14ac:dyDescent="0.25">
      <c r="B1271" s="22">
        <v>54540</v>
      </c>
      <c r="C1271" s="23" t="s">
        <v>1354</v>
      </c>
      <c r="D1271" s="24" t="s">
        <v>90</v>
      </c>
      <c r="E1271" s="25">
        <v>273.23</v>
      </c>
      <c r="F1271" s="34">
        <f>IF($J$2="Sim",E1271*(1+Inflação!$E$18/100),E1271)</f>
        <v>304.10307739000001</v>
      </c>
    </row>
    <row r="1272" spans="2:6" ht="22.5" x14ac:dyDescent="0.25">
      <c r="B1272" s="22">
        <v>54541</v>
      </c>
      <c r="C1272" s="23" t="s">
        <v>1355</v>
      </c>
      <c r="D1272" s="24" t="s">
        <v>90</v>
      </c>
      <c r="E1272" s="25">
        <v>316.57</v>
      </c>
      <c r="F1272" s="33">
        <f>IF($J$2="Sim",E1272*(1+Inflação!$E$18/100),E1272)</f>
        <v>352.34019400999995</v>
      </c>
    </row>
    <row r="1273" spans="2:6" ht="22.5" x14ac:dyDescent="0.25">
      <c r="B1273" s="22">
        <v>54542</v>
      </c>
      <c r="C1273" s="23" t="s">
        <v>1356</v>
      </c>
      <c r="D1273" s="24" t="s">
        <v>90</v>
      </c>
      <c r="E1273" s="25">
        <v>722.53</v>
      </c>
      <c r="F1273" s="34">
        <f>IF($J$2="Sim",E1273*(1+Inflação!$E$18/100),E1273)</f>
        <v>804.17083228999991</v>
      </c>
    </row>
    <row r="1274" spans="2:6" ht="22.5" x14ac:dyDescent="0.25">
      <c r="B1274" s="22">
        <v>54543</v>
      </c>
      <c r="C1274" s="23" t="s">
        <v>1357</v>
      </c>
      <c r="D1274" s="24" t="s">
        <v>90</v>
      </c>
      <c r="E1274" s="25">
        <v>1085.47</v>
      </c>
      <c r="F1274" s="33">
        <f>IF($J$2="Sim",E1274*(1+Inflação!$E$18/100),E1274)</f>
        <v>1208.1205117099998</v>
      </c>
    </row>
    <row r="1275" spans="2:6" x14ac:dyDescent="0.25">
      <c r="B1275" s="22">
        <v>54550</v>
      </c>
      <c r="C1275" s="23" t="s">
        <v>1358</v>
      </c>
      <c r="D1275" s="24" t="s">
        <v>90</v>
      </c>
      <c r="E1275" s="25">
        <v>111.64</v>
      </c>
      <c r="F1275" s="34">
        <f>IF($J$2="Sim",E1275*(1+Inflação!$E$18/100),E1275)</f>
        <v>124.25453851999998</v>
      </c>
    </row>
    <row r="1276" spans="2:6" x14ac:dyDescent="0.25">
      <c r="B1276" s="22">
        <v>54551</v>
      </c>
      <c r="C1276" s="23" t="s">
        <v>1359</v>
      </c>
      <c r="D1276" s="24" t="s">
        <v>90</v>
      </c>
      <c r="E1276" s="25">
        <v>295.25</v>
      </c>
      <c r="F1276" s="33">
        <f>IF($J$2="Sim",E1276*(1+Inflação!$E$18/100),E1276)</f>
        <v>328.61118324999995</v>
      </c>
    </row>
    <row r="1277" spans="2:6" x14ac:dyDescent="0.25">
      <c r="B1277" s="22">
        <v>54552</v>
      </c>
      <c r="C1277" s="23" t="s">
        <v>1360</v>
      </c>
      <c r="D1277" s="24" t="s">
        <v>90</v>
      </c>
      <c r="E1277" s="25">
        <v>207.08</v>
      </c>
      <c r="F1277" s="34">
        <f>IF($J$2="Sim",E1277*(1+Inflação!$E$18/100),E1277)</f>
        <v>230.47859044</v>
      </c>
    </row>
    <row r="1278" spans="2:6" x14ac:dyDescent="0.25">
      <c r="B1278" s="22">
        <v>54560</v>
      </c>
      <c r="C1278" s="23" t="s">
        <v>1361</v>
      </c>
      <c r="D1278" s="24" t="s">
        <v>90</v>
      </c>
      <c r="E1278" s="25">
        <v>86.16</v>
      </c>
      <c r="F1278" s="33">
        <f>IF($J$2="Sim",E1278*(1+Inflação!$E$18/100),E1278)</f>
        <v>95.89547687999999</v>
      </c>
    </row>
    <row r="1279" spans="2:6" x14ac:dyDescent="0.25">
      <c r="B1279" s="22">
        <v>54576</v>
      </c>
      <c r="C1279" s="23" t="s">
        <v>1362</v>
      </c>
      <c r="D1279" s="24" t="s">
        <v>90</v>
      </c>
      <c r="E1279" s="25">
        <v>2.59</v>
      </c>
      <c r="F1279" s="34">
        <f>IF($J$2="Sim",E1279*(1+Inflação!$E$18/100),E1279)</f>
        <v>2.8826518699999997</v>
      </c>
    </row>
    <row r="1280" spans="2:6" x14ac:dyDescent="0.25">
      <c r="B1280" s="22">
        <v>54580</v>
      </c>
      <c r="C1280" s="23" t="s">
        <v>1363</v>
      </c>
      <c r="D1280" s="24" t="s">
        <v>90</v>
      </c>
      <c r="E1280" s="25">
        <v>51.71</v>
      </c>
      <c r="F1280" s="33">
        <f>IF($J$2="Sim",E1280*(1+Inflação!$E$18/100),E1280)</f>
        <v>57.552868029999999</v>
      </c>
    </row>
    <row r="1281" spans="2:6" ht="22.5" x14ac:dyDescent="0.25">
      <c r="B1281" s="22">
        <v>54581</v>
      </c>
      <c r="C1281" s="23" t="s">
        <v>1364</v>
      </c>
      <c r="D1281" s="24" t="s">
        <v>90</v>
      </c>
      <c r="E1281" s="25">
        <v>189.35</v>
      </c>
      <c r="F1281" s="34">
        <f>IF($J$2="Sim",E1281*(1+Inflação!$E$18/100),E1281)</f>
        <v>210.74522454999996</v>
      </c>
    </row>
    <row r="1282" spans="2:6" ht="22.5" x14ac:dyDescent="0.25">
      <c r="B1282" s="22">
        <v>54582</v>
      </c>
      <c r="C1282" s="23" t="s">
        <v>1365</v>
      </c>
      <c r="D1282" s="24" t="s">
        <v>90</v>
      </c>
      <c r="E1282" s="25">
        <v>328.27</v>
      </c>
      <c r="F1282" s="33">
        <f>IF($J$2="Sim",E1282*(1+Inflação!$E$18/100),E1282)</f>
        <v>365.36221210999997</v>
      </c>
    </row>
    <row r="1283" spans="2:6" x14ac:dyDescent="0.25">
      <c r="B1283" s="22">
        <v>54583</v>
      </c>
      <c r="C1283" s="23" t="s">
        <v>1366</v>
      </c>
      <c r="D1283" s="24" t="s">
        <v>90</v>
      </c>
      <c r="E1283" s="25">
        <v>263.19</v>
      </c>
      <c r="F1283" s="34">
        <f>IF($J$2="Sim",E1283*(1+Inflação!$E$18/100),E1283)</f>
        <v>292.92862766999997</v>
      </c>
    </row>
    <row r="1284" spans="2:6" x14ac:dyDescent="0.25">
      <c r="B1284" s="18">
        <v>54800</v>
      </c>
      <c r="C1284" s="19" t="s">
        <v>1367</v>
      </c>
      <c r="D1284" s="20"/>
      <c r="E1284" s="21" t="s">
        <v>72</v>
      </c>
      <c r="F1284" s="33"/>
    </row>
    <row r="1285" spans="2:6" x14ac:dyDescent="0.25">
      <c r="B1285" s="22">
        <v>54801</v>
      </c>
      <c r="C1285" s="23" t="s">
        <v>1368</v>
      </c>
      <c r="D1285" s="24" t="s">
        <v>90</v>
      </c>
      <c r="E1285" s="25">
        <v>3.71</v>
      </c>
      <c r="F1285" s="34">
        <f>IF($J$2="Sim",E1285*(1+Inflação!$E$18/100),E1285)</f>
        <v>4.1292040299999995</v>
      </c>
    </row>
    <row r="1286" spans="2:6" x14ac:dyDescent="0.25">
      <c r="B1286" s="22">
        <v>54802</v>
      </c>
      <c r="C1286" s="23" t="s">
        <v>1369</v>
      </c>
      <c r="D1286" s="24" t="s">
        <v>90</v>
      </c>
      <c r="E1286" s="25">
        <v>6.74</v>
      </c>
      <c r="F1286" s="33">
        <f>IF($J$2="Sim",E1286*(1+Inflação!$E$18/100),E1286)</f>
        <v>7.5015728199999998</v>
      </c>
    </row>
    <row r="1287" spans="2:6" x14ac:dyDescent="0.25">
      <c r="B1287" s="22">
        <v>54803</v>
      </c>
      <c r="C1287" s="23" t="s">
        <v>1370</v>
      </c>
      <c r="D1287" s="24" t="s">
        <v>90</v>
      </c>
      <c r="E1287" s="25">
        <v>2.34</v>
      </c>
      <c r="F1287" s="34">
        <f>IF($J$2="Sim",E1287*(1+Inflação!$E$18/100),E1287)</f>
        <v>2.6044036199999998</v>
      </c>
    </row>
    <row r="1288" spans="2:6" ht="22.5" x14ac:dyDescent="0.25">
      <c r="B1288" s="22">
        <v>54804</v>
      </c>
      <c r="C1288" s="23" t="s">
        <v>1371</v>
      </c>
      <c r="D1288" s="24" t="s">
        <v>90</v>
      </c>
      <c r="E1288" s="25">
        <v>2.81</v>
      </c>
      <c r="F1288" s="33">
        <f>IF($J$2="Sim",E1288*(1+Inflação!$E$18/100),E1288)</f>
        <v>3.1275103299999998</v>
      </c>
    </row>
    <row r="1289" spans="2:6" x14ac:dyDescent="0.25">
      <c r="B1289" s="22">
        <v>54805</v>
      </c>
      <c r="C1289" s="23" t="s">
        <v>1372</v>
      </c>
      <c r="D1289" s="24" t="s">
        <v>90</v>
      </c>
      <c r="E1289" s="25">
        <v>39.799999999999997</v>
      </c>
      <c r="F1289" s="34">
        <f>IF($J$2="Sim",E1289*(1+Inflação!$E$18/100),E1289)</f>
        <v>44.297121399999995</v>
      </c>
    </row>
    <row r="1290" spans="2:6" ht="22.5" x14ac:dyDescent="0.25">
      <c r="B1290" s="22">
        <v>54810</v>
      </c>
      <c r="C1290" s="23" t="s">
        <v>1373</v>
      </c>
      <c r="D1290" s="24" t="s">
        <v>90</v>
      </c>
      <c r="E1290" s="25">
        <v>6.22</v>
      </c>
      <c r="F1290" s="33">
        <f>IF($J$2="Sim",E1290*(1+Inflação!$E$18/100),E1290)</f>
        <v>6.9228164599999991</v>
      </c>
    </row>
    <row r="1291" spans="2:6" ht="22.5" x14ac:dyDescent="0.25">
      <c r="B1291" s="22">
        <v>54811</v>
      </c>
      <c r="C1291" s="23" t="s">
        <v>1374</v>
      </c>
      <c r="D1291" s="24" t="s">
        <v>90</v>
      </c>
      <c r="E1291" s="25">
        <v>7.56</v>
      </c>
      <c r="F1291" s="34">
        <f>IF($J$2="Sim",E1291*(1+Inflação!$E$18/100),E1291)</f>
        <v>8.4142270799999981</v>
      </c>
    </row>
    <row r="1292" spans="2:6" x14ac:dyDescent="0.25">
      <c r="B1292" s="22">
        <v>54812</v>
      </c>
      <c r="C1292" s="23" t="s">
        <v>1375</v>
      </c>
      <c r="D1292" s="24" t="s">
        <v>90</v>
      </c>
      <c r="E1292" s="25">
        <v>6.64</v>
      </c>
      <c r="F1292" s="33">
        <f>IF($J$2="Sim",E1292*(1+Inflação!$E$18/100),E1292)</f>
        <v>7.3902735199999992</v>
      </c>
    </row>
    <row r="1293" spans="2:6" x14ac:dyDescent="0.25">
      <c r="B1293" s="22">
        <v>54813</v>
      </c>
      <c r="C1293" s="23" t="s">
        <v>1376</v>
      </c>
      <c r="D1293" s="24" t="s">
        <v>90</v>
      </c>
      <c r="E1293" s="25">
        <v>3.15</v>
      </c>
      <c r="F1293" s="34">
        <f>IF($J$2="Sim",E1293*(1+Inflação!$E$18/100),E1293)</f>
        <v>3.5059279499999998</v>
      </c>
    </row>
    <row r="1294" spans="2:6" ht="22.5" x14ac:dyDescent="0.25">
      <c r="B1294" s="22">
        <v>54824</v>
      </c>
      <c r="C1294" s="23" t="s">
        <v>1377</v>
      </c>
      <c r="D1294" s="24" t="s">
        <v>90</v>
      </c>
      <c r="E1294" s="25">
        <v>258.10000000000002</v>
      </c>
      <c r="F1294" s="33">
        <f>IF($J$2="Sim",E1294*(1+Inflação!$E$18/100),E1294)</f>
        <v>287.26349329999999</v>
      </c>
    </row>
    <row r="1295" spans="2:6" ht="22.5" x14ac:dyDescent="0.25">
      <c r="B1295" s="22">
        <v>54826</v>
      </c>
      <c r="C1295" s="23" t="s">
        <v>1378</v>
      </c>
      <c r="D1295" s="24" t="s">
        <v>90</v>
      </c>
      <c r="E1295" s="25">
        <v>298.45</v>
      </c>
      <c r="F1295" s="34">
        <f>IF($J$2="Sim",E1295*(1+Inflação!$E$18/100),E1295)</f>
        <v>332.17276084999997</v>
      </c>
    </row>
    <row r="1296" spans="2:6" x14ac:dyDescent="0.25">
      <c r="B1296" s="22">
        <v>54840</v>
      </c>
      <c r="C1296" s="23" t="s">
        <v>1379</v>
      </c>
      <c r="D1296" s="24" t="s">
        <v>90</v>
      </c>
      <c r="E1296" s="25">
        <v>30.72</v>
      </c>
      <c r="F1296" s="33">
        <f>IF($J$2="Sim",E1296*(1+Inflação!$E$18/100),E1296)</f>
        <v>34.191144959999995</v>
      </c>
    </row>
    <row r="1297" spans="2:6" ht="22.5" x14ac:dyDescent="0.25">
      <c r="B1297" s="22">
        <v>54842</v>
      </c>
      <c r="C1297" s="23" t="s">
        <v>1380</v>
      </c>
      <c r="D1297" s="24" t="s">
        <v>90</v>
      </c>
      <c r="E1297" s="25">
        <v>46.34</v>
      </c>
      <c r="F1297" s="34">
        <f>IF($J$2="Sim",E1297*(1+Inflação!$E$18/100),E1297)</f>
        <v>51.576095619999997</v>
      </c>
    </row>
    <row r="1298" spans="2:6" ht="22.5" x14ac:dyDescent="0.25">
      <c r="B1298" s="22">
        <v>54844</v>
      </c>
      <c r="C1298" s="23" t="s">
        <v>1381</v>
      </c>
      <c r="D1298" s="24" t="s">
        <v>90</v>
      </c>
      <c r="E1298" s="25">
        <v>87.69</v>
      </c>
      <c r="F1298" s="33">
        <f>IF($J$2="Sim",E1298*(1+Inflação!$E$18/100),E1298)</f>
        <v>97.598356169999988</v>
      </c>
    </row>
    <row r="1299" spans="2:6" x14ac:dyDescent="0.25">
      <c r="B1299" s="22">
        <v>54845</v>
      </c>
      <c r="C1299" s="23" t="s">
        <v>1382</v>
      </c>
      <c r="D1299" s="24" t="s">
        <v>90</v>
      </c>
      <c r="E1299" s="25">
        <v>73.16</v>
      </c>
      <c r="F1299" s="34">
        <f>IF($J$2="Sim",E1299*(1+Inflação!$E$18/100),E1299)</f>
        <v>81.426567879999993</v>
      </c>
    </row>
    <row r="1300" spans="2:6" x14ac:dyDescent="0.25">
      <c r="B1300" s="22">
        <v>54846</v>
      </c>
      <c r="C1300" s="23" t="s">
        <v>1383</v>
      </c>
      <c r="D1300" s="24" t="s">
        <v>90</v>
      </c>
      <c r="E1300" s="25">
        <v>170.19</v>
      </c>
      <c r="F1300" s="33">
        <f>IF($J$2="Sim",E1300*(1+Inflação!$E$18/100),E1300)</f>
        <v>189.42027866999999</v>
      </c>
    </row>
    <row r="1301" spans="2:6" x14ac:dyDescent="0.25">
      <c r="B1301" s="22">
        <v>54847</v>
      </c>
      <c r="C1301" s="23" t="s">
        <v>1384</v>
      </c>
      <c r="D1301" s="24" t="s">
        <v>90</v>
      </c>
      <c r="E1301" s="25">
        <v>489.3</v>
      </c>
      <c r="F1301" s="34">
        <f>IF($J$2="Sim",E1301*(1+Inflação!$E$18/100),E1301)</f>
        <v>544.58747489999996</v>
      </c>
    </row>
    <row r="1302" spans="2:6" x14ac:dyDescent="0.25">
      <c r="B1302" s="22">
        <v>54850</v>
      </c>
      <c r="C1302" s="23" t="s">
        <v>1385</v>
      </c>
      <c r="D1302" s="24" t="s">
        <v>90</v>
      </c>
      <c r="E1302" s="25">
        <v>96.85</v>
      </c>
      <c r="F1302" s="33">
        <f>IF($J$2="Sim",E1302*(1+Inflação!$E$18/100),E1302)</f>
        <v>107.79337204999999</v>
      </c>
    </row>
    <row r="1303" spans="2:6" x14ac:dyDescent="0.25">
      <c r="B1303" s="22">
        <v>54851</v>
      </c>
      <c r="C1303" s="23" t="s">
        <v>1386</v>
      </c>
      <c r="D1303" s="24" t="s">
        <v>90</v>
      </c>
      <c r="E1303" s="25">
        <v>84.65</v>
      </c>
      <c r="F1303" s="34">
        <f>IF($J$2="Sim",E1303*(1+Inflação!$E$18/100),E1303)</f>
        <v>94.214857449999997</v>
      </c>
    </row>
    <row r="1304" spans="2:6" x14ac:dyDescent="0.25">
      <c r="B1304" s="22">
        <v>54852</v>
      </c>
      <c r="C1304" s="23" t="s">
        <v>1387</v>
      </c>
      <c r="D1304" s="24" t="s">
        <v>90</v>
      </c>
      <c r="E1304" s="25">
        <v>115.39</v>
      </c>
      <c r="F1304" s="33">
        <f>IF($J$2="Sim",E1304*(1+Inflação!$E$18/100),E1304)</f>
        <v>128.42826226999998</v>
      </c>
    </row>
    <row r="1305" spans="2:6" x14ac:dyDescent="0.25">
      <c r="B1305" s="22">
        <v>54853</v>
      </c>
      <c r="C1305" s="23" t="s">
        <v>1388</v>
      </c>
      <c r="D1305" s="24" t="s">
        <v>90</v>
      </c>
      <c r="E1305" s="25">
        <v>168.35</v>
      </c>
      <c r="F1305" s="34">
        <f>IF($J$2="Sim",E1305*(1+Inflação!$E$18/100),E1305)</f>
        <v>187.37237154999997</v>
      </c>
    </row>
    <row r="1306" spans="2:6" x14ac:dyDescent="0.25">
      <c r="B1306" s="22">
        <v>54854</v>
      </c>
      <c r="C1306" s="23" t="s">
        <v>1389</v>
      </c>
      <c r="D1306" s="24" t="s">
        <v>90</v>
      </c>
      <c r="E1306" s="25">
        <v>207.6</v>
      </c>
      <c r="F1306" s="33">
        <f>IF($J$2="Sim",E1306*(1+Inflação!$E$18/100),E1306)</f>
        <v>231.05734679999998</v>
      </c>
    </row>
    <row r="1307" spans="2:6" ht="22.5" x14ac:dyDescent="0.25">
      <c r="B1307" s="22">
        <v>54855</v>
      </c>
      <c r="C1307" s="23" t="s">
        <v>1390</v>
      </c>
      <c r="D1307" s="24" t="s">
        <v>90</v>
      </c>
      <c r="E1307" s="25">
        <v>441.77</v>
      </c>
      <c r="F1307" s="34">
        <f>IF($J$2="Sim",E1307*(1+Inflação!$E$18/100),E1307)</f>
        <v>491.68691760999991</v>
      </c>
    </row>
    <row r="1308" spans="2:6" x14ac:dyDescent="0.25">
      <c r="B1308" s="22">
        <v>54860</v>
      </c>
      <c r="C1308" s="23" t="s">
        <v>1391</v>
      </c>
      <c r="D1308" s="24" t="s">
        <v>90</v>
      </c>
      <c r="E1308" s="25">
        <v>21.51</v>
      </c>
      <c r="F1308" s="33">
        <f>IF($J$2="Sim",E1308*(1+Inflação!$E$18/100),E1308)</f>
        <v>23.94047943</v>
      </c>
    </row>
    <row r="1309" spans="2:6" x14ac:dyDescent="0.25">
      <c r="B1309" s="22">
        <v>54862</v>
      </c>
      <c r="C1309" s="23" t="s">
        <v>1392</v>
      </c>
      <c r="D1309" s="24" t="s">
        <v>90</v>
      </c>
      <c r="E1309" s="25">
        <v>12.89</v>
      </c>
      <c r="F1309" s="34">
        <f>IF($J$2="Sim",E1309*(1+Inflação!$E$18/100),E1309)</f>
        <v>14.34647977</v>
      </c>
    </row>
    <row r="1310" spans="2:6" x14ac:dyDescent="0.25">
      <c r="B1310" s="22">
        <v>54863</v>
      </c>
      <c r="C1310" s="23" t="s">
        <v>1393</v>
      </c>
      <c r="D1310" s="24" t="s">
        <v>90</v>
      </c>
      <c r="E1310" s="25">
        <v>12.46</v>
      </c>
      <c r="F1310" s="33">
        <f>IF($J$2="Sim",E1310*(1+Inflação!$E$18/100),E1310)</f>
        <v>13.86789278</v>
      </c>
    </row>
    <row r="1311" spans="2:6" x14ac:dyDescent="0.25">
      <c r="B1311" s="22">
        <v>54864</v>
      </c>
      <c r="C1311" s="23" t="s">
        <v>1394</v>
      </c>
      <c r="D1311" s="24" t="s">
        <v>90</v>
      </c>
      <c r="E1311" s="25">
        <v>17.54</v>
      </c>
      <c r="F1311" s="34">
        <f>IF($J$2="Sim",E1311*(1+Inflação!$E$18/100),E1311)</f>
        <v>19.521897219999996</v>
      </c>
    </row>
    <row r="1312" spans="2:6" x14ac:dyDescent="0.25">
      <c r="B1312" s="22">
        <v>54865</v>
      </c>
      <c r="C1312" s="23" t="s">
        <v>1395</v>
      </c>
      <c r="D1312" s="24" t="s">
        <v>90</v>
      </c>
      <c r="E1312" s="25">
        <v>28.97</v>
      </c>
      <c r="F1312" s="33">
        <f>IF($J$2="Sim",E1312*(1+Inflação!$E$18/100),E1312)</f>
        <v>32.243407209999994</v>
      </c>
    </row>
    <row r="1313" spans="2:6" x14ac:dyDescent="0.25">
      <c r="B1313" s="22">
        <v>54866</v>
      </c>
      <c r="C1313" s="23" t="s">
        <v>1396</v>
      </c>
      <c r="D1313" s="24" t="s">
        <v>90</v>
      </c>
      <c r="E1313" s="25">
        <v>29.62</v>
      </c>
      <c r="F1313" s="34">
        <f>IF($J$2="Sim",E1313*(1+Inflação!$E$18/100),E1313)</f>
        <v>32.966852660000001</v>
      </c>
    </row>
    <row r="1314" spans="2:6" x14ac:dyDescent="0.25">
      <c r="B1314" s="22">
        <v>54867</v>
      </c>
      <c r="C1314" s="23" t="s">
        <v>1397</v>
      </c>
      <c r="D1314" s="24" t="s">
        <v>90</v>
      </c>
      <c r="E1314" s="25">
        <v>73.97</v>
      </c>
      <c r="F1314" s="33">
        <f>IF($J$2="Sim",E1314*(1+Inflação!$E$18/100),E1314)</f>
        <v>82.328092209999994</v>
      </c>
    </row>
    <row r="1315" spans="2:6" x14ac:dyDescent="0.25">
      <c r="B1315" s="22">
        <v>54868</v>
      </c>
      <c r="C1315" s="23" t="s">
        <v>1398</v>
      </c>
      <c r="D1315" s="24" t="s">
        <v>90</v>
      </c>
      <c r="E1315" s="25">
        <v>158.94</v>
      </c>
      <c r="F1315" s="34">
        <f>IF($J$2="Sim",E1315*(1+Inflação!$E$18/100),E1315)</f>
        <v>176.89910741999998</v>
      </c>
    </row>
    <row r="1316" spans="2:6" x14ac:dyDescent="0.25">
      <c r="B1316" s="22">
        <v>54869</v>
      </c>
      <c r="C1316" s="23" t="s">
        <v>1399</v>
      </c>
      <c r="D1316" s="24" t="s">
        <v>90</v>
      </c>
      <c r="E1316" s="25">
        <v>171.71</v>
      </c>
      <c r="F1316" s="33">
        <f>IF($J$2="Sim",E1316*(1+Inflação!$E$18/100),E1316)</f>
        <v>191.11202803</v>
      </c>
    </row>
    <row r="1317" spans="2:6" x14ac:dyDescent="0.25">
      <c r="B1317" s="22">
        <v>54871</v>
      </c>
      <c r="C1317" s="23" t="s">
        <v>1400</v>
      </c>
      <c r="D1317" s="24" t="s">
        <v>90</v>
      </c>
      <c r="E1317" s="25">
        <v>283.88</v>
      </c>
      <c r="F1317" s="34">
        <f>IF($J$2="Sim",E1317*(1+Inflação!$E$18/100),E1317)</f>
        <v>315.95645283999994</v>
      </c>
    </row>
    <row r="1318" spans="2:6" x14ac:dyDescent="0.25">
      <c r="B1318" s="18">
        <v>54900</v>
      </c>
      <c r="C1318" s="19" t="s">
        <v>1401</v>
      </c>
      <c r="D1318" s="20"/>
      <c r="E1318" s="21" t="s">
        <v>72</v>
      </c>
      <c r="F1318" s="33"/>
    </row>
    <row r="1319" spans="2:6" x14ac:dyDescent="0.25">
      <c r="B1319" s="22">
        <v>54910</v>
      </c>
      <c r="C1319" s="23" t="s">
        <v>1402</v>
      </c>
      <c r="D1319" s="24" t="s">
        <v>74</v>
      </c>
      <c r="E1319" s="25">
        <v>24.39</v>
      </c>
      <c r="F1319" s="34">
        <f>IF($J$2="Sim",E1319*(1+Inflação!$E$18/100),E1319)</f>
        <v>27.145899269999997</v>
      </c>
    </row>
    <row r="1320" spans="2:6" x14ac:dyDescent="0.25">
      <c r="B1320" s="22">
        <v>54912</v>
      </c>
      <c r="C1320" s="23" t="s">
        <v>1403</v>
      </c>
      <c r="D1320" s="24" t="s">
        <v>74</v>
      </c>
      <c r="E1320" s="25">
        <v>27.82</v>
      </c>
      <c r="F1320" s="33">
        <f>IF($J$2="Sim",E1320*(1+Inflação!$E$18/100),E1320)</f>
        <v>30.963465259999996</v>
      </c>
    </row>
    <row r="1321" spans="2:6" x14ac:dyDescent="0.25">
      <c r="B1321" s="22">
        <v>54913</v>
      </c>
      <c r="C1321" s="23" t="s">
        <v>1404</v>
      </c>
      <c r="D1321" s="24" t="s">
        <v>74</v>
      </c>
      <c r="E1321" s="25">
        <v>26.18</v>
      </c>
      <c r="F1321" s="34">
        <f>IF($J$2="Sim",E1321*(1+Inflação!$E$18/100),E1321)</f>
        <v>29.138156739999996</v>
      </c>
    </row>
    <row r="1322" spans="2:6" x14ac:dyDescent="0.25">
      <c r="B1322" s="22">
        <v>54915</v>
      </c>
      <c r="C1322" s="23" t="s">
        <v>1405</v>
      </c>
      <c r="D1322" s="24" t="s">
        <v>74</v>
      </c>
      <c r="E1322" s="25">
        <v>26.06</v>
      </c>
      <c r="F1322" s="33">
        <f>IF($J$2="Sim",E1322*(1+Inflação!$E$18/100),E1322)</f>
        <v>29.004597579999995</v>
      </c>
    </row>
    <row r="1323" spans="2:6" x14ac:dyDescent="0.25">
      <c r="B1323" s="22">
        <v>54917</v>
      </c>
      <c r="C1323" s="23" t="s">
        <v>1406</v>
      </c>
      <c r="D1323" s="24" t="s">
        <v>74</v>
      </c>
      <c r="E1323" s="25">
        <v>28.68</v>
      </c>
      <c r="F1323" s="34">
        <f>IF($J$2="Sim",E1323*(1+Inflação!$E$18/100),E1323)</f>
        <v>31.920639239999996</v>
      </c>
    </row>
    <row r="1324" spans="2:6" x14ac:dyDescent="0.25">
      <c r="B1324" s="22">
        <v>54918</v>
      </c>
      <c r="C1324" s="23" t="s">
        <v>1407</v>
      </c>
      <c r="D1324" s="24" t="s">
        <v>74</v>
      </c>
      <c r="E1324" s="25">
        <v>54.1</v>
      </c>
      <c r="F1324" s="33">
        <f>IF($J$2="Sim",E1324*(1+Inflação!$E$18/100),E1324)</f>
        <v>60.212921299999998</v>
      </c>
    </row>
    <row r="1325" spans="2:6" x14ac:dyDescent="0.25">
      <c r="B1325" s="22">
        <v>54920</v>
      </c>
      <c r="C1325" s="23" t="s">
        <v>1408</v>
      </c>
      <c r="D1325" s="24" t="s">
        <v>74</v>
      </c>
      <c r="E1325" s="25">
        <v>6.37</v>
      </c>
      <c r="F1325" s="34">
        <f>IF($J$2="Sim",E1325*(1+Inflação!$E$18/100),E1325)</f>
        <v>7.0897654099999992</v>
      </c>
    </row>
    <row r="1326" spans="2:6" x14ac:dyDescent="0.25">
      <c r="B1326" s="22">
        <v>54921</v>
      </c>
      <c r="C1326" s="23" t="s">
        <v>1409</v>
      </c>
      <c r="D1326" s="24" t="s">
        <v>74</v>
      </c>
      <c r="E1326" s="25">
        <v>10.4</v>
      </c>
      <c r="F1326" s="33">
        <f>IF($J$2="Sim",E1326*(1+Inflação!$E$18/100),E1326)</f>
        <v>11.575127199999999</v>
      </c>
    </row>
    <row r="1327" spans="2:6" x14ac:dyDescent="0.25">
      <c r="B1327" s="22">
        <v>54925</v>
      </c>
      <c r="C1327" s="23" t="s">
        <v>1410</v>
      </c>
      <c r="D1327" s="24" t="s">
        <v>90</v>
      </c>
      <c r="E1327" s="25">
        <v>1.83</v>
      </c>
      <c r="F1327" s="34">
        <f>IF($J$2="Sim",E1327*(1+Inflação!$E$18/100),E1327)</f>
        <v>2.03677719</v>
      </c>
    </row>
    <row r="1328" spans="2:6" x14ac:dyDescent="0.25">
      <c r="B1328" s="22">
        <v>54927</v>
      </c>
      <c r="C1328" s="23" t="s">
        <v>1411</v>
      </c>
      <c r="D1328" s="24" t="s">
        <v>90</v>
      </c>
      <c r="E1328" s="25">
        <v>1.78</v>
      </c>
      <c r="F1328" s="33">
        <f>IF($J$2="Sim",E1328*(1+Inflação!$E$18/100),E1328)</f>
        <v>1.9811275399999999</v>
      </c>
    </row>
    <row r="1329" spans="2:6" x14ac:dyDescent="0.25">
      <c r="B1329" s="22">
        <v>54928</v>
      </c>
      <c r="C1329" s="23" t="s">
        <v>1412</v>
      </c>
      <c r="D1329" s="24" t="s">
        <v>90</v>
      </c>
      <c r="E1329" s="25">
        <v>2.67</v>
      </c>
      <c r="F1329" s="34">
        <f>IF($J$2="Sim",E1329*(1+Inflação!$E$18/100),E1329)</f>
        <v>2.9716913099999998</v>
      </c>
    </row>
    <row r="1330" spans="2:6" x14ac:dyDescent="0.25">
      <c r="B1330" s="22">
        <v>54930</v>
      </c>
      <c r="C1330" s="23" t="s">
        <v>1413</v>
      </c>
      <c r="D1330" s="24" t="s">
        <v>90</v>
      </c>
      <c r="E1330" s="25">
        <v>2.3199999999999998</v>
      </c>
      <c r="F1330" s="33">
        <f>IF($J$2="Sim",E1330*(1+Inflação!$E$18/100),E1330)</f>
        <v>2.5821437599999997</v>
      </c>
    </row>
    <row r="1331" spans="2:6" x14ac:dyDescent="0.25">
      <c r="B1331" s="22">
        <v>54932</v>
      </c>
      <c r="C1331" s="23" t="s">
        <v>1414</v>
      </c>
      <c r="D1331" s="24" t="s">
        <v>90</v>
      </c>
      <c r="E1331" s="25">
        <v>5.55</v>
      </c>
      <c r="F1331" s="34">
        <f>IF($J$2="Sim",E1331*(1+Inflação!$E$18/100),E1331)</f>
        <v>6.1771111499999991</v>
      </c>
    </row>
    <row r="1332" spans="2:6" x14ac:dyDescent="0.25">
      <c r="B1332" s="22">
        <v>54941</v>
      </c>
      <c r="C1332" s="23" t="s">
        <v>1415</v>
      </c>
      <c r="D1332" s="24" t="s">
        <v>90</v>
      </c>
      <c r="E1332" s="25">
        <v>33.880000000000003</v>
      </c>
      <c r="F1332" s="33">
        <f>IF($J$2="Sim",E1332*(1+Inflação!$E$18/100),E1332)</f>
        <v>37.708202839999998</v>
      </c>
    </row>
    <row r="1333" spans="2:6" x14ac:dyDescent="0.25">
      <c r="B1333" s="22">
        <v>54942</v>
      </c>
      <c r="C1333" s="23" t="s">
        <v>1416</v>
      </c>
      <c r="D1333" s="24" t="s">
        <v>90</v>
      </c>
      <c r="E1333" s="25">
        <v>16.5</v>
      </c>
      <c r="F1333" s="34">
        <f>IF($J$2="Sim",E1333*(1+Inflação!$E$18/100),E1333)</f>
        <v>18.3643845</v>
      </c>
    </row>
    <row r="1334" spans="2:6" x14ac:dyDescent="0.25">
      <c r="B1334" s="22">
        <v>54944</v>
      </c>
      <c r="C1334" s="23" t="s">
        <v>1417</v>
      </c>
      <c r="D1334" s="24" t="s">
        <v>90</v>
      </c>
      <c r="E1334" s="25">
        <v>26.47</v>
      </c>
      <c r="F1334" s="33">
        <f>IF($J$2="Sim",E1334*(1+Inflação!$E$18/100),E1334)</f>
        <v>29.460924709999997</v>
      </c>
    </row>
    <row r="1335" spans="2:6" x14ac:dyDescent="0.25">
      <c r="B1335" s="22">
        <v>54945</v>
      </c>
      <c r="C1335" s="23" t="s">
        <v>1418</v>
      </c>
      <c r="D1335" s="24" t="s">
        <v>90</v>
      </c>
      <c r="E1335" s="25">
        <v>34.42</v>
      </c>
      <c r="F1335" s="34">
        <f>IF($J$2="Sim",E1335*(1+Inflação!$E$18/100),E1335)</f>
        <v>38.309219059999997</v>
      </c>
    </row>
    <row r="1336" spans="2:6" x14ac:dyDescent="0.25">
      <c r="B1336" s="22">
        <v>54946</v>
      </c>
      <c r="C1336" s="23" t="s">
        <v>1419</v>
      </c>
      <c r="D1336" s="24" t="s">
        <v>90</v>
      </c>
      <c r="E1336" s="25">
        <v>30.93</v>
      </c>
      <c r="F1336" s="33">
        <f>IF($J$2="Sim",E1336*(1+Inflação!$E$18/100),E1336)</f>
        <v>34.424873489999996</v>
      </c>
    </row>
    <row r="1337" spans="2:6" x14ac:dyDescent="0.25">
      <c r="B1337" s="22">
        <v>54949</v>
      </c>
      <c r="C1337" s="23" t="s">
        <v>1420</v>
      </c>
      <c r="D1337" s="24" t="s">
        <v>90</v>
      </c>
      <c r="E1337" s="25">
        <v>33.22</v>
      </c>
      <c r="F1337" s="34">
        <f>IF($J$2="Sim",E1337*(1+Inflação!$E$18/100),E1337)</f>
        <v>36.973627459999996</v>
      </c>
    </row>
    <row r="1338" spans="2:6" x14ac:dyDescent="0.25">
      <c r="B1338" s="22">
        <v>54950</v>
      </c>
      <c r="C1338" s="23" t="s">
        <v>1421</v>
      </c>
      <c r="D1338" s="24" t="s">
        <v>90</v>
      </c>
      <c r="E1338" s="25">
        <v>4.42</v>
      </c>
      <c r="F1338" s="33">
        <f>IF($J$2="Sim",E1338*(1+Inflação!$E$18/100),E1338)</f>
        <v>4.9194290599999997</v>
      </c>
    </row>
    <row r="1339" spans="2:6" x14ac:dyDescent="0.25">
      <c r="B1339" s="22">
        <v>54952</v>
      </c>
      <c r="C1339" s="23" t="s">
        <v>1422</v>
      </c>
      <c r="D1339" s="24" t="s">
        <v>74</v>
      </c>
      <c r="E1339" s="25">
        <v>5.8</v>
      </c>
      <c r="F1339" s="34">
        <f>IF($J$2="Sim",E1339*(1+Inflação!$E$18/100),E1339)</f>
        <v>6.455359399999999</v>
      </c>
    </row>
    <row r="1340" spans="2:6" x14ac:dyDescent="0.25">
      <c r="B1340" s="22">
        <v>54965</v>
      </c>
      <c r="C1340" s="23" t="s">
        <v>1423</v>
      </c>
      <c r="D1340" s="24" t="s">
        <v>90</v>
      </c>
      <c r="E1340" s="25">
        <v>2.12</v>
      </c>
      <c r="F1340" s="33">
        <f>IF($J$2="Sim",E1340*(1+Inflação!$E$18/100),E1340)</f>
        <v>2.3595451599999997</v>
      </c>
    </row>
    <row r="1341" spans="2:6" x14ac:dyDescent="0.25">
      <c r="B1341" s="18">
        <v>55000</v>
      </c>
      <c r="C1341" s="19" t="s">
        <v>1302</v>
      </c>
      <c r="D1341" s="20"/>
      <c r="E1341" s="21" t="s">
        <v>72</v>
      </c>
      <c r="F1341" s="34"/>
    </row>
    <row r="1342" spans="2:6" x14ac:dyDescent="0.25">
      <c r="B1342" s="22">
        <v>55002</v>
      </c>
      <c r="C1342" s="23" t="s">
        <v>1424</v>
      </c>
      <c r="D1342" s="24" t="s">
        <v>74</v>
      </c>
      <c r="E1342" s="25">
        <v>47.96</v>
      </c>
      <c r="F1342" s="33">
        <f>IF($J$2="Sim",E1342*(1+Inflação!$E$18/100),E1342)</f>
        <v>53.379144279999998</v>
      </c>
    </row>
    <row r="1343" spans="2:6" x14ac:dyDescent="0.25">
      <c r="B1343" s="22">
        <v>55004</v>
      </c>
      <c r="C1343" s="23" t="s">
        <v>1425</v>
      </c>
      <c r="D1343" s="24" t="s">
        <v>74</v>
      </c>
      <c r="E1343" s="25">
        <v>53.88</v>
      </c>
      <c r="F1343" s="34">
        <f>IF($J$2="Sim",E1343*(1+Inflação!$E$18/100),E1343)</f>
        <v>59.968062839999995</v>
      </c>
    </row>
    <row r="1344" spans="2:6" x14ac:dyDescent="0.25">
      <c r="B1344" s="22">
        <v>55006</v>
      </c>
      <c r="C1344" s="23" t="s">
        <v>1426</v>
      </c>
      <c r="D1344" s="24" t="s">
        <v>74</v>
      </c>
      <c r="E1344" s="25">
        <v>57.71</v>
      </c>
      <c r="F1344" s="33">
        <f>IF($J$2="Sim",E1344*(1+Inflação!$E$18/100),E1344)</f>
        <v>64.230826029999989</v>
      </c>
    </row>
    <row r="1345" spans="2:6" x14ac:dyDescent="0.25">
      <c r="B1345" s="22">
        <v>55008</v>
      </c>
      <c r="C1345" s="23" t="s">
        <v>1427</v>
      </c>
      <c r="D1345" s="24" t="s">
        <v>74</v>
      </c>
      <c r="E1345" s="25">
        <v>69.42</v>
      </c>
      <c r="F1345" s="34">
        <f>IF($J$2="Sim",E1345*(1+Inflação!$E$18/100),E1345)</f>
        <v>77.263974059999995</v>
      </c>
    </row>
    <row r="1346" spans="2:6" x14ac:dyDescent="0.25">
      <c r="B1346" s="22">
        <v>55010</v>
      </c>
      <c r="C1346" s="23" t="s">
        <v>1428</v>
      </c>
      <c r="D1346" s="24" t="s">
        <v>74</v>
      </c>
      <c r="E1346" s="25">
        <v>70.89</v>
      </c>
      <c r="F1346" s="33">
        <f>IF($J$2="Sim",E1346*(1+Inflação!$E$18/100),E1346)</f>
        <v>78.900073769999992</v>
      </c>
    </row>
    <row r="1347" spans="2:6" x14ac:dyDescent="0.25">
      <c r="B1347" s="22">
        <v>55012</v>
      </c>
      <c r="C1347" s="23" t="s">
        <v>1429</v>
      </c>
      <c r="D1347" s="24" t="s">
        <v>74</v>
      </c>
      <c r="E1347" s="25">
        <v>79.650000000000006</v>
      </c>
      <c r="F1347" s="34">
        <f>IF($J$2="Sim",E1347*(1+Inflação!$E$18/100),E1347)</f>
        <v>88.649892449999996</v>
      </c>
    </row>
    <row r="1348" spans="2:6" x14ac:dyDescent="0.25">
      <c r="B1348" s="22">
        <v>55014</v>
      </c>
      <c r="C1348" s="23" t="s">
        <v>1430</v>
      </c>
      <c r="D1348" s="24" t="s">
        <v>74</v>
      </c>
      <c r="E1348" s="25">
        <v>95.92</v>
      </c>
      <c r="F1348" s="33">
        <f>IF($J$2="Sim",E1348*(1+Inflação!$E$18/100),E1348)</f>
        <v>106.75828856</v>
      </c>
    </row>
    <row r="1349" spans="2:6" x14ac:dyDescent="0.25">
      <c r="B1349" s="22">
        <v>55016</v>
      </c>
      <c r="C1349" s="23" t="s">
        <v>1431</v>
      </c>
      <c r="D1349" s="24" t="s">
        <v>74</v>
      </c>
      <c r="E1349" s="25">
        <v>83.93</v>
      </c>
      <c r="F1349" s="34">
        <f>IF($J$2="Sim",E1349*(1+Inflação!$E$18/100),E1349)</f>
        <v>93.413502489999999</v>
      </c>
    </row>
    <row r="1350" spans="2:6" x14ac:dyDescent="0.25">
      <c r="B1350" s="22">
        <v>55018</v>
      </c>
      <c r="C1350" s="23" t="s">
        <v>1432</v>
      </c>
      <c r="D1350" s="24" t="s">
        <v>74</v>
      </c>
      <c r="E1350" s="25">
        <v>94.15</v>
      </c>
      <c r="F1350" s="33">
        <f>IF($J$2="Sim",E1350*(1+Inflação!$E$18/100),E1350)</f>
        <v>104.78829095</v>
      </c>
    </row>
    <row r="1351" spans="2:6" x14ac:dyDescent="0.25">
      <c r="B1351" s="22">
        <v>55020</v>
      </c>
      <c r="C1351" s="23" t="s">
        <v>1433</v>
      </c>
      <c r="D1351" s="24" t="s">
        <v>74</v>
      </c>
      <c r="E1351" s="25">
        <v>103.87</v>
      </c>
      <c r="F1351" s="34">
        <f>IF($J$2="Sim",E1351*(1+Inflação!$E$18/100),E1351)</f>
        <v>115.60658291</v>
      </c>
    </row>
    <row r="1352" spans="2:6" x14ac:dyDescent="0.25">
      <c r="B1352" s="22">
        <v>55022</v>
      </c>
      <c r="C1352" s="23" t="s">
        <v>1434</v>
      </c>
      <c r="D1352" s="24" t="s">
        <v>74</v>
      </c>
      <c r="E1352" s="25">
        <v>118.15</v>
      </c>
      <c r="F1352" s="33">
        <f>IF($J$2="Sim",E1352*(1+Inflação!$E$18/100),E1352)</f>
        <v>131.50012294999999</v>
      </c>
    </row>
    <row r="1353" spans="2:6" x14ac:dyDescent="0.25">
      <c r="B1353" s="22">
        <v>55024</v>
      </c>
      <c r="C1353" s="23" t="s">
        <v>1435</v>
      </c>
      <c r="D1353" s="24" t="s">
        <v>74</v>
      </c>
      <c r="E1353" s="25">
        <v>143.88</v>
      </c>
      <c r="F1353" s="34">
        <f>IF($J$2="Sim",E1353*(1+Inflação!$E$18/100),E1353)</f>
        <v>160.13743283999997</v>
      </c>
    </row>
    <row r="1354" spans="2:6" x14ac:dyDescent="0.25">
      <c r="B1354" s="22">
        <v>55025</v>
      </c>
      <c r="C1354" s="23" t="s">
        <v>1436</v>
      </c>
      <c r="D1354" s="24" t="s">
        <v>74</v>
      </c>
      <c r="E1354" s="25">
        <v>11.63</v>
      </c>
      <c r="F1354" s="33">
        <f>IF($J$2="Sim",E1354*(1+Inflação!$E$18/100),E1354)</f>
        <v>12.944108589999999</v>
      </c>
    </row>
    <row r="1355" spans="2:6" x14ac:dyDescent="0.25">
      <c r="B1355" s="22">
        <v>55026</v>
      </c>
      <c r="C1355" s="23" t="s">
        <v>1437</v>
      </c>
      <c r="D1355" s="24" t="s">
        <v>74</v>
      </c>
      <c r="E1355" s="25">
        <v>13.26</v>
      </c>
      <c r="F1355" s="34">
        <f>IF($J$2="Sim",E1355*(1+Inflação!$E$18/100),E1355)</f>
        <v>14.758287179999998</v>
      </c>
    </row>
    <row r="1356" spans="2:6" x14ac:dyDescent="0.25">
      <c r="B1356" s="22">
        <v>55027</v>
      </c>
      <c r="C1356" s="23" t="s">
        <v>1438</v>
      </c>
      <c r="D1356" s="24" t="s">
        <v>74</v>
      </c>
      <c r="E1356" s="25">
        <v>15.98</v>
      </c>
      <c r="F1356" s="33">
        <f>IF($J$2="Sim",E1356*(1+Inflação!$E$18/100),E1356)</f>
        <v>17.78562814</v>
      </c>
    </row>
    <row r="1357" spans="2:6" x14ac:dyDescent="0.25">
      <c r="B1357" s="22">
        <v>55028</v>
      </c>
      <c r="C1357" s="23" t="s">
        <v>1439</v>
      </c>
      <c r="D1357" s="24" t="s">
        <v>74</v>
      </c>
      <c r="E1357" s="25">
        <v>18.82</v>
      </c>
      <c r="F1357" s="34">
        <f>IF($J$2="Sim",E1357*(1+Inflação!$E$18/100),E1357)</f>
        <v>20.946528259999997</v>
      </c>
    </row>
    <row r="1358" spans="2:6" x14ac:dyDescent="0.25">
      <c r="B1358" s="22">
        <v>55029</v>
      </c>
      <c r="C1358" s="23" t="s">
        <v>1440</v>
      </c>
      <c r="D1358" s="24" t="s">
        <v>74</v>
      </c>
      <c r="E1358" s="25">
        <v>20.23</v>
      </c>
      <c r="F1358" s="33">
        <f>IF($J$2="Sim",E1358*(1+Inflação!$E$18/100),E1358)</f>
        <v>22.515848389999999</v>
      </c>
    </row>
    <row r="1359" spans="2:6" x14ac:dyDescent="0.25">
      <c r="B1359" s="22">
        <v>55030</v>
      </c>
      <c r="C1359" s="23" t="s">
        <v>1441</v>
      </c>
      <c r="D1359" s="24" t="s">
        <v>74</v>
      </c>
      <c r="E1359" s="25">
        <v>25.53</v>
      </c>
      <c r="F1359" s="34">
        <f>IF($J$2="Sim",E1359*(1+Inflação!$E$18/100),E1359)</f>
        <v>28.41471129</v>
      </c>
    </row>
    <row r="1360" spans="2:6" x14ac:dyDescent="0.25">
      <c r="B1360" s="22">
        <v>55031</v>
      </c>
      <c r="C1360" s="23" t="s">
        <v>1442</v>
      </c>
      <c r="D1360" s="24" t="s">
        <v>74</v>
      </c>
      <c r="E1360" s="25">
        <v>28.21</v>
      </c>
      <c r="F1360" s="33">
        <f>IF($J$2="Sim",E1360*(1+Inflação!$E$18/100),E1360)</f>
        <v>31.397532529999999</v>
      </c>
    </row>
    <row r="1361" spans="2:6" x14ac:dyDescent="0.25">
      <c r="B1361" s="22">
        <v>55032</v>
      </c>
      <c r="C1361" s="23" t="s">
        <v>1443</v>
      </c>
      <c r="D1361" s="24" t="s">
        <v>74</v>
      </c>
      <c r="E1361" s="25">
        <v>41.77</v>
      </c>
      <c r="F1361" s="34">
        <f>IF($J$2="Sim",E1361*(1+Inflação!$E$18/100),E1361)</f>
        <v>46.48971761</v>
      </c>
    </row>
    <row r="1362" spans="2:6" x14ac:dyDescent="0.25">
      <c r="B1362" s="22">
        <v>55033</v>
      </c>
      <c r="C1362" s="23" t="s">
        <v>1444</v>
      </c>
      <c r="D1362" s="24" t="s">
        <v>74</v>
      </c>
      <c r="E1362" s="25">
        <v>54.1</v>
      </c>
      <c r="F1362" s="33">
        <f>IF($J$2="Sim",E1362*(1+Inflação!$E$18/100),E1362)</f>
        <v>60.212921299999998</v>
      </c>
    </row>
    <row r="1363" spans="2:6" x14ac:dyDescent="0.25">
      <c r="B1363" s="22">
        <v>55034</v>
      </c>
      <c r="C1363" s="23" t="s">
        <v>1445</v>
      </c>
      <c r="D1363" s="24" t="s">
        <v>74</v>
      </c>
      <c r="E1363" s="25">
        <v>63.45</v>
      </c>
      <c r="F1363" s="34">
        <f>IF($J$2="Sim",E1363*(1+Inflação!$E$18/100),E1363)</f>
        <v>70.619405849999993</v>
      </c>
    </row>
    <row r="1364" spans="2:6" x14ac:dyDescent="0.25">
      <c r="B1364" s="22">
        <v>55036</v>
      </c>
      <c r="C1364" s="23" t="s">
        <v>1446</v>
      </c>
      <c r="D1364" s="24" t="s">
        <v>74</v>
      </c>
      <c r="E1364" s="25">
        <v>71.900000000000006</v>
      </c>
      <c r="F1364" s="33">
        <f>IF($J$2="Sim",E1364*(1+Inflação!$E$18/100),E1364)</f>
        <v>80.024196700000005</v>
      </c>
    </row>
    <row r="1365" spans="2:6" x14ac:dyDescent="0.25">
      <c r="B1365" s="22">
        <v>55038</v>
      </c>
      <c r="C1365" s="23" t="s">
        <v>1447</v>
      </c>
      <c r="D1365" s="24" t="s">
        <v>74</v>
      </c>
      <c r="E1365" s="25">
        <v>77.069999999999993</v>
      </c>
      <c r="F1365" s="34">
        <f>IF($J$2="Sim",E1365*(1+Inflação!$E$18/100),E1365)</f>
        <v>85.778370509999988</v>
      </c>
    </row>
    <row r="1366" spans="2:6" x14ac:dyDescent="0.25">
      <c r="B1366" s="22">
        <v>55040</v>
      </c>
      <c r="C1366" s="23" t="s">
        <v>1448</v>
      </c>
      <c r="D1366" s="24" t="s">
        <v>74</v>
      </c>
      <c r="E1366" s="25">
        <v>83.64</v>
      </c>
      <c r="F1366" s="33">
        <f>IF($J$2="Sim",E1366*(1+Inflação!$E$18/100),E1366)</f>
        <v>93.090734519999998</v>
      </c>
    </row>
    <row r="1367" spans="2:6" x14ac:dyDescent="0.25">
      <c r="B1367" s="22">
        <v>55042</v>
      </c>
      <c r="C1367" s="23" t="s">
        <v>1449</v>
      </c>
      <c r="D1367" s="24" t="s">
        <v>74</v>
      </c>
      <c r="E1367" s="25">
        <v>92.82</v>
      </c>
      <c r="F1367" s="34">
        <f>IF($J$2="Sim",E1367*(1+Inflação!$E$18/100),E1367)</f>
        <v>103.30801025999999</v>
      </c>
    </row>
    <row r="1368" spans="2:6" x14ac:dyDescent="0.25">
      <c r="B1368" s="22">
        <v>55044</v>
      </c>
      <c r="C1368" s="23" t="s">
        <v>1450</v>
      </c>
      <c r="D1368" s="24" t="s">
        <v>74</v>
      </c>
      <c r="E1368" s="25">
        <v>115.03</v>
      </c>
      <c r="F1368" s="33">
        <f>IF($J$2="Sim",E1368*(1+Inflação!$E$18/100),E1368)</f>
        <v>128.02758478999999</v>
      </c>
    </row>
    <row r="1369" spans="2:6" x14ac:dyDescent="0.25">
      <c r="B1369" s="22">
        <v>55046</v>
      </c>
      <c r="C1369" s="23" t="s">
        <v>1451</v>
      </c>
      <c r="D1369" s="24" t="s">
        <v>74</v>
      </c>
      <c r="E1369" s="25">
        <v>100.65</v>
      </c>
      <c r="F1369" s="34">
        <f>IF($J$2="Sim",E1369*(1+Inflação!$E$18/100),E1369)</f>
        <v>112.02274545</v>
      </c>
    </row>
    <row r="1370" spans="2:6" x14ac:dyDescent="0.25">
      <c r="B1370" s="22">
        <v>55048</v>
      </c>
      <c r="C1370" s="23" t="s">
        <v>1452</v>
      </c>
      <c r="D1370" s="24" t="s">
        <v>74</v>
      </c>
      <c r="E1370" s="25">
        <v>105.23</v>
      </c>
      <c r="F1370" s="33">
        <f>IF($J$2="Sim",E1370*(1+Inflação!$E$18/100),E1370)</f>
        <v>117.12025338999999</v>
      </c>
    </row>
    <row r="1371" spans="2:6" x14ac:dyDescent="0.25">
      <c r="B1371" s="22">
        <v>55050</v>
      </c>
      <c r="C1371" s="23" t="s">
        <v>1453</v>
      </c>
      <c r="D1371" s="24" t="s">
        <v>74</v>
      </c>
      <c r="E1371" s="25">
        <v>122.91</v>
      </c>
      <c r="F1371" s="34">
        <f>IF($J$2="Sim",E1371*(1+Inflação!$E$18/100),E1371)</f>
        <v>136.79796962999998</v>
      </c>
    </row>
    <row r="1372" spans="2:6" x14ac:dyDescent="0.25">
      <c r="B1372" s="22">
        <v>55054</v>
      </c>
      <c r="C1372" s="23" t="s">
        <v>1454</v>
      </c>
      <c r="D1372" s="24" t="s">
        <v>74</v>
      </c>
      <c r="E1372" s="25">
        <v>170.6</v>
      </c>
      <c r="F1372" s="33">
        <f>IF($J$2="Sim",E1372*(1+Inflação!$E$18/100),E1372)</f>
        <v>189.87660579999996</v>
      </c>
    </row>
    <row r="1373" spans="2:6" x14ac:dyDescent="0.25">
      <c r="B1373" s="18">
        <v>55200</v>
      </c>
      <c r="C1373" s="19" t="s">
        <v>1455</v>
      </c>
      <c r="D1373" s="20"/>
      <c r="E1373" s="21" t="s">
        <v>72</v>
      </c>
      <c r="F1373" s="34"/>
    </row>
    <row r="1374" spans="2:6" x14ac:dyDescent="0.25">
      <c r="B1374" s="22">
        <v>55201</v>
      </c>
      <c r="C1374" s="23" t="s">
        <v>1456</v>
      </c>
      <c r="D1374" s="24" t="s">
        <v>90</v>
      </c>
      <c r="E1374" s="25">
        <v>13.78</v>
      </c>
      <c r="F1374" s="33">
        <f>IF($J$2="Sim",E1374*(1+Inflação!$E$18/100),E1374)</f>
        <v>15.337043539999998</v>
      </c>
    </row>
    <row r="1375" spans="2:6" x14ac:dyDescent="0.25">
      <c r="B1375" s="22">
        <v>55210</v>
      </c>
      <c r="C1375" s="23" t="s">
        <v>1457</v>
      </c>
      <c r="D1375" s="24" t="s">
        <v>90</v>
      </c>
      <c r="E1375" s="25">
        <v>2.75</v>
      </c>
      <c r="F1375" s="34">
        <f>IF($J$2="Sim",E1375*(1+Inflação!$E$18/100),E1375)</f>
        <v>3.0607307499999998</v>
      </c>
    </row>
    <row r="1376" spans="2:6" x14ac:dyDescent="0.25">
      <c r="B1376" s="22">
        <v>55211</v>
      </c>
      <c r="C1376" s="23" t="s">
        <v>1458</v>
      </c>
      <c r="D1376" s="24" t="s">
        <v>90</v>
      </c>
      <c r="E1376" s="25">
        <v>8.14</v>
      </c>
      <c r="F1376" s="33">
        <f>IF($J$2="Sim",E1376*(1+Inflação!$E$18/100),E1376)</f>
        <v>9.0597630200000001</v>
      </c>
    </row>
    <row r="1377" spans="2:6" x14ac:dyDescent="0.25">
      <c r="B1377" s="22">
        <v>55212</v>
      </c>
      <c r="C1377" s="23" t="s">
        <v>1459</v>
      </c>
      <c r="D1377" s="24" t="s">
        <v>90</v>
      </c>
      <c r="E1377" s="25">
        <v>1.91</v>
      </c>
      <c r="F1377" s="34">
        <f>IF($J$2="Sim",E1377*(1+Inflação!$E$18/100),E1377)</f>
        <v>2.1258166299999997</v>
      </c>
    </row>
    <row r="1378" spans="2:6" x14ac:dyDescent="0.25">
      <c r="B1378" s="22">
        <v>55219</v>
      </c>
      <c r="C1378" s="23" t="s">
        <v>1460</v>
      </c>
      <c r="D1378" s="24" t="s">
        <v>90</v>
      </c>
      <c r="E1378" s="25">
        <v>338.78</v>
      </c>
      <c r="F1378" s="33">
        <f>IF($J$2="Sim",E1378*(1+Inflação!$E$18/100),E1378)</f>
        <v>377.05976853999994</v>
      </c>
    </row>
    <row r="1379" spans="2:6" x14ac:dyDescent="0.25">
      <c r="B1379" s="22">
        <v>55220</v>
      </c>
      <c r="C1379" s="23" t="s">
        <v>1461</v>
      </c>
      <c r="D1379" s="24" t="s">
        <v>90</v>
      </c>
      <c r="E1379" s="25">
        <v>9.56</v>
      </c>
      <c r="F1379" s="34">
        <f>IF($J$2="Sim",E1379*(1+Inflação!$E$18/100),E1379)</f>
        <v>10.640213079999999</v>
      </c>
    </row>
    <row r="1380" spans="2:6" x14ac:dyDescent="0.25">
      <c r="B1380" s="22">
        <v>55225</v>
      </c>
      <c r="C1380" s="23" t="s">
        <v>1462</v>
      </c>
      <c r="D1380" s="24" t="s">
        <v>90</v>
      </c>
      <c r="E1380" s="25">
        <v>29.35</v>
      </c>
      <c r="F1380" s="33">
        <f>IF($J$2="Sim",E1380*(1+Inflação!$E$18/100),E1380)</f>
        <v>32.666344549999998</v>
      </c>
    </row>
    <row r="1381" spans="2:6" x14ac:dyDescent="0.25">
      <c r="B1381" s="22">
        <v>55230</v>
      </c>
      <c r="C1381" s="23" t="s">
        <v>1463</v>
      </c>
      <c r="D1381" s="24" t="s">
        <v>90</v>
      </c>
      <c r="E1381" s="25">
        <v>6.92</v>
      </c>
      <c r="F1381" s="34">
        <f>IF($J$2="Sim",E1381*(1+Inflação!$E$18/100),E1381)</f>
        <v>7.7019115599999992</v>
      </c>
    </row>
    <row r="1382" spans="2:6" x14ac:dyDescent="0.25">
      <c r="B1382" s="22">
        <v>55235</v>
      </c>
      <c r="C1382" s="23" t="s">
        <v>1464</v>
      </c>
      <c r="D1382" s="24" t="s">
        <v>90</v>
      </c>
      <c r="E1382" s="25">
        <v>11.6</v>
      </c>
      <c r="F1382" s="33">
        <f>IF($J$2="Sim",E1382*(1+Inflação!$E$18/100),E1382)</f>
        <v>12.910718799999998</v>
      </c>
    </row>
    <row r="1383" spans="2:6" x14ac:dyDescent="0.25">
      <c r="B1383" s="22">
        <v>55240</v>
      </c>
      <c r="C1383" s="23" t="s">
        <v>1465</v>
      </c>
      <c r="D1383" s="24" t="s">
        <v>90</v>
      </c>
      <c r="E1383" s="25">
        <v>21.02</v>
      </c>
      <c r="F1383" s="34">
        <f>IF($J$2="Sim",E1383*(1+Inflação!$E$18/100),E1383)</f>
        <v>23.395112859999998</v>
      </c>
    </row>
    <row r="1384" spans="2:6" x14ac:dyDescent="0.25">
      <c r="B1384" s="22">
        <v>55245</v>
      </c>
      <c r="C1384" s="23" t="s">
        <v>1466</v>
      </c>
      <c r="D1384" s="24" t="s">
        <v>90</v>
      </c>
      <c r="E1384" s="25">
        <v>22.79</v>
      </c>
      <c r="F1384" s="33">
        <f>IF($J$2="Sim",E1384*(1+Inflação!$E$18/100),E1384)</f>
        <v>25.365110469999998</v>
      </c>
    </row>
    <row r="1385" spans="2:6" x14ac:dyDescent="0.25">
      <c r="B1385" s="22">
        <v>55250</v>
      </c>
      <c r="C1385" s="23" t="s">
        <v>1467</v>
      </c>
      <c r="D1385" s="24" t="s">
        <v>90</v>
      </c>
      <c r="E1385" s="25">
        <v>36.619999999999997</v>
      </c>
      <c r="F1385" s="34">
        <f>IF($J$2="Sim",E1385*(1+Inflação!$E$18/100),E1385)</f>
        <v>40.757803659999993</v>
      </c>
    </row>
    <row r="1386" spans="2:6" x14ac:dyDescent="0.25">
      <c r="B1386" s="22">
        <v>55251</v>
      </c>
      <c r="C1386" s="23" t="s">
        <v>1468</v>
      </c>
      <c r="D1386" s="24" t="s">
        <v>90</v>
      </c>
      <c r="E1386" s="25">
        <v>8.8000000000000007</v>
      </c>
      <c r="F1386" s="33">
        <f>IF($J$2="Sim",E1386*(1+Inflação!$E$18/100),E1386)</f>
        <v>9.7943383999999991</v>
      </c>
    </row>
    <row r="1387" spans="2:6" x14ac:dyDescent="0.25">
      <c r="B1387" s="22">
        <v>55252</v>
      </c>
      <c r="C1387" s="23" t="s">
        <v>1469</v>
      </c>
      <c r="D1387" s="24" t="s">
        <v>90</v>
      </c>
      <c r="E1387" s="25">
        <v>87.44</v>
      </c>
      <c r="F1387" s="34">
        <f>IF($J$2="Sim",E1387*(1+Inflação!$E$18/100),E1387)</f>
        <v>97.320107919999984</v>
      </c>
    </row>
    <row r="1388" spans="2:6" x14ac:dyDescent="0.25">
      <c r="B1388" s="22">
        <v>55253</v>
      </c>
      <c r="C1388" s="23" t="s">
        <v>1470</v>
      </c>
      <c r="D1388" s="24" t="s">
        <v>90</v>
      </c>
      <c r="E1388" s="25">
        <v>195.09</v>
      </c>
      <c r="F1388" s="33">
        <f>IF($J$2="Sim",E1388*(1+Inflação!$E$18/100),E1388)</f>
        <v>217.13380436999998</v>
      </c>
    </row>
    <row r="1389" spans="2:6" x14ac:dyDescent="0.25">
      <c r="B1389" s="22">
        <v>55254</v>
      </c>
      <c r="C1389" s="23" t="s">
        <v>1471</v>
      </c>
      <c r="D1389" s="24" t="s">
        <v>90</v>
      </c>
      <c r="E1389" s="25">
        <v>517.21</v>
      </c>
      <c r="F1389" s="34">
        <f>IF($J$2="Sim",E1389*(1+Inflação!$E$18/100),E1389)</f>
        <v>575.65110952999999</v>
      </c>
    </row>
    <row r="1390" spans="2:6" ht="22.5" x14ac:dyDescent="0.25">
      <c r="B1390" s="22">
        <v>55255</v>
      </c>
      <c r="C1390" s="23" t="s">
        <v>1472</v>
      </c>
      <c r="D1390" s="24" t="s">
        <v>90</v>
      </c>
      <c r="E1390" s="25">
        <v>8.7100000000000009</v>
      </c>
      <c r="F1390" s="33">
        <f>IF($J$2="Sim",E1390*(1+Inflação!$E$18/100),E1390)</f>
        <v>9.6941690299999994</v>
      </c>
    </row>
    <row r="1391" spans="2:6" x14ac:dyDescent="0.25">
      <c r="B1391" s="22">
        <v>55268</v>
      </c>
      <c r="C1391" s="23" t="s">
        <v>1473</v>
      </c>
      <c r="D1391" s="24" t="s">
        <v>90</v>
      </c>
      <c r="E1391" s="25">
        <v>7.79</v>
      </c>
      <c r="F1391" s="34">
        <f>IF($J$2="Sim",E1391*(1+Inflação!$E$18/100),E1391)</f>
        <v>8.6702154699999987</v>
      </c>
    </row>
    <row r="1392" spans="2:6" x14ac:dyDescent="0.25">
      <c r="B1392" s="22">
        <v>55269</v>
      </c>
      <c r="C1392" s="23" t="s">
        <v>1474</v>
      </c>
      <c r="D1392" s="24" t="s">
        <v>90</v>
      </c>
      <c r="E1392" s="25">
        <v>72.42</v>
      </c>
      <c r="F1392" s="33">
        <f>IF($J$2="Sim",E1392*(1+Inflação!$E$18/100),E1392)</f>
        <v>80.60295305999999</v>
      </c>
    </row>
    <row r="1393" spans="2:6" x14ac:dyDescent="0.25">
      <c r="B1393" s="22">
        <v>55270</v>
      </c>
      <c r="C1393" s="23" t="s">
        <v>1475</v>
      </c>
      <c r="D1393" s="24" t="s">
        <v>90</v>
      </c>
      <c r="E1393" s="25">
        <v>3</v>
      </c>
      <c r="F1393" s="34">
        <f>IF($J$2="Sim",E1393*(1+Inflação!$E$18/100),E1393)</f>
        <v>3.3389789999999997</v>
      </c>
    </row>
    <row r="1394" spans="2:6" x14ac:dyDescent="0.25">
      <c r="B1394" s="22">
        <v>55271</v>
      </c>
      <c r="C1394" s="23" t="s">
        <v>1476</v>
      </c>
      <c r="D1394" s="24" t="s">
        <v>90</v>
      </c>
      <c r="E1394" s="25">
        <v>143.44999999999999</v>
      </c>
      <c r="F1394" s="33">
        <f>IF($J$2="Sim",E1394*(1+Inflação!$E$18/100),E1394)</f>
        <v>159.65884584999998</v>
      </c>
    </row>
    <row r="1395" spans="2:6" x14ac:dyDescent="0.25">
      <c r="B1395" s="22">
        <v>55272</v>
      </c>
      <c r="C1395" s="23" t="s">
        <v>1477</v>
      </c>
      <c r="D1395" s="24" t="s">
        <v>90</v>
      </c>
      <c r="E1395" s="25">
        <v>173.87</v>
      </c>
      <c r="F1395" s="34">
        <f>IF($J$2="Sim",E1395*(1+Inflação!$E$18/100),E1395)</f>
        <v>193.51609291</v>
      </c>
    </row>
    <row r="1396" spans="2:6" x14ac:dyDescent="0.25">
      <c r="B1396" s="22">
        <v>55273</v>
      </c>
      <c r="C1396" s="23" t="s">
        <v>1478</v>
      </c>
      <c r="D1396" s="24" t="s">
        <v>90</v>
      </c>
      <c r="E1396" s="25">
        <v>507.69</v>
      </c>
      <c r="F1396" s="33">
        <f>IF($J$2="Sim",E1396*(1+Inflação!$E$18/100),E1396)</f>
        <v>565.05541616999994</v>
      </c>
    </row>
    <row r="1397" spans="2:6" x14ac:dyDescent="0.25">
      <c r="B1397" s="22">
        <v>55274</v>
      </c>
      <c r="C1397" s="23" t="s">
        <v>1479</v>
      </c>
      <c r="D1397" s="24" t="s">
        <v>90</v>
      </c>
      <c r="E1397" s="25">
        <v>11.41</v>
      </c>
      <c r="F1397" s="34">
        <f>IF($J$2="Sim",E1397*(1+Inflação!$E$18/100),E1397)</f>
        <v>12.699250129999999</v>
      </c>
    </row>
    <row r="1398" spans="2:6" x14ac:dyDescent="0.25">
      <c r="B1398" s="22">
        <v>55275</v>
      </c>
      <c r="C1398" s="23" t="s">
        <v>1480</v>
      </c>
      <c r="D1398" s="24" t="s">
        <v>90</v>
      </c>
      <c r="E1398" s="25">
        <v>0.56000000000000005</v>
      </c>
      <c r="F1398" s="33">
        <f>IF($J$2="Sim",E1398*(1+Inflação!$E$18/100),E1398)</f>
        <v>0.62327608000000001</v>
      </c>
    </row>
    <row r="1399" spans="2:6" x14ac:dyDescent="0.25">
      <c r="B1399" s="18">
        <v>55600</v>
      </c>
      <c r="C1399" s="19" t="s">
        <v>1481</v>
      </c>
      <c r="D1399" s="20"/>
      <c r="E1399" s="21" t="s">
        <v>72</v>
      </c>
      <c r="F1399" s="34"/>
    </row>
    <row r="1400" spans="2:6" x14ac:dyDescent="0.25">
      <c r="B1400" s="22">
        <v>55603</v>
      </c>
      <c r="C1400" s="23" t="s">
        <v>1482</v>
      </c>
      <c r="D1400" s="24" t="s">
        <v>90</v>
      </c>
      <c r="E1400" s="25">
        <v>328.5</v>
      </c>
      <c r="F1400" s="33">
        <f>IF($J$2="Sim",E1400*(1+Inflação!$E$18/100),E1400)</f>
        <v>365.61820049999994</v>
      </c>
    </row>
    <row r="1401" spans="2:6" x14ac:dyDescent="0.25">
      <c r="B1401" s="22">
        <v>55604</v>
      </c>
      <c r="C1401" s="23" t="s">
        <v>1483</v>
      </c>
      <c r="D1401" s="24" t="s">
        <v>90</v>
      </c>
      <c r="E1401" s="25">
        <v>299.19</v>
      </c>
      <c r="F1401" s="34">
        <f>IF($J$2="Sim",E1401*(1+Inflação!$E$18/100),E1401)</f>
        <v>332.99637566999996</v>
      </c>
    </row>
    <row r="1402" spans="2:6" x14ac:dyDescent="0.25">
      <c r="B1402" s="22">
        <v>55623</v>
      </c>
      <c r="C1402" s="23" t="s">
        <v>1484</v>
      </c>
      <c r="D1402" s="24" t="s">
        <v>90</v>
      </c>
      <c r="E1402" s="25">
        <v>64.930000000000007</v>
      </c>
      <c r="F1402" s="33">
        <f>IF($J$2="Sim",E1402*(1+Inflação!$E$18/100),E1402)</f>
        <v>72.266635489999999</v>
      </c>
    </row>
    <row r="1403" spans="2:6" ht="22.5" x14ac:dyDescent="0.25">
      <c r="B1403" s="22">
        <v>55624</v>
      </c>
      <c r="C1403" s="23" t="s">
        <v>1485</v>
      </c>
      <c r="D1403" s="24" t="s">
        <v>90</v>
      </c>
      <c r="E1403" s="25">
        <v>55.72</v>
      </c>
      <c r="F1403" s="34">
        <f>IF($J$2="Sim",E1403*(1+Inflação!$E$18/100),E1403)</f>
        <v>62.015969959999993</v>
      </c>
    </row>
    <row r="1404" spans="2:6" ht="22.5" x14ac:dyDescent="0.25">
      <c r="B1404" s="22">
        <v>55627</v>
      </c>
      <c r="C1404" s="23" t="s">
        <v>1486</v>
      </c>
      <c r="D1404" s="24" t="s">
        <v>90</v>
      </c>
      <c r="E1404" s="25">
        <v>88.13</v>
      </c>
      <c r="F1404" s="33">
        <f>IF($J$2="Sim",E1404*(1+Inflação!$E$18/100),E1404)</f>
        <v>98.08807308999998</v>
      </c>
    </row>
    <row r="1405" spans="2:6" ht="22.5" x14ac:dyDescent="0.25">
      <c r="B1405" s="22">
        <v>55652</v>
      </c>
      <c r="C1405" s="23" t="s">
        <v>1487</v>
      </c>
      <c r="D1405" s="24" t="s">
        <v>90</v>
      </c>
      <c r="E1405" s="25">
        <v>261.92</v>
      </c>
      <c r="F1405" s="34">
        <f>IF($J$2="Sim",E1405*(1+Inflação!$E$18/100),E1405)</f>
        <v>291.51512656</v>
      </c>
    </row>
    <row r="1406" spans="2:6" ht="22.5" x14ac:dyDescent="0.25">
      <c r="B1406" s="22">
        <v>55660</v>
      </c>
      <c r="C1406" s="23" t="s">
        <v>1488</v>
      </c>
      <c r="D1406" s="24" t="s">
        <v>90</v>
      </c>
      <c r="E1406" s="25">
        <v>213.48</v>
      </c>
      <c r="F1406" s="33">
        <f>IF($J$2="Sim",E1406*(1+Inflação!$E$18/100),E1406)</f>
        <v>237.60174563999996</v>
      </c>
    </row>
    <row r="1407" spans="2:6" ht="22.5" x14ac:dyDescent="0.25">
      <c r="B1407" s="22">
        <v>55661</v>
      </c>
      <c r="C1407" s="23" t="s">
        <v>1489</v>
      </c>
      <c r="D1407" s="24" t="s">
        <v>90</v>
      </c>
      <c r="E1407" s="25">
        <v>436.6</v>
      </c>
      <c r="F1407" s="34">
        <f>IF($J$2="Sim",E1407*(1+Inflação!$E$18/100),E1407)</f>
        <v>485.93274379999997</v>
      </c>
    </row>
    <row r="1408" spans="2:6" ht="22.5" x14ac:dyDescent="0.25">
      <c r="B1408" s="22">
        <v>55672</v>
      </c>
      <c r="C1408" s="23" t="s">
        <v>1490</v>
      </c>
      <c r="D1408" s="24" t="s">
        <v>90</v>
      </c>
      <c r="E1408" s="25">
        <v>431.9</v>
      </c>
      <c r="F1408" s="33">
        <f>IF($J$2="Sim",E1408*(1+Inflação!$E$18/100),E1408)</f>
        <v>480.70167669999995</v>
      </c>
    </row>
    <row r="1409" spans="2:6" x14ac:dyDescent="0.25">
      <c r="B1409" s="22">
        <v>55675</v>
      </c>
      <c r="C1409" s="23" t="s">
        <v>1491</v>
      </c>
      <c r="D1409" s="24" t="s">
        <v>90</v>
      </c>
      <c r="E1409" s="25">
        <v>344.69</v>
      </c>
      <c r="F1409" s="34">
        <f>IF($J$2="Sim",E1409*(1+Inflação!$E$18/100),E1409)</f>
        <v>383.63755716999998</v>
      </c>
    </row>
    <row r="1410" spans="2:6" ht="22.5" x14ac:dyDescent="0.25">
      <c r="B1410" s="22">
        <v>55676</v>
      </c>
      <c r="C1410" s="23" t="s">
        <v>1492</v>
      </c>
      <c r="D1410" s="24" t="s">
        <v>90</v>
      </c>
      <c r="E1410" s="25">
        <v>618.96</v>
      </c>
      <c r="F1410" s="33">
        <f>IF($J$2="Sim",E1410*(1+Inflação!$E$18/100),E1410)</f>
        <v>688.89814727999999</v>
      </c>
    </row>
    <row r="1411" spans="2:6" ht="33.75" x14ac:dyDescent="0.25">
      <c r="B1411" s="22">
        <v>55677</v>
      </c>
      <c r="C1411" s="23" t="s">
        <v>1493</v>
      </c>
      <c r="D1411" s="24" t="s">
        <v>90</v>
      </c>
      <c r="E1411" s="25">
        <v>219</v>
      </c>
      <c r="F1411" s="34">
        <f>IF($J$2="Sim",E1411*(1+Inflação!$E$18/100),E1411)</f>
        <v>243.74546699999999</v>
      </c>
    </row>
    <row r="1412" spans="2:6" ht="33.75" x14ac:dyDescent="0.25">
      <c r="B1412" s="22">
        <v>55678</v>
      </c>
      <c r="C1412" s="23" t="s">
        <v>1494</v>
      </c>
      <c r="D1412" s="24" t="s">
        <v>90</v>
      </c>
      <c r="E1412" s="25">
        <v>302.57</v>
      </c>
      <c r="F1412" s="33">
        <f>IF($J$2="Sim",E1412*(1+Inflação!$E$18/100),E1412)</f>
        <v>336.75829200999993</v>
      </c>
    </row>
    <row r="1413" spans="2:6" ht="22.5" x14ac:dyDescent="0.25">
      <c r="B1413" s="22">
        <v>55699</v>
      </c>
      <c r="C1413" s="23" t="s">
        <v>1495</v>
      </c>
      <c r="D1413" s="24" t="s">
        <v>90</v>
      </c>
      <c r="E1413" s="25">
        <v>60.46</v>
      </c>
      <c r="F1413" s="34">
        <f>IF($J$2="Sim",E1413*(1+Inflação!$E$18/100),E1413)</f>
        <v>67.291556779999993</v>
      </c>
    </row>
    <row r="1414" spans="2:6" ht="22.5" x14ac:dyDescent="0.25">
      <c r="B1414" s="22">
        <v>55700</v>
      </c>
      <c r="C1414" s="23" t="s">
        <v>1496</v>
      </c>
      <c r="D1414" s="24" t="s">
        <v>90</v>
      </c>
      <c r="E1414" s="25">
        <v>65.540000000000006</v>
      </c>
      <c r="F1414" s="33">
        <f>IF($J$2="Sim",E1414*(1+Inflação!$E$18/100),E1414)</f>
        <v>72.945561220000002</v>
      </c>
    </row>
    <row r="1415" spans="2:6" ht="22.5" x14ac:dyDescent="0.25">
      <c r="B1415" s="22">
        <v>55702</v>
      </c>
      <c r="C1415" s="23" t="s">
        <v>1497</v>
      </c>
      <c r="D1415" s="24" t="s">
        <v>90</v>
      </c>
      <c r="E1415" s="25">
        <v>73.84</v>
      </c>
      <c r="F1415" s="34">
        <f>IF($J$2="Sim",E1415*(1+Inflação!$E$18/100),E1415)</f>
        <v>82.183403119999994</v>
      </c>
    </row>
    <row r="1416" spans="2:6" ht="22.5" x14ac:dyDescent="0.25">
      <c r="B1416" s="22">
        <v>55703</v>
      </c>
      <c r="C1416" s="23" t="s">
        <v>1498</v>
      </c>
      <c r="D1416" s="24" t="s">
        <v>90</v>
      </c>
      <c r="E1416" s="25">
        <v>75.64</v>
      </c>
      <c r="F1416" s="33">
        <f>IF($J$2="Sim",E1416*(1+Inflação!$E$18/100),E1416)</f>
        <v>84.186790519999988</v>
      </c>
    </row>
    <row r="1417" spans="2:6" ht="22.5" x14ac:dyDescent="0.25">
      <c r="B1417" s="22">
        <v>55704</v>
      </c>
      <c r="C1417" s="23" t="s">
        <v>1499</v>
      </c>
      <c r="D1417" s="24" t="s">
        <v>90</v>
      </c>
      <c r="E1417" s="25">
        <v>65.22</v>
      </c>
      <c r="F1417" s="34">
        <f>IF($J$2="Sim",E1417*(1+Inflação!$E$18/100),E1417)</f>
        <v>72.589403459999986</v>
      </c>
    </row>
    <row r="1418" spans="2:6" ht="22.5" x14ac:dyDescent="0.25">
      <c r="B1418" s="22">
        <v>55705</v>
      </c>
      <c r="C1418" s="23" t="s">
        <v>1500</v>
      </c>
      <c r="D1418" s="24" t="s">
        <v>90</v>
      </c>
      <c r="E1418" s="25">
        <v>137.01</v>
      </c>
      <c r="F1418" s="33">
        <f>IF($J$2="Sim",E1418*(1+Inflação!$E$18/100),E1418)</f>
        <v>152.49117092999998</v>
      </c>
    </row>
    <row r="1419" spans="2:6" ht="22.5" x14ac:dyDescent="0.25">
      <c r="B1419" s="22">
        <v>55706</v>
      </c>
      <c r="C1419" s="23" t="s">
        <v>1501</v>
      </c>
      <c r="D1419" s="24" t="s">
        <v>90</v>
      </c>
      <c r="E1419" s="25">
        <v>107.64</v>
      </c>
      <c r="F1419" s="34">
        <f>IF($J$2="Sim",E1419*(1+Inflação!$E$18/100),E1419)</f>
        <v>119.80256651999998</v>
      </c>
    </row>
    <row r="1420" spans="2:6" ht="22.5" x14ac:dyDescent="0.25">
      <c r="B1420" s="22">
        <v>55707</v>
      </c>
      <c r="C1420" s="23" t="s">
        <v>1502</v>
      </c>
      <c r="D1420" s="24" t="s">
        <v>90</v>
      </c>
      <c r="E1420" s="25">
        <v>111.77</v>
      </c>
      <c r="F1420" s="33">
        <f>IF($J$2="Sim",E1420*(1+Inflação!$E$18/100),E1420)</f>
        <v>124.39922760999998</v>
      </c>
    </row>
    <row r="1421" spans="2:6" ht="22.5" x14ac:dyDescent="0.25">
      <c r="B1421" s="22">
        <v>55708</v>
      </c>
      <c r="C1421" s="23" t="s">
        <v>1503</v>
      </c>
      <c r="D1421" s="24" t="s">
        <v>90</v>
      </c>
      <c r="E1421" s="25">
        <v>69.930000000000007</v>
      </c>
      <c r="F1421" s="34">
        <f>IF($J$2="Sim",E1421*(1+Inflação!$E$18/100),E1421)</f>
        <v>77.83160049</v>
      </c>
    </row>
    <row r="1422" spans="2:6" ht="22.5" x14ac:dyDescent="0.25">
      <c r="B1422" s="22">
        <v>55709</v>
      </c>
      <c r="C1422" s="23" t="s">
        <v>1504</v>
      </c>
      <c r="D1422" s="24" t="s">
        <v>90</v>
      </c>
      <c r="E1422" s="25">
        <v>64.900000000000006</v>
      </c>
      <c r="F1422" s="33">
        <f>IF($J$2="Sim",E1422*(1+Inflação!$E$18/100),E1422)</f>
        <v>72.233245699999998</v>
      </c>
    </row>
    <row r="1423" spans="2:6" ht="22.5" x14ac:dyDescent="0.25">
      <c r="B1423" s="22">
        <v>55715</v>
      </c>
      <c r="C1423" s="23" t="s">
        <v>1505</v>
      </c>
      <c r="D1423" s="24" t="s">
        <v>90</v>
      </c>
      <c r="E1423" s="25">
        <v>155.93</v>
      </c>
      <c r="F1423" s="34">
        <f>IF($J$2="Sim",E1423*(1+Inflação!$E$18/100),E1423)</f>
        <v>173.54899849</v>
      </c>
    </row>
    <row r="1424" spans="2:6" ht="22.5" x14ac:dyDescent="0.25">
      <c r="B1424" s="22">
        <v>55801</v>
      </c>
      <c r="C1424" s="23" t="s">
        <v>1506</v>
      </c>
      <c r="D1424" s="24" t="s">
        <v>90</v>
      </c>
      <c r="E1424" s="25">
        <v>144.76</v>
      </c>
      <c r="F1424" s="33">
        <f>IF($J$2="Sim",E1424*(1+Inflação!$E$18/100),E1424)</f>
        <v>161.11686667999999</v>
      </c>
    </row>
    <row r="1425" spans="2:6" ht="22.5" x14ac:dyDescent="0.25">
      <c r="B1425" s="22">
        <v>55802</v>
      </c>
      <c r="C1425" s="23" t="s">
        <v>1507</v>
      </c>
      <c r="D1425" s="24" t="s">
        <v>90</v>
      </c>
      <c r="E1425" s="25">
        <v>111.45</v>
      </c>
      <c r="F1425" s="34">
        <f>IF($J$2="Sim",E1425*(1+Inflação!$E$18/100),E1425)</f>
        <v>124.04306984999999</v>
      </c>
    </row>
    <row r="1426" spans="2:6" ht="45" x14ac:dyDescent="0.25">
      <c r="B1426" s="22">
        <v>55803</v>
      </c>
      <c r="C1426" s="23" t="s">
        <v>1508</v>
      </c>
      <c r="D1426" s="24" t="s">
        <v>90</v>
      </c>
      <c r="E1426" s="25">
        <v>62.21</v>
      </c>
      <c r="F1426" s="33">
        <f>IF($J$2="Sim",E1426*(1+Inflação!$E$18/100),E1426)</f>
        <v>69.239294529999995</v>
      </c>
    </row>
    <row r="1427" spans="2:6" ht="45" x14ac:dyDescent="0.25">
      <c r="B1427" s="22">
        <v>55804</v>
      </c>
      <c r="C1427" s="23" t="s">
        <v>1509</v>
      </c>
      <c r="D1427" s="24" t="s">
        <v>90</v>
      </c>
      <c r="E1427" s="25">
        <v>143.58000000000001</v>
      </c>
      <c r="F1427" s="34">
        <f>IF($J$2="Sim",E1427*(1+Inflação!$E$18/100),E1427)</f>
        <v>159.80353493999999</v>
      </c>
    </row>
    <row r="1428" spans="2:6" x14ac:dyDescent="0.25">
      <c r="B1428" s="22">
        <v>55805</v>
      </c>
      <c r="C1428" s="23" t="s">
        <v>1510</v>
      </c>
      <c r="D1428" s="24" t="s">
        <v>90</v>
      </c>
      <c r="E1428" s="25">
        <v>18.920000000000002</v>
      </c>
      <c r="F1428" s="33">
        <f>IF($J$2="Sim",E1428*(1+Inflação!$E$18/100),E1428)</f>
        <v>21.05782756</v>
      </c>
    </row>
    <row r="1429" spans="2:6" ht="45" x14ac:dyDescent="0.25">
      <c r="B1429" s="22">
        <v>55806</v>
      </c>
      <c r="C1429" s="23" t="s">
        <v>1511</v>
      </c>
      <c r="D1429" s="24" t="s">
        <v>90</v>
      </c>
      <c r="E1429" s="25">
        <v>118.04</v>
      </c>
      <c r="F1429" s="34">
        <f>IF($J$2="Sim",E1429*(1+Inflação!$E$18/100),E1429)</f>
        <v>131.37769372</v>
      </c>
    </row>
    <row r="1430" spans="2:6" ht="45" x14ac:dyDescent="0.25">
      <c r="B1430" s="22">
        <v>55807</v>
      </c>
      <c r="C1430" s="23" t="s">
        <v>1512</v>
      </c>
      <c r="D1430" s="24" t="s">
        <v>90</v>
      </c>
      <c r="E1430" s="25">
        <v>89.42</v>
      </c>
      <c r="F1430" s="33">
        <f>IF($J$2="Sim",E1430*(1+Inflação!$E$18/100),E1430)</f>
        <v>99.523834059999999</v>
      </c>
    </row>
    <row r="1431" spans="2:6" x14ac:dyDescent="0.25">
      <c r="B1431" s="18">
        <v>56000</v>
      </c>
      <c r="C1431" s="19" t="s">
        <v>1513</v>
      </c>
      <c r="D1431" s="20"/>
      <c r="E1431" s="21" t="s">
        <v>72</v>
      </c>
      <c r="F1431" s="34"/>
    </row>
    <row r="1432" spans="2:6" ht="22.5" x14ac:dyDescent="0.25">
      <c r="B1432" s="22">
        <v>56001</v>
      </c>
      <c r="C1432" s="23" t="s">
        <v>1514</v>
      </c>
      <c r="D1432" s="24" t="s">
        <v>90</v>
      </c>
      <c r="E1432" s="25">
        <v>23.32</v>
      </c>
      <c r="F1432" s="33">
        <f>IF($J$2="Sim",E1432*(1+Inflação!$E$18/100),E1432)</f>
        <v>25.954996759999997</v>
      </c>
    </row>
    <row r="1433" spans="2:6" ht="22.5" x14ac:dyDescent="0.25">
      <c r="B1433" s="22">
        <v>56002</v>
      </c>
      <c r="C1433" s="23" t="s">
        <v>1515</v>
      </c>
      <c r="D1433" s="24" t="s">
        <v>90</v>
      </c>
      <c r="E1433" s="25">
        <v>31.67</v>
      </c>
      <c r="F1433" s="34">
        <f>IF($J$2="Sim",E1433*(1+Inflação!$E$18/100),E1433)</f>
        <v>35.248488309999999</v>
      </c>
    </row>
    <row r="1434" spans="2:6" ht="22.5" x14ac:dyDescent="0.25">
      <c r="B1434" s="22">
        <v>56004</v>
      </c>
      <c r="C1434" s="23" t="s">
        <v>1516</v>
      </c>
      <c r="D1434" s="24" t="s">
        <v>90</v>
      </c>
      <c r="E1434" s="25">
        <v>39.08</v>
      </c>
      <c r="F1434" s="33">
        <f>IF($J$2="Sim",E1434*(1+Inflação!$E$18/100),E1434)</f>
        <v>43.495766439999997</v>
      </c>
    </row>
    <row r="1435" spans="2:6" ht="22.5" x14ac:dyDescent="0.25">
      <c r="B1435" s="22">
        <v>56006</v>
      </c>
      <c r="C1435" s="23" t="s">
        <v>1517</v>
      </c>
      <c r="D1435" s="24" t="s">
        <v>90</v>
      </c>
      <c r="E1435" s="25">
        <v>66.540000000000006</v>
      </c>
      <c r="F1435" s="34">
        <f>IF($J$2="Sim",E1435*(1+Inflação!$E$18/100),E1435)</f>
        <v>74.058554220000005</v>
      </c>
    </row>
    <row r="1436" spans="2:6" ht="22.5" x14ac:dyDescent="0.25">
      <c r="B1436" s="22">
        <v>56007</v>
      </c>
      <c r="C1436" s="23" t="s">
        <v>1518</v>
      </c>
      <c r="D1436" s="24" t="s">
        <v>90</v>
      </c>
      <c r="E1436" s="25">
        <v>101.08</v>
      </c>
      <c r="F1436" s="33">
        <f>IF($J$2="Sim",E1436*(1+Inflação!$E$18/100),E1436)</f>
        <v>112.50133243999998</v>
      </c>
    </row>
    <row r="1437" spans="2:6" x14ac:dyDescent="0.25">
      <c r="B1437" s="22">
        <v>56040</v>
      </c>
      <c r="C1437" s="23" t="s">
        <v>1519</v>
      </c>
      <c r="D1437" s="24" t="s">
        <v>90</v>
      </c>
      <c r="E1437" s="25">
        <v>32.619999999999997</v>
      </c>
      <c r="F1437" s="34">
        <f>IF($J$2="Sim",E1437*(1+Inflação!$E$18/100),E1437)</f>
        <v>36.305831659999996</v>
      </c>
    </row>
    <row r="1438" spans="2:6" x14ac:dyDescent="0.25">
      <c r="B1438" s="22">
        <v>56045</v>
      </c>
      <c r="C1438" s="23" t="s">
        <v>1520</v>
      </c>
      <c r="D1438" s="24" t="s">
        <v>90</v>
      </c>
      <c r="E1438" s="25">
        <v>61.21</v>
      </c>
      <c r="F1438" s="33">
        <f>IF($J$2="Sim",E1438*(1+Inflação!$E$18/100),E1438)</f>
        <v>68.126301529999992</v>
      </c>
    </row>
    <row r="1439" spans="2:6" x14ac:dyDescent="0.25">
      <c r="B1439" s="22">
        <v>56046</v>
      </c>
      <c r="C1439" s="23" t="s">
        <v>1521</v>
      </c>
      <c r="D1439" s="24" t="s">
        <v>90</v>
      </c>
      <c r="E1439" s="25">
        <v>137.03</v>
      </c>
      <c r="F1439" s="34">
        <f>IF($J$2="Sim",E1439*(1+Inflação!$E$18/100),E1439)</f>
        <v>152.51343079</v>
      </c>
    </row>
    <row r="1440" spans="2:6" x14ac:dyDescent="0.25">
      <c r="B1440" s="22">
        <v>56047</v>
      </c>
      <c r="C1440" s="23" t="s">
        <v>1522</v>
      </c>
      <c r="D1440" s="24" t="s">
        <v>90</v>
      </c>
      <c r="E1440" s="25">
        <v>114.85</v>
      </c>
      <c r="F1440" s="33">
        <f>IF($J$2="Sim",E1440*(1+Inflação!$E$18/100),E1440)</f>
        <v>127.82724604999999</v>
      </c>
    </row>
    <row r="1441" spans="2:6" x14ac:dyDescent="0.25">
      <c r="B1441" s="22">
        <v>56048</v>
      </c>
      <c r="C1441" s="23" t="s">
        <v>1523</v>
      </c>
      <c r="D1441" s="24" t="s">
        <v>90</v>
      </c>
      <c r="E1441" s="25">
        <v>45.07</v>
      </c>
      <c r="F1441" s="34">
        <f>IF($J$2="Sim",E1441*(1+Inflação!$E$18/100),E1441)</f>
        <v>50.162594509999998</v>
      </c>
    </row>
    <row r="1442" spans="2:6" x14ac:dyDescent="0.25">
      <c r="B1442" s="22">
        <v>56050</v>
      </c>
      <c r="C1442" s="23" t="s">
        <v>1524</v>
      </c>
      <c r="D1442" s="24" t="s">
        <v>90</v>
      </c>
      <c r="E1442" s="25">
        <v>80.569999999999993</v>
      </c>
      <c r="F1442" s="33">
        <f>IF($J$2="Sim",E1442*(1+Inflação!$E$18/100),E1442)</f>
        <v>89.673846009999991</v>
      </c>
    </row>
    <row r="1443" spans="2:6" x14ac:dyDescent="0.25">
      <c r="B1443" s="22">
        <v>56051</v>
      </c>
      <c r="C1443" s="23" t="s">
        <v>1525</v>
      </c>
      <c r="D1443" s="24" t="s">
        <v>90</v>
      </c>
      <c r="E1443" s="25">
        <v>89.62</v>
      </c>
      <c r="F1443" s="34">
        <f>IF($J$2="Sim",E1443*(1+Inflação!$E$18/100),E1443)</f>
        <v>99.746432659999996</v>
      </c>
    </row>
    <row r="1444" spans="2:6" x14ac:dyDescent="0.25">
      <c r="B1444" s="22">
        <v>56052</v>
      </c>
      <c r="C1444" s="23" t="s">
        <v>1526</v>
      </c>
      <c r="D1444" s="24" t="s">
        <v>90</v>
      </c>
      <c r="E1444" s="25">
        <v>124.5</v>
      </c>
      <c r="F1444" s="33">
        <f>IF($J$2="Sim",E1444*(1+Inflação!$E$18/100),E1444)</f>
        <v>138.56762849999998</v>
      </c>
    </row>
    <row r="1445" spans="2:6" x14ac:dyDescent="0.25">
      <c r="B1445" s="22">
        <v>56053</v>
      </c>
      <c r="C1445" s="23" t="s">
        <v>1527</v>
      </c>
      <c r="D1445" s="24" t="s">
        <v>90</v>
      </c>
      <c r="E1445" s="25">
        <v>155.71</v>
      </c>
      <c r="F1445" s="34">
        <f>IF($J$2="Sim",E1445*(1+Inflação!$E$18/100),E1445)</f>
        <v>173.30414002999999</v>
      </c>
    </row>
    <row r="1446" spans="2:6" ht="22.5" x14ac:dyDescent="0.25">
      <c r="B1446" s="22">
        <v>56054</v>
      </c>
      <c r="C1446" s="23" t="s">
        <v>1528</v>
      </c>
      <c r="D1446" s="24" t="s">
        <v>90</v>
      </c>
      <c r="E1446" s="25">
        <v>8.98</v>
      </c>
      <c r="F1446" s="33">
        <f>IF($J$2="Sim",E1446*(1+Inflação!$E$18/100),E1446)</f>
        <v>9.9946771400000003</v>
      </c>
    </row>
    <row r="1447" spans="2:6" x14ac:dyDescent="0.25">
      <c r="B1447" s="22">
        <v>56061</v>
      </c>
      <c r="C1447" s="23" t="s">
        <v>1529</v>
      </c>
      <c r="D1447" s="24" t="s">
        <v>90</v>
      </c>
      <c r="E1447" s="25">
        <v>90.98</v>
      </c>
      <c r="F1447" s="34">
        <f>IF($J$2="Sim",E1447*(1+Inflação!$E$18/100),E1447)</f>
        <v>101.26010314</v>
      </c>
    </row>
    <row r="1448" spans="2:6" x14ac:dyDescent="0.25">
      <c r="B1448" s="22">
        <v>56062</v>
      </c>
      <c r="C1448" s="23" t="s">
        <v>1530</v>
      </c>
      <c r="D1448" s="24" t="s">
        <v>90</v>
      </c>
      <c r="E1448" s="25">
        <v>91.66</v>
      </c>
      <c r="F1448" s="33">
        <f>IF($J$2="Sim",E1448*(1+Inflação!$E$18/100),E1448)</f>
        <v>102.01693837999998</v>
      </c>
    </row>
    <row r="1449" spans="2:6" x14ac:dyDescent="0.25">
      <c r="B1449" s="22">
        <v>56063</v>
      </c>
      <c r="C1449" s="23" t="s">
        <v>1531</v>
      </c>
      <c r="D1449" s="24" t="s">
        <v>90</v>
      </c>
      <c r="E1449" s="25">
        <v>113.57</v>
      </c>
      <c r="F1449" s="34">
        <f>IF($J$2="Sim",E1449*(1+Inflação!$E$18/100),E1449)</f>
        <v>126.40261500999998</v>
      </c>
    </row>
    <row r="1450" spans="2:6" x14ac:dyDescent="0.25">
      <c r="B1450" s="22">
        <v>56064</v>
      </c>
      <c r="C1450" s="23" t="s">
        <v>1532</v>
      </c>
      <c r="D1450" s="24" t="s">
        <v>90</v>
      </c>
      <c r="E1450" s="25">
        <v>118.69</v>
      </c>
      <c r="F1450" s="33">
        <f>IF($J$2="Sim",E1450*(1+Inflação!$E$18/100),E1450)</f>
        <v>132.10113916999998</v>
      </c>
    </row>
    <row r="1451" spans="2:6" ht="22.5" x14ac:dyDescent="0.25">
      <c r="B1451" s="22">
        <v>56065</v>
      </c>
      <c r="C1451" s="23" t="s">
        <v>1533</v>
      </c>
      <c r="D1451" s="24" t="s">
        <v>90</v>
      </c>
      <c r="E1451" s="25">
        <v>33.549999999999997</v>
      </c>
      <c r="F1451" s="34">
        <f>IF($J$2="Sim",E1451*(1+Inflação!$E$18/100),E1451)</f>
        <v>37.340915149999994</v>
      </c>
    </row>
    <row r="1452" spans="2:6" ht="22.5" x14ac:dyDescent="0.25">
      <c r="B1452" s="22">
        <v>56066</v>
      </c>
      <c r="C1452" s="23" t="s">
        <v>1534</v>
      </c>
      <c r="D1452" s="24" t="s">
        <v>90</v>
      </c>
      <c r="E1452" s="25">
        <v>29.79</v>
      </c>
      <c r="F1452" s="33">
        <f>IF($J$2="Sim",E1452*(1+Inflação!$E$18/100),E1452)</f>
        <v>33.156061469999997</v>
      </c>
    </row>
    <row r="1453" spans="2:6" ht="22.5" x14ac:dyDescent="0.25">
      <c r="B1453" s="22">
        <v>56067</v>
      </c>
      <c r="C1453" s="23" t="s">
        <v>1535</v>
      </c>
      <c r="D1453" s="24" t="s">
        <v>90</v>
      </c>
      <c r="E1453" s="25">
        <v>32.17</v>
      </c>
      <c r="F1453" s="34">
        <f>IF($J$2="Sim",E1453*(1+Inflação!$E$18/100),E1453)</f>
        <v>35.804984810000001</v>
      </c>
    </row>
    <row r="1454" spans="2:6" ht="22.5" x14ac:dyDescent="0.25">
      <c r="B1454" s="22">
        <v>56068</v>
      </c>
      <c r="C1454" s="23" t="s">
        <v>1536</v>
      </c>
      <c r="D1454" s="24" t="s">
        <v>90</v>
      </c>
      <c r="E1454" s="25">
        <v>33.5</v>
      </c>
      <c r="F1454" s="33">
        <f>IF($J$2="Sim",E1454*(1+Inflação!$E$18/100),E1454)</f>
        <v>37.285265499999994</v>
      </c>
    </row>
    <row r="1455" spans="2:6" ht="22.5" x14ac:dyDescent="0.25">
      <c r="B1455" s="22">
        <v>56075</v>
      </c>
      <c r="C1455" s="23" t="s">
        <v>1537</v>
      </c>
      <c r="D1455" s="24" t="s">
        <v>90</v>
      </c>
      <c r="E1455" s="25">
        <v>132.82</v>
      </c>
      <c r="F1455" s="34">
        <f>IF($J$2="Sim",E1455*(1+Inflação!$E$18/100),E1455)</f>
        <v>147.82773025999998</v>
      </c>
    </row>
    <row r="1456" spans="2:6" ht="22.5" x14ac:dyDescent="0.25">
      <c r="B1456" s="22">
        <v>56076</v>
      </c>
      <c r="C1456" s="23" t="s">
        <v>1538</v>
      </c>
      <c r="D1456" s="24" t="s">
        <v>90</v>
      </c>
      <c r="E1456" s="25">
        <v>121.96</v>
      </c>
      <c r="F1456" s="33">
        <f>IF($J$2="Sim",E1456*(1+Inflação!$E$18/100),E1456)</f>
        <v>135.74062627999999</v>
      </c>
    </row>
    <row r="1457" spans="2:6" ht="22.5" x14ac:dyDescent="0.25">
      <c r="B1457" s="22">
        <v>56077</v>
      </c>
      <c r="C1457" s="23" t="s">
        <v>1539</v>
      </c>
      <c r="D1457" s="24" t="s">
        <v>90</v>
      </c>
      <c r="E1457" s="25">
        <v>51.43</v>
      </c>
      <c r="F1457" s="34">
        <f>IF($J$2="Sim",E1457*(1+Inflação!$E$18/100),E1457)</f>
        <v>57.241229989999994</v>
      </c>
    </row>
    <row r="1458" spans="2:6" ht="22.5" x14ac:dyDescent="0.25">
      <c r="B1458" s="22">
        <v>56078</v>
      </c>
      <c r="C1458" s="23" t="s">
        <v>1540</v>
      </c>
      <c r="D1458" s="24" t="s">
        <v>90</v>
      </c>
      <c r="E1458" s="25">
        <v>66.150000000000006</v>
      </c>
      <c r="F1458" s="33">
        <f>IF($J$2="Sim",E1458*(1+Inflação!$E$18/100),E1458)</f>
        <v>73.624486950000005</v>
      </c>
    </row>
    <row r="1459" spans="2:6" ht="22.5" x14ac:dyDescent="0.25">
      <c r="B1459" s="22">
        <v>56079</v>
      </c>
      <c r="C1459" s="23" t="s">
        <v>1541</v>
      </c>
      <c r="D1459" s="24" t="s">
        <v>90</v>
      </c>
      <c r="E1459" s="25">
        <v>60.7</v>
      </c>
      <c r="F1459" s="34">
        <f>IF($J$2="Sim",E1459*(1+Inflação!$E$18/100),E1459)</f>
        <v>67.558675100000002</v>
      </c>
    </row>
    <row r="1460" spans="2:6" ht="22.5" x14ac:dyDescent="0.25">
      <c r="B1460" s="22">
        <v>56080</v>
      </c>
      <c r="C1460" s="23" t="s">
        <v>1542</v>
      </c>
      <c r="D1460" s="24" t="s">
        <v>90</v>
      </c>
      <c r="E1460" s="25">
        <v>72.95</v>
      </c>
      <c r="F1460" s="33">
        <f>IF($J$2="Sim",E1460*(1+Inflação!$E$18/100),E1460)</f>
        <v>81.19283935</v>
      </c>
    </row>
    <row r="1461" spans="2:6" x14ac:dyDescent="0.25">
      <c r="B1461" s="18">
        <v>56100</v>
      </c>
      <c r="C1461" s="19" t="s">
        <v>1543</v>
      </c>
      <c r="D1461" s="20"/>
      <c r="E1461" s="21" t="s">
        <v>72</v>
      </c>
      <c r="F1461" s="34"/>
    </row>
    <row r="1462" spans="2:6" x14ac:dyDescent="0.25">
      <c r="B1462" s="22">
        <v>56104</v>
      </c>
      <c r="C1462" s="23" t="s">
        <v>1544</v>
      </c>
      <c r="D1462" s="24" t="s">
        <v>90</v>
      </c>
      <c r="E1462" s="25">
        <v>100.64</v>
      </c>
      <c r="F1462" s="33">
        <f>IF($J$2="Sim",E1462*(1+Inflação!$E$18/100),E1462)</f>
        <v>112.01161551999999</v>
      </c>
    </row>
    <row r="1463" spans="2:6" x14ac:dyDescent="0.25">
      <c r="B1463" s="22">
        <v>56111</v>
      </c>
      <c r="C1463" s="23" t="s">
        <v>1545</v>
      </c>
      <c r="D1463" s="24" t="s">
        <v>74</v>
      </c>
      <c r="E1463" s="25">
        <v>61.9</v>
      </c>
      <c r="F1463" s="34">
        <f>IF($J$2="Sim",E1463*(1+Inflação!$E$18/100),E1463)</f>
        <v>68.894266699999989</v>
      </c>
    </row>
    <row r="1464" spans="2:6" x14ac:dyDescent="0.25">
      <c r="B1464" s="22">
        <v>56113</v>
      </c>
      <c r="C1464" s="23" t="s">
        <v>1546</v>
      </c>
      <c r="D1464" s="24" t="s">
        <v>90</v>
      </c>
      <c r="E1464" s="25">
        <v>203.17</v>
      </c>
      <c r="F1464" s="33">
        <f>IF($J$2="Sim",E1464*(1+Inflação!$E$18/100),E1464)</f>
        <v>226.12678780999997</v>
      </c>
    </row>
    <row r="1465" spans="2:6" x14ac:dyDescent="0.25">
      <c r="B1465" s="22">
        <v>56114</v>
      </c>
      <c r="C1465" s="23" t="s">
        <v>1547</v>
      </c>
      <c r="D1465" s="24" t="s">
        <v>90</v>
      </c>
      <c r="E1465" s="25">
        <v>254.58</v>
      </c>
      <c r="F1465" s="34">
        <f>IF($J$2="Sim",E1465*(1+Inflação!$E$18/100),E1465)</f>
        <v>283.34575794</v>
      </c>
    </row>
    <row r="1466" spans="2:6" x14ac:dyDescent="0.25">
      <c r="B1466" s="22">
        <v>56115</v>
      </c>
      <c r="C1466" s="23" t="s">
        <v>1548</v>
      </c>
      <c r="D1466" s="24" t="s">
        <v>90</v>
      </c>
      <c r="E1466" s="25">
        <v>667.74</v>
      </c>
      <c r="F1466" s="33">
        <f>IF($J$2="Sim",E1466*(1+Inflação!$E$18/100),E1466)</f>
        <v>743.18994581999993</v>
      </c>
    </row>
    <row r="1467" spans="2:6" x14ac:dyDescent="0.25">
      <c r="B1467" s="22">
        <v>56116</v>
      </c>
      <c r="C1467" s="23" t="s">
        <v>1549</v>
      </c>
      <c r="D1467" s="24" t="s">
        <v>90</v>
      </c>
      <c r="E1467" s="25">
        <v>722.49</v>
      </c>
      <c r="F1467" s="34">
        <f>IF($J$2="Sim",E1467*(1+Inflação!$E$18/100),E1467)</f>
        <v>804.12631256999998</v>
      </c>
    </row>
    <row r="1468" spans="2:6" x14ac:dyDescent="0.25">
      <c r="B1468" s="22">
        <v>56128</v>
      </c>
      <c r="C1468" s="23" t="s">
        <v>1550</v>
      </c>
      <c r="D1468" s="24" t="s">
        <v>90</v>
      </c>
      <c r="E1468" s="25">
        <v>2948.91</v>
      </c>
      <c r="F1468" s="33">
        <f>IF($J$2="Sim",E1468*(1+Inflação!$E$18/100),E1468)</f>
        <v>3282.1161876299993</v>
      </c>
    </row>
    <row r="1469" spans="2:6" x14ac:dyDescent="0.25">
      <c r="B1469" s="22">
        <v>56138</v>
      </c>
      <c r="C1469" s="23" t="s">
        <v>1551</v>
      </c>
      <c r="D1469" s="24" t="s">
        <v>690</v>
      </c>
      <c r="E1469" s="25">
        <v>569.88</v>
      </c>
      <c r="F1469" s="34">
        <f>IF($J$2="Sim",E1469*(1+Inflação!$E$18/100),E1469)</f>
        <v>634.27245083999992</v>
      </c>
    </row>
    <row r="1470" spans="2:6" x14ac:dyDescent="0.25">
      <c r="B1470" s="22">
        <v>56146</v>
      </c>
      <c r="C1470" s="23" t="s">
        <v>1552</v>
      </c>
      <c r="D1470" s="24" t="s">
        <v>90</v>
      </c>
      <c r="E1470" s="25">
        <v>1357.45</v>
      </c>
      <c r="F1470" s="33">
        <f>IF($J$2="Sim",E1470*(1+Inflação!$E$18/100),E1470)</f>
        <v>1510.8323478499999</v>
      </c>
    </row>
    <row r="1471" spans="2:6" x14ac:dyDescent="0.25">
      <c r="B1471" s="22">
        <v>56150</v>
      </c>
      <c r="C1471" s="23" t="s">
        <v>1553</v>
      </c>
      <c r="D1471" s="24" t="s">
        <v>90</v>
      </c>
      <c r="E1471" s="25">
        <v>31.25</v>
      </c>
      <c r="F1471" s="34">
        <f>IF($J$2="Sim",E1471*(1+Inflação!$E$18/100),E1471)</f>
        <v>34.781031249999998</v>
      </c>
    </row>
    <row r="1472" spans="2:6" x14ac:dyDescent="0.25">
      <c r="B1472" s="22">
        <v>56156</v>
      </c>
      <c r="C1472" s="23" t="s">
        <v>1554</v>
      </c>
      <c r="D1472" s="24" t="s">
        <v>90</v>
      </c>
      <c r="E1472" s="25">
        <v>49.05</v>
      </c>
      <c r="F1472" s="33">
        <f>IF($J$2="Sim",E1472*(1+Inflação!$E$18/100),E1472)</f>
        <v>54.59230664999999</v>
      </c>
    </row>
    <row r="1473" spans="2:6" x14ac:dyDescent="0.25">
      <c r="B1473" s="22">
        <v>56159</v>
      </c>
      <c r="C1473" s="23" t="s">
        <v>1555</v>
      </c>
      <c r="D1473" s="24" t="s">
        <v>90</v>
      </c>
      <c r="E1473" s="25">
        <v>7.16</v>
      </c>
      <c r="F1473" s="34">
        <f>IF($J$2="Sim",E1473*(1+Inflação!$E$18/100),E1473)</f>
        <v>7.969029879999999</v>
      </c>
    </row>
    <row r="1474" spans="2:6" x14ac:dyDescent="0.25">
      <c r="B1474" s="22">
        <v>56161</v>
      </c>
      <c r="C1474" s="23" t="s">
        <v>1556</v>
      </c>
      <c r="D1474" s="24" t="s">
        <v>90</v>
      </c>
      <c r="E1474" s="25">
        <v>1066.0899999999999</v>
      </c>
      <c r="F1474" s="33">
        <f>IF($J$2="Sim",E1474*(1+Inflação!$E$18/100),E1474)</f>
        <v>1186.5507073699998</v>
      </c>
    </row>
    <row r="1475" spans="2:6" x14ac:dyDescent="0.25">
      <c r="B1475" s="22">
        <v>56163</v>
      </c>
      <c r="C1475" s="23" t="s">
        <v>1557</v>
      </c>
      <c r="D1475" s="24" t="s">
        <v>90</v>
      </c>
      <c r="E1475" s="25">
        <v>1906.79</v>
      </c>
      <c r="F1475" s="34">
        <f>IF($J$2="Sim",E1475*(1+Inflação!$E$18/100),E1475)</f>
        <v>2122.2439224699997</v>
      </c>
    </row>
    <row r="1476" spans="2:6" x14ac:dyDescent="0.25">
      <c r="B1476" s="18">
        <v>56200</v>
      </c>
      <c r="C1476" s="19" t="s">
        <v>1558</v>
      </c>
      <c r="D1476" s="20"/>
      <c r="E1476" s="21" t="s">
        <v>72</v>
      </c>
      <c r="F1476" s="33"/>
    </row>
    <row r="1477" spans="2:6" x14ac:dyDescent="0.25">
      <c r="B1477" s="22">
        <v>56260</v>
      </c>
      <c r="C1477" s="23" t="s">
        <v>1559</v>
      </c>
      <c r="D1477" s="24" t="s">
        <v>90</v>
      </c>
      <c r="E1477" s="25">
        <v>47270.18</v>
      </c>
      <c r="F1477" s="34">
        <f>IF($J$2="Sim",E1477*(1+Inflação!$E$18/100),E1477)</f>
        <v>52611.379448739994</v>
      </c>
    </row>
    <row r="1478" spans="2:6" ht="22.5" x14ac:dyDescent="0.25">
      <c r="B1478" s="22">
        <v>56261</v>
      </c>
      <c r="C1478" s="23" t="s">
        <v>1560</v>
      </c>
      <c r="D1478" s="24" t="s">
        <v>90</v>
      </c>
      <c r="E1478" s="25">
        <v>48887.57</v>
      </c>
      <c r="F1478" s="33">
        <f>IF($J$2="Sim",E1478*(1+Inflação!$E$18/100),E1478)</f>
        <v>54411.523197009992</v>
      </c>
    </row>
    <row r="1479" spans="2:6" ht="22.5" x14ac:dyDescent="0.25">
      <c r="B1479" s="22">
        <v>56262</v>
      </c>
      <c r="C1479" s="23" t="s">
        <v>1561</v>
      </c>
      <c r="D1479" s="24" t="s">
        <v>90</v>
      </c>
      <c r="E1479" s="25">
        <v>3687.3</v>
      </c>
      <c r="F1479" s="34">
        <f>IF($J$2="Sim",E1479*(1+Inflação!$E$18/100),E1479)</f>
        <v>4103.9390888999997</v>
      </c>
    </row>
    <row r="1480" spans="2:6" ht="22.5" x14ac:dyDescent="0.25">
      <c r="B1480" s="22">
        <v>56301</v>
      </c>
      <c r="C1480" s="23" t="s">
        <v>1562</v>
      </c>
      <c r="D1480" s="24" t="s">
        <v>90</v>
      </c>
      <c r="E1480" s="25">
        <v>125976.63</v>
      </c>
      <c r="F1480" s="33">
        <f>IF($J$2="Sim",E1480*(1+Inflação!$E$18/100),E1480)</f>
        <v>140211.10735358999</v>
      </c>
    </row>
    <row r="1481" spans="2:6" x14ac:dyDescent="0.25">
      <c r="B1481" s="22">
        <v>56302</v>
      </c>
      <c r="C1481" s="23" t="s">
        <v>1563</v>
      </c>
      <c r="D1481" s="24" t="s">
        <v>90</v>
      </c>
      <c r="E1481" s="25">
        <v>59869</v>
      </c>
      <c r="F1481" s="34">
        <f>IF($J$2="Sim",E1481*(1+Inflação!$E$18/100),E1481)</f>
        <v>66633.777916999999</v>
      </c>
    </row>
    <row r="1482" spans="2:6" ht="22.5" x14ac:dyDescent="0.25">
      <c r="B1482" s="22">
        <v>56304</v>
      </c>
      <c r="C1482" s="23" t="s">
        <v>1564</v>
      </c>
      <c r="D1482" s="24" t="s">
        <v>90</v>
      </c>
      <c r="E1482" s="25">
        <v>8002.52</v>
      </c>
      <c r="F1482" s="33">
        <f>IF($J$2="Sim",E1482*(1+Inflação!$E$18/100),E1482)</f>
        <v>8906.7487423599996</v>
      </c>
    </row>
    <row r="1483" spans="2:6" ht="22.5" x14ac:dyDescent="0.25">
      <c r="B1483" s="22">
        <v>56305</v>
      </c>
      <c r="C1483" s="23" t="s">
        <v>1565</v>
      </c>
      <c r="D1483" s="24" t="s">
        <v>90</v>
      </c>
      <c r="E1483" s="25">
        <v>10688.29</v>
      </c>
      <c r="F1483" s="34">
        <f>IF($J$2="Sim",E1483*(1+Inflação!$E$18/100),E1483)</f>
        <v>11895.99195197</v>
      </c>
    </row>
    <row r="1484" spans="2:6" ht="22.5" x14ac:dyDescent="0.25">
      <c r="B1484" s="22">
        <v>56306</v>
      </c>
      <c r="C1484" s="23" t="s">
        <v>1566</v>
      </c>
      <c r="D1484" s="24" t="s">
        <v>90</v>
      </c>
      <c r="E1484" s="25">
        <v>13813.34</v>
      </c>
      <c r="F1484" s="33">
        <f>IF($J$2="Sim",E1484*(1+Inflação!$E$18/100),E1484)</f>
        <v>15374.150726619999</v>
      </c>
    </row>
    <row r="1485" spans="2:6" x14ac:dyDescent="0.25">
      <c r="B1485" s="18">
        <v>56400</v>
      </c>
      <c r="C1485" s="19" t="s">
        <v>1567</v>
      </c>
      <c r="D1485" s="20"/>
      <c r="E1485" s="21" t="s">
        <v>72</v>
      </c>
      <c r="F1485" s="34"/>
    </row>
    <row r="1486" spans="2:6" x14ac:dyDescent="0.25">
      <c r="B1486" s="22">
        <v>56410</v>
      </c>
      <c r="C1486" s="23" t="s">
        <v>1568</v>
      </c>
      <c r="D1486" s="24" t="s">
        <v>90</v>
      </c>
      <c r="E1486" s="25">
        <v>9.66</v>
      </c>
      <c r="F1486" s="33">
        <f>IF($J$2="Sim",E1486*(1+Inflação!$E$18/100),E1486)</f>
        <v>10.751512379999999</v>
      </c>
    </row>
    <row r="1487" spans="2:6" x14ac:dyDescent="0.25">
      <c r="B1487" s="22">
        <v>56411</v>
      </c>
      <c r="C1487" s="23" t="s">
        <v>1569</v>
      </c>
      <c r="D1487" s="24" t="s">
        <v>90</v>
      </c>
      <c r="E1487" s="25">
        <v>10.94</v>
      </c>
      <c r="F1487" s="34">
        <f>IF($J$2="Sim",E1487*(1+Inflação!$E$18/100),E1487)</f>
        <v>12.176143419999999</v>
      </c>
    </row>
    <row r="1488" spans="2:6" x14ac:dyDescent="0.25">
      <c r="B1488" s="22">
        <v>56412</v>
      </c>
      <c r="C1488" s="23" t="s">
        <v>1570</v>
      </c>
      <c r="D1488" s="24" t="s">
        <v>90</v>
      </c>
      <c r="E1488" s="25">
        <v>11.61</v>
      </c>
      <c r="F1488" s="33">
        <f>IF($J$2="Sim",E1488*(1+Inflação!$E$18/100),E1488)</f>
        <v>12.921848729999999</v>
      </c>
    </row>
    <row r="1489" spans="2:6" x14ac:dyDescent="0.25">
      <c r="B1489" s="22">
        <v>56414</v>
      </c>
      <c r="C1489" s="23" t="s">
        <v>1571</v>
      </c>
      <c r="D1489" s="24" t="s">
        <v>90</v>
      </c>
      <c r="E1489" s="25">
        <v>13.77</v>
      </c>
      <c r="F1489" s="34">
        <f>IF($J$2="Sim",E1489*(1+Inflação!$E$18/100),E1489)</f>
        <v>15.325913609999999</v>
      </c>
    </row>
    <row r="1490" spans="2:6" x14ac:dyDescent="0.25">
      <c r="B1490" s="22">
        <v>56415</v>
      </c>
      <c r="C1490" s="23" t="s">
        <v>1572</v>
      </c>
      <c r="D1490" s="24" t="s">
        <v>90</v>
      </c>
      <c r="E1490" s="25">
        <v>11.41</v>
      </c>
      <c r="F1490" s="33">
        <f>IF($J$2="Sim",E1490*(1+Inflação!$E$18/100),E1490)</f>
        <v>12.699250129999999</v>
      </c>
    </row>
    <row r="1491" spans="2:6" x14ac:dyDescent="0.25">
      <c r="B1491" s="22">
        <v>56418</v>
      </c>
      <c r="C1491" s="23" t="s">
        <v>1573</v>
      </c>
      <c r="D1491" s="24" t="s">
        <v>90</v>
      </c>
      <c r="E1491" s="25">
        <v>36.46</v>
      </c>
      <c r="F1491" s="34">
        <f>IF($J$2="Sim",E1491*(1+Inflação!$E$18/100),E1491)</f>
        <v>40.579724779999999</v>
      </c>
    </row>
    <row r="1492" spans="2:6" x14ac:dyDescent="0.25">
      <c r="B1492" s="22">
        <v>56435</v>
      </c>
      <c r="C1492" s="23" t="s">
        <v>1574</v>
      </c>
      <c r="D1492" s="24" t="s">
        <v>90</v>
      </c>
      <c r="E1492" s="25">
        <v>43.95</v>
      </c>
      <c r="F1492" s="33">
        <f>IF($J$2="Sim",E1492*(1+Inflação!$E$18/100),E1492)</f>
        <v>48.916042349999998</v>
      </c>
    </row>
    <row r="1493" spans="2:6" x14ac:dyDescent="0.25">
      <c r="B1493" s="22">
        <v>56436</v>
      </c>
      <c r="C1493" s="23" t="s">
        <v>1575</v>
      </c>
      <c r="D1493" s="24" t="s">
        <v>90</v>
      </c>
      <c r="E1493" s="25">
        <v>62.67</v>
      </c>
      <c r="F1493" s="34">
        <f>IF($J$2="Sim",E1493*(1+Inflação!$E$18/100),E1493)</f>
        <v>69.751271309999993</v>
      </c>
    </row>
    <row r="1494" spans="2:6" x14ac:dyDescent="0.25">
      <c r="B1494" s="22">
        <v>56437</v>
      </c>
      <c r="C1494" s="23" t="s">
        <v>1576</v>
      </c>
      <c r="D1494" s="24" t="s">
        <v>90</v>
      </c>
      <c r="E1494" s="25">
        <v>67.41</v>
      </c>
      <c r="F1494" s="33">
        <f>IF($J$2="Sim",E1494*(1+Inflação!$E$18/100),E1494)</f>
        <v>75.026858129999994</v>
      </c>
    </row>
    <row r="1495" spans="2:6" x14ac:dyDescent="0.25">
      <c r="B1495" s="22">
        <v>56438</v>
      </c>
      <c r="C1495" s="23" t="s">
        <v>1577</v>
      </c>
      <c r="D1495" s="24" t="s">
        <v>90</v>
      </c>
      <c r="E1495" s="25">
        <v>25.17</v>
      </c>
      <c r="F1495" s="34">
        <f>IF($J$2="Sim",E1495*(1+Inflação!$E$18/100),E1495)</f>
        <v>28.014033810000001</v>
      </c>
    </row>
    <row r="1496" spans="2:6" x14ac:dyDescent="0.25">
      <c r="B1496" s="22">
        <v>56439</v>
      </c>
      <c r="C1496" s="23" t="s">
        <v>1578</v>
      </c>
      <c r="D1496" s="24" t="s">
        <v>90</v>
      </c>
      <c r="E1496" s="25">
        <v>26.6</v>
      </c>
      <c r="F1496" s="33">
        <f>IF($J$2="Sim",E1496*(1+Inflação!$E$18/100),E1496)</f>
        <v>29.6056138</v>
      </c>
    </row>
    <row r="1497" spans="2:6" x14ac:dyDescent="0.25">
      <c r="B1497" s="22">
        <v>56440</v>
      </c>
      <c r="C1497" s="23" t="s">
        <v>1579</v>
      </c>
      <c r="D1497" s="24" t="s">
        <v>90</v>
      </c>
      <c r="E1497" s="25">
        <v>58.19</v>
      </c>
      <c r="F1497" s="34">
        <f>IF($J$2="Sim",E1497*(1+Inflação!$E$18/100),E1497)</f>
        <v>64.765062669999992</v>
      </c>
    </row>
    <row r="1498" spans="2:6" x14ac:dyDescent="0.25">
      <c r="B1498" s="22">
        <v>56441</v>
      </c>
      <c r="C1498" s="23" t="s">
        <v>1580</v>
      </c>
      <c r="D1498" s="24" t="s">
        <v>90</v>
      </c>
      <c r="E1498" s="25">
        <v>99.85</v>
      </c>
      <c r="F1498" s="33">
        <f>IF($J$2="Sim",E1498*(1+Inflação!$E$18/100),E1498)</f>
        <v>111.13235104999998</v>
      </c>
    </row>
    <row r="1499" spans="2:6" x14ac:dyDescent="0.25">
      <c r="B1499" s="22">
        <v>56450</v>
      </c>
      <c r="C1499" s="23" t="s">
        <v>1581</v>
      </c>
      <c r="D1499" s="24" t="s">
        <v>90</v>
      </c>
      <c r="E1499" s="25">
        <v>37.74</v>
      </c>
      <c r="F1499" s="34">
        <f>IF($J$2="Sim",E1499*(1+Inflação!$E$18/100),E1499)</f>
        <v>42.004355820000001</v>
      </c>
    </row>
    <row r="1500" spans="2:6" x14ac:dyDescent="0.25">
      <c r="B1500" s="22">
        <v>56451</v>
      </c>
      <c r="C1500" s="23" t="s">
        <v>1582</v>
      </c>
      <c r="D1500" s="24" t="s">
        <v>90</v>
      </c>
      <c r="E1500" s="25">
        <v>58.15</v>
      </c>
      <c r="F1500" s="33">
        <f>IF($J$2="Sim",E1500*(1+Inflação!$E$18/100),E1500)</f>
        <v>64.720542949999995</v>
      </c>
    </row>
    <row r="1501" spans="2:6" x14ac:dyDescent="0.25">
      <c r="B1501" s="22">
        <v>56452</v>
      </c>
      <c r="C1501" s="23" t="s">
        <v>1583</v>
      </c>
      <c r="D1501" s="24" t="s">
        <v>90</v>
      </c>
      <c r="E1501" s="25">
        <v>56.93</v>
      </c>
      <c r="F1501" s="34">
        <f>IF($J$2="Sim",E1501*(1+Inflação!$E$18/100),E1501)</f>
        <v>63.362691489999996</v>
      </c>
    </row>
    <row r="1502" spans="2:6" x14ac:dyDescent="0.25">
      <c r="B1502" s="22">
        <v>56453</v>
      </c>
      <c r="C1502" s="23" t="s">
        <v>1584</v>
      </c>
      <c r="D1502" s="24" t="s">
        <v>90</v>
      </c>
      <c r="E1502" s="25">
        <v>64.36</v>
      </c>
      <c r="F1502" s="33">
        <f>IF($J$2="Sim",E1502*(1+Inflação!$E$18/100),E1502)</f>
        <v>71.632229479999992</v>
      </c>
    </row>
    <row r="1503" spans="2:6" x14ac:dyDescent="0.25">
      <c r="B1503" s="22">
        <v>56460</v>
      </c>
      <c r="C1503" s="23" t="s">
        <v>1585</v>
      </c>
      <c r="D1503" s="24" t="s">
        <v>90</v>
      </c>
      <c r="E1503" s="25">
        <v>13.64</v>
      </c>
      <c r="F1503" s="34">
        <f>IF($J$2="Sim",E1503*(1+Inflação!$E$18/100),E1503)</f>
        <v>15.181224519999999</v>
      </c>
    </row>
    <row r="1504" spans="2:6" x14ac:dyDescent="0.25">
      <c r="B1504" s="22">
        <v>56464</v>
      </c>
      <c r="C1504" s="23" t="s">
        <v>1586</v>
      </c>
      <c r="D1504" s="24" t="s">
        <v>90</v>
      </c>
      <c r="E1504" s="25">
        <v>83.73</v>
      </c>
      <c r="F1504" s="33">
        <f>IF($J$2="Sim",E1504*(1+Inflação!$E$18/100),E1504)</f>
        <v>93.190903890000001</v>
      </c>
    </row>
    <row r="1505" spans="2:6" x14ac:dyDescent="0.25">
      <c r="B1505" s="22">
        <v>56466</v>
      </c>
      <c r="C1505" s="23" t="s">
        <v>1587</v>
      </c>
      <c r="D1505" s="24" t="s">
        <v>90</v>
      </c>
      <c r="E1505" s="25">
        <v>9.98</v>
      </c>
      <c r="F1505" s="34">
        <f>IF($J$2="Sim",E1505*(1+Inflação!$E$18/100),E1505)</f>
        <v>11.10767014</v>
      </c>
    </row>
    <row r="1506" spans="2:6" x14ac:dyDescent="0.25">
      <c r="B1506" s="22">
        <v>56467</v>
      </c>
      <c r="C1506" s="23" t="s">
        <v>1588</v>
      </c>
      <c r="D1506" s="24" t="s">
        <v>90</v>
      </c>
      <c r="E1506" s="25">
        <v>13.93</v>
      </c>
      <c r="F1506" s="33">
        <f>IF($J$2="Sim",E1506*(1+Inflação!$E$18/100),E1506)</f>
        <v>15.503992489999998</v>
      </c>
    </row>
    <row r="1507" spans="2:6" ht="22.5" x14ac:dyDescent="0.25">
      <c r="B1507" s="22">
        <v>56468</v>
      </c>
      <c r="C1507" s="23" t="s">
        <v>1589</v>
      </c>
      <c r="D1507" s="24" t="s">
        <v>90</v>
      </c>
      <c r="E1507" s="25">
        <v>12.83</v>
      </c>
      <c r="F1507" s="34">
        <f>IF($J$2="Sim",E1507*(1+Inflação!$E$18/100),E1507)</f>
        <v>14.279700189999998</v>
      </c>
    </row>
    <row r="1508" spans="2:6" x14ac:dyDescent="0.25">
      <c r="B1508" s="22">
        <v>56469</v>
      </c>
      <c r="C1508" s="23" t="s">
        <v>1590</v>
      </c>
      <c r="D1508" s="24" t="s">
        <v>90</v>
      </c>
      <c r="E1508" s="25">
        <v>13.6</v>
      </c>
      <c r="F1508" s="33">
        <f>IF($J$2="Sim",E1508*(1+Inflação!$E$18/100),E1508)</f>
        <v>15.136704799999999</v>
      </c>
    </row>
    <row r="1509" spans="2:6" ht="22.5" x14ac:dyDescent="0.25">
      <c r="B1509" s="22">
        <v>56480</v>
      </c>
      <c r="C1509" s="23" t="s">
        <v>1591</v>
      </c>
      <c r="D1509" s="24" t="s">
        <v>90</v>
      </c>
      <c r="E1509" s="25">
        <v>39.86</v>
      </c>
      <c r="F1509" s="34">
        <f>IF($J$2="Sim",E1509*(1+Inflação!$E$18/100),E1509)</f>
        <v>44.363900979999997</v>
      </c>
    </row>
    <row r="1510" spans="2:6" ht="22.5" x14ac:dyDescent="0.25">
      <c r="B1510" s="22">
        <v>56481</v>
      </c>
      <c r="C1510" s="23" t="s">
        <v>1592</v>
      </c>
      <c r="D1510" s="24" t="s">
        <v>90</v>
      </c>
      <c r="E1510" s="25">
        <v>19.27</v>
      </c>
      <c r="F1510" s="33">
        <f>IF($J$2="Sim",E1510*(1+Inflação!$E$18/100),E1510)</f>
        <v>21.447375109999996</v>
      </c>
    </row>
    <row r="1511" spans="2:6" x14ac:dyDescent="0.25">
      <c r="B1511" s="22">
        <v>56482</v>
      </c>
      <c r="C1511" s="23" t="s">
        <v>1593</v>
      </c>
      <c r="D1511" s="24" t="s">
        <v>90</v>
      </c>
      <c r="E1511" s="25">
        <v>88.06</v>
      </c>
      <c r="F1511" s="34">
        <f>IF($J$2="Sim",E1511*(1+Inflação!$E$18/100),E1511)</f>
        <v>98.010163579999997</v>
      </c>
    </row>
    <row r="1512" spans="2:6" x14ac:dyDescent="0.25">
      <c r="B1512" s="22">
        <v>56483</v>
      </c>
      <c r="C1512" s="23" t="s">
        <v>1594</v>
      </c>
      <c r="D1512" s="24" t="s">
        <v>90</v>
      </c>
      <c r="E1512" s="25">
        <v>91.06</v>
      </c>
      <c r="F1512" s="33">
        <f>IF($J$2="Sim",E1512*(1+Inflação!$E$18/100),E1512)</f>
        <v>101.34914257999999</v>
      </c>
    </row>
    <row r="1513" spans="2:6" x14ac:dyDescent="0.25">
      <c r="B1513" s="22">
        <v>56492</v>
      </c>
      <c r="C1513" s="23" t="s">
        <v>1595</v>
      </c>
      <c r="D1513" s="24" t="s">
        <v>90</v>
      </c>
      <c r="E1513" s="25">
        <v>41.94</v>
      </c>
      <c r="F1513" s="34">
        <f>IF($J$2="Sim",E1513*(1+Inflação!$E$18/100),E1513)</f>
        <v>46.678926419999996</v>
      </c>
    </row>
    <row r="1514" spans="2:6" x14ac:dyDescent="0.25">
      <c r="B1514" s="22">
        <v>56493</v>
      </c>
      <c r="C1514" s="23" t="s">
        <v>1596</v>
      </c>
      <c r="D1514" s="24" t="s">
        <v>90</v>
      </c>
      <c r="E1514" s="25">
        <v>5.83</v>
      </c>
      <c r="F1514" s="33">
        <f>IF($J$2="Sim",E1514*(1+Inflação!$E$18/100),E1514)</f>
        <v>6.4887491899999992</v>
      </c>
    </row>
    <row r="1515" spans="2:6" x14ac:dyDescent="0.25">
      <c r="B1515" s="22">
        <v>56494</v>
      </c>
      <c r="C1515" s="23" t="s">
        <v>1597</v>
      </c>
      <c r="D1515" s="24" t="s">
        <v>90</v>
      </c>
      <c r="E1515" s="25">
        <v>87.63</v>
      </c>
      <c r="F1515" s="34">
        <f>IF($J$2="Sim",E1515*(1+Inflação!$E$18/100),E1515)</f>
        <v>97.531576589999986</v>
      </c>
    </row>
    <row r="1516" spans="2:6" x14ac:dyDescent="0.25">
      <c r="B1516" s="22">
        <v>56495</v>
      </c>
      <c r="C1516" s="23" t="s">
        <v>1598</v>
      </c>
      <c r="D1516" s="24" t="s">
        <v>90</v>
      </c>
      <c r="E1516" s="25">
        <v>99.94</v>
      </c>
      <c r="F1516" s="33">
        <f>IF($J$2="Sim",E1516*(1+Inflação!$E$18/100),E1516)</f>
        <v>111.23252041999999</v>
      </c>
    </row>
    <row r="1517" spans="2:6" x14ac:dyDescent="0.25">
      <c r="B1517" s="22">
        <v>56496</v>
      </c>
      <c r="C1517" s="23" t="s">
        <v>1599</v>
      </c>
      <c r="D1517" s="24" t="s">
        <v>90</v>
      </c>
      <c r="E1517" s="25">
        <v>182.69</v>
      </c>
      <c r="F1517" s="34">
        <f>IF($J$2="Sim",E1517*(1+Inflação!$E$18/100),E1517)</f>
        <v>203.33269116999998</v>
      </c>
    </row>
    <row r="1518" spans="2:6" x14ac:dyDescent="0.25">
      <c r="B1518" s="22">
        <v>56497</v>
      </c>
      <c r="C1518" s="23" t="s">
        <v>1600</v>
      </c>
      <c r="D1518" s="24" t="s">
        <v>90</v>
      </c>
      <c r="E1518" s="25">
        <v>303.02</v>
      </c>
      <c r="F1518" s="33">
        <f>IF($J$2="Sim",E1518*(1+Inflação!$E$18/100),E1518)</f>
        <v>337.25913885999995</v>
      </c>
    </row>
    <row r="1519" spans="2:6" ht="33.75" x14ac:dyDescent="0.25">
      <c r="B1519" s="22">
        <v>56498</v>
      </c>
      <c r="C1519" s="23" t="s">
        <v>1601</v>
      </c>
      <c r="D1519" s="24" t="s">
        <v>90</v>
      </c>
      <c r="E1519" s="25">
        <v>1242.25</v>
      </c>
      <c r="F1519" s="34">
        <f>IF($J$2="Sim",E1519*(1+Inflação!$E$18/100),E1519)</f>
        <v>1382.6155542499998</v>
      </c>
    </row>
    <row r="1520" spans="2:6" ht="33.75" x14ac:dyDescent="0.25">
      <c r="B1520" s="22">
        <v>56499</v>
      </c>
      <c r="C1520" s="23" t="s">
        <v>1602</v>
      </c>
      <c r="D1520" s="24" t="s">
        <v>90</v>
      </c>
      <c r="E1520" s="25">
        <v>1374.54</v>
      </c>
      <c r="F1520" s="33">
        <f>IF($J$2="Sim",E1520*(1+Inflação!$E$18/100),E1520)</f>
        <v>1529.8533982199999</v>
      </c>
    </row>
    <row r="1521" spans="2:6" x14ac:dyDescent="0.25">
      <c r="B1521" s="18">
        <v>56500</v>
      </c>
      <c r="C1521" s="19" t="s">
        <v>1603</v>
      </c>
      <c r="D1521" s="20"/>
      <c r="E1521" s="21" t="s">
        <v>72</v>
      </c>
      <c r="F1521" s="34"/>
    </row>
    <row r="1522" spans="2:6" ht="22.5" x14ac:dyDescent="0.25">
      <c r="B1522" s="22">
        <v>56535</v>
      </c>
      <c r="C1522" s="23" t="s">
        <v>1604</v>
      </c>
      <c r="D1522" s="24" t="s">
        <v>90</v>
      </c>
      <c r="E1522" s="25">
        <v>133.28</v>
      </c>
      <c r="F1522" s="33">
        <f>IF($J$2="Sim",E1522*(1+Inflação!$E$18/100),E1522)</f>
        <v>148.33970703999998</v>
      </c>
    </row>
    <row r="1523" spans="2:6" ht="22.5" x14ac:dyDescent="0.25">
      <c r="B1523" s="22">
        <v>56536</v>
      </c>
      <c r="C1523" s="23" t="s">
        <v>1605</v>
      </c>
      <c r="D1523" s="24" t="s">
        <v>90</v>
      </c>
      <c r="E1523" s="25">
        <v>689.58</v>
      </c>
      <c r="F1523" s="34">
        <f>IF($J$2="Sim",E1523*(1+Inflação!$E$18/100),E1523)</f>
        <v>767.49771293999993</v>
      </c>
    </row>
    <row r="1524" spans="2:6" ht="22.5" x14ac:dyDescent="0.25">
      <c r="B1524" s="22">
        <v>56539</v>
      </c>
      <c r="C1524" s="23" t="s">
        <v>1606</v>
      </c>
      <c r="D1524" s="24" t="s">
        <v>90</v>
      </c>
      <c r="E1524" s="25">
        <v>229.83</v>
      </c>
      <c r="F1524" s="33">
        <f>IF($J$2="Sim",E1524*(1+Inflação!$E$18/100),E1524)</f>
        <v>255.79918118999998</v>
      </c>
    </row>
    <row r="1525" spans="2:6" x14ac:dyDescent="0.25">
      <c r="B1525" s="22">
        <v>56540</v>
      </c>
      <c r="C1525" s="23" t="s">
        <v>1607</v>
      </c>
      <c r="D1525" s="24" t="s">
        <v>90</v>
      </c>
      <c r="E1525" s="25">
        <v>20.82</v>
      </c>
      <c r="F1525" s="34">
        <f>IF($J$2="Sim",E1525*(1+Inflação!$E$18/100),E1525)</f>
        <v>23.17251426</v>
      </c>
    </row>
    <row r="1526" spans="2:6" x14ac:dyDescent="0.25">
      <c r="B1526" s="22">
        <v>56542</v>
      </c>
      <c r="C1526" s="23" t="s">
        <v>1608</v>
      </c>
      <c r="D1526" s="24" t="s">
        <v>90</v>
      </c>
      <c r="E1526" s="25">
        <v>314.06</v>
      </c>
      <c r="F1526" s="33">
        <f>IF($J$2="Sim",E1526*(1+Inflação!$E$18/100),E1526)</f>
        <v>349.54658157999995</v>
      </c>
    </row>
    <row r="1527" spans="2:6" x14ac:dyDescent="0.25">
      <c r="B1527" s="22">
        <v>56551</v>
      </c>
      <c r="C1527" s="23" t="s">
        <v>1609</v>
      </c>
      <c r="D1527" s="24" t="s">
        <v>90</v>
      </c>
      <c r="E1527" s="25">
        <v>583.28</v>
      </c>
      <c r="F1527" s="34">
        <f>IF($J$2="Sim",E1527*(1+Inflação!$E$18/100),E1527)</f>
        <v>649.18655703999991</v>
      </c>
    </row>
    <row r="1528" spans="2:6" x14ac:dyDescent="0.25">
      <c r="B1528" s="22">
        <v>56554</v>
      </c>
      <c r="C1528" s="23" t="s">
        <v>1610</v>
      </c>
      <c r="D1528" s="24" t="s">
        <v>90</v>
      </c>
      <c r="E1528" s="25">
        <v>707.93</v>
      </c>
      <c r="F1528" s="33">
        <f>IF($J$2="Sim",E1528*(1+Inflação!$E$18/100),E1528)</f>
        <v>787.92113448999987</v>
      </c>
    </row>
    <row r="1529" spans="2:6" x14ac:dyDescent="0.25">
      <c r="B1529" s="22">
        <v>56555</v>
      </c>
      <c r="C1529" s="23" t="s">
        <v>1611</v>
      </c>
      <c r="D1529" s="24" t="s">
        <v>90</v>
      </c>
      <c r="E1529" s="25">
        <v>656.45</v>
      </c>
      <c r="F1529" s="34">
        <f>IF($J$2="Sim",E1529*(1+Inflação!$E$18/100),E1529)</f>
        <v>730.62425484999994</v>
      </c>
    </row>
    <row r="1530" spans="2:6" x14ac:dyDescent="0.25">
      <c r="B1530" s="22">
        <v>56559</v>
      </c>
      <c r="C1530" s="23" t="s">
        <v>1612</v>
      </c>
      <c r="D1530" s="24" t="s">
        <v>90</v>
      </c>
      <c r="E1530" s="25">
        <v>81.540000000000006</v>
      </c>
      <c r="F1530" s="33">
        <f>IF($J$2="Sim",E1530*(1+Inflação!$E$18/100),E1530)</f>
        <v>90.753449219999993</v>
      </c>
    </row>
    <row r="1531" spans="2:6" x14ac:dyDescent="0.25">
      <c r="B1531" s="22">
        <v>56560</v>
      </c>
      <c r="C1531" s="23" t="s">
        <v>1613</v>
      </c>
      <c r="D1531" s="24" t="s">
        <v>90</v>
      </c>
      <c r="E1531" s="25">
        <v>80.75</v>
      </c>
      <c r="F1531" s="34">
        <f>IF($J$2="Sim",E1531*(1+Inflação!$E$18/100),E1531)</f>
        <v>89.874184749999998</v>
      </c>
    </row>
    <row r="1532" spans="2:6" x14ac:dyDescent="0.25">
      <c r="B1532" s="22">
        <v>56561</v>
      </c>
      <c r="C1532" s="23" t="s">
        <v>1614</v>
      </c>
      <c r="D1532" s="24" t="s">
        <v>90</v>
      </c>
      <c r="E1532" s="25">
        <v>130.5</v>
      </c>
      <c r="F1532" s="33">
        <f>IF($J$2="Sim",E1532*(1+Inflação!$E$18/100),E1532)</f>
        <v>145.24558649999997</v>
      </c>
    </row>
    <row r="1533" spans="2:6" ht="22.5" x14ac:dyDescent="0.25">
      <c r="B1533" s="22">
        <v>56563</v>
      </c>
      <c r="C1533" s="23" t="s">
        <v>1615</v>
      </c>
      <c r="D1533" s="24" t="s">
        <v>90</v>
      </c>
      <c r="E1533" s="25">
        <v>92.55</v>
      </c>
      <c r="F1533" s="34">
        <f>IF($J$2="Sim",E1533*(1+Inflação!$E$18/100),E1533)</f>
        <v>103.00750214999999</v>
      </c>
    </row>
    <row r="1534" spans="2:6" ht="22.5" x14ac:dyDescent="0.25">
      <c r="B1534" s="22">
        <v>56564</v>
      </c>
      <c r="C1534" s="23" t="s">
        <v>1616</v>
      </c>
      <c r="D1534" s="24" t="s">
        <v>90</v>
      </c>
      <c r="E1534" s="25">
        <v>117.2</v>
      </c>
      <c r="F1534" s="33">
        <f>IF($J$2="Sim",E1534*(1+Inflação!$E$18/100),E1534)</f>
        <v>130.44277959999999</v>
      </c>
    </row>
    <row r="1535" spans="2:6" ht="22.5" x14ac:dyDescent="0.25">
      <c r="B1535" s="22">
        <v>56566</v>
      </c>
      <c r="C1535" s="23" t="s">
        <v>1617</v>
      </c>
      <c r="D1535" s="24" t="s">
        <v>90</v>
      </c>
      <c r="E1535" s="25">
        <v>189.24</v>
      </c>
      <c r="F1535" s="34">
        <f>IF($J$2="Sim",E1535*(1+Inflação!$E$18/100),E1535)</f>
        <v>210.62279531999999</v>
      </c>
    </row>
    <row r="1536" spans="2:6" x14ac:dyDescent="0.25">
      <c r="B1536" s="22">
        <v>56570</v>
      </c>
      <c r="C1536" s="23" t="s">
        <v>1618</v>
      </c>
      <c r="D1536" s="24" t="s">
        <v>90</v>
      </c>
      <c r="E1536" s="25">
        <v>46.15</v>
      </c>
      <c r="F1536" s="33">
        <f>IF($J$2="Sim",E1536*(1+Inflação!$E$18/100),E1536)</f>
        <v>51.364626949999995</v>
      </c>
    </row>
    <row r="1537" spans="2:6" x14ac:dyDescent="0.25">
      <c r="B1537" s="22">
        <v>56575</v>
      </c>
      <c r="C1537" s="23" t="s">
        <v>1619</v>
      </c>
      <c r="D1537" s="24" t="s">
        <v>90</v>
      </c>
      <c r="E1537" s="25">
        <v>37701.769999999997</v>
      </c>
      <c r="F1537" s="34">
        <f>IF($J$2="Sim",E1537*(1+Inflação!$E$18/100),E1537)</f>
        <v>41961.806097609995</v>
      </c>
    </row>
    <row r="1538" spans="2:6" x14ac:dyDescent="0.25">
      <c r="B1538" s="22">
        <v>56576</v>
      </c>
      <c r="C1538" s="23" t="s">
        <v>1620</v>
      </c>
      <c r="D1538" s="24" t="s">
        <v>90</v>
      </c>
      <c r="E1538" s="25">
        <v>17265.11</v>
      </c>
      <c r="F1538" s="33">
        <f>IF($J$2="Sim",E1538*(1+Inflação!$E$18/100),E1538)</f>
        <v>19215.946574229998</v>
      </c>
    </row>
    <row r="1539" spans="2:6" ht="22.5" x14ac:dyDescent="0.25">
      <c r="B1539" s="22">
        <v>56577</v>
      </c>
      <c r="C1539" s="23" t="s">
        <v>1621</v>
      </c>
      <c r="D1539" s="24" t="s">
        <v>90</v>
      </c>
      <c r="E1539" s="25">
        <v>19337.37</v>
      </c>
      <c r="F1539" s="34">
        <f>IF($J$2="Sim",E1539*(1+Inflação!$E$18/100),E1539)</f>
        <v>21522.357448409995</v>
      </c>
    </row>
    <row r="1540" spans="2:6" ht="22.5" x14ac:dyDescent="0.25">
      <c r="B1540" s="22">
        <v>56585</v>
      </c>
      <c r="C1540" s="23" t="s">
        <v>1622</v>
      </c>
      <c r="D1540" s="24" t="s">
        <v>90</v>
      </c>
      <c r="E1540" s="25">
        <v>108934.61</v>
      </c>
      <c r="F1540" s="33">
        <f>IF($J$2="Sim",E1540*(1+Inflação!$E$18/100),E1540)</f>
        <v>121243.45838772999</v>
      </c>
    </row>
    <row r="1541" spans="2:6" ht="22.5" x14ac:dyDescent="0.25">
      <c r="B1541" s="22">
        <v>56587</v>
      </c>
      <c r="C1541" s="23" t="s">
        <v>1623</v>
      </c>
      <c r="D1541" s="24" t="s">
        <v>90</v>
      </c>
      <c r="E1541" s="25">
        <v>123260.63</v>
      </c>
      <c r="F1541" s="34">
        <f>IF($J$2="Sim",E1541*(1+Inflação!$E$18/100),E1541)</f>
        <v>137188.21836559</v>
      </c>
    </row>
    <row r="1542" spans="2:6" ht="22.5" x14ac:dyDescent="0.25">
      <c r="B1542" s="22">
        <v>56588</v>
      </c>
      <c r="C1542" s="23" t="s">
        <v>1624</v>
      </c>
      <c r="D1542" s="24" t="s">
        <v>90</v>
      </c>
      <c r="E1542" s="25">
        <v>185518.66</v>
      </c>
      <c r="F1542" s="33">
        <f>IF($J$2="Sim",E1542*(1+Inflação!$E$18/100),E1542)</f>
        <v>206480.96994937997</v>
      </c>
    </row>
    <row r="1543" spans="2:6" ht="22.5" x14ac:dyDescent="0.25">
      <c r="B1543" s="22">
        <v>56601</v>
      </c>
      <c r="C1543" s="23" t="s">
        <v>1625</v>
      </c>
      <c r="D1543" s="24" t="s">
        <v>90</v>
      </c>
      <c r="E1543" s="25">
        <v>29895.65</v>
      </c>
      <c r="F1543" s="34">
        <f>IF($J$2="Sim",E1543*(1+Inflação!$E$18/100),E1543)</f>
        <v>33273.649180449996</v>
      </c>
    </row>
    <row r="1544" spans="2:6" ht="22.5" x14ac:dyDescent="0.25">
      <c r="B1544" s="22">
        <v>56602</v>
      </c>
      <c r="C1544" s="23" t="s">
        <v>1626</v>
      </c>
      <c r="D1544" s="24" t="s">
        <v>90</v>
      </c>
      <c r="E1544" s="25">
        <v>21795.96</v>
      </c>
      <c r="F1544" s="33">
        <f>IF($J$2="Sim",E1544*(1+Inflação!$E$18/100),E1544)</f>
        <v>24258.750908279995</v>
      </c>
    </row>
    <row r="1545" spans="2:6" ht="22.5" x14ac:dyDescent="0.25">
      <c r="B1545" s="22">
        <v>56701</v>
      </c>
      <c r="C1545" s="23" t="s">
        <v>1627</v>
      </c>
      <c r="D1545" s="24" t="s">
        <v>90</v>
      </c>
      <c r="E1545" s="25">
        <v>716.1</v>
      </c>
      <c r="F1545" s="34">
        <f>IF($J$2="Sim",E1545*(1+Inflação!$E$18/100),E1545)</f>
        <v>797.01428729999998</v>
      </c>
    </row>
    <row r="1546" spans="2:6" x14ac:dyDescent="0.25">
      <c r="B1546" s="18">
        <v>56800</v>
      </c>
      <c r="C1546" s="19" t="s">
        <v>1628</v>
      </c>
      <c r="D1546" s="20"/>
      <c r="E1546" s="21" t="s">
        <v>72</v>
      </c>
      <c r="F1546" s="33"/>
    </row>
    <row r="1547" spans="2:6" x14ac:dyDescent="0.25">
      <c r="B1547" s="22">
        <v>56810</v>
      </c>
      <c r="C1547" s="23" t="s">
        <v>1629</v>
      </c>
      <c r="D1547" s="24" t="s">
        <v>90</v>
      </c>
      <c r="E1547" s="25">
        <v>1213.04</v>
      </c>
      <c r="F1547" s="34">
        <f>IF($J$2="Sim",E1547*(1+Inflação!$E$18/100),E1547)</f>
        <v>1350.1050287199998</v>
      </c>
    </row>
    <row r="1548" spans="2:6" x14ac:dyDescent="0.25">
      <c r="B1548" s="22">
        <v>56811</v>
      </c>
      <c r="C1548" s="23" t="s">
        <v>1630</v>
      </c>
      <c r="D1548" s="24" t="s">
        <v>90</v>
      </c>
      <c r="E1548" s="25">
        <v>2322.41</v>
      </c>
      <c r="F1548" s="33">
        <f>IF($J$2="Sim",E1548*(1+Inflação!$E$18/100),E1548)</f>
        <v>2584.8260731299997</v>
      </c>
    </row>
    <row r="1549" spans="2:6" x14ac:dyDescent="0.25">
      <c r="B1549" s="22">
        <v>56815</v>
      </c>
      <c r="C1549" s="23" t="s">
        <v>1631</v>
      </c>
      <c r="D1549" s="24" t="s">
        <v>90</v>
      </c>
      <c r="E1549" s="25">
        <v>1322.96</v>
      </c>
      <c r="F1549" s="34">
        <f>IF($J$2="Sim",E1549*(1+Inflação!$E$18/100),E1549)</f>
        <v>1472.4452192799999</v>
      </c>
    </row>
    <row r="1550" spans="2:6" x14ac:dyDescent="0.25">
      <c r="B1550" s="22">
        <v>56820</v>
      </c>
      <c r="C1550" s="23" t="s">
        <v>1632</v>
      </c>
      <c r="D1550" s="24" t="s">
        <v>90</v>
      </c>
      <c r="E1550" s="25">
        <v>169.71</v>
      </c>
      <c r="F1550" s="33">
        <f>IF($J$2="Sim",E1550*(1+Inflação!$E$18/100),E1550)</f>
        <v>188.88604203</v>
      </c>
    </row>
    <row r="1551" spans="2:6" x14ac:dyDescent="0.25">
      <c r="B1551" s="22">
        <v>56827</v>
      </c>
      <c r="C1551" s="23" t="s">
        <v>1633</v>
      </c>
      <c r="D1551" s="24" t="s">
        <v>90</v>
      </c>
      <c r="E1551" s="25">
        <v>126.17</v>
      </c>
      <c r="F1551" s="34">
        <f>IF($J$2="Sim",E1551*(1+Inflação!$E$18/100),E1551)</f>
        <v>140.42632680999998</v>
      </c>
    </row>
    <row r="1552" spans="2:6" x14ac:dyDescent="0.25">
      <c r="B1552" s="22">
        <v>56829</v>
      </c>
      <c r="C1552" s="23" t="s">
        <v>1634</v>
      </c>
      <c r="D1552" s="24" t="s">
        <v>90</v>
      </c>
      <c r="E1552" s="25">
        <v>438.33</v>
      </c>
      <c r="F1552" s="33">
        <f>IF($J$2="Sim",E1552*(1+Inflação!$E$18/100),E1552)</f>
        <v>487.85822168999994</v>
      </c>
    </row>
    <row r="1553" spans="2:6" x14ac:dyDescent="0.25">
      <c r="B1553" s="22">
        <v>56832</v>
      </c>
      <c r="C1553" s="23" t="s">
        <v>1635</v>
      </c>
      <c r="D1553" s="24" t="s">
        <v>90</v>
      </c>
      <c r="E1553" s="25">
        <v>1269.71</v>
      </c>
      <c r="F1553" s="34">
        <f>IF($J$2="Sim",E1553*(1+Inflação!$E$18/100),E1553)</f>
        <v>1413.1783420299998</v>
      </c>
    </row>
    <row r="1554" spans="2:6" ht="22.5" x14ac:dyDescent="0.25">
      <c r="B1554" s="22">
        <v>56834</v>
      </c>
      <c r="C1554" s="23" t="s">
        <v>1636</v>
      </c>
      <c r="D1554" s="24" t="s">
        <v>90</v>
      </c>
      <c r="E1554" s="25">
        <v>469.86</v>
      </c>
      <c r="F1554" s="33">
        <f>IF($J$2="Sim",E1554*(1+Inflação!$E$18/100),E1554)</f>
        <v>522.95089097999994</v>
      </c>
    </row>
    <row r="1555" spans="2:6" x14ac:dyDescent="0.25">
      <c r="B1555" s="22">
        <v>56840</v>
      </c>
      <c r="C1555" s="23" t="s">
        <v>1637</v>
      </c>
      <c r="D1555" s="24" t="s">
        <v>90</v>
      </c>
      <c r="E1555" s="25">
        <v>139.96</v>
      </c>
      <c r="F1555" s="34">
        <f>IF($J$2="Sim",E1555*(1+Inflação!$E$18/100),E1555)</f>
        <v>155.77450027999998</v>
      </c>
    </row>
    <row r="1556" spans="2:6" x14ac:dyDescent="0.25">
      <c r="B1556" s="18">
        <v>57200</v>
      </c>
      <c r="C1556" s="19" t="s">
        <v>1638</v>
      </c>
      <c r="D1556" s="20"/>
      <c r="E1556" s="21" t="s">
        <v>72</v>
      </c>
      <c r="F1556" s="33"/>
    </row>
    <row r="1557" spans="2:6" x14ac:dyDescent="0.25">
      <c r="B1557" s="22">
        <v>57210</v>
      </c>
      <c r="C1557" s="23" t="s">
        <v>1639</v>
      </c>
      <c r="D1557" s="24" t="s">
        <v>448</v>
      </c>
      <c r="E1557" s="25">
        <v>256.08</v>
      </c>
      <c r="F1557" s="34">
        <f>IF($J$2="Sim",E1557*(1+Inflação!$E$18/100),E1557)</f>
        <v>285.01524743999994</v>
      </c>
    </row>
    <row r="1558" spans="2:6" x14ac:dyDescent="0.25">
      <c r="B1558" s="22">
        <v>57212</v>
      </c>
      <c r="C1558" s="23" t="s">
        <v>1640</v>
      </c>
      <c r="D1558" s="24" t="s">
        <v>90</v>
      </c>
      <c r="E1558" s="25">
        <v>11.07</v>
      </c>
      <c r="F1558" s="33">
        <f>IF($J$2="Sim",E1558*(1+Inflação!$E$18/100),E1558)</f>
        <v>12.320832509999999</v>
      </c>
    </row>
    <row r="1559" spans="2:6" x14ac:dyDescent="0.25">
      <c r="B1559" s="22">
        <v>57213</v>
      </c>
      <c r="C1559" s="23" t="s">
        <v>1641</v>
      </c>
      <c r="D1559" s="24" t="s">
        <v>90</v>
      </c>
      <c r="E1559" s="25">
        <v>12.77</v>
      </c>
      <c r="F1559" s="34">
        <f>IF($J$2="Sim",E1559*(1+Inflação!$E$18/100),E1559)</f>
        <v>14.212920609999998</v>
      </c>
    </row>
    <row r="1560" spans="2:6" x14ac:dyDescent="0.25">
      <c r="B1560" s="22">
        <v>57214</v>
      </c>
      <c r="C1560" s="23" t="s">
        <v>1642</v>
      </c>
      <c r="D1560" s="24" t="s">
        <v>90</v>
      </c>
      <c r="E1560" s="25">
        <v>78.37</v>
      </c>
      <c r="F1560" s="33">
        <f>IF($J$2="Sim",E1560*(1+Inflação!$E$18/100),E1560)</f>
        <v>87.225261410000002</v>
      </c>
    </row>
    <row r="1561" spans="2:6" x14ac:dyDescent="0.25">
      <c r="B1561" s="22">
        <v>57215</v>
      </c>
      <c r="C1561" s="23" t="s">
        <v>1643</v>
      </c>
      <c r="D1561" s="24" t="s">
        <v>90</v>
      </c>
      <c r="E1561" s="25">
        <v>18.91</v>
      </c>
      <c r="F1561" s="34">
        <f>IF($J$2="Sim",E1561*(1+Inflação!$E$18/100),E1561)</f>
        <v>21.046697629999997</v>
      </c>
    </row>
    <row r="1562" spans="2:6" x14ac:dyDescent="0.25">
      <c r="B1562" s="22">
        <v>57216</v>
      </c>
      <c r="C1562" s="23" t="s">
        <v>1644</v>
      </c>
      <c r="D1562" s="24" t="s">
        <v>90</v>
      </c>
      <c r="E1562" s="25">
        <v>56.98</v>
      </c>
      <c r="F1562" s="33">
        <f>IF($J$2="Sim",E1562*(1+Inflação!$E$18/100),E1562)</f>
        <v>63.418341139999988</v>
      </c>
    </row>
    <row r="1563" spans="2:6" x14ac:dyDescent="0.25">
      <c r="B1563" s="22">
        <v>57217</v>
      </c>
      <c r="C1563" s="23" t="s">
        <v>1645</v>
      </c>
      <c r="D1563" s="24" t="s">
        <v>90</v>
      </c>
      <c r="E1563" s="25">
        <v>118.72</v>
      </c>
      <c r="F1563" s="34">
        <f>IF($J$2="Sim",E1563*(1+Inflação!$E$18/100),E1563)</f>
        <v>132.13452895999998</v>
      </c>
    </row>
    <row r="1564" spans="2:6" x14ac:dyDescent="0.25">
      <c r="B1564" s="22">
        <v>57220</v>
      </c>
      <c r="C1564" s="23" t="s">
        <v>1646</v>
      </c>
      <c r="D1564" s="24" t="s">
        <v>90</v>
      </c>
      <c r="E1564" s="25">
        <v>117.11</v>
      </c>
      <c r="F1564" s="33">
        <f>IF($J$2="Sim",E1564*(1+Inflação!$E$18/100),E1564)</f>
        <v>130.34261022999999</v>
      </c>
    </row>
    <row r="1565" spans="2:6" ht="22.5" x14ac:dyDescent="0.25">
      <c r="B1565" s="22">
        <v>57247</v>
      </c>
      <c r="C1565" s="23" t="s">
        <v>1647</v>
      </c>
      <c r="D1565" s="24" t="s">
        <v>90</v>
      </c>
      <c r="E1565" s="25">
        <v>4.95</v>
      </c>
      <c r="F1565" s="34">
        <f>IF($J$2="Sim",E1565*(1+Inflação!$E$18/100),E1565)</f>
        <v>5.5093153499999996</v>
      </c>
    </row>
    <row r="1566" spans="2:6" x14ac:dyDescent="0.25">
      <c r="B1566" s="18">
        <v>57600</v>
      </c>
      <c r="C1566" s="19" t="s">
        <v>1648</v>
      </c>
      <c r="D1566" s="20"/>
      <c r="E1566" s="21" t="s">
        <v>72</v>
      </c>
      <c r="F1566" s="33"/>
    </row>
    <row r="1567" spans="2:6" x14ac:dyDescent="0.25">
      <c r="B1567" s="22">
        <v>57610</v>
      </c>
      <c r="C1567" s="23" t="s">
        <v>1649</v>
      </c>
      <c r="D1567" s="24" t="s">
        <v>90</v>
      </c>
      <c r="E1567" s="25">
        <v>145.94999999999999</v>
      </c>
      <c r="F1567" s="34">
        <f>IF($J$2="Sim",E1567*(1+Inflação!$E$18/100),E1567)</f>
        <v>162.44132834999996</v>
      </c>
    </row>
    <row r="1568" spans="2:6" x14ac:dyDescent="0.25">
      <c r="B1568" s="22">
        <v>57611</v>
      </c>
      <c r="C1568" s="23" t="s">
        <v>1650</v>
      </c>
      <c r="D1568" s="24" t="s">
        <v>90</v>
      </c>
      <c r="E1568" s="25">
        <v>202.03</v>
      </c>
      <c r="F1568" s="33">
        <f>IF($J$2="Sim",E1568*(1+Inflação!$E$18/100),E1568)</f>
        <v>224.85797578999998</v>
      </c>
    </row>
    <row r="1569" spans="2:6" x14ac:dyDescent="0.25">
      <c r="B1569" s="22">
        <v>57630</v>
      </c>
      <c r="C1569" s="23" t="s">
        <v>1651</v>
      </c>
      <c r="D1569" s="24" t="s">
        <v>90</v>
      </c>
      <c r="E1569" s="25">
        <v>185.57</v>
      </c>
      <c r="F1569" s="34">
        <f>IF($J$2="Sim",E1569*(1+Inflação!$E$18/100),E1569)</f>
        <v>206.53811100999997</v>
      </c>
    </row>
    <row r="1570" spans="2:6" ht="22.5" x14ac:dyDescent="0.25">
      <c r="B1570" s="22">
        <v>57847</v>
      </c>
      <c r="C1570" s="23" t="s">
        <v>1652</v>
      </c>
      <c r="D1570" s="24" t="s">
        <v>90</v>
      </c>
      <c r="E1570" s="25">
        <v>13.84</v>
      </c>
      <c r="F1570" s="33">
        <f>IF($J$2="Sim",E1570*(1+Inflação!$E$18/100),E1570)</f>
        <v>15.403823119999998</v>
      </c>
    </row>
    <row r="1571" spans="2:6" x14ac:dyDescent="0.25">
      <c r="B1571" s="18">
        <v>58000</v>
      </c>
      <c r="C1571" s="19" t="s">
        <v>1653</v>
      </c>
      <c r="D1571" s="20"/>
      <c r="E1571" s="21" t="s">
        <v>72</v>
      </c>
      <c r="F1571" s="34"/>
    </row>
    <row r="1572" spans="2:6" x14ac:dyDescent="0.25">
      <c r="B1572" s="22">
        <v>58004</v>
      </c>
      <c r="C1572" s="23" t="s">
        <v>1654</v>
      </c>
      <c r="D1572" s="24" t="s">
        <v>90</v>
      </c>
      <c r="E1572" s="25">
        <v>4.5599999999999996</v>
      </c>
      <c r="F1572" s="33">
        <f>IF($J$2="Sim",E1572*(1+Inflação!$E$18/100),E1572)</f>
        <v>5.0752480799999988</v>
      </c>
    </row>
    <row r="1573" spans="2:6" x14ac:dyDescent="0.25">
      <c r="B1573" s="22">
        <v>58005</v>
      </c>
      <c r="C1573" s="23" t="s">
        <v>1655</v>
      </c>
      <c r="D1573" s="24" t="s">
        <v>90</v>
      </c>
      <c r="E1573" s="25">
        <v>5.0599999999999996</v>
      </c>
      <c r="F1573" s="34">
        <f>IF($J$2="Sim",E1573*(1+Inflação!$E$18/100),E1573)</f>
        <v>5.6317445799999994</v>
      </c>
    </row>
    <row r="1574" spans="2:6" x14ac:dyDescent="0.25">
      <c r="B1574" s="22">
        <v>58006</v>
      </c>
      <c r="C1574" s="23" t="s">
        <v>1656</v>
      </c>
      <c r="D1574" s="24" t="s">
        <v>90</v>
      </c>
      <c r="E1574" s="25">
        <v>7.21</v>
      </c>
      <c r="F1574" s="33">
        <f>IF($J$2="Sim",E1574*(1+Inflação!$E$18/100),E1574)</f>
        <v>8.0246795299999985</v>
      </c>
    </row>
    <row r="1575" spans="2:6" x14ac:dyDescent="0.25">
      <c r="B1575" s="22">
        <v>58007</v>
      </c>
      <c r="C1575" s="23" t="s">
        <v>1657</v>
      </c>
      <c r="D1575" s="24" t="s">
        <v>90</v>
      </c>
      <c r="E1575" s="25">
        <v>7</v>
      </c>
      <c r="F1575" s="34">
        <f>IF($J$2="Sim",E1575*(1+Inflação!$E$18/100),E1575)</f>
        <v>7.7909509999999997</v>
      </c>
    </row>
    <row r="1576" spans="2:6" x14ac:dyDescent="0.25">
      <c r="B1576" s="22">
        <v>58008</v>
      </c>
      <c r="C1576" s="23" t="s">
        <v>1658</v>
      </c>
      <c r="D1576" s="24" t="s">
        <v>90</v>
      </c>
      <c r="E1576" s="25">
        <v>7.63</v>
      </c>
      <c r="F1576" s="33">
        <f>IF($J$2="Sim",E1576*(1+Inflação!$E$18/100),E1576)</f>
        <v>8.4921365899999994</v>
      </c>
    </row>
    <row r="1577" spans="2:6" x14ac:dyDescent="0.25">
      <c r="B1577" s="22">
        <v>58009</v>
      </c>
      <c r="C1577" s="23" t="s">
        <v>1659</v>
      </c>
      <c r="D1577" s="24" t="s">
        <v>90</v>
      </c>
      <c r="E1577" s="25">
        <v>11.85</v>
      </c>
      <c r="F1577" s="34">
        <f>IF($J$2="Sim",E1577*(1+Inflação!$E$18/100),E1577)</f>
        <v>13.188967049999999</v>
      </c>
    </row>
    <row r="1578" spans="2:6" x14ac:dyDescent="0.25">
      <c r="B1578" s="22">
        <v>58010</v>
      </c>
      <c r="C1578" s="23" t="s">
        <v>1660</v>
      </c>
      <c r="D1578" s="24" t="s">
        <v>90</v>
      </c>
      <c r="E1578" s="25">
        <v>11.61</v>
      </c>
      <c r="F1578" s="33">
        <f>IF($J$2="Sim",E1578*(1+Inflação!$E$18/100),E1578)</f>
        <v>12.921848729999999</v>
      </c>
    </row>
    <row r="1579" spans="2:6" x14ac:dyDescent="0.25">
      <c r="B1579" s="22">
        <v>58011</v>
      </c>
      <c r="C1579" s="23" t="s">
        <v>1661</v>
      </c>
      <c r="D1579" s="24" t="s">
        <v>90</v>
      </c>
      <c r="E1579" s="25">
        <v>18.27</v>
      </c>
      <c r="F1579" s="34">
        <f>IF($J$2="Sim",E1579*(1+Inflação!$E$18/100),E1579)</f>
        <v>20.334382109999996</v>
      </c>
    </row>
    <row r="1580" spans="2:6" x14ac:dyDescent="0.25">
      <c r="B1580" s="22">
        <v>58012</v>
      </c>
      <c r="C1580" s="23" t="s">
        <v>1662</v>
      </c>
      <c r="D1580" s="24" t="s">
        <v>90</v>
      </c>
      <c r="E1580" s="25">
        <v>24.27</v>
      </c>
      <c r="F1580" s="33">
        <f>IF($J$2="Sim",E1580*(1+Inflação!$E$18/100),E1580)</f>
        <v>27.012340109999997</v>
      </c>
    </row>
    <row r="1581" spans="2:6" x14ac:dyDescent="0.25">
      <c r="B1581" s="22">
        <v>58013</v>
      </c>
      <c r="C1581" s="23" t="s">
        <v>1663</v>
      </c>
      <c r="D1581" s="24" t="s">
        <v>90</v>
      </c>
      <c r="E1581" s="25">
        <v>25.72</v>
      </c>
      <c r="F1581" s="34">
        <f>IF($J$2="Sim",E1581*(1+Inflação!$E$18/100),E1581)</f>
        <v>28.626179959999995</v>
      </c>
    </row>
    <row r="1582" spans="2:6" x14ac:dyDescent="0.25">
      <c r="B1582" s="22">
        <v>58014</v>
      </c>
      <c r="C1582" s="23" t="s">
        <v>1664</v>
      </c>
      <c r="D1582" s="24" t="s">
        <v>90</v>
      </c>
      <c r="E1582" s="25">
        <v>33.549999999999997</v>
      </c>
      <c r="F1582" s="33">
        <f>IF($J$2="Sim",E1582*(1+Inflação!$E$18/100),E1582)</f>
        <v>37.340915149999994</v>
      </c>
    </row>
    <row r="1583" spans="2:6" x14ac:dyDescent="0.25">
      <c r="B1583" s="22">
        <v>58015</v>
      </c>
      <c r="C1583" s="23" t="s">
        <v>1665</v>
      </c>
      <c r="D1583" s="24" t="s">
        <v>90</v>
      </c>
      <c r="E1583" s="25">
        <v>36.130000000000003</v>
      </c>
      <c r="F1583" s="34">
        <f>IF($J$2="Sim",E1583*(1+Inflação!$E$18/100),E1583)</f>
        <v>40.212437090000002</v>
      </c>
    </row>
    <row r="1584" spans="2:6" x14ac:dyDescent="0.25">
      <c r="B1584" s="22">
        <v>58016</v>
      </c>
      <c r="C1584" s="23" t="s">
        <v>1666</v>
      </c>
      <c r="D1584" s="24" t="s">
        <v>90</v>
      </c>
      <c r="E1584" s="25">
        <v>43.19</v>
      </c>
      <c r="F1584" s="33">
        <f>IF($J$2="Sim",E1584*(1+Inflação!$E$18/100),E1584)</f>
        <v>48.070167669999996</v>
      </c>
    </row>
    <row r="1585" spans="2:6" x14ac:dyDescent="0.25">
      <c r="B1585" s="22">
        <v>58020</v>
      </c>
      <c r="C1585" s="23" t="s">
        <v>1667</v>
      </c>
      <c r="D1585" s="24" t="s">
        <v>90</v>
      </c>
      <c r="E1585" s="25">
        <v>52.86</v>
      </c>
      <c r="F1585" s="34">
        <f>IF($J$2="Sim",E1585*(1+Inflação!$E$18/100),E1585)</f>
        <v>58.832809979999993</v>
      </c>
    </row>
    <row r="1586" spans="2:6" x14ac:dyDescent="0.25">
      <c r="B1586" s="22">
        <v>58025</v>
      </c>
      <c r="C1586" s="23" t="s">
        <v>1668</v>
      </c>
      <c r="D1586" s="24" t="s">
        <v>90</v>
      </c>
      <c r="E1586" s="25">
        <v>7.28</v>
      </c>
      <c r="F1586" s="33">
        <f>IF($J$2="Sim",E1586*(1+Inflação!$E$18/100),E1586)</f>
        <v>8.1025890399999998</v>
      </c>
    </row>
    <row r="1587" spans="2:6" x14ac:dyDescent="0.25">
      <c r="B1587" s="22">
        <v>58030</v>
      </c>
      <c r="C1587" s="23" t="s">
        <v>1669</v>
      </c>
      <c r="D1587" s="24" t="s">
        <v>90</v>
      </c>
      <c r="E1587" s="25">
        <v>9.2899999999999991</v>
      </c>
      <c r="F1587" s="34">
        <f>IF($J$2="Sim",E1587*(1+Inflação!$E$18/100),E1587)</f>
        <v>10.339704969999998</v>
      </c>
    </row>
    <row r="1588" spans="2:6" x14ac:dyDescent="0.25">
      <c r="B1588" s="22">
        <v>58031</v>
      </c>
      <c r="C1588" s="23" t="s">
        <v>1670</v>
      </c>
      <c r="D1588" s="24" t="s">
        <v>90</v>
      </c>
      <c r="E1588" s="25">
        <v>10.48</v>
      </c>
      <c r="F1588" s="33">
        <f>IF($J$2="Sim",E1588*(1+Inflação!$E$18/100),E1588)</f>
        <v>11.664166639999999</v>
      </c>
    </row>
    <row r="1589" spans="2:6" x14ac:dyDescent="0.25">
      <c r="B1589" s="22">
        <v>58032</v>
      </c>
      <c r="C1589" s="23" t="s">
        <v>1671</v>
      </c>
      <c r="D1589" s="24" t="s">
        <v>90</v>
      </c>
      <c r="E1589" s="25">
        <v>17.88</v>
      </c>
      <c r="F1589" s="34">
        <f>IF($J$2="Sim",E1589*(1+Inflação!$E$18/100),E1589)</f>
        <v>19.900314839999997</v>
      </c>
    </row>
    <row r="1590" spans="2:6" x14ac:dyDescent="0.25">
      <c r="B1590" s="22">
        <v>58033</v>
      </c>
      <c r="C1590" s="23" t="s">
        <v>1672</v>
      </c>
      <c r="D1590" s="24" t="s">
        <v>90</v>
      </c>
      <c r="E1590" s="25">
        <v>31.79</v>
      </c>
      <c r="F1590" s="33">
        <f>IF($J$2="Sim",E1590*(1+Inflação!$E$18/100),E1590)</f>
        <v>35.382047469999996</v>
      </c>
    </row>
    <row r="1591" spans="2:6" x14ac:dyDescent="0.25">
      <c r="B1591" s="22">
        <v>58034</v>
      </c>
      <c r="C1591" s="23" t="s">
        <v>1673</v>
      </c>
      <c r="D1591" s="24" t="s">
        <v>90</v>
      </c>
      <c r="E1591" s="25">
        <v>12.71</v>
      </c>
      <c r="F1591" s="34">
        <f>IF($J$2="Sim",E1591*(1+Inflação!$E$18/100),E1591)</f>
        <v>14.146141029999999</v>
      </c>
    </row>
    <row r="1592" spans="2:6" x14ac:dyDescent="0.25">
      <c r="B1592" s="22">
        <v>58035</v>
      </c>
      <c r="C1592" s="23" t="s">
        <v>1674</v>
      </c>
      <c r="D1592" s="24" t="s">
        <v>90</v>
      </c>
      <c r="E1592" s="25">
        <v>34.130000000000003</v>
      </c>
      <c r="F1592" s="33">
        <f>IF($J$2="Sim",E1592*(1+Inflação!$E$18/100),E1592)</f>
        <v>37.986451090000003</v>
      </c>
    </row>
    <row r="1593" spans="2:6" x14ac:dyDescent="0.25">
      <c r="B1593" s="22">
        <v>58036</v>
      </c>
      <c r="C1593" s="23" t="s">
        <v>1675</v>
      </c>
      <c r="D1593" s="24" t="s">
        <v>90</v>
      </c>
      <c r="E1593" s="25">
        <v>52.39</v>
      </c>
      <c r="F1593" s="34">
        <f>IF($J$2="Sim",E1593*(1+Inflação!$E$18/100),E1593)</f>
        <v>58.309703269999993</v>
      </c>
    </row>
    <row r="1594" spans="2:6" x14ac:dyDescent="0.25">
      <c r="B1594" s="22">
        <v>58037</v>
      </c>
      <c r="C1594" s="23" t="s">
        <v>1676</v>
      </c>
      <c r="D1594" s="24" t="s">
        <v>90</v>
      </c>
      <c r="E1594" s="25">
        <v>56.44</v>
      </c>
      <c r="F1594" s="33">
        <f>IF($J$2="Sim",E1594*(1+Inflação!$E$18/100),E1594)</f>
        <v>62.81732491999999</v>
      </c>
    </row>
    <row r="1595" spans="2:6" x14ac:dyDescent="0.25">
      <c r="B1595" s="22">
        <v>58038</v>
      </c>
      <c r="C1595" s="23" t="s">
        <v>1677</v>
      </c>
      <c r="D1595" s="24" t="s">
        <v>90</v>
      </c>
      <c r="E1595" s="25">
        <v>71.42</v>
      </c>
      <c r="F1595" s="34">
        <f>IF($J$2="Sim",E1595*(1+Inflação!$E$18/100),E1595)</f>
        <v>79.489960060000001</v>
      </c>
    </row>
    <row r="1596" spans="2:6" x14ac:dyDescent="0.25">
      <c r="B1596" s="22">
        <v>58039</v>
      </c>
      <c r="C1596" s="23" t="s">
        <v>1678</v>
      </c>
      <c r="D1596" s="24" t="s">
        <v>90</v>
      </c>
      <c r="E1596" s="25">
        <v>181.5</v>
      </c>
      <c r="F1596" s="33">
        <f>IF($J$2="Sim",E1596*(1+Inflação!$E$18/100),E1596)</f>
        <v>202.00822949999997</v>
      </c>
    </row>
    <row r="1597" spans="2:6" x14ac:dyDescent="0.25">
      <c r="B1597" s="22">
        <v>58050</v>
      </c>
      <c r="C1597" s="23" t="s">
        <v>1679</v>
      </c>
      <c r="D1597" s="24" t="s">
        <v>90</v>
      </c>
      <c r="E1597" s="25">
        <v>5.0599999999999996</v>
      </c>
      <c r="F1597" s="34">
        <f>IF($J$2="Sim",E1597*(1+Inflação!$E$18/100),E1597)</f>
        <v>5.6317445799999994</v>
      </c>
    </row>
    <row r="1598" spans="2:6" x14ac:dyDescent="0.25">
      <c r="B1598" s="22">
        <v>58051</v>
      </c>
      <c r="C1598" s="23" t="s">
        <v>1680</v>
      </c>
      <c r="D1598" s="24" t="s">
        <v>90</v>
      </c>
      <c r="E1598" s="25">
        <v>6.19</v>
      </c>
      <c r="F1598" s="33">
        <f>IF($J$2="Sim",E1598*(1+Inflação!$E$18/100),E1598)</f>
        <v>6.8894266699999998</v>
      </c>
    </row>
    <row r="1599" spans="2:6" x14ac:dyDescent="0.25">
      <c r="B1599" s="22">
        <v>58052</v>
      </c>
      <c r="C1599" s="23" t="s">
        <v>1681</v>
      </c>
      <c r="D1599" s="24" t="s">
        <v>90</v>
      </c>
      <c r="E1599" s="25">
        <v>9.1300000000000008</v>
      </c>
      <c r="F1599" s="34">
        <f>IF($J$2="Sim",E1599*(1+Inflação!$E$18/100),E1599)</f>
        <v>10.16162609</v>
      </c>
    </row>
    <row r="1600" spans="2:6" x14ac:dyDescent="0.25">
      <c r="B1600" s="22">
        <v>58053</v>
      </c>
      <c r="C1600" s="23" t="s">
        <v>1682</v>
      </c>
      <c r="D1600" s="24" t="s">
        <v>90</v>
      </c>
      <c r="E1600" s="25">
        <v>11.04</v>
      </c>
      <c r="F1600" s="33">
        <f>IF($J$2="Sim",E1600*(1+Inflação!$E$18/100),E1600)</f>
        <v>12.287442719999998</v>
      </c>
    </row>
    <row r="1601" spans="2:6" x14ac:dyDescent="0.25">
      <c r="B1601" s="18">
        <v>58400</v>
      </c>
      <c r="C1601" s="19" t="s">
        <v>1683</v>
      </c>
      <c r="D1601" s="20"/>
      <c r="E1601" s="21" t="s">
        <v>72</v>
      </c>
      <c r="F1601" s="34"/>
    </row>
    <row r="1602" spans="2:6" x14ac:dyDescent="0.25">
      <c r="B1602" s="22">
        <v>58407</v>
      </c>
      <c r="C1602" s="23" t="s">
        <v>1684</v>
      </c>
      <c r="D1602" s="24" t="s">
        <v>90</v>
      </c>
      <c r="E1602" s="25">
        <v>0.54</v>
      </c>
      <c r="F1602" s="33">
        <f>IF($J$2="Sim",E1602*(1+Inflação!$E$18/100),E1602)</f>
        <v>0.60101621999999999</v>
      </c>
    </row>
    <row r="1603" spans="2:6" x14ac:dyDescent="0.25">
      <c r="B1603" s="22">
        <v>58410</v>
      </c>
      <c r="C1603" s="23" t="s">
        <v>1685</v>
      </c>
      <c r="D1603" s="24" t="s">
        <v>90</v>
      </c>
      <c r="E1603" s="25">
        <v>5.15</v>
      </c>
      <c r="F1603" s="34">
        <f>IF($J$2="Sim",E1603*(1+Inflação!$E$18/100),E1603)</f>
        <v>5.73191395</v>
      </c>
    </row>
    <row r="1604" spans="2:6" x14ac:dyDescent="0.25">
      <c r="B1604" s="22">
        <v>58411</v>
      </c>
      <c r="C1604" s="23" t="s">
        <v>1686</v>
      </c>
      <c r="D1604" s="24" t="s">
        <v>90</v>
      </c>
      <c r="E1604" s="25">
        <v>1.18</v>
      </c>
      <c r="F1604" s="33">
        <f>IF($J$2="Sim",E1604*(1+Inflação!$E$18/100),E1604)</f>
        <v>1.3133317399999997</v>
      </c>
    </row>
    <row r="1605" spans="2:6" x14ac:dyDescent="0.25">
      <c r="B1605" s="22">
        <v>58412</v>
      </c>
      <c r="C1605" s="23" t="s">
        <v>1687</v>
      </c>
      <c r="D1605" s="24" t="s">
        <v>90</v>
      </c>
      <c r="E1605" s="25">
        <v>1.32</v>
      </c>
      <c r="F1605" s="34">
        <f>IF($J$2="Sim",E1605*(1+Inflação!$E$18/100),E1605)</f>
        <v>1.46915076</v>
      </c>
    </row>
    <row r="1606" spans="2:6" x14ac:dyDescent="0.25">
      <c r="B1606" s="22">
        <v>58415</v>
      </c>
      <c r="C1606" s="23" t="s">
        <v>1688</v>
      </c>
      <c r="D1606" s="24" t="s">
        <v>90</v>
      </c>
      <c r="E1606" s="25">
        <v>3.7</v>
      </c>
      <c r="F1606" s="33">
        <f>IF($J$2="Sim",E1606*(1+Inflação!$E$18/100),E1606)</f>
        <v>4.1180740999999994</v>
      </c>
    </row>
    <row r="1607" spans="2:6" x14ac:dyDescent="0.25">
      <c r="B1607" s="22">
        <v>58417</v>
      </c>
      <c r="C1607" s="23" t="s">
        <v>1689</v>
      </c>
      <c r="D1607" s="24" t="s">
        <v>90</v>
      </c>
      <c r="E1607" s="25">
        <v>8.25</v>
      </c>
      <c r="F1607" s="34">
        <f>IF($J$2="Sim",E1607*(1+Inflação!$E$18/100),E1607)</f>
        <v>9.1821922499999999</v>
      </c>
    </row>
    <row r="1608" spans="2:6" x14ac:dyDescent="0.25">
      <c r="B1608" s="22">
        <v>58418</v>
      </c>
      <c r="C1608" s="23" t="s">
        <v>1690</v>
      </c>
      <c r="D1608" s="24" t="s">
        <v>90</v>
      </c>
      <c r="E1608" s="25">
        <v>10.82</v>
      </c>
      <c r="F1608" s="33">
        <f>IF($J$2="Sim",E1608*(1+Inflação!$E$18/100),E1608)</f>
        <v>12.04258426</v>
      </c>
    </row>
    <row r="1609" spans="2:6" x14ac:dyDescent="0.25">
      <c r="B1609" s="22">
        <v>58420</v>
      </c>
      <c r="C1609" s="23" t="s">
        <v>1691</v>
      </c>
      <c r="D1609" s="24" t="s">
        <v>90</v>
      </c>
      <c r="E1609" s="25">
        <v>19.28</v>
      </c>
      <c r="F1609" s="34">
        <f>IF($J$2="Sim",E1609*(1+Inflação!$E$18/100),E1609)</f>
        <v>21.458505039999999</v>
      </c>
    </row>
    <row r="1610" spans="2:6" x14ac:dyDescent="0.25">
      <c r="B1610" s="22">
        <v>58421</v>
      </c>
      <c r="C1610" s="23" t="s">
        <v>1692</v>
      </c>
      <c r="D1610" s="24" t="s">
        <v>90</v>
      </c>
      <c r="E1610" s="25">
        <v>0.28999999999999998</v>
      </c>
      <c r="F1610" s="33">
        <f>IF($J$2="Sim",E1610*(1+Inflação!$E$18/100),E1610)</f>
        <v>0.32276796999999996</v>
      </c>
    </row>
    <row r="1611" spans="2:6" x14ac:dyDescent="0.25">
      <c r="B1611" s="22">
        <v>58422</v>
      </c>
      <c r="C1611" s="23" t="s">
        <v>1693</v>
      </c>
      <c r="D1611" s="24" t="s">
        <v>90</v>
      </c>
      <c r="E1611" s="25">
        <v>0.31</v>
      </c>
      <c r="F1611" s="34">
        <f>IF($J$2="Sim",E1611*(1+Inflação!$E$18/100),E1611)</f>
        <v>0.34502782999999998</v>
      </c>
    </row>
    <row r="1612" spans="2:6" x14ac:dyDescent="0.25">
      <c r="B1612" s="22">
        <v>58426</v>
      </c>
      <c r="C1612" s="23" t="s">
        <v>1694</v>
      </c>
      <c r="D1612" s="24" t="s">
        <v>90</v>
      </c>
      <c r="E1612" s="25">
        <v>1.23</v>
      </c>
      <c r="F1612" s="33">
        <f>IF($J$2="Sim",E1612*(1+Inflação!$E$18/100),E1612)</f>
        <v>1.3689813899999999</v>
      </c>
    </row>
    <row r="1613" spans="2:6" x14ac:dyDescent="0.25">
      <c r="B1613" s="18">
        <v>58600</v>
      </c>
      <c r="C1613" s="19" t="s">
        <v>1112</v>
      </c>
      <c r="D1613" s="20"/>
      <c r="E1613" s="21" t="s">
        <v>72</v>
      </c>
      <c r="F1613" s="34"/>
    </row>
    <row r="1614" spans="2:6" x14ac:dyDescent="0.25">
      <c r="B1614" s="22">
        <v>58602</v>
      </c>
      <c r="C1614" s="23" t="s">
        <v>1695</v>
      </c>
      <c r="D1614" s="24" t="s">
        <v>90</v>
      </c>
      <c r="E1614" s="25">
        <v>351.93</v>
      </c>
      <c r="F1614" s="33">
        <f>IF($J$2="Sim",E1614*(1+Inflação!$E$18/100),E1614)</f>
        <v>391.69562649</v>
      </c>
    </row>
    <row r="1615" spans="2:6" x14ac:dyDescent="0.25">
      <c r="B1615" s="22">
        <v>58604</v>
      </c>
      <c r="C1615" s="23" t="s">
        <v>1696</v>
      </c>
      <c r="D1615" s="24" t="s">
        <v>90</v>
      </c>
      <c r="E1615" s="25">
        <v>491.52</v>
      </c>
      <c r="F1615" s="34">
        <f>IF($J$2="Sim",E1615*(1+Inflação!$E$18/100),E1615)</f>
        <v>547.05831935999993</v>
      </c>
    </row>
    <row r="1616" spans="2:6" x14ac:dyDescent="0.25">
      <c r="B1616" s="22">
        <v>58606</v>
      </c>
      <c r="C1616" s="23" t="s">
        <v>1697</v>
      </c>
      <c r="D1616" s="24" t="s">
        <v>90</v>
      </c>
      <c r="E1616" s="25">
        <v>743.92</v>
      </c>
      <c r="F1616" s="33">
        <f>IF($J$2="Sim",E1616*(1+Inflação!$E$18/100),E1616)</f>
        <v>827.97775255999989</v>
      </c>
    </row>
    <row r="1617" spans="2:6" x14ac:dyDescent="0.25">
      <c r="B1617" s="22">
        <v>58634</v>
      </c>
      <c r="C1617" s="23" t="s">
        <v>1698</v>
      </c>
      <c r="D1617" s="24" t="s">
        <v>90</v>
      </c>
      <c r="E1617" s="25">
        <v>1377.68</v>
      </c>
      <c r="F1617" s="34">
        <f>IF($J$2="Sim",E1617*(1+Inflação!$E$18/100),E1617)</f>
        <v>1533.3481962399999</v>
      </c>
    </row>
    <row r="1618" spans="2:6" ht="22.5" x14ac:dyDescent="0.25">
      <c r="B1618" s="22">
        <v>58635</v>
      </c>
      <c r="C1618" s="23" t="s">
        <v>1699</v>
      </c>
      <c r="D1618" s="24" t="s">
        <v>90</v>
      </c>
      <c r="E1618" s="25">
        <v>7704.23</v>
      </c>
      <c r="F1618" s="33">
        <f>IF($J$2="Sim",E1618*(1+Inflação!$E$18/100),E1618)</f>
        <v>8574.7540603899979</v>
      </c>
    </row>
    <row r="1619" spans="2:6" x14ac:dyDescent="0.25">
      <c r="B1619" s="18">
        <v>59000</v>
      </c>
      <c r="C1619" s="19" t="s">
        <v>463</v>
      </c>
      <c r="D1619" s="20"/>
      <c r="E1619" s="21" t="s">
        <v>72</v>
      </c>
      <c r="F1619" s="34"/>
    </row>
    <row r="1620" spans="2:6" x14ac:dyDescent="0.25">
      <c r="B1620" s="22">
        <v>59001</v>
      </c>
      <c r="C1620" s="23" t="s">
        <v>1700</v>
      </c>
      <c r="D1620" s="24" t="s">
        <v>90</v>
      </c>
      <c r="E1620" s="25">
        <v>173.61</v>
      </c>
      <c r="F1620" s="33">
        <f>IF($J$2="Sim",E1620*(1+Inflação!$E$18/100),E1620)</f>
        <v>193.22671473</v>
      </c>
    </row>
    <row r="1621" spans="2:6" x14ac:dyDescent="0.25">
      <c r="B1621" s="22">
        <v>59002</v>
      </c>
      <c r="C1621" s="23" t="s">
        <v>1701</v>
      </c>
      <c r="D1621" s="24" t="s">
        <v>90</v>
      </c>
      <c r="E1621" s="25">
        <v>57.86</v>
      </c>
      <c r="F1621" s="34">
        <f>IF($J$2="Sim",E1621*(1+Inflação!$E$18/100),E1621)</f>
        <v>64.397774979999994</v>
      </c>
    </row>
    <row r="1622" spans="2:6" x14ac:dyDescent="0.25">
      <c r="B1622" s="22">
        <v>59005</v>
      </c>
      <c r="C1622" s="23" t="s">
        <v>1702</v>
      </c>
      <c r="D1622" s="24" t="s">
        <v>90</v>
      </c>
      <c r="E1622" s="25">
        <v>19.809999999999999</v>
      </c>
      <c r="F1622" s="33">
        <f>IF($J$2="Sim",E1622*(1+Inflação!$E$18/100),E1622)</f>
        <v>22.048391329999998</v>
      </c>
    </row>
    <row r="1623" spans="2:6" x14ac:dyDescent="0.25">
      <c r="B1623" s="22">
        <v>59010</v>
      </c>
      <c r="C1623" s="23" t="s">
        <v>1703</v>
      </c>
      <c r="D1623" s="24" t="s">
        <v>90</v>
      </c>
      <c r="E1623" s="25">
        <v>36.46</v>
      </c>
      <c r="F1623" s="34">
        <f>IF($J$2="Sim",E1623*(1+Inflação!$E$18/100),E1623)</f>
        <v>40.579724779999999</v>
      </c>
    </row>
    <row r="1624" spans="2:6" ht="22.5" x14ac:dyDescent="0.25">
      <c r="B1624" s="22">
        <v>59020</v>
      </c>
      <c r="C1624" s="23" t="s">
        <v>1704</v>
      </c>
      <c r="D1624" s="24" t="s">
        <v>90</v>
      </c>
      <c r="E1624" s="25">
        <v>8.73</v>
      </c>
      <c r="F1624" s="33">
        <f>IF($J$2="Sim",E1624*(1+Inflação!$E$18/100),E1624)</f>
        <v>9.7164288899999995</v>
      </c>
    </row>
    <row r="1625" spans="2:6" x14ac:dyDescent="0.25">
      <c r="B1625" s="22">
        <v>59021</v>
      </c>
      <c r="C1625" s="23" t="s">
        <v>1705</v>
      </c>
      <c r="D1625" s="24" t="s">
        <v>90</v>
      </c>
      <c r="E1625" s="25">
        <v>34.61</v>
      </c>
      <c r="F1625" s="34">
        <f>IF($J$2="Sim",E1625*(1+Inflação!$E$18/100),E1625)</f>
        <v>38.520687729999999</v>
      </c>
    </row>
    <row r="1626" spans="2:6" x14ac:dyDescent="0.25">
      <c r="B1626" s="22">
        <v>59025</v>
      </c>
      <c r="C1626" s="23" t="s">
        <v>1706</v>
      </c>
      <c r="D1626" s="24" t="s">
        <v>90</v>
      </c>
      <c r="E1626" s="25">
        <v>91.25</v>
      </c>
      <c r="F1626" s="33">
        <f>IF($J$2="Sim",E1626*(1+Inflação!$E$18/100),E1626)</f>
        <v>101.56061124999999</v>
      </c>
    </row>
    <row r="1627" spans="2:6" x14ac:dyDescent="0.25">
      <c r="B1627" s="22">
        <v>59030</v>
      </c>
      <c r="C1627" s="23" t="s">
        <v>1707</v>
      </c>
      <c r="D1627" s="24" t="s">
        <v>74</v>
      </c>
      <c r="E1627" s="25">
        <v>0.39</v>
      </c>
      <c r="F1627" s="34">
        <f>IF($J$2="Sim",E1627*(1+Inflação!$E$18/100),E1627)</f>
        <v>0.43406726999999995</v>
      </c>
    </row>
    <row r="1628" spans="2:6" ht="22.5" x14ac:dyDescent="0.25">
      <c r="B1628" s="22">
        <v>59032</v>
      </c>
      <c r="C1628" s="23" t="s">
        <v>1708</v>
      </c>
      <c r="D1628" s="24" t="s">
        <v>90</v>
      </c>
      <c r="E1628" s="25">
        <v>3.61</v>
      </c>
      <c r="F1628" s="33">
        <f>IF($J$2="Sim",E1628*(1+Inflação!$E$18/100),E1628)</f>
        <v>4.0179047299999997</v>
      </c>
    </row>
    <row r="1629" spans="2:6" ht="22.5" x14ac:dyDescent="0.25">
      <c r="B1629" s="22">
        <v>59037</v>
      </c>
      <c r="C1629" s="23" t="s">
        <v>1709</v>
      </c>
      <c r="D1629" s="24" t="s">
        <v>90</v>
      </c>
      <c r="E1629" s="25">
        <v>4.63</v>
      </c>
      <c r="F1629" s="34">
        <f>IF($J$2="Sim",E1629*(1+Inflação!$E$18/100),E1629)</f>
        <v>5.1531575899999993</v>
      </c>
    </row>
    <row r="1630" spans="2:6" x14ac:dyDescent="0.25">
      <c r="B1630" s="22">
        <v>59038</v>
      </c>
      <c r="C1630" s="23" t="s">
        <v>1710</v>
      </c>
      <c r="D1630" s="24" t="s">
        <v>90</v>
      </c>
      <c r="E1630" s="25">
        <v>1.57</v>
      </c>
      <c r="F1630" s="33">
        <f>IF($J$2="Sim",E1630*(1+Inflação!$E$18/100),E1630)</f>
        <v>1.7473990099999999</v>
      </c>
    </row>
    <row r="1631" spans="2:6" x14ac:dyDescent="0.25">
      <c r="B1631" s="22">
        <v>59040</v>
      </c>
      <c r="C1631" s="23" t="s">
        <v>1711</v>
      </c>
      <c r="D1631" s="24" t="s">
        <v>90</v>
      </c>
      <c r="E1631" s="25">
        <v>112.31</v>
      </c>
      <c r="F1631" s="34">
        <f>IF($J$2="Sim",E1631*(1+Inflação!$E$18/100),E1631)</f>
        <v>125.00024382999999</v>
      </c>
    </row>
    <row r="1632" spans="2:6" x14ac:dyDescent="0.25">
      <c r="B1632" s="22">
        <v>59051</v>
      </c>
      <c r="C1632" s="23" t="s">
        <v>1712</v>
      </c>
      <c r="D1632" s="24" t="s">
        <v>90</v>
      </c>
      <c r="E1632" s="25">
        <v>56.28</v>
      </c>
      <c r="F1632" s="33">
        <f>IF($J$2="Sim",E1632*(1+Inflação!$E$18/100),E1632)</f>
        <v>62.639246039999996</v>
      </c>
    </row>
    <row r="1633" spans="2:6" x14ac:dyDescent="0.25">
      <c r="B1633" s="22">
        <v>60183</v>
      </c>
      <c r="C1633" s="23" t="s">
        <v>1713</v>
      </c>
      <c r="D1633" s="24" t="s">
        <v>90</v>
      </c>
      <c r="E1633" s="25">
        <v>5469.1</v>
      </c>
      <c r="F1633" s="34">
        <f>IF($J$2="Sim",E1633*(1+Inflação!$E$18/100),E1633)</f>
        <v>6087.0700163000001</v>
      </c>
    </row>
    <row r="1634" spans="2:6" x14ac:dyDescent="0.25">
      <c r="B1634" s="22">
        <v>61001</v>
      </c>
      <c r="C1634" s="23" t="s">
        <v>1714</v>
      </c>
      <c r="D1634" s="24" t="s">
        <v>90</v>
      </c>
      <c r="E1634" s="25">
        <v>192.22</v>
      </c>
      <c r="F1634" s="33">
        <f>IF($J$2="Sim",E1634*(1+Inflação!$E$18/100),E1634)</f>
        <v>213.93951445999997</v>
      </c>
    </row>
    <row r="1635" spans="2:6" x14ac:dyDescent="0.25">
      <c r="B1635" s="22">
        <v>61003</v>
      </c>
      <c r="C1635" s="23" t="s">
        <v>1715</v>
      </c>
      <c r="D1635" s="24" t="s">
        <v>90</v>
      </c>
      <c r="E1635" s="25">
        <v>196.8</v>
      </c>
      <c r="F1635" s="34">
        <f>IF($J$2="Sim",E1635*(1+Inflação!$E$18/100),E1635)</f>
        <v>219.03702239999998</v>
      </c>
    </row>
    <row r="1636" spans="2:6" x14ac:dyDescent="0.25">
      <c r="B1636" s="22">
        <v>61004</v>
      </c>
      <c r="C1636" s="23" t="s">
        <v>1716</v>
      </c>
      <c r="D1636" s="24" t="s">
        <v>90</v>
      </c>
      <c r="E1636" s="25">
        <v>190.66</v>
      </c>
      <c r="F1636" s="33">
        <f>IF($J$2="Sim",E1636*(1+Inflação!$E$18/100),E1636)</f>
        <v>212.20324537999997</v>
      </c>
    </row>
    <row r="1637" spans="2:6" x14ac:dyDescent="0.25">
      <c r="B1637" s="22">
        <v>61007</v>
      </c>
      <c r="C1637" s="23" t="s">
        <v>1717</v>
      </c>
      <c r="D1637" s="24" t="s">
        <v>74</v>
      </c>
      <c r="E1637" s="25">
        <v>181.88</v>
      </c>
      <c r="F1637" s="34">
        <f>IF($J$2="Sim",E1637*(1+Inflação!$E$18/100),E1637)</f>
        <v>202.43116683999997</v>
      </c>
    </row>
    <row r="1638" spans="2:6" x14ac:dyDescent="0.25">
      <c r="B1638" s="22">
        <v>61008</v>
      </c>
      <c r="C1638" s="23" t="s">
        <v>1718</v>
      </c>
      <c r="D1638" s="24" t="s">
        <v>74</v>
      </c>
      <c r="E1638" s="25">
        <v>269.17</v>
      </c>
      <c r="F1638" s="33">
        <f>IF($J$2="Sim",E1638*(1+Inflação!$E$18/100),E1638)</f>
        <v>299.58432581</v>
      </c>
    </row>
    <row r="1639" spans="2:6" x14ac:dyDescent="0.25">
      <c r="B1639" s="22">
        <v>61009</v>
      </c>
      <c r="C1639" s="23" t="s">
        <v>1719</v>
      </c>
      <c r="D1639" s="24" t="s">
        <v>90</v>
      </c>
      <c r="E1639" s="25">
        <v>62.85</v>
      </c>
      <c r="F1639" s="34">
        <f>IF($J$2="Sim",E1639*(1+Inflação!$E$18/100),E1639)</f>
        <v>69.951610049999999</v>
      </c>
    </row>
    <row r="1640" spans="2:6" x14ac:dyDescent="0.25">
      <c r="B1640" s="22">
        <v>61010</v>
      </c>
      <c r="C1640" s="23" t="s">
        <v>1720</v>
      </c>
      <c r="D1640" s="24" t="s">
        <v>236</v>
      </c>
      <c r="E1640" s="25">
        <v>15.29</v>
      </c>
      <c r="F1640" s="33">
        <f>IF($J$2="Sim",E1640*(1+Inflação!$E$18/100),E1640)</f>
        <v>17.017662969999996</v>
      </c>
    </row>
    <row r="1641" spans="2:6" x14ac:dyDescent="0.25">
      <c r="B1641" s="22">
        <v>61012</v>
      </c>
      <c r="C1641" s="23" t="s">
        <v>1721</v>
      </c>
      <c r="D1641" s="24" t="s">
        <v>90</v>
      </c>
      <c r="E1641" s="25">
        <v>117.86</v>
      </c>
      <c r="F1641" s="34">
        <f>IF($J$2="Sim",E1641*(1+Inflação!$E$18/100),E1641)</f>
        <v>131.17735497999999</v>
      </c>
    </row>
    <row r="1642" spans="2:6" x14ac:dyDescent="0.25">
      <c r="B1642" s="22">
        <v>61013</v>
      </c>
      <c r="C1642" s="23" t="s">
        <v>1722</v>
      </c>
      <c r="D1642" s="24" t="s">
        <v>90</v>
      </c>
      <c r="E1642" s="25">
        <v>49.71</v>
      </c>
      <c r="F1642" s="33">
        <f>IF($J$2="Sim",E1642*(1+Inflação!$E$18/100),E1642)</f>
        <v>55.326882029999993</v>
      </c>
    </row>
    <row r="1643" spans="2:6" x14ac:dyDescent="0.25">
      <c r="B1643" s="22">
        <v>61014</v>
      </c>
      <c r="C1643" s="23" t="s">
        <v>1723</v>
      </c>
      <c r="D1643" s="24" t="s">
        <v>90</v>
      </c>
      <c r="E1643" s="25">
        <v>30.55</v>
      </c>
      <c r="F1643" s="34">
        <f>IF($J$2="Sim",E1643*(1+Inflação!$E$18/100),E1643)</f>
        <v>34.001936149999999</v>
      </c>
    </row>
    <row r="1644" spans="2:6" x14ac:dyDescent="0.25">
      <c r="B1644" s="22">
        <v>61015</v>
      </c>
      <c r="C1644" s="23" t="s">
        <v>1724</v>
      </c>
      <c r="D1644" s="24" t="s">
        <v>238</v>
      </c>
      <c r="E1644" s="25">
        <v>1361.14</v>
      </c>
      <c r="F1644" s="33">
        <f>IF($J$2="Sim",E1644*(1+Inflação!$E$18/100),E1644)</f>
        <v>1514.93929202</v>
      </c>
    </row>
    <row r="1645" spans="2:6" x14ac:dyDescent="0.25">
      <c r="B1645" s="22">
        <v>61017</v>
      </c>
      <c r="C1645" s="23" t="s">
        <v>1725</v>
      </c>
      <c r="D1645" s="24" t="s">
        <v>90</v>
      </c>
      <c r="E1645" s="25">
        <v>21.45</v>
      </c>
      <c r="F1645" s="34">
        <f>IF($J$2="Sim",E1645*(1+Inflação!$E$18/100),E1645)</f>
        <v>23.873699849999998</v>
      </c>
    </row>
    <row r="1646" spans="2:6" ht="22.5" x14ac:dyDescent="0.25">
      <c r="B1646" s="22">
        <v>61019</v>
      </c>
      <c r="C1646" s="23" t="s">
        <v>1726</v>
      </c>
      <c r="D1646" s="24" t="s">
        <v>90</v>
      </c>
      <c r="E1646" s="25">
        <v>1563.3</v>
      </c>
      <c r="F1646" s="33">
        <f>IF($J$2="Sim",E1646*(1+Inflação!$E$18/100),E1646)</f>
        <v>1739.9419568999997</v>
      </c>
    </row>
    <row r="1647" spans="2:6" x14ac:dyDescent="0.25">
      <c r="B1647" s="22">
        <v>61020</v>
      </c>
      <c r="C1647" s="23" t="s">
        <v>1727</v>
      </c>
      <c r="D1647" s="24" t="s">
        <v>90</v>
      </c>
      <c r="E1647" s="25">
        <v>2887.31</v>
      </c>
      <c r="F1647" s="34">
        <f>IF($J$2="Sim",E1647*(1+Inflação!$E$18/100),E1647)</f>
        <v>3213.5558188299997</v>
      </c>
    </row>
    <row r="1648" spans="2:6" x14ac:dyDescent="0.25">
      <c r="B1648" s="22">
        <v>61021</v>
      </c>
      <c r="C1648" s="23" t="s">
        <v>1728</v>
      </c>
      <c r="D1648" s="24" t="s">
        <v>90</v>
      </c>
      <c r="E1648" s="25">
        <v>405.66</v>
      </c>
      <c r="F1648" s="33">
        <f>IF($J$2="Sim",E1648*(1+Inflação!$E$18/100),E1648)</f>
        <v>451.49674038000001</v>
      </c>
    </row>
    <row r="1649" spans="2:6" x14ac:dyDescent="0.25">
      <c r="B1649" s="22">
        <v>61022</v>
      </c>
      <c r="C1649" s="23" t="s">
        <v>1729</v>
      </c>
      <c r="D1649" s="24" t="s">
        <v>90</v>
      </c>
      <c r="E1649" s="25">
        <v>73.77</v>
      </c>
      <c r="F1649" s="34">
        <f>IF($J$2="Sim",E1649*(1+Inflação!$E$18/100),E1649)</f>
        <v>82.105493609999982</v>
      </c>
    </row>
    <row r="1650" spans="2:6" x14ac:dyDescent="0.25">
      <c r="B1650" s="22">
        <v>61023</v>
      </c>
      <c r="C1650" s="23" t="s">
        <v>1730</v>
      </c>
      <c r="D1650" s="24" t="s">
        <v>90</v>
      </c>
      <c r="E1650" s="25">
        <v>229.8</v>
      </c>
      <c r="F1650" s="33">
        <f>IF($J$2="Sim",E1650*(1+Inflação!$E$18/100),E1650)</f>
        <v>255.76579139999998</v>
      </c>
    </row>
    <row r="1651" spans="2:6" ht="22.5" x14ac:dyDescent="0.25">
      <c r="B1651" s="22">
        <v>61024</v>
      </c>
      <c r="C1651" s="23" t="s">
        <v>1731</v>
      </c>
      <c r="D1651" s="24" t="s">
        <v>90</v>
      </c>
      <c r="E1651" s="25">
        <v>837.51</v>
      </c>
      <c r="F1651" s="34">
        <f>IF($J$2="Sim",E1651*(1+Inflação!$E$18/100),E1651)</f>
        <v>932.14276742999994</v>
      </c>
    </row>
    <row r="1652" spans="2:6" ht="22.5" x14ac:dyDescent="0.25">
      <c r="B1652" s="22">
        <v>61025</v>
      </c>
      <c r="C1652" s="23" t="s">
        <v>1732</v>
      </c>
      <c r="D1652" s="24" t="s">
        <v>90</v>
      </c>
      <c r="E1652" s="25">
        <v>36.89</v>
      </c>
      <c r="F1652" s="33">
        <f>IF($J$2="Sim",E1652*(1+Inflação!$E$18/100),E1652)</f>
        <v>41.058311769999996</v>
      </c>
    </row>
    <row r="1653" spans="2:6" x14ac:dyDescent="0.25">
      <c r="B1653" s="22">
        <v>61026</v>
      </c>
      <c r="C1653" s="23" t="s">
        <v>1733</v>
      </c>
      <c r="D1653" s="24" t="s">
        <v>90</v>
      </c>
      <c r="E1653" s="25">
        <v>244.68</v>
      </c>
      <c r="F1653" s="34">
        <f>IF($J$2="Sim",E1653*(1+Inflação!$E$18/100),E1653)</f>
        <v>272.32712723999998</v>
      </c>
    </row>
    <row r="1654" spans="2:6" x14ac:dyDescent="0.25">
      <c r="B1654" s="22">
        <v>61027</v>
      </c>
      <c r="C1654" s="23" t="s">
        <v>1734</v>
      </c>
      <c r="D1654" s="24" t="s">
        <v>90</v>
      </c>
      <c r="E1654" s="25">
        <v>288.22000000000003</v>
      </c>
      <c r="F1654" s="33">
        <f>IF($J$2="Sim",E1654*(1+Inflação!$E$18/100),E1654)</f>
        <v>320.78684246</v>
      </c>
    </row>
    <row r="1655" spans="2:6" x14ac:dyDescent="0.25">
      <c r="B1655" s="22">
        <v>61028</v>
      </c>
      <c r="C1655" s="23" t="s">
        <v>1735</v>
      </c>
      <c r="D1655" s="24" t="s">
        <v>90</v>
      </c>
      <c r="E1655" s="25">
        <v>243.24</v>
      </c>
      <c r="F1655" s="34">
        <f>IF($J$2="Sim",E1655*(1+Inflação!$E$18/100),E1655)</f>
        <v>270.72441731999999</v>
      </c>
    </row>
    <row r="1656" spans="2:6" x14ac:dyDescent="0.25">
      <c r="B1656" s="22">
        <v>61029</v>
      </c>
      <c r="C1656" s="23" t="s">
        <v>1736</v>
      </c>
      <c r="D1656" s="24" t="s">
        <v>90</v>
      </c>
      <c r="E1656" s="25">
        <v>305.67</v>
      </c>
      <c r="F1656" s="33">
        <f>IF($J$2="Sim",E1656*(1+Inflação!$E$18/100),E1656)</f>
        <v>340.20857030999997</v>
      </c>
    </row>
    <row r="1657" spans="2:6" x14ac:dyDescent="0.25">
      <c r="B1657" s="22">
        <v>61030</v>
      </c>
      <c r="C1657" s="23" t="s">
        <v>1737</v>
      </c>
      <c r="D1657" s="24" t="s">
        <v>90</v>
      </c>
      <c r="E1657" s="25">
        <v>495.13</v>
      </c>
      <c r="F1657" s="34">
        <f>IF($J$2="Sim",E1657*(1+Inflação!$E$18/100),E1657)</f>
        <v>551.07622408999998</v>
      </c>
    </row>
    <row r="1658" spans="2:6" x14ac:dyDescent="0.25">
      <c r="B1658" s="22">
        <v>61031</v>
      </c>
      <c r="C1658" s="23" t="s">
        <v>1738</v>
      </c>
      <c r="D1658" s="24" t="s">
        <v>90</v>
      </c>
      <c r="E1658" s="25">
        <v>33.82</v>
      </c>
      <c r="F1658" s="33">
        <f>IF($J$2="Sim",E1658*(1+Inflação!$E$18/100),E1658)</f>
        <v>37.641423259999996</v>
      </c>
    </row>
    <row r="1659" spans="2:6" x14ac:dyDescent="0.25">
      <c r="B1659" s="22">
        <v>61032</v>
      </c>
      <c r="C1659" s="23" t="s">
        <v>1739</v>
      </c>
      <c r="D1659" s="24" t="s">
        <v>90</v>
      </c>
      <c r="E1659" s="25">
        <v>25612.78</v>
      </c>
      <c r="F1659" s="34">
        <f>IF($J$2="Sim",E1659*(1+Inflação!$E$18/100),E1659)</f>
        <v>28506.844850539997</v>
      </c>
    </row>
    <row r="1660" spans="2:6" x14ac:dyDescent="0.25">
      <c r="B1660" s="22">
        <v>61033</v>
      </c>
      <c r="C1660" s="23" t="s">
        <v>1740</v>
      </c>
      <c r="D1660" s="24" t="s">
        <v>90</v>
      </c>
      <c r="E1660" s="25">
        <v>16432.72</v>
      </c>
      <c r="F1660" s="33">
        <f>IF($J$2="Sim",E1660*(1+Inflação!$E$18/100),E1660)</f>
        <v>18289.50233096</v>
      </c>
    </row>
    <row r="1661" spans="2:6" ht="22.5" x14ac:dyDescent="0.25">
      <c r="B1661" s="22">
        <v>61034</v>
      </c>
      <c r="C1661" s="23" t="s">
        <v>1741</v>
      </c>
      <c r="D1661" s="24" t="s">
        <v>90</v>
      </c>
      <c r="E1661" s="25">
        <v>22421.58</v>
      </c>
      <c r="F1661" s="34">
        <f>IF($J$2="Sim",E1661*(1+Inflação!$E$18/100),E1661)</f>
        <v>24955.06158894</v>
      </c>
    </row>
    <row r="1662" spans="2:6" x14ac:dyDescent="0.25">
      <c r="B1662" s="22">
        <v>61036</v>
      </c>
      <c r="C1662" s="23" t="s">
        <v>1742</v>
      </c>
      <c r="D1662" s="24" t="s">
        <v>90</v>
      </c>
      <c r="E1662" s="25">
        <v>1170.1300000000001</v>
      </c>
      <c r="F1662" s="33">
        <f>IF($J$2="Sim",E1662*(1+Inflação!$E$18/100),E1662)</f>
        <v>1302.34649909</v>
      </c>
    </row>
    <row r="1663" spans="2:6" x14ac:dyDescent="0.25">
      <c r="B1663" s="22">
        <v>61037</v>
      </c>
      <c r="C1663" s="23" t="s">
        <v>1743</v>
      </c>
      <c r="D1663" s="24" t="s">
        <v>90</v>
      </c>
      <c r="E1663" s="25">
        <v>558.29999999999995</v>
      </c>
      <c r="F1663" s="34">
        <f>IF($J$2="Sim",E1663*(1+Inflação!$E$18/100),E1663)</f>
        <v>621.38399189999984</v>
      </c>
    </row>
    <row r="1664" spans="2:6" x14ac:dyDescent="0.25">
      <c r="B1664" s="22">
        <v>61038</v>
      </c>
      <c r="C1664" s="23" t="s">
        <v>1744</v>
      </c>
      <c r="D1664" s="24" t="s">
        <v>90</v>
      </c>
      <c r="E1664" s="25">
        <v>173.22</v>
      </c>
      <c r="F1664" s="33">
        <f>IF($J$2="Sim",E1664*(1+Inflação!$E$18/100),E1664)</f>
        <v>192.79264745999998</v>
      </c>
    </row>
    <row r="1665" spans="2:6" x14ac:dyDescent="0.25">
      <c r="B1665" s="22">
        <v>61039</v>
      </c>
      <c r="C1665" s="23" t="s">
        <v>1745</v>
      </c>
      <c r="D1665" s="24" t="s">
        <v>90</v>
      </c>
      <c r="E1665" s="25">
        <v>429.09</v>
      </c>
      <c r="F1665" s="34">
        <f>IF($J$2="Sim",E1665*(1+Inflação!$E$18/100),E1665)</f>
        <v>477.57416636999994</v>
      </c>
    </row>
    <row r="1666" spans="2:6" x14ac:dyDescent="0.25">
      <c r="B1666" s="22">
        <v>61040</v>
      </c>
      <c r="C1666" s="23" t="s">
        <v>1746</v>
      </c>
      <c r="D1666" s="24" t="s">
        <v>90</v>
      </c>
      <c r="E1666" s="25">
        <v>565.49</v>
      </c>
      <c r="F1666" s="33">
        <f>IF($J$2="Sim",E1666*(1+Inflação!$E$18/100),E1666)</f>
        <v>629.38641156999995</v>
      </c>
    </row>
    <row r="1667" spans="2:6" x14ac:dyDescent="0.25">
      <c r="B1667" s="22">
        <v>61041</v>
      </c>
      <c r="C1667" s="23" t="s">
        <v>1747</v>
      </c>
      <c r="D1667" s="24" t="s">
        <v>90</v>
      </c>
      <c r="E1667" s="25">
        <v>50.35</v>
      </c>
      <c r="F1667" s="34">
        <f>IF($J$2="Sim",E1667*(1+Inflação!$E$18/100),E1667)</f>
        <v>56.039197549999997</v>
      </c>
    </row>
    <row r="1668" spans="2:6" x14ac:dyDescent="0.25">
      <c r="B1668" s="22">
        <v>61042</v>
      </c>
      <c r="C1668" s="23" t="s">
        <v>1748</v>
      </c>
      <c r="D1668" s="24" t="s">
        <v>690</v>
      </c>
      <c r="E1668" s="25">
        <v>36.08</v>
      </c>
      <c r="F1668" s="33">
        <f>IF($J$2="Sim",E1668*(1+Inflação!$E$18/100),E1668)</f>
        <v>40.156787439999995</v>
      </c>
    </row>
    <row r="1669" spans="2:6" x14ac:dyDescent="0.25">
      <c r="B1669" s="22">
        <v>61043</v>
      </c>
      <c r="C1669" s="23" t="s">
        <v>1749</v>
      </c>
      <c r="D1669" s="24" t="s">
        <v>90</v>
      </c>
      <c r="E1669" s="25">
        <v>31.44</v>
      </c>
      <c r="F1669" s="34">
        <f>IF($J$2="Sim",E1669*(1+Inflação!$E$18/100),E1669)</f>
        <v>34.99249992</v>
      </c>
    </row>
    <row r="1670" spans="2:6" x14ac:dyDescent="0.25">
      <c r="B1670" s="22">
        <v>61044</v>
      </c>
      <c r="C1670" s="23" t="s">
        <v>1750</v>
      </c>
      <c r="D1670" s="24" t="s">
        <v>90</v>
      </c>
      <c r="E1670" s="25">
        <v>1613</v>
      </c>
      <c r="F1670" s="33">
        <f>IF($J$2="Sim",E1670*(1+Inflação!$E$18/100),E1670)</f>
        <v>1795.2577089999997</v>
      </c>
    </row>
    <row r="1671" spans="2:6" ht="33.75" x14ac:dyDescent="0.25">
      <c r="B1671" s="22">
        <v>61045</v>
      </c>
      <c r="C1671" s="23" t="s">
        <v>1751</v>
      </c>
      <c r="D1671" s="24" t="s">
        <v>90</v>
      </c>
      <c r="E1671" s="25">
        <v>994.5</v>
      </c>
      <c r="F1671" s="34">
        <f>IF($J$2="Sim",E1671*(1+Inflação!$E$18/100),E1671)</f>
        <v>1106.8715384999998</v>
      </c>
    </row>
    <row r="1672" spans="2:6" x14ac:dyDescent="0.25">
      <c r="B1672" s="22">
        <v>61046</v>
      </c>
      <c r="C1672" s="23" t="s">
        <v>1752</v>
      </c>
      <c r="D1672" s="24" t="s">
        <v>90</v>
      </c>
      <c r="E1672" s="25">
        <v>13039.62</v>
      </c>
      <c r="F1672" s="33">
        <f>IF($J$2="Sim",E1672*(1+Inflação!$E$18/100),E1672)</f>
        <v>14513.00578266</v>
      </c>
    </row>
    <row r="1673" spans="2:6" x14ac:dyDescent="0.25">
      <c r="B1673" s="22">
        <v>61047</v>
      </c>
      <c r="C1673" s="23" t="s">
        <v>1753</v>
      </c>
      <c r="D1673" s="24" t="s">
        <v>90</v>
      </c>
      <c r="E1673" s="25">
        <v>16559.12</v>
      </c>
      <c r="F1673" s="34">
        <f>IF($J$2="Sim",E1673*(1+Inflação!$E$18/100),E1673)</f>
        <v>18430.184646159996</v>
      </c>
    </row>
    <row r="1674" spans="2:6" x14ac:dyDescent="0.25">
      <c r="B1674" s="22">
        <v>61048</v>
      </c>
      <c r="C1674" s="23" t="s">
        <v>1754</v>
      </c>
      <c r="D1674" s="24" t="s">
        <v>90</v>
      </c>
      <c r="E1674" s="25">
        <v>22819.3</v>
      </c>
      <c r="F1674" s="33">
        <f>IF($J$2="Sim",E1674*(1+Inflação!$E$18/100),E1674)</f>
        <v>25397.721164899998</v>
      </c>
    </row>
    <row r="1675" spans="2:6" x14ac:dyDescent="0.25">
      <c r="B1675" s="22">
        <v>61049</v>
      </c>
      <c r="C1675" s="23" t="s">
        <v>1755</v>
      </c>
      <c r="D1675" s="24" t="s">
        <v>90</v>
      </c>
      <c r="E1675" s="25">
        <v>25486.54</v>
      </c>
      <c r="F1675" s="34">
        <f>IF($J$2="Sim",E1675*(1+Inflação!$E$18/100),E1675)</f>
        <v>28366.34061422</v>
      </c>
    </row>
    <row r="1676" spans="2:6" x14ac:dyDescent="0.25">
      <c r="B1676" s="22">
        <v>61050</v>
      </c>
      <c r="C1676" s="23" t="s">
        <v>1756</v>
      </c>
      <c r="D1676" s="24" t="s">
        <v>90</v>
      </c>
      <c r="E1676" s="25">
        <v>30405.16</v>
      </c>
      <c r="F1676" s="33">
        <f>IF($J$2="Sim",E1676*(1+Inflação!$E$18/100),E1676)</f>
        <v>33840.730243879996</v>
      </c>
    </row>
    <row r="1677" spans="2:6" x14ac:dyDescent="0.25">
      <c r="B1677" s="22">
        <v>61051</v>
      </c>
      <c r="C1677" s="23" t="s">
        <v>1757</v>
      </c>
      <c r="D1677" s="24" t="s">
        <v>90</v>
      </c>
      <c r="E1677" s="25">
        <v>36476.22</v>
      </c>
      <c r="F1677" s="34">
        <f>IF($J$2="Sim",E1677*(1+Inflação!$E$18/100),E1677)</f>
        <v>40597.777526459999</v>
      </c>
    </row>
    <row r="1678" spans="2:6" ht="22.5" x14ac:dyDescent="0.25">
      <c r="B1678" s="22">
        <v>61052</v>
      </c>
      <c r="C1678" s="23" t="s">
        <v>1758</v>
      </c>
      <c r="D1678" s="24" t="s">
        <v>90</v>
      </c>
      <c r="E1678" s="25">
        <v>1032.08</v>
      </c>
      <c r="F1678" s="33">
        <f>IF($J$2="Sim",E1678*(1+Inflação!$E$18/100),E1678)</f>
        <v>1148.6978154399999</v>
      </c>
    </row>
    <row r="1679" spans="2:6" x14ac:dyDescent="0.25">
      <c r="B1679" s="22">
        <v>61053</v>
      </c>
      <c r="C1679" s="23" t="s">
        <v>1759</v>
      </c>
      <c r="D1679" s="24" t="s">
        <v>90</v>
      </c>
      <c r="E1679" s="25">
        <v>5379.21</v>
      </c>
      <c r="F1679" s="34">
        <f>IF($J$2="Sim",E1679*(1+Inflação!$E$18/100),E1679)</f>
        <v>5987.0230755299999</v>
      </c>
    </row>
    <row r="1680" spans="2:6" x14ac:dyDescent="0.25">
      <c r="B1680" s="22">
        <v>61055</v>
      </c>
      <c r="C1680" s="23" t="s">
        <v>1760</v>
      </c>
      <c r="D1680" s="24" t="s">
        <v>90</v>
      </c>
      <c r="E1680" s="25">
        <v>338.4</v>
      </c>
      <c r="F1680" s="33">
        <f>IF($J$2="Sim",E1680*(1+Inflação!$E$18/100),E1680)</f>
        <v>376.63683119999996</v>
      </c>
    </row>
    <row r="1681" spans="2:6" x14ac:dyDescent="0.25">
      <c r="B1681" s="22">
        <v>61057</v>
      </c>
      <c r="C1681" s="23" t="s">
        <v>1761</v>
      </c>
      <c r="D1681" s="24" t="s">
        <v>90</v>
      </c>
      <c r="E1681" s="25">
        <v>894.53</v>
      </c>
      <c r="F1681" s="34">
        <f>IF($J$2="Sim",E1681*(1+Inflação!$E$18/100),E1681)</f>
        <v>995.60562828999991</v>
      </c>
    </row>
    <row r="1682" spans="2:6" x14ac:dyDescent="0.25">
      <c r="B1682" s="22">
        <v>61059</v>
      </c>
      <c r="C1682" s="23" t="s">
        <v>1762</v>
      </c>
      <c r="D1682" s="24" t="s">
        <v>90</v>
      </c>
      <c r="E1682" s="25">
        <v>1242.28</v>
      </c>
      <c r="F1682" s="33">
        <f>IF($J$2="Sim",E1682*(1+Inflação!$E$18/100),E1682)</f>
        <v>1382.6489440399998</v>
      </c>
    </row>
    <row r="1683" spans="2:6" x14ac:dyDescent="0.25">
      <c r="B1683" s="22">
        <v>61061</v>
      </c>
      <c r="C1683" s="23" t="s">
        <v>1763</v>
      </c>
      <c r="D1683" s="24" t="s">
        <v>90</v>
      </c>
      <c r="E1683" s="25">
        <v>1554.61</v>
      </c>
      <c r="F1683" s="34">
        <f>IF($J$2="Sim",E1683*(1+Inflação!$E$18/100),E1683)</f>
        <v>1730.2700477299998</v>
      </c>
    </row>
    <row r="1684" spans="2:6" x14ac:dyDescent="0.25">
      <c r="B1684" s="22">
        <v>61064</v>
      </c>
      <c r="C1684" s="23" t="s">
        <v>1764</v>
      </c>
      <c r="D1684" s="24" t="s">
        <v>90</v>
      </c>
      <c r="E1684" s="25">
        <v>2189.86</v>
      </c>
      <c r="F1684" s="33">
        <f>IF($J$2="Sim",E1684*(1+Inflação!$E$18/100),E1684)</f>
        <v>2437.2988509799998</v>
      </c>
    </row>
    <row r="1685" spans="2:6" x14ac:dyDescent="0.25">
      <c r="B1685" s="22">
        <v>61066</v>
      </c>
      <c r="C1685" s="23" t="s">
        <v>1765</v>
      </c>
      <c r="D1685" s="24" t="s">
        <v>90</v>
      </c>
      <c r="E1685" s="25">
        <v>2906.9</v>
      </c>
      <c r="F1685" s="34">
        <f>IF($J$2="Sim",E1685*(1+Inflação!$E$18/100),E1685)</f>
        <v>3235.3593516999999</v>
      </c>
    </row>
    <row r="1686" spans="2:6" x14ac:dyDescent="0.25">
      <c r="B1686" s="22">
        <v>61068</v>
      </c>
      <c r="C1686" s="23" t="s">
        <v>1766</v>
      </c>
      <c r="D1686" s="24" t="s">
        <v>90</v>
      </c>
      <c r="E1686" s="25">
        <v>4731.1099999999997</v>
      </c>
      <c r="F1686" s="33">
        <f>IF($J$2="Sim",E1686*(1+Inflação!$E$18/100),E1686)</f>
        <v>5265.6923122299995</v>
      </c>
    </row>
    <row r="1687" spans="2:6" x14ac:dyDescent="0.25">
      <c r="B1687" s="22">
        <v>61069</v>
      </c>
      <c r="C1687" s="23" t="s">
        <v>1767</v>
      </c>
      <c r="D1687" s="24" t="s">
        <v>90</v>
      </c>
      <c r="E1687" s="25">
        <v>40.51</v>
      </c>
      <c r="F1687" s="34">
        <f>IF($J$2="Sim",E1687*(1+Inflação!$E$18/100),E1687)</f>
        <v>45.087346429999997</v>
      </c>
    </row>
    <row r="1688" spans="2:6" x14ac:dyDescent="0.25">
      <c r="B1688" s="22">
        <v>61070</v>
      </c>
      <c r="C1688" s="23" t="s">
        <v>1768</v>
      </c>
      <c r="D1688" s="24" t="s">
        <v>90</v>
      </c>
      <c r="E1688" s="25">
        <v>52.81</v>
      </c>
      <c r="F1688" s="33">
        <f>IF($J$2="Sim",E1688*(1+Inflação!$E$18/100),E1688)</f>
        <v>58.777160329999994</v>
      </c>
    </row>
    <row r="1689" spans="2:6" x14ac:dyDescent="0.25">
      <c r="B1689" s="22">
        <v>61071</v>
      </c>
      <c r="C1689" s="23" t="s">
        <v>1769</v>
      </c>
      <c r="D1689" s="24" t="s">
        <v>90</v>
      </c>
      <c r="E1689" s="25">
        <v>52.81</v>
      </c>
      <c r="F1689" s="34">
        <f>IF($J$2="Sim",E1689*(1+Inflação!$E$18/100),E1689)</f>
        <v>58.777160329999994</v>
      </c>
    </row>
    <row r="1690" spans="2:6" x14ac:dyDescent="0.25">
      <c r="B1690" s="22">
        <v>61072</v>
      </c>
      <c r="C1690" s="23" t="s">
        <v>1770</v>
      </c>
      <c r="D1690" s="24" t="s">
        <v>90</v>
      </c>
      <c r="E1690" s="25">
        <v>77.55</v>
      </c>
      <c r="F1690" s="33">
        <f>IF($J$2="Sim",E1690*(1+Inflação!$E$18/100),E1690)</f>
        <v>86.312607149999991</v>
      </c>
    </row>
    <row r="1691" spans="2:6" x14ac:dyDescent="0.25">
      <c r="B1691" s="22">
        <v>61073</v>
      </c>
      <c r="C1691" s="23" t="s">
        <v>1771</v>
      </c>
      <c r="D1691" s="24" t="s">
        <v>90</v>
      </c>
      <c r="E1691" s="25">
        <v>119.95</v>
      </c>
      <c r="F1691" s="34">
        <f>IF($J$2="Sim",E1691*(1+Inflação!$E$18/100),E1691)</f>
        <v>133.50351035</v>
      </c>
    </row>
    <row r="1692" spans="2:6" x14ac:dyDescent="0.25">
      <c r="B1692" s="22">
        <v>61074</v>
      </c>
      <c r="C1692" s="23" t="s">
        <v>1772</v>
      </c>
      <c r="D1692" s="24" t="s">
        <v>90</v>
      </c>
      <c r="E1692" s="25">
        <v>71.739999999999995</v>
      </c>
      <c r="F1692" s="33">
        <f>IF($J$2="Sim",E1692*(1+Inflação!$E$18/100),E1692)</f>
        <v>79.846117819999989</v>
      </c>
    </row>
    <row r="1693" spans="2:6" x14ac:dyDescent="0.25">
      <c r="B1693" s="22">
        <v>61075</v>
      </c>
      <c r="C1693" s="23" t="s">
        <v>1773</v>
      </c>
      <c r="D1693" s="24" t="s">
        <v>90</v>
      </c>
      <c r="E1693" s="25">
        <v>76.83</v>
      </c>
      <c r="F1693" s="34">
        <f>IF($J$2="Sim",E1693*(1+Inflação!$E$18/100),E1693)</f>
        <v>85.511252189999993</v>
      </c>
    </row>
    <row r="1694" spans="2:6" x14ac:dyDescent="0.25">
      <c r="B1694" s="22">
        <v>61076</v>
      </c>
      <c r="C1694" s="23" t="s">
        <v>1774</v>
      </c>
      <c r="D1694" s="24" t="s">
        <v>90</v>
      </c>
      <c r="E1694" s="25">
        <v>48.08</v>
      </c>
      <c r="F1694" s="33">
        <f>IF($J$2="Sim",E1694*(1+Inflação!$E$18/100),E1694)</f>
        <v>53.512703439999996</v>
      </c>
    </row>
    <row r="1695" spans="2:6" x14ac:dyDescent="0.25">
      <c r="B1695" s="22">
        <v>61080</v>
      </c>
      <c r="C1695" s="23" t="s">
        <v>1775</v>
      </c>
      <c r="D1695" s="24" t="s">
        <v>90</v>
      </c>
      <c r="E1695" s="25">
        <v>165.55</v>
      </c>
      <c r="F1695" s="34">
        <f>IF($J$2="Sim",E1695*(1+Inflação!$E$18/100),E1695)</f>
        <v>184.25599115</v>
      </c>
    </row>
    <row r="1696" spans="2:6" x14ac:dyDescent="0.25">
      <c r="B1696" s="22">
        <v>61081</v>
      </c>
      <c r="C1696" s="23" t="s">
        <v>1776</v>
      </c>
      <c r="D1696" s="24" t="s">
        <v>90</v>
      </c>
      <c r="E1696" s="25">
        <v>43.45</v>
      </c>
      <c r="F1696" s="33">
        <f>IF($J$2="Sim",E1696*(1+Inflação!$E$18/100),E1696)</f>
        <v>48.359545849999996</v>
      </c>
    </row>
    <row r="1697" spans="2:6" x14ac:dyDescent="0.25">
      <c r="B1697" s="22">
        <v>61082</v>
      </c>
      <c r="C1697" s="23" t="s">
        <v>1777</v>
      </c>
      <c r="D1697" s="24" t="s">
        <v>90</v>
      </c>
      <c r="E1697" s="25">
        <v>117.71</v>
      </c>
      <c r="F1697" s="34">
        <f>IF($J$2="Sim",E1697*(1+Inflação!$E$18/100),E1697)</f>
        <v>131.01040602999998</v>
      </c>
    </row>
    <row r="1698" spans="2:6" x14ac:dyDescent="0.25">
      <c r="B1698" s="22">
        <v>61083</v>
      </c>
      <c r="C1698" s="23" t="s">
        <v>1778</v>
      </c>
      <c r="D1698" s="24" t="s">
        <v>90</v>
      </c>
      <c r="E1698" s="25">
        <v>172.48</v>
      </c>
      <c r="F1698" s="33">
        <f>IF($J$2="Sim",E1698*(1+Inflação!$E$18/100),E1698)</f>
        <v>191.96903263999997</v>
      </c>
    </row>
    <row r="1699" spans="2:6" x14ac:dyDescent="0.25">
      <c r="B1699" s="22">
        <v>61084</v>
      </c>
      <c r="C1699" s="23" t="s">
        <v>1779</v>
      </c>
      <c r="D1699" s="24" t="s">
        <v>90</v>
      </c>
      <c r="E1699" s="25">
        <v>58.5</v>
      </c>
      <c r="F1699" s="34">
        <f>IF($J$2="Sim",E1699*(1+Inflação!$E$18/100),E1699)</f>
        <v>65.110090499999998</v>
      </c>
    </row>
    <row r="1700" spans="2:6" ht="22.5" x14ac:dyDescent="0.25">
      <c r="B1700" s="22">
        <v>61100</v>
      </c>
      <c r="C1700" s="23" t="s">
        <v>1780</v>
      </c>
      <c r="D1700" s="24" t="s">
        <v>90</v>
      </c>
      <c r="E1700" s="25">
        <v>982.39</v>
      </c>
      <c r="F1700" s="33">
        <f>IF($J$2="Sim",E1700*(1+Inflação!$E$18/100),E1700)</f>
        <v>1093.39319327</v>
      </c>
    </row>
    <row r="1701" spans="2:6" ht="22.5" x14ac:dyDescent="0.25">
      <c r="B1701" s="22">
        <v>61101</v>
      </c>
      <c r="C1701" s="23" t="s">
        <v>1781</v>
      </c>
      <c r="D1701" s="24" t="s">
        <v>90</v>
      </c>
      <c r="E1701" s="25">
        <v>991.16</v>
      </c>
      <c r="F1701" s="34">
        <f>IF($J$2="Sim",E1701*(1+Inflação!$E$18/100),E1701)</f>
        <v>1103.1541418799998</v>
      </c>
    </row>
    <row r="1702" spans="2:6" ht="22.5" x14ac:dyDescent="0.25">
      <c r="B1702" s="22">
        <v>61102</v>
      </c>
      <c r="C1702" s="23" t="s">
        <v>1782</v>
      </c>
      <c r="D1702" s="24" t="s">
        <v>90</v>
      </c>
      <c r="E1702" s="25">
        <v>990.62</v>
      </c>
      <c r="F1702" s="33">
        <f>IF($J$2="Sim",E1702*(1+Inflação!$E$18/100),E1702)</f>
        <v>1102.55312566</v>
      </c>
    </row>
    <row r="1703" spans="2:6" x14ac:dyDescent="0.25">
      <c r="B1703" s="22">
        <v>61103</v>
      </c>
      <c r="C1703" s="23" t="s">
        <v>1783</v>
      </c>
      <c r="D1703" s="24" t="s">
        <v>90</v>
      </c>
      <c r="E1703" s="25">
        <v>2271.17</v>
      </c>
      <c r="F1703" s="34">
        <f>IF($J$2="Sim",E1703*(1+Inflação!$E$18/100),E1703)</f>
        <v>2527.7963118099997</v>
      </c>
    </row>
    <row r="1704" spans="2:6" x14ac:dyDescent="0.25">
      <c r="B1704" s="18">
        <v>65000</v>
      </c>
      <c r="C1704" s="19" t="s">
        <v>1784</v>
      </c>
      <c r="D1704" s="20"/>
      <c r="E1704" s="21" t="s">
        <v>72</v>
      </c>
      <c r="F1704" s="33"/>
    </row>
    <row r="1705" spans="2:6" x14ac:dyDescent="0.25">
      <c r="B1705" s="22">
        <v>65001</v>
      </c>
      <c r="C1705" s="23" t="s">
        <v>1785</v>
      </c>
      <c r="D1705" s="24" t="s">
        <v>90</v>
      </c>
      <c r="E1705" s="25">
        <v>288.94</v>
      </c>
      <c r="F1705" s="34">
        <f>IF($J$2="Sim",E1705*(1+Inflação!$E$18/100),E1705)</f>
        <v>321.58819741999997</v>
      </c>
    </row>
    <row r="1706" spans="2:6" x14ac:dyDescent="0.25">
      <c r="B1706" s="22">
        <v>65002</v>
      </c>
      <c r="C1706" s="23" t="s">
        <v>1786</v>
      </c>
      <c r="D1706" s="24" t="s">
        <v>90</v>
      </c>
      <c r="E1706" s="25">
        <v>60.83</v>
      </c>
      <c r="F1706" s="33">
        <f>IF($J$2="Sim",E1706*(1+Inflação!$E$18/100),E1706)</f>
        <v>67.703364189999988</v>
      </c>
    </row>
    <row r="1707" spans="2:6" ht="22.5" x14ac:dyDescent="0.25">
      <c r="B1707" s="22">
        <v>65003</v>
      </c>
      <c r="C1707" s="23" t="s">
        <v>1787</v>
      </c>
      <c r="D1707" s="24" t="s">
        <v>90</v>
      </c>
      <c r="E1707" s="25">
        <v>67.17</v>
      </c>
      <c r="F1707" s="34">
        <f>IF($J$2="Sim",E1707*(1+Inflação!$E$18/100),E1707)</f>
        <v>74.759739809999999</v>
      </c>
    </row>
    <row r="1708" spans="2:6" x14ac:dyDescent="0.25">
      <c r="B1708" s="22">
        <v>65004</v>
      </c>
      <c r="C1708" s="23" t="s">
        <v>1788</v>
      </c>
      <c r="D1708" s="24" t="s">
        <v>90</v>
      </c>
      <c r="E1708" s="25">
        <v>189.65</v>
      </c>
      <c r="F1708" s="33">
        <f>IF($J$2="Sim",E1708*(1+Inflação!$E$18/100),E1708)</f>
        <v>211.07912245</v>
      </c>
    </row>
    <row r="1709" spans="2:6" x14ac:dyDescent="0.25">
      <c r="B1709" s="22">
        <v>65005</v>
      </c>
      <c r="C1709" s="23" t="s">
        <v>1789</v>
      </c>
      <c r="D1709" s="24" t="s">
        <v>90</v>
      </c>
      <c r="E1709" s="25">
        <v>304.51</v>
      </c>
      <c r="F1709" s="34">
        <f>IF($J$2="Sim",E1709*(1+Inflação!$E$18/100),E1709)</f>
        <v>338.91749842999997</v>
      </c>
    </row>
    <row r="1710" spans="2:6" x14ac:dyDescent="0.25">
      <c r="B1710" s="22">
        <v>65007</v>
      </c>
      <c r="C1710" s="23" t="s">
        <v>1790</v>
      </c>
      <c r="D1710" s="24" t="s">
        <v>90</v>
      </c>
      <c r="E1710" s="25">
        <v>455.73</v>
      </c>
      <c r="F1710" s="33">
        <f>IF($J$2="Sim",E1710*(1+Inflação!$E$18/100),E1710)</f>
        <v>507.22429989</v>
      </c>
    </row>
    <row r="1711" spans="2:6" x14ac:dyDescent="0.25">
      <c r="B1711" s="22">
        <v>65010</v>
      </c>
      <c r="C1711" s="23" t="s">
        <v>1791</v>
      </c>
      <c r="D1711" s="24" t="s">
        <v>90</v>
      </c>
      <c r="E1711" s="25">
        <v>17.989999999999998</v>
      </c>
      <c r="F1711" s="34">
        <f>IF($J$2="Sim",E1711*(1+Inflação!$E$18/100),E1711)</f>
        <v>20.022744069999998</v>
      </c>
    </row>
    <row r="1712" spans="2:6" x14ac:dyDescent="0.25">
      <c r="B1712" s="22">
        <v>65031</v>
      </c>
      <c r="C1712" s="23" t="s">
        <v>1792</v>
      </c>
      <c r="D1712" s="24" t="s">
        <v>90</v>
      </c>
      <c r="E1712" s="25">
        <v>12.37</v>
      </c>
      <c r="F1712" s="33">
        <f>IF($J$2="Sim",E1712*(1+Inflação!$E$18/100),E1712)</f>
        <v>13.767723409999999</v>
      </c>
    </row>
    <row r="1713" spans="2:6" x14ac:dyDescent="0.25">
      <c r="B1713" s="22">
        <v>65033</v>
      </c>
      <c r="C1713" s="23" t="s">
        <v>1793</v>
      </c>
      <c r="D1713" s="24" t="s">
        <v>90</v>
      </c>
      <c r="E1713" s="25">
        <v>17.22</v>
      </c>
      <c r="F1713" s="34">
        <f>IF($J$2="Sim",E1713*(1+Inflação!$E$18/100),E1713)</f>
        <v>19.165739459999998</v>
      </c>
    </row>
    <row r="1714" spans="2:6" x14ac:dyDescent="0.25">
      <c r="B1714" s="22">
        <v>65038</v>
      </c>
      <c r="C1714" s="23" t="s">
        <v>1794</v>
      </c>
      <c r="D1714" s="24" t="s">
        <v>74</v>
      </c>
      <c r="E1714" s="25">
        <v>3.59</v>
      </c>
      <c r="F1714" s="33">
        <f>IF($J$2="Sim",E1714*(1+Inflação!$E$18/100),E1714)</f>
        <v>3.9956448699999996</v>
      </c>
    </row>
    <row r="1715" spans="2:6" x14ac:dyDescent="0.25">
      <c r="B1715" s="22">
        <v>65040</v>
      </c>
      <c r="C1715" s="23" t="s">
        <v>1795</v>
      </c>
      <c r="D1715" s="24" t="s">
        <v>1796</v>
      </c>
      <c r="E1715" s="25">
        <v>1817.15</v>
      </c>
      <c r="F1715" s="34">
        <f>IF($J$2="Sim",E1715*(1+Inflação!$E$18/100),E1715)</f>
        <v>2022.4752299499999</v>
      </c>
    </row>
    <row r="1716" spans="2:6" x14ac:dyDescent="0.25">
      <c r="B1716" s="22">
        <v>65041</v>
      </c>
      <c r="C1716" s="23" t="s">
        <v>1797</v>
      </c>
      <c r="D1716" s="24" t="s">
        <v>1798</v>
      </c>
      <c r="E1716" s="25">
        <v>28.94</v>
      </c>
      <c r="F1716" s="33">
        <f>IF($J$2="Sim",E1716*(1+Inflação!$E$18/100),E1716)</f>
        <v>32.21001742</v>
      </c>
    </row>
    <row r="1717" spans="2:6" x14ac:dyDescent="0.25">
      <c r="B1717" s="18">
        <v>69600</v>
      </c>
      <c r="C1717" s="19" t="s">
        <v>463</v>
      </c>
      <c r="D1717" s="20"/>
      <c r="E1717" s="21" t="s">
        <v>72</v>
      </c>
      <c r="F1717" s="34"/>
    </row>
    <row r="1718" spans="2:6" x14ac:dyDescent="0.25">
      <c r="B1718" s="22">
        <v>69666</v>
      </c>
      <c r="C1718" s="23" t="s">
        <v>1799</v>
      </c>
      <c r="D1718" s="24" t="s">
        <v>517</v>
      </c>
      <c r="E1718" s="25">
        <v>263.31</v>
      </c>
      <c r="F1718" s="33">
        <f>IF($J$2="Sim",E1718*(1+Inflação!$E$18/100),E1718)</f>
        <v>293.06218682999997</v>
      </c>
    </row>
    <row r="1719" spans="2:6" x14ac:dyDescent="0.25">
      <c r="B1719" s="22">
        <v>69667</v>
      </c>
      <c r="C1719" s="23" t="s">
        <v>1800</v>
      </c>
      <c r="D1719" s="24" t="s">
        <v>517</v>
      </c>
      <c r="E1719" s="25">
        <v>96.33</v>
      </c>
      <c r="F1719" s="34">
        <f>IF($J$2="Sim",E1719*(1+Inflação!$E$18/100),E1719)</f>
        <v>107.21461568999999</v>
      </c>
    </row>
    <row r="1720" spans="2:6" x14ac:dyDescent="0.25">
      <c r="B1720" s="18">
        <v>70000</v>
      </c>
      <c r="C1720" s="19" t="s">
        <v>1801</v>
      </c>
      <c r="D1720" s="20"/>
      <c r="E1720" s="21" t="s">
        <v>72</v>
      </c>
      <c r="F1720" s="33"/>
    </row>
    <row r="1721" spans="2:6" x14ac:dyDescent="0.25">
      <c r="B1721" s="22">
        <v>70002</v>
      </c>
      <c r="C1721" s="23" t="s">
        <v>1802</v>
      </c>
      <c r="D1721" s="24" t="s">
        <v>74</v>
      </c>
      <c r="E1721" s="25">
        <v>46.54</v>
      </c>
      <c r="F1721" s="34">
        <f>IF($J$2="Sim",E1721*(1+Inflação!$E$18/100),E1721)</f>
        <v>51.798694219999994</v>
      </c>
    </row>
    <row r="1722" spans="2:6" x14ac:dyDescent="0.25">
      <c r="B1722" s="22">
        <v>70003</v>
      </c>
      <c r="C1722" s="23" t="s">
        <v>1803</v>
      </c>
      <c r="D1722" s="24" t="s">
        <v>74</v>
      </c>
      <c r="E1722" s="25">
        <v>57.04</v>
      </c>
      <c r="F1722" s="33">
        <f>IF($J$2="Sim",E1722*(1+Inflação!$E$18/100),E1722)</f>
        <v>63.485120719999991</v>
      </c>
    </row>
    <row r="1723" spans="2:6" x14ac:dyDescent="0.25">
      <c r="B1723" s="22">
        <v>70004</v>
      </c>
      <c r="C1723" s="23" t="s">
        <v>1804</v>
      </c>
      <c r="D1723" s="24" t="s">
        <v>74</v>
      </c>
      <c r="E1723" s="25">
        <v>76.680000000000007</v>
      </c>
      <c r="F1723" s="34">
        <f>IF($J$2="Sim",E1723*(1+Inflação!$E$18/100),E1723)</f>
        <v>85.344303240000002</v>
      </c>
    </row>
    <row r="1724" spans="2:6" x14ac:dyDescent="0.25">
      <c r="B1724" s="22">
        <v>70005</v>
      </c>
      <c r="C1724" s="23" t="s">
        <v>1805</v>
      </c>
      <c r="D1724" s="24" t="s">
        <v>74</v>
      </c>
      <c r="E1724" s="25">
        <v>97.97</v>
      </c>
      <c r="F1724" s="33">
        <f>IF($J$2="Sim",E1724*(1+Inflação!$E$18/100),E1724)</f>
        <v>109.03992421</v>
      </c>
    </row>
    <row r="1725" spans="2:6" x14ac:dyDescent="0.25">
      <c r="B1725" s="22">
        <v>70020</v>
      </c>
      <c r="C1725" s="23" t="s">
        <v>1806</v>
      </c>
      <c r="D1725" s="24" t="s">
        <v>74</v>
      </c>
      <c r="E1725" s="25">
        <v>243.84</v>
      </c>
      <c r="F1725" s="34">
        <f>IF($J$2="Sim",E1725*(1+Inflação!$E$18/100),E1725)</f>
        <v>271.39221311999995</v>
      </c>
    </row>
    <row r="1726" spans="2:6" x14ac:dyDescent="0.25">
      <c r="B1726" s="22">
        <v>70023</v>
      </c>
      <c r="C1726" s="23" t="s">
        <v>1807</v>
      </c>
      <c r="D1726" s="24" t="s">
        <v>74</v>
      </c>
      <c r="E1726" s="25">
        <v>440.04</v>
      </c>
      <c r="F1726" s="33">
        <f>IF($J$2="Sim",E1726*(1+Inflação!$E$18/100),E1726)</f>
        <v>489.76143972</v>
      </c>
    </row>
    <row r="1727" spans="2:6" x14ac:dyDescent="0.25">
      <c r="B1727" s="22">
        <v>70025</v>
      </c>
      <c r="C1727" s="23" t="s">
        <v>1808</v>
      </c>
      <c r="D1727" s="24" t="s">
        <v>74</v>
      </c>
      <c r="E1727" s="25">
        <v>119.98</v>
      </c>
      <c r="F1727" s="34">
        <f>IF($J$2="Sim",E1727*(1+Inflação!$E$18/100),E1727)</f>
        <v>133.53690014</v>
      </c>
    </row>
    <row r="1728" spans="2:6" x14ac:dyDescent="0.25">
      <c r="B1728" s="22">
        <v>70026</v>
      </c>
      <c r="C1728" s="23" t="s">
        <v>1809</v>
      </c>
      <c r="D1728" s="24" t="s">
        <v>74</v>
      </c>
      <c r="E1728" s="25">
        <v>175.41</v>
      </c>
      <c r="F1728" s="33">
        <f>IF($J$2="Sim",E1728*(1+Inflação!$E$18/100),E1728)</f>
        <v>195.23010212999998</v>
      </c>
    </row>
    <row r="1729" spans="2:6" x14ac:dyDescent="0.25">
      <c r="B1729" s="22">
        <v>70027</v>
      </c>
      <c r="C1729" s="23" t="s">
        <v>1810</v>
      </c>
      <c r="D1729" s="24" t="s">
        <v>74</v>
      </c>
      <c r="E1729" s="25">
        <v>254.12</v>
      </c>
      <c r="F1729" s="34">
        <f>IF($J$2="Sim",E1729*(1+Inflação!$E$18/100),E1729)</f>
        <v>282.83378116</v>
      </c>
    </row>
    <row r="1730" spans="2:6" x14ac:dyDescent="0.25">
      <c r="B1730" s="22">
        <v>70028</v>
      </c>
      <c r="C1730" s="23" t="s">
        <v>1811</v>
      </c>
      <c r="D1730" s="24" t="s">
        <v>74</v>
      </c>
      <c r="E1730" s="25">
        <v>297.58</v>
      </c>
      <c r="F1730" s="33">
        <f>IF($J$2="Sim",E1730*(1+Inflação!$E$18/100),E1730)</f>
        <v>331.20445693999994</v>
      </c>
    </row>
    <row r="1731" spans="2:6" x14ac:dyDescent="0.25">
      <c r="B1731" s="22">
        <v>70029</v>
      </c>
      <c r="C1731" s="23" t="s">
        <v>1812</v>
      </c>
      <c r="D1731" s="24" t="s">
        <v>74</v>
      </c>
      <c r="E1731" s="25">
        <v>346.23</v>
      </c>
      <c r="F1731" s="34">
        <f>IF($J$2="Sim",E1731*(1+Inflação!$E$18/100),E1731)</f>
        <v>385.35156638999996</v>
      </c>
    </row>
    <row r="1732" spans="2:6" x14ac:dyDescent="0.25">
      <c r="B1732" s="22">
        <v>70030</v>
      </c>
      <c r="C1732" s="23" t="s">
        <v>1813</v>
      </c>
      <c r="D1732" s="24" t="s">
        <v>74</v>
      </c>
      <c r="E1732" s="25">
        <v>406.74</v>
      </c>
      <c r="F1732" s="33">
        <f>IF($J$2="Sim",E1732*(1+Inflação!$E$18/100),E1732)</f>
        <v>452.69877281999999</v>
      </c>
    </row>
    <row r="1733" spans="2:6" x14ac:dyDescent="0.25">
      <c r="B1733" s="22">
        <v>70031</v>
      </c>
      <c r="C1733" s="23" t="s">
        <v>1814</v>
      </c>
      <c r="D1733" s="24" t="s">
        <v>74</v>
      </c>
      <c r="E1733" s="25">
        <v>530.20000000000005</v>
      </c>
      <c r="F1733" s="34">
        <f>IF($J$2="Sim",E1733*(1+Inflação!$E$18/100),E1733)</f>
        <v>590.1088886</v>
      </c>
    </row>
    <row r="1734" spans="2:6" x14ac:dyDescent="0.25">
      <c r="B1734" s="22">
        <v>70032</v>
      </c>
      <c r="C1734" s="23" t="s">
        <v>1815</v>
      </c>
      <c r="D1734" s="24" t="s">
        <v>74</v>
      </c>
      <c r="E1734" s="25">
        <v>762.39</v>
      </c>
      <c r="F1734" s="33">
        <f>IF($J$2="Sim",E1734*(1+Inflação!$E$18/100),E1734)</f>
        <v>848.53473326999995</v>
      </c>
    </row>
    <row r="1735" spans="2:6" x14ac:dyDescent="0.25">
      <c r="B1735" s="22">
        <v>70035</v>
      </c>
      <c r="C1735" s="23" t="s">
        <v>1816</v>
      </c>
      <c r="D1735" s="24" t="s">
        <v>74</v>
      </c>
      <c r="E1735" s="25">
        <v>468.99</v>
      </c>
      <c r="F1735" s="34">
        <f>IF($J$2="Sim",E1735*(1+Inflação!$E$18/100),E1735)</f>
        <v>521.98258706999991</v>
      </c>
    </row>
    <row r="1736" spans="2:6" x14ac:dyDescent="0.25">
      <c r="B1736" s="22">
        <v>70036</v>
      </c>
      <c r="C1736" s="23" t="s">
        <v>1817</v>
      </c>
      <c r="D1736" s="24" t="s">
        <v>74</v>
      </c>
      <c r="E1736" s="25">
        <v>208.74</v>
      </c>
      <c r="F1736" s="33">
        <f>IF($J$2="Sim",E1736*(1+Inflação!$E$18/100),E1736)</f>
        <v>232.32615881999999</v>
      </c>
    </row>
    <row r="1737" spans="2:6" x14ac:dyDescent="0.25">
      <c r="B1737" s="22">
        <v>70037</v>
      </c>
      <c r="C1737" s="23" t="s">
        <v>1818</v>
      </c>
      <c r="D1737" s="24" t="s">
        <v>74</v>
      </c>
      <c r="E1737" s="25">
        <v>412.86</v>
      </c>
      <c r="F1737" s="34">
        <f>IF($J$2="Sim",E1737*(1+Inflação!$E$18/100),E1737)</f>
        <v>459.51028997999998</v>
      </c>
    </row>
    <row r="1738" spans="2:6" x14ac:dyDescent="0.25">
      <c r="B1738" s="22">
        <v>70038</v>
      </c>
      <c r="C1738" s="23" t="s">
        <v>1819</v>
      </c>
      <c r="D1738" s="24" t="s">
        <v>74</v>
      </c>
      <c r="E1738" s="25">
        <v>573.98</v>
      </c>
      <c r="F1738" s="33">
        <f>IF($J$2="Sim",E1738*(1+Inflação!$E$18/100),E1738)</f>
        <v>638.83572213999992</v>
      </c>
    </row>
    <row r="1739" spans="2:6" x14ac:dyDescent="0.25">
      <c r="B1739" s="22">
        <v>70039</v>
      </c>
      <c r="C1739" s="23" t="s">
        <v>1820</v>
      </c>
      <c r="D1739" s="24" t="s">
        <v>74</v>
      </c>
      <c r="E1739" s="25">
        <v>857.2</v>
      </c>
      <c r="F1739" s="34">
        <f>IF($J$2="Sim",E1739*(1+Inflação!$E$18/100),E1739)</f>
        <v>954.0575996</v>
      </c>
    </row>
    <row r="1740" spans="2:6" x14ac:dyDescent="0.25">
      <c r="B1740" s="22">
        <v>70040</v>
      </c>
      <c r="C1740" s="23" t="s">
        <v>1821</v>
      </c>
      <c r="D1740" s="24" t="s">
        <v>74</v>
      </c>
      <c r="E1740" s="25">
        <v>291.31</v>
      </c>
      <c r="F1740" s="33">
        <f>IF($J$2="Sim",E1740*(1+Inflação!$E$18/100),E1740)</f>
        <v>324.22599083</v>
      </c>
    </row>
    <row r="1741" spans="2:6" x14ac:dyDescent="0.25">
      <c r="B1741" s="22">
        <v>70041</v>
      </c>
      <c r="C1741" s="23" t="s">
        <v>1822</v>
      </c>
      <c r="D1741" s="24" t="s">
        <v>74</v>
      </c>
      <c r="E1741" s="25">
        <v>186.05</v>
      </c>
      <c r="F1741" s="34">
        <f>IF($J$2="Sim",E1741*(1+Inflação!$E$18/100),E1741)</f>
        <v>207.07234764999998</v>
      </c>
    </row>
    <row r="1742" spans="2:6" x14ac:dyDescent="0.25">
      <c r="B1742" s="22">
        <v>70042</v>
      </c>
      <c r="C1742" s="23" t="s">
        <v>1823</v>
      </c>
      <c r="D1742" s="24" t="s">
        <v>74</v>
      </c>
      <c r="E1742" s="25">
        <v>359.05</v>
      </c>
      <c r="F1742" s="33">
        <f>IF($J$2="Sim",E1742*(1+Inflação!$E$18/100),E1742)</f>
        <v>399.62013664999995</v>
      </c>
    </row>
    <row r="1743" spans="2:6" ht="45" x14ac:dyDescent="0.25">
      <c r="B1743" s="22">
        <v>70050</v>
      </c>
      <c r="C1743" s="23" t="s">
        <v>1824</v>
      </c>
      <c r="D1743" s="24" t="s">
        <v>74</v>
      </c>
      <c r="E1743" s="25">
        <v>132.22999999999999</v>
      </c>
      <c r="F1743" s="34">
        <f>IF($J$2="Sim",E1743*(1+Inflação!$E$18/100),E1743)</f>
        <v>147.17106438999997</v>
      </c>
    </row>
    <row r="1744" spans="2:6" ht="45" x14ac:dyDescent="0.25">
      <c r="B1744" s="22">
        <v>70051</v>
      </c>
      <c r="C1744" s="23" t="s">
        <v>1825</v>
      </c>
      <c r="D1744" s="24" t="s">
        <v>74</v>
      </c>
      <c r="E1744" s="25">
        <v>222.99</v>
      </c>
      <c r="F1744" s="33">
        <f>IF($J$2="Sim",E1744*(1+Inflação!$E$18/100),E1744)</f>
        <v>248.18630906999999</v>
      </c>
    </row>
    <row r="1745" spans="2:6" ht="45" x14ac:dyDescent="0.25">
      <c r="B1745" s="22">
        <v>70052</v>
      </c>
      <c r="C1745" s="23" t="s">
        <v>1826</v>
      </c>
      <c r="D1745" s="24" t="s">
        <v>74</v>
      </c>
      <c r="E1745" s="25">
        <v>304.67</v>
      </c>
      <c r="F1745" s="34">
        <f>IF($J$2="Sim",E1745*(1+Inflação!$E$18/100),E1745)</f>
        <v>339.09557731000001</v>
      </c>
    </row>
    <row r="1746" spans="2:6" ht="45" x14ac:dyDescent="0.25">
      <c r="B1746" s="22">
        <v>70053</v>
      </c>
      <c r="C1746" s="23" t="s">
        <v>1827</v>
      </c>
      <c r="D1746" s="24" t="s">
        <v>74</v>
      </c>
      <c r="E1746" s="25">
        <v>466.31</v>
      </c>
      <c r="F1746" s="33">
        <f>IF($J$2="Sim",E1746*(1+Inflação!$E$18/100),E1746)</f>
        <v>518.99976583</v>
      </c>
    </row>
    <row r="1747" spans="2:6" ht="45" x14ac:dyDescent="0.25">
      <c r="B1747" s="22">
        <v>70054</v>
      </c>
      <c r="C1747" s="23" t="s">
        <v>1828</v>
      </c>
      <c r="D1747" s="24" t="s">
        <v>74</v>
      </c>
      <c r="E1747" s="25">
        <v>730.02</v>
      </c>
      <c r="F1747" s="34">
        <f>IF($J$2="Sim",E1747*(1+Inflação!$E$18/100),E1747)</f>
        <v>812.50714985999991</v>
      </c>
    </row>
    <row r="1748" spans="2:6" ht="45" x14ac:dyDescent="0.25">
      <c r="B1748" s="22">
        <v>70055</v>
      </c>
      <c r="C1748" s="23" t="s">
        <v>1829</v>
      </c>
      <c r="D1748" s="24" t="s">
        <v>74</v>
      </c>
      <c r="E1748" s="25">
        <v>1253.81</v>
      </c>
      <c r="F1748" s="33">
        <f>IF($J$2="Sim",E1748*(1+Inflação!$E$18/100),E1748)</f>
        <v>1395.4817533299997</v>
      </c>
    </row>
    <row r="1749" spans="2:6" ht="45" x14ac:dyDescent="0.25">
      <c r="B1749" s="22">
        <v>70056</v>
      </c>
      <c r="C1749" s="23" t="s">
        <v>1830</v>
      </c>
      <c r="D1749" s="24" t="s">
        <v>74</v>
      </c>
      <c r="E1749" s="25">
        <v>1653.52</v>
      </c>
      <c r="F1749" s="34">
        <f>IF($J$2="Sim",E1749*(1+Inflação!$E$18/100),E1749)</f>
        <v>1840.3561853599997</v>
      </c>
    </row>
    <row r="1750" spans="2:6" x14ac:dyDescent="0.25">
      <c r="B1750" s="18">
        <v>70400</v>
      </c>
      <c r="C1750" s="19" t="s">
        <v>1831</v>
      </c>
      <c r="D1750" s="20"/>
      <c r="E1750" s="21" t="s">
        <v>72</v>
      </c>
      <c r="F1750" s="33"/>
    </row>
    <row r="1751" spans="2:6" ht="22.5" x14ac:dyDescent="0.25">
      <c r="B1751" s="22">
        <v>70403</v>
      </c>
      <c r="C1751" s="23" t="s">
        <v>1832</v>
      </c>
      <c r="D1751" s="24" t="s">
        <v>74</v>
      </c>
      <c r="E1751" s="25">
        <v>58.21</v>
      </c>
      <c r="F1751" s="34">
        <f>IF($J$2="Sim",E1751*(1+Inflação!$E$18/100),E1751)</f>
        <v>64.787322529999997</v>
      </c>
    </row>
    <row r="1752" spans="2:6" ht="22.5" x14ac:dyDescent="0.25">
      <c r="B1752" s="22">
        <v>70405</v>
      </c>
      <c r="C1752" s="23" t="s">
        <v>1833</v>
      </c>
      <c r="D1752" s="24" t="s">
        <v>74</v>
      </c>
      <c r="E1752" s="25">
        <v>60.81</v>
      </c>
      <c r="F1752" s="33">
        <f>IF($J$2="Sim",E1752*(1+Inflação!$E$18/100),E1752)</f>
        <v>67.681104329999997</v>
      </c>
    </row>
    <row r="1753" spans="2:6" ht="22.5" x14ac:dyDescent="0.25">
      <c r="B1753" s="22">
        <v>70407</v>
      </c>
      <c r="C1753" s="23" t="s">
        <v>1834</v>
      </c>
      <c r="D1753" s="24" t="s">
        <v>74</v>
      </c>
      <c r="E1753" s="25">
        <v>152.37</v>
      </c>
      <c r="F1753" s="34">
        <f>IF($J$2="Sim",E1753*(1+Inflação!$E$18/100),E1753)</f>
        <v>169.58674341</v>
      </c>
    </row>
    <row r="1754" spans="2:6" ht="22.5" x14ac:dyDescent="0.25">
      <c r="B1754" s="22">
        <v>70408</v>
      </c>
      <c r="C1754" s="23" t="s">
        <v>1835</v>
      </c>
      <c r="D1754" s="24" t="s">
        <v>74</v>
      </c>
      <c r="E1754" s="25">
        <v>187.89</v>
      </c>
      <c r="F1754" s="33">
        <f>IF($J$2="Sim",E1754*(1+Inflação!$E$18/100),E1754)</f>
        <v>209.12025476999997</v>
      </c>
    </row>
    <row r="1755" spans="2:6" ht="22.5" x14ac:dyDescent="0.25">
      <c r="B1755" s="22">
        <v>70410</v>
      </c>
      <c r="C1755" s="23" t="s">
        <v>1836</v>
      </c>
      <c r="D1755" s="24" t="s">
        <v>74</v>
      </c>
      <c r="E1755" s="25">
        <v>273.39999999999998</v>
      </c>
      <c r="F1755" s="34">
        <f>IF($J$2="Sim",E1755*(1+Inflação!$E$18/100),E1755)</f>
        <v>304.29228619999992</v>
      </c>
    </row>
    <row r="1756" spans="2:6" ht="22.5" x14ac:dyDescent="0.25">
      <c r="B1756" s="22">
        <v>70413</v>
      </c>
      <c r="C1756" s="23" t="s">
        <v>1837</v>
      </c>
      <c r="D1756" s="24" t="s">
        <v>74</v>
      </c>
      <c r="E1756" s="25">
        <v>344.59</v>
      </c>
      <c r="F1756" s="33">
        <f>IF($J$2="Sim",E1756*(1+Inflação!$E$18/100),E1756)</f>
        <v>383.52625786999994</v>
      </c>
    </row>
    <row r="1757" spans="2:6" x14ac:dyDescent="0.25">
      <c r="B1757" s="18">
        <v>70800</v>
      </c>
      <c r="C1757" s="19" t="s">
        <v>1838</v>
      </c>
      <c r="D1757" s="20"/>
      <c r="E1757" s="21" t="s">
        <v>72</v>
      </c>
      <c r="F1757" s="34"/>
    </row>
    <row r="1758" spans="2:6" x14ac:dyDescent="0.25">
      <c r="B1758" s="22">
        <v>70802</v>
      </c>
      <c r="C1758" s="23" t="s">
        <v>1839</v>
      </c>
      <c r="D1758" s="24" t="s">
        <v>90</v>
      </c>
      <c r="E1758" s="25">
        <v>10.17</v>
      </c>
      <c r="F1758" s="33">
        <f>IF($J$2="Sim",E1758*(1+Inflação!$E$18/100),E1758)</f>
        <v>11.319138809999998</v>
      </c>
    </row>
    <row r="1759" spans="2:6" x14ac:dyDescent="0.25">
      <c r="B1759" s="22">
        <v>70803</v>
      </c>
      <c r="C1759" s="23" t="s">
        <v>1840</v>
      </c>
      <c r="D1759" s="24" t="s">
        <v>90</v>
      </c>
      <c r="E1759" s="25">
        <v>13.3</v>
      </c>
      <c r="F1759" s="34">
        <f>IF($J$2="Sim",E1759*(1+Inflação!$E$18/100),E1759)</f>
        <v>14.8028069</v>
      </c>
    </row>
    <row r="1760" spans="2:6" x14ac:dyDescent="0.25">
      <c r="B1760" s="22">
        <v>70806</v>
      </c>
      <c r="C1760" s="23" t="s">
        <v>1841</v>
      </c>
      <c r="D1760" s="24" t="s">
        <v>90</v>
      </c>
      <c r="E1760" s="25">
        <v>39.15</v>
      </c>
      <c r="F1760" s="33">
        <f>IF($J$2="Sim",E1760*(1+Inflação!$E$18/100),E1760)</f>
        <v>43.573675949999995</v>
      </c>
    </row>
    <row r="1761" spans="2:6" ht="22.5" x14ac:dyDescent="0.25">
      <c r="B1761" s="22">
        <v>70822</v>
      </c>
      <c r="C1761" s="23" t="s">
        <v>1842</v>
      </c>
      <c r="D1761" s="24" t="s">
        <v>74</v>
      </c>
      <c r="E1761" s="25">
        <v>20.239999999999998</v>
      </c>
      <c r="F1761" s="34">
        <f>IF($J$2="Sim",E1761*(1+Inflação!$E$18/100),E1761)</f>
        <v>22.526978319999998</v>
      </c>
    </row>
    <row r="1762" spans="2:6" ht="22.5" x14ac:dyDescent="0.25">
      <c r="B1762" s="22">
        <v>70823</v>
      </c>
      <c r="C1762" s="23" t="s">
        <v>1843</v>
      </c>
      <c r="D1762" s="24" t="s">
        <v>74</v>
      </c>
      <c r="E1762" s="25">
        <v>28.16</v>
      </c>
      <c r="F1762" s="33">
        <f>IF($J$2="Sim",E1762*(1+Inflação!$E$18/100),E1762)</f>
        <v>31.341882879999996</v>
      </c>
    </row>
    <row r="1763" spans="2:6" ht="22.5" x14ac:dyDescent="0.25">
      <c r="B1763" s="22">
        <v>70824</v>
      </c>
      <c r="C1763" s="23" t="s">
        <v>1844</v>
      </c>
      <c r="D1763" s="24" t="s">
        <v>74</v>
      </c>
      <c r="E1763" s="25">
        <v>33.950000000000003</v>
      </c>
      <c r="F1763" s="34">
        <f>IF($J$2="Sim",E1763*(1+Inflação!$E$18/100),E1763)</f>
        <v>37.786112349999996</v>
      </c>
    </row>
    <row r="1764" spans="2:6" ht="22.5" x14ac:dyDescent="0.25">
      <c r="B1764" s="22">
        <v>70825</v>
      </c>
      <c r="C1764" s="23" t="s">
        <v>1845</v>
      </c>
      <c r="D1764" s="24" t="s">
        <v>74</v>
      </c>
      <c r="E1764" s="25">
        <v>46.18</v>
      </c>
      <c r="F1764" s="33">
        <f>IF($J$2="Sim",E1764*(1+Inflação!$E$18/100),E1764)</f>
        <v>51.398016739999996</v>
      </c>
    </row>
    <row r="1765" spans="2:6" ht="22.5" x14ac:dyDescent="0.25">
      <c r="B1765" s="22">
        <v>70826</v>
      </c>
      <c r="C1765" s="23" t="s">
        <v>1846</v>
      </c>
      <c r="D1765" s="24" t="s">
        <v>74</v>
      </c>
      <c r="E1765" s="25">
        <v>58.59</v>
      </c>
      <c r="F1765" s="34">
        <f>IF($J$2="Sim",E1765*(1+Inflação!$E$18/100),E1765)</f>
        <v>65.210259870000002</v>
      </c>
    </row>
    <row r="1766" spans="2:6" ht="22.5" x14ac:dyDescent="0.25">
      <c r="B1766" s="22">
        <v>70827</v>
      </c>
      <c r="C1766" s="23" t="s">
        <v>1847</v>
      </c>
      <c r="D1766" s="24" t="s">
        <v>74</v>
      </c>
      <c r="E1766" s="25">
        <v>83.34</v>
      </c>
      <c r="F1766" s="33">
        <f>IF($J$2="Sim",E1766*(1+Inflação!$E$18/100),E1766)</f>
        <v>92.756836620000001</v>
      </c>
    </row>
    <row r="1767" spans="2:6" ht="22.5" x14ac:dyDescent="0.25">
      <c r="B1767" s="22">
        <v>70828</v>
      </c>
      <c r="C1767" s="23" t="s">
        <v>1848</v>
      </c>
      <c r="D1767" s="24" t="s">
        <v>74</v>
      </c>
      <c r="E1767" s="25">
        <v>97.3</v>
      </c>
      <c r="F1767" s="34">
        <f>IF($J$2="Sim",E1767*(1+Inflação!$E$18/100),E1767)</f>
        <v>108.29421889999999</v>
      </c>
    </row>
    <row r="1768" spans="2:6" ht="22.5" x14ac:dyDescent="0.25">
      <c r="B1768" s="22">
        <v>70830</v>
      </c>
      <c r="C1768" s="23" t="s">
        <v>1849</v>
      </c>
      <c r="D1768" s="24" t="s">
        <v>74</v>
      </c>
      <c r="E1768" s="25">
        <v>139.96</v>
      </c>
      <c r="F1768" s="33">
        <f>IF($J$2="Sim",E1768*(1+Inflação!$E$18/100),E1768)</f>
        <v>155.77450027999998</v>
      </c>
    </row>
    <row r="1769" spans="2:6" x14ac:dyDescent="0.25">
      <c r="B1769" s="18">
        <v>71200</v>
      </c>
      <c r="C1769" s="19" t="s">
        <v>1850</v>
      </c>
      <c r="D1769" s="20"/>
      <c r="E1769" s="21" t="s">
        <v>72</v>
      </c>
      <c r="F1769" s="34"/>
    </row>
    <row r="1770" spans="2:6" ht="22.5" x14ac:dyDescent="0.25">
      <c r="B1770" s="22">
        <v>71201</v>
      </c>
      <c r="C1770" s="23" t="s">
        <v>1851</v>
      </c>
      <c r="D1770" s="24" t="s">
        <v>90</v>
      </c>
      <c r="E1770" s="25">
        <v>3.89</v>
      </c>
      <c r="F1770" s="33">
        <f>IF($J$2="Sim",E1770*(1+Inflação!$E$18/100),E1770)</f>
        <v>4.3295427699999998</v>
      </c>
    </row>
    <row r="1771" spans="2:6" ht="22.5" x14ac:dyDescent="0.25">
      <c r="B1771" s="22">
        <v>71202</v>
      </c>
      <c r="C1771" s="23" t="s">
        <v>1852</v>
      </c>
      <c r="D1771" s="24" t="s">
        <v>90</v>
      </c>
      <c r="E1771" s="25">
        <v>5.58</v>
      </c>
      <c r="F1771" s="34">
        <f>IF($J$2="Sim",E1771*(1+Inflação!$E$18/100),E1771)</f>
        <v>6.2105009399999993</v>
      </c>
    </row>
    <row r="1772" spans="2:6" ht="22.5" x14ac:dyDescent="0.25">
      <c r="B1772" s="22">
        <v>71203</v>
      </c>
      <c r="C1772" s="23" t="s">
        <v>1853</v>
      </c>
      <c r="D1772" s="24" t="s">
        <v>90</v>
      </c>
      <c r="E1772" s="25">
        <v>6.39</v>
      </c>
      <c r="F1772" s="33">
        <f>IF($J$2="Sim",E1772*(1+Inflação!$E$18/100),E1772)</f>
        <v>7.1120252699999993</v>
      </c>
    </row>
    <row r="1773" spans="2:6" ht="22.5" x14ac:dyDescent="0.25">
      <c r="B1773" s="22">
        <v>71204</v>
      </c>
      <c r="C1773" s="23" t="s">
        <v>1854</v>
      </c>
      <c r="D1773" s="24" t="s">
        <v>90</v>
      </c>
      <c r="E1773" s="25">
        <v>10.95</v>
      </c>
      <c r="F1773" s="34">
        <f>IF($J$2="Sim",E1773*(1+Inflação!$E$18/100),E1773)</f>
        <v>12.187273349999998</v>
      </c>
    </row>
    <row r="1774" spans="2:6" x14ac:dyDescent="0.25">
      <c r="B1774" s="22">
        <v>71221</v>
      </c>
      <c r="C1774" s="23" t="s">
        <v>1855</v>
      </c>
      <c r="D1774" s="24" t="s">
        <v>90</v>
      </c>
      <c r="E1774" s="25">
        <v>179.49</v>
      </c>
      <c r="F1774" s="33">
        <f>IF($J$2="Sim",E1774*(1+Inflação!$E$18/100),E1774)</f>
        <v>199.77111356999998</v>
      </c>
    </row>
    <row r="1775" spans="2:6" x14ac:dyDescent="0.25">
      <c r="B1775" s="22">
        <v>71222</v>
      </c>
      <c r="C1775" s="23" t="s">
        <v>1856</v>
      </c>
      <c r="D1775" s="24" t="s">
        <v>90</v>
      </c>
      <c r="E1775" s="25">
        <v>176.41</v>
      </c>
      <c r="F1775" s="34">
        <f>IF($J$2="Sim",E1775*(1+Inflação!$E$18/100),E1775)</f>
        <v>196.34309512999997</v>
      </c>
    </row>
    <row r="1776" spans="2:6" x14ac:dyDescent="0.25">
      <c r="B1776" s="22">
        <v>71223</v>
      </c>
      <c r="C1776" s="23" t="s">
        <v>1857</v>
      </c>
      <c r="D1776" s="24" t="s">
        <v>90</v>
      </c>
      <c r="E1776" s="25">
        <v>198.45</v>
      </c>
      <c r="F1776" s="33">
        <f>IF($J$2="Sim",E1776*(1+Inflação!$E$18/100),E1776)</f>
        <v>220.87346084999996</v>
      </c>
    </row>
    <row r="1777" spans="2:6" x14ac:dyDescent="0.25">
      <c r="B1777" s="22">
        <v>71224</v>
      </c>
      <c r="C1777" s="23" t="s">
        <v>1858</v>
      </c>
      <c r="D1777" s="24" t="s">
        <v>90</v>
      </c>
      <c r="E1777" s="25">
        <v>489.7</v>
      </c>
      <c r="F1777" s="34">
        <f>IF($J$2="Sim",E1777*(1+Inflação!$E$18/100),E1777)</f>
        <v>545.0326720999999</v>
      </c>
    </row>
    <row r="1778" spans="2:6" x14ac:dyDescent="0.25">
      <c r="B1778" s="22">
        <v>71231</v>
      </c>
      <c r="C1778" s="23" t="s">
        <v>1859</v>
      </c>
      <c r="D1778" s="24" t="s">
        <v>74</v>
      </c>
      <c r="E1778" s="25">
        <v>151.44999999999999</v>
      </c>
      <c r="F1778" s="33">
        <f>IF($J$2="Sim",E1778*(1+Inflação!$E$18/100),E1778)</f>
        <v>168.56278984999997</v>
      </c>
    </row>
    <row r="1779" spans="2:6" x14ac:dyDescent="0.25">
      <c r="B1779" s="22">
        <v>71232</v>
      </c>
      <c r="C1779" s="23" t="s">
        <v>1860</v>
      </c>
      <c r="D1779" s="24" t="s">
        <v>74</v>
      </c>
      <c r="E1779" s="25">
        <v>159.79</v>
      </c>
      <c r="F1779" s="34">
        <f>IF($J$2="Sim",E1779*(1+Inflação!$E$18/100),E1779)</f>
        <v>177.84515146999996</v>
      </c>
    </row>
    <row r="1780" spans="2:6" x14ac:dyDescent="0.25">
      <c r="B1780" s="22">
        <v>71233</v>
      </c>
      <c r="C1780" s="23" t="s">
        <v>1861</v>
      </c>
      <c r="D1780" s="24" t="s">
        <v>74</v>
      </c>
      <c r="E1780" s="25">
        <v>182.24</v>
      </c>
      <c r="F1780" s="33">
        <f>IF($J$2="Sim",E1780*(1+Inflação!$E$18/100),E1780)</f>
        <v>202.83184431999999</v>
      </c>
    </row>
    <row r="1781" spans="2:6" x14ac:dyDescent="0.25">
      <c r="B1781" s="22">
        <v>71234</v>
      </c>
      <c r="C1781" s="23" t="s">
        <v>1862</v>
      </c>
      <c r="D1781" s="24" t="s">
        <v>74</v>
      </c>
      <c r="E1781" s="25">
        <v>260.92</v>
      </c>
      <c r="F1781" s="34">
        <f>IF($J$2="Sim",E1781*(1+Inflação!$E$18/100),E1781)</f>
        <v>290.40213355999998</v>
      </c>
    </row>
    <row r="1782" spans="2:6" x14ac:dyDescent="0.25">
      <c r="B1782" s="18">
        <v>72000</v>
      </c>
      <c r="C1782" s="19" t="s">
        <v>1863</v>
      </c>
      <c r="D1782" s="20"/>
      <c r="E1782" s="21" t="s">
        <v>72</v>
      </c>
      <c r="F1782" s="33"/>
    </row>
    <row r="1783" spans="2:6" x14ac:dyDescent="0.25">
      <c r="B1783" s="22">
        <v>72008</v>
      </c>
      <c r="C1783" s="23" t="s">
        <v>1864</v>
      </c>
      <c r="D1783" s="24" t="s">
        <v>90</v>
      </c>
      <c r="E1783" s="25">
        <v>96.96</v>
      </c>
      <c r="F1783" s="34">
        <f>IF($J$2="Sim",E1783*(1+Inflação!$E$18/100),E1783)</f>
        <v>107.91580127999998</v>
      </c>
    </row>
    <row r="1784" spans="2:6" x14ac:dyDescent="0.25">
      <c r="B1784" s="22">
        <v>72009</v>
      </c>
      <c r="C1784" s="23" t="s">
        <v>1865</v>
      </c>
      <c r="D1784" s="24" t="s">
        <v>74</v>
      </c>
      <c r="E1784" s="25">
        <v>27.12</v>
      </c>
      <c r="F1784" s="33">
        <f>IF($J$2="Sim",E1784*(1+Inflação!$E$18/100),E1784)</f>
        <v>30.184370159999997</v>
      </c>
    </row>
    <row r="1785" spans="2:6" x14ac:dyDescent="0.25">
      <c r="B1785" s="22">
        <v>72010</v>
      </c>
      <c r="C1785" s="23" t="s">
        <v>1866</v>
      </c>
      <c r="D1785" s="24" t="s">
        <v>74</v>
      </c>
      <c r="E1785" s="25">
        <v>16.02</v>
      </c>
      <c r="F1785" s="34">
        <f>IF($J$2="Sim",E1785*(1+Inflação!$E$18/100),E1785)</f>
        <v>17.830147859999997</v>
      </c>
    </row>
    <row r="1786" spans="2:6" x14ac:dyDescent="0.25">
      <c r="B1786" s="22">
        <v>72011</v>
      </c>
      <c r="C1786" s="23" t="s">
        <v>1867</v>
      </c>
      <c r="D1786" s="24" t="s">
        <v>74</v>
      </c>
      <c r="E1786" s="25">
        <v>13.65</v>
      </c>
      <c r="F1786" s="33">
        <f>IF($J$2="Sim",E1786*(1+Inflação!$E$18/100),E1786)</f>
        <v>15.19235445</v>
      </c>
    </row>
    <row r="1787" spans="2:6" x14ac:dyDescent="0.25">
      <c r="B1787" s="22">
        <v>72020</v>
      </c>
      <c r="C1787" s="23" t="s">
        <v>1868</v>
      </c>
      <c r="D1787" s="24" t="s">
        <v>90</v>
      </c>
      <c r="E1787" s="25">
        <v>12.19</v>
      </c>
      <c r="F1787" s="34">
        <f>IF($J$2="Sim",E1787*(1+Inflação!$E$18/100),E1787)</f>
        <v>13.567384669999997</v>
      </c>
    </row>
    <row r="1788" spans="2:6" x14ac:dyDescent="0.25">
      <c r="B1788" s="18">
        <v>72400</v>
      </c>
      <c r="C1788" s="19" t="s">
        <v>1869</v>
      </c>
      <c r="D1788" s="20"/>
      <c r="E1788" s="21" t="s">
        <v>72</v>
      </c>
      <c r="F1788" s="33"/>
    </row>
    <row r="1789" spans="2:6" x14ac:dyDescent="0.25">
      <c r="B1789" s="22">
        <v>72401</v>
      </c>
      <c r="C1789" s="23" t="s">
        <v>1870</v>
      </c>
      <c r="D1789" s="24" t="s">
        <v>90</v>
      </c>
      <c r="E1789" s="25">
        <v>1.25</v>
      </c>
      <c r="F1789" s="34">
        <f>IF($J$2="Sim",E1789*(1+Inflação!$E$18/100),E1789)</f>
        <v>1.3912412499999998</v>
      </c>
    </row>
    <row r="1790" spans="2:6" x14ac:dyDescent="0.25">
      <c r="B1790" s="22">
        <v>72402</v>
      </c>
      <c r="C1790" s="23" t="s">
        <v>1871</v>
      </c>
      <c r="D1790" s="24" t="s">
        <v>90</v>
      </c>
      <c r="E1790" s="25">
        <v>1.38</v>
      </c>
      <c r="F1790" s="33">
        <f>IF($J$2="Sim",E1790*(1+Inflação!$E$18/100),E1790)</f>
        <v>1.5359303399999997</v>
      </c>
    </row>
    <row r="1791" spans="2:6" x14ac:dyDescent="0.25">
      <c r="B1791" s="22">
        <v>72403</v>
      </c>
      <c r="C1791" s="23" t="s">
        <v>1872</v>
      </c>
      <c r="D1791" s="24" t="s">
        <v>90</v>
      </c>
      <c r="E1791" s="25">
        <v>1.99</v>
      </c>
      <c r="F1791" s="34">
        <f>IF($J$2="Sim",E1791*(1+Inflação!$E$18/100),E1791)</f>
        <v>2.2148560699999997</v>
      </c>
    </row>
    <row r="1792" spans="2:6" x14ac:dyDescent="0.25">
      <c r="B1792" s="22">
        <v>72404</v>
      </c>
      <c r="C1792" s="23" t="s">
        <v>1873</v>
      </c>
      <c r="D1792" s="24" t="s">
        <v>90</v>
      </c>
      <c r="E1792" s="25">
        <v>2.52</v>
      </c>
      <c r="F1792" s="33">
        <f>IF($J$2="Sim",E1792*(1+Inflação!$E$18/100),E1792)</f>
        <v>2.8047423599999997</v>
      </c>
    </row>
    <row r="1793" spans="2:6" x14ac:dyDescent="0.25">
      <c r="B1793" s="22">
        <v>72405</v>
      </c>
      <c r="C1793" s="23" t="s">
        <v>1874</v>
      </c>
      <c r="D1793" s="24" t="s">
        <v>90</v>
      </c>
      <c r="E1793" s="25">
        <v>9.65</v>
      </c>
      <c r="F1793" s="34">
        <f>IF($J$2="Sim",E1793*(1+Inflação!$E$18/100),E1793)</f>
        <v>10.74038245</v>
      </c>
    </row>
    <row r="1794" spans="2:6" x14ac:dyDescent="0.25">
      <c r="B1794" s="22">
        <v>72406</v>
      </c>
      <c r="C1794" s="23" t="s">
        <v>1875</v>
      </c>
      <c r="D1794" s="24" t="s">
        <v>90</v>
      </c>
      <c r="E1794" s="25">
        <v>13.74</v>
      </c>
      <c r="F1794" s="33">
        <f>IF($J$2="Sim",E1794*(1+Inflação!$E$18/100),E1794)</f>
        <v>15.29252382</v>
      </c>
    </row>
    <row r="1795" spans="2:6" x14ac:dyDescent="0.25">
      <c r="B1795" s="22">
        <v>72411</v>
      </c>
      <c r="C1795" s="23" t="s">
        <v>1876</v>
      </c>
      <c r="D1795" s="24" t="s">
        <v>74</v>
      </c>
      <c r="E1795" s="25">
        <v>4.53</v>
      </c>
      <c r="F1795" s="34">
        <f>IF($J$2="Sim",E1795*(1+Inflação!$E$18/100),E1795)</f>
        <v>5.0418582899999995</v>
      </c>
    </row>
    <row r="1796" spans="2:6" x14ac:dyDescent="0.25">
      <c r="B1796" s="22">
        <v>72412</v>
      </c>
      <c r="C1796" s="23" t="s">
        <v>1877</v>
      </c>
      <c r="D1796" s="24" t="s">
        <v>74</v>
      </c>
      <c r="E1796" s="25">
        <v>10.11</v>
      </c>
      <c r="F1796" s="33">
        <f>IF($J$2="Sim",E1796*(1+Inflação!$E$18/100),E1796)</f>
        <v>11.252359229999998</v>
      </c>
    </row>
    <row r="1797" spans="2:6" x14ac:dyDescent="0.25">
      <c r="B1797" s="22">
        <v>72413</v>
      </c>
      <c r="C1797" s="23" t="s">
        <v>1878</v>
      </c>
      <c r="D1797" s="24" t="s">
        <v>74</v>
      </c>
      <c r="E1797" s="25">
        <v>14.32</v>
      </c>
      <c r="F1797" s="34">
        <f>IF($J$2="Sim",E1797*(1+Inflação!$E$18/100),E1797)</f>
        <v>15.938059759999998</v>
      </c>
    </row>
    <row r="1798" spans="2:6" x14ac:dyDescent="0.25">
      <c r="B1798" s="22">
        <v>72414</v>
      </c>
      <c r="C1798" s="23" t="s">
        <v>1879</v>
      </c>
      <c r="D1798" s="24" t="s">
        <v>74</v>
      </c>
      <c r="E1798" s="25">
        <v>16.68</v>
      </c>
      <c r="F1798" s="33">
        <f>IF($J$2="Sim",E1798*(1+Inflação!$E$18/100),E1798)</f>
        <v>18.564723239999999</v>
      </c>
    </row>
    <row r="1799" spans="2:6" x14ac:dyDescent="0.25">
      <c r="B1799" s="22">
        <v>72415</v>
      </c>
      <c r="C1799" s="23" t="s">
        <v>1880</v>
      </c>
      <c r="D1799" s="24" t="s">
        <v>74</v>
      </c>
      <c r="E1799" s="25">
        <v>29.36</v>
      </c>
      <c r="F1799" s="34">
        <f>IF($J$2="Sim",E1799*(1+Inflação!$E$18/100),E1799)</f>
        <v>32.677474479999994</v>
      </c>
    </row>
    <row r="1800" spans="2:6" x14ac:dyDescent="0.25">
      <c r="B1800" s="22">
        <v>72416</v>
      </c>
      <c r="C1800" s="23" t="s">
        <v>1881</v>
      </c>
      <c r="D1800" s="24" t="s">
        <v>74</v>
      </c>
      <c r="E1800" s="25">
        <v>45.17</v>
      </c>
      <c r="F1800" s="33">
        <f>IF($J$2="Sim",E1800*(1+Inflação!$E$18/100),E1800)</f>
        <v>50.273893809999997</v>
      </c>
    </row>
    <row r="1801" spans="2:6" x14ac:dyDescent="0.25">
      <c r="B1801" s="22">
        <v>72417</v>
      </c>
      <c r="C1801" s="23" t="s">
        <v>1882</v>
      </c>
      <c r="D1801" s="24" t="s">
        <v>74</v>
      </c>
      <c r="E1801" s="25">
        <v>59.26</v>
      </c>
      <c r="F1801" s="34">
        <f>IF($J$2="Sim",E1801*(1+Inflação!$E$18/100),E1801)</f>
        <v>65.955965179999993</v>
      </c>
    </row>
    <row r="1802" spans="2:6" x14ac:dyDescent="0.25">
      <c r="B1802" s="22">
        <v>72418</v>
      </c>
      <c r="C1802" s="23" t="s">
        <v>1883</v>
      </c>
      <c r="D1802" s="24" t="s">
        <v>74</v>
      </c>
      <c r="E1802" s="25">
        <v>84.71</v>
      </c>
      <c r="F1802" s="33">
        <f>IF($J$2="Sim",E1802*(1+Inflação!$E$18/100),E1802)</f>
        <v>94.281637029999985</v>
      </c>
    </row>
    <row r="1803" spans="2:6" x14ac:dyDescent="0.25">
      <c r="B1803" s="22">
        <v>72430</v>
      </c>
      <c r="C1803" s="23" t="s">
        <v>1884</v>
      </c>
      <c r="D1803" s="24" t="s">
        <v>74</v>
      </c>
      <c r="E1803" s="25">
        <v>6.16</v>
      </c>
      <c r="F1803" s="34">
        <f>IF($J$2="Sim",E1803*(1+Inflação!$E$18/100),E1803)</f>
        <v>6.8560368799999996</v>
      </c>
    </row>
    <row r="1804" spans="2:6" x14ac:dyDescent="0.25">
      <c r="B1804" s="22">
        <v>72431</v>
      </c>
      <c r="C1804" s="23" t="s">
        <v>1885</v>
      </c>
      <c r="D1804" s="24" t="s">
        <v>74</v>
      </c>
      <c r="E1804" s="25">
        <v>10.72</v>
      </c>
      <c r="F1804" s="33">
        <f>IF($J$2="Sim",E1804*(1+Inflação!$E$18/100),E1804)</f>
        <v>11.931284959999999</v>
      </c>
    </row>
    <row r="1805" spans="2:6" x14ac:dyDescent="0.25">
      <c r="B1805" s="22">
        <v>72432</v>
      </c>
      <c r="C1805" s="23" t="s">
        <v>1886</v>
      </c>
      <c r="D1805" s="24" t="s">
        <v>74</v>
      </c>
      <c r="E1805" s="25">
        <v>16.32</v>
      </c>
      <c r="F1805" s="34">
        <f>IF($J$2="Sim",E1805*(1+Inflação!$E$18/100),E1805)</f>
        <v>18.164045759999997</v>
      </c>
    </row>
    <row r="1806" spans="2:6" x14ac:dyDescent="0.25">
      <c r="B1806" s="22">
        <v>72433</v>
      </c>
      <c r="C1806" s="23" t="s">
        <v>1887</v>
      </c>
      <c r="D1806" s="24" t="s">
        <v>74</v>
      </c>
      <c r="E1806" s="25">
        <v>15.52</v>
      </c>
      <c r="F1806" s="33">
        <f>IF($J$2="Sim",E1806*(1+Inflação!$E$18/100),E1806)</f>
        <v>17.273651359999999</v>
      </c>
    </row>
    <row r="1807" spans="2:6" x14ac:dyDescent="0.25">
      <c r="B1807" s="22">
        <v>72434</v>
      </c>
      <c r="C1807" s="23" t="s">
        <v>1888</v>
      </c>
      <c r="D1807" s="24" t="s">
        <v>74</v>
      </c>
      <c r="E1807" s="25">
        <v>40.65</v>
      </c>
      <c r="F1807" s="34">
        <f>IF($J$2="Sim",E1807*(1+Inflação!$E$18/100),E1807)</f>
        <v>45.243165449999992</v>
      </c>
    </row>
    <row r="1808" spans="2:6" x14ac:dyDescent="0.25">
      <c r="B1808" s="22">
        <v>72435</v>
      </c>
      <c r="C1808" s="23" t="s">
        <v>1889</v>
      </c>
      <c r="D1808" s="24" t="s">
        <v>74</v>
      </c>
      <c r="E1808" s="25">
        <v>76.400000000000006</v>
      </c>
      <c r="F1808" s="33">
        <f>IF($J$2="Sim",E1808*(1+Inflação!$E$18/100),E1808)</f>
        <v>85.032665199999997</v>
      </c>
    </row>
    <row r="1809" spans="2:6" x14ac:dyDescent="0.25">
      <c r="B1809" s="22">
        <v>72442</v>
      </c>
      <c r="C1809" s="23" t="s">
        <v>1890</v>
      </c>
      <c r="D1809" s="24" t="s">
        <v>74</v>
      </c>
      <c r="E1809" s="25">
        <v>54.07</v>
      </c>
      <c r="F1809" s="34">
        <f>IF($J$2="Sim",E1809*(1+Inflação!$E$18/100),E1809)</f>
        <v>60.179531509999997</v>
      </c>
    </row>
    <row r="1810" spans="2:6" x14ac:dyDescent="0.25">
      <c r="B1810" s="22">
        <v>72444</v>
      </c>
      <c r="C1810" s="23" t="s">
        <v>1891</v>
      </c>
      <c r="D1810" s="24" t="s">
        <v>74</v>
      </c>
      <c r="E1810" s="25">
        <v>95.42</v>
      </c>
      <c r="F1810" s="33">
        <f>IF($J$2="Sim",E1810*(1+Inflação!$E$18/100),E1810)</f>
        <v>106.20179205999999</v>
      </c>
    </row>
    <row r="1811" spans="2:6" ht="22.5" x14ac:dyDescent="0.25">
      <c r="B1811" s="22">
        <v>72445</v>
      </c>
      <c r="C1811" s="23" t="s">
        <v>1892</v>
      </c>
      <c r="D1811" s="24" t="s">
        <v>74</v>
      </c>
      <c r="E1811" s="25">
        <v>11.28</v>
      </c>
      <c r="F1811" s="34">
        <f>IF($J$2="Sim",E1811*(1+Inflação!$E$18/100),E1811)</f>
        <v>12.554561039999998</v>
      </c>
    </row>
    <row r="1812" spans="2:6" ht="22.5" x14ac:dyDescent="0.25">
      <c r="B1812" s="22">
        <v>72446</v>
      </c>
      <c r="C1812" s="23" t="s">
        <v>1893</v>
      </c>
      <c r="D1812" s="24" t="s">
        <v>74</v>
      </c>
      <c r="E1812" s="25">
        <v>15.51</v>
      </c>
      <c r="F1812" s="33">
        <f>IF($J$2="Sim",E1812*(1+Inflação!$E$18/100),E1812)</f>
        <v>17.26252143</v>
      </c>
    </row>
    <row r="1813" spans="2:6" ht="22.5" x14ac:dyDescent="0.25">
      <c r="B1813" s="22">
        <v>72447</v>
      </c>
      <c r="C1813" s="23" t="s">
        <v>1894</v>
      </c>
      <c r="D1813" s="24" t="s">
        <v>74</v>
      </c>
      <c r="E1813" s="25">
        <v>19.440000000000001</v>
      </c>
      <c r="F1813" s="34">
        <f>IF($J$2="Sim",E1813*(1+Inflação!$E$18/100),E1813)</f>
        <v>21.63658392</v>
      </c>
    </row>
    <row r="1814" spans="2:6" ht="22.5" x14ac:dyDescent="0.25">
      <c r="B1814" s="22">
        <v>72448</v>
      </c>
      <c r="C1814" s="23" t="s">
        <v>1895</v>
      </c>
      <c r="D1814" s="24" t="s">
        <v>74</v>
      </c>
      <c r="E1814" s="25">
        <v>53.27</v>
      </c>
      <c r="F1814" s="33">
        <f>IF($J$2="Sim",E1814*(1+Inflação!$E$18/100),E1814)</f>
        <v>59.289137109999999</v>
      </c>
    </row>
    <row r="1815" spans="2:6" x14ac:dyDescent="0.25">
      <c r="B1815" s="18">
        <v>72800</v>
      </c>
      <c r="C1815" s="19" t="s">
        <v>1896</v>
      </c>
      <c r="D1815" s="20"/>
      <c r="E1815" s="21" t="s">
        <v>72</v>
      </c>
      <c r="F1815" s="34"/>
    </row>
    <row r="1816" spans="2:6" x14ac:dyDescent="0.25">
      <c r="B1816" s="22">
        <v>72821</v>
      </c>
      <c r="C1816" s="23" t="s">
        <v>1897</v>
      </c>
      <c r="D1816" s="24" t="s">
        <v>74</v>
      </c>
      <c r="E1816" s="25">
        <v>22.84</v>
      </c>
      <c r="F1816" s="33">
        <f>IF($J$2="Sim",E1816*(1+Inflação!$E$18/100),E1816)</f>
        <v>25.420760119999997</v>
      </c>
    </row>
    <row r="1817" spans="2:6" x14ac:dyDescent="0.25">
      <c r="B1817" s="22">
        <v>72822</v>
      </c>
      <c r="C1817" s="23" t="s">
        <v>1898</v>
      </c>
      <c r="D1817" s="24" t="s">
        <v>74</v>
      </c>
      <c r="E1817" s="25">
        <v>39.26</v>
      </c>
      <c r="F1817" s="34">
        <f>IF($J$2="Sim",E1817*(1+Inflação!$E$18/100),E1817)</f>
        <v>43.696105179999996</v>
      </c>
    </row>
    <row r="1818" spans="2:6" x14ac:dyDescent="0.25">
      <c r="B1818" s="22">
        <v>72823</v>
      </c>
      <c r="C1818" s="23" t="s">
        <v>1899</v>
      </c>
      <c r="D1818" s="24" t="s">
        <v>74</v>
      </c>
      <c r="E1818" s="25">
        <v>50.12</v>
      </c>
      <c r="F1818" s="33">
        <f>IF($J$2="Sim",E1818*(1+Inflação!$E$18/100),E1818)</f>
        <v>55.783209159999991</v>
      </c>
    </row>
    <row r="1819" spans="2:6" x14ac:dyDescent="0.25">
      <c r="B1819" s="22">
        <v>72824</v>
      </c>
      <c r="C1819" s="23" t="s">
        <v>1900</v>
      </c>
      <c r="D1819" s="24" t="s">
        <v>74</v>
      </c>
      <c r="E1819" s="25">
        <v>86.04</v>
      </c>
      <c r="F1819" s="34">
        <f>IF($J$2="Sim",E1819*(1+Inflação!$E$18/100),E1819)</f>
        <v>95.76191772</v>
      </c>
    </row>
    <row r="1820" spans="2:6" x14ac:dyDescent="0.25">
      <c r="B1820" s="22">
        <v>72825</v>
      </c>
      <c r="C1820" s="23" t="s">
        <v>1901</v>
      </c>
      <c r="D1820" s="24" t="s">
        <v>74</v>
      </c>
      <c r="E1820" s="25">
        <v>106.82</v>
      </c>
      <c r="F1820" s="33">
        <f>IF($J$2="Sim",E1820*(1+Inflação!$E$18/100),E1820)</f>
        <v>118.88991225999999</v>
      </c>
    </row>
    <row r="1821" spans="2:6" x14ac:dyDescent="0.25">
      <c r="B1821" s="22">
        <v>72826</v>
      </c>
      <c r="C1821" s="23" t="s">
        <v>1902</v>
      </c>
      <c r="D1821" s="24" t="s">
        <v>74</v>
      </c>
      <c r="E1821" s="25">
        <v>35.520000000000003</v>
      </c>
      <c r="F1821" s="34">
        <f>IF($J$2="Sim",E1821*(1+Inflação!$E$18/100),E1821)</f>
        <v>39.533511359999999</v>
      </c>
    </row>
    <row r="1822" spans="2:6" x14ac:dyDescent="0.25">
      <c r="B1822" s="22">
        <v>72827</v>
      </c>
      <c r="C1822" s="23" t="s">
        <v>1903</v>
      </c>
      <c r="D1822" s="24" t="s">
        <v>74</v>
      </c>
      <c r="E1822" s="25">
        <v>54.72</v>
      </c>
      <c r="F1822" s="33">
        <f>IF($J$2="Sim",E1822*(1+Inflação!$E$18/100),E1822)</f>
        <v>60.902976959999997</v>
      </c>
    </row>
    <row r="1823" spans="2:6" x14ac:dyDescent="0.25">
      <c r="B1823" s="22">
        <v>72828</v>
      </c>
      <c r="C1823" s="23" t="s">
        <v>1904</v>
      </c>
      <c r="D1823" s="24" t="s">
        <v>74</v>
      </c>
      <c r="E1823" s="25">
        <v>71.47</v>
      </c>
      <c r="F1823" s="34">
        <f>IF($J$2="Sim",E1823*(1+Inflação!$E$18/100),E1823)</f>
        <v>79.545609709999994</v>
      </c>
    </row>
    <row r="1824" spans="2:6" x14ac:dyDescent="0.25">
      <c r="B1824" s="22">
        <v>72829</v>
      </c>
      <c r="C1824" s="23" t="s">
        <v>1905</v>
      </c>
      <c r="D1824" s="24" t="s">
        <v>74</v>
      </c>
      <c r="E1824" s="25">
        <v>120.89</v>
      </c>
      <c r="F1824" s="33">
        <f>IF($J$2="Sim",E1824*(1+Inflação!$E$18/100),E1824)</f>
        <v>134.54972376999999</v>
      </c>
    </row>
    <row r="1825" spans="2:6" x14ac:dyDescent="0.25">
      <c r="B1825" s="22">
        <v>72830</v>
      </c>
      <c r="C1825" s="23" t="s">
        <v>1906</v>
      </c>
      <c r="D1825" s="24" t="s">
        <v>74</v>
      </c>
      <c r="E1825" s="25">
        <v>150.66999999999999</v>
      </c>
      <c r="F1825" s="34">
        <f>IF($J$2="Sim",E1825*(1+Inflação!$E$18/100),E1825)</f>
        <v>167.69465530999997</v>
      </c>
    </row>
    <row r="1826" spans="2:6" x14ac:dyDescent="0.25">
      <c r="B1826" s="18">
        <v>73200</v>
      </c>
      <c r="C1826" s="19" t="s">
        <v>1907</v>
      </c>
      <c r="D1826" s="20"/>
      <c r="E1826" s="21" t="s">
        <v>72</v>
      </c>
      <c r="F1826" s="33"/>
    </row>
    <row r="1827" spans="2:6" x14ac:dyDescent="0.25">
      <c r="B1827" s="22">
        <v>73202</v>
      </c>
      <c r="C1827" s="23" t="s">
        <v>1908</v>
      </c>
      <c r="D1827" s="24" t="s">
        <v>74</v>
      </c>
      <c r="E1827" s="25">
        <v>21.01</v>
      </c>
      <c r="F1827" s="34">
        <f>IF($J$2="Sim",E1827*(1+Inflação!$E$18/100),E1827)</f>
        <v>23.383982929999998</v>
      </c>
    </row>
    <row r="1828" spans="2:6" x14ac:dyDescent="0.25">
      <c r="B1828" s="22">
        <v>73203</v>
      </c>
      <c r="C1828" s="23" t="s">
        <v>1909</v>
      </c>
      <c r="D1828" s="24" t="s">
        <v>74</v>
      </c>
      <c r="E1828" s="25">
        <v>28.55</v>
      </c>
      <c r="F1828" s="33">
        <f>IF($J$2="Sim",E1828*(1+Inflação!$E$18/100),E1828)</f>
        <v>31.775950149999996</v>
      </c>
    </row>
    <row r="1829" spans="2:6" x14ac:dyDescent="0.25">
      <c r="B1829" s="22">
        <v>73204</v>
      </c>
      <c r="C1829" s="23" t="s">
        <v>1910</v>
      </c>
      <c r="D1829" s="24" t="s">
        <v>74</v>
      </c>
      <c r="E1829" s="25">
        <v>43.05</v>
      </c>
      <c r="F1829" s="34">
        <f>IF($J$2="Sim",E1829*(1+Inflação!$E$18/100),E1829)</f>
        <v>47.914348649999994</v>
      </c>
    </row>
    <row r="1830" spans="2:6" x14ac:dyDescent="0.25">
      <c r="B1830" s="22">
        <v>73205</v>
      </c>
      <c r="C1830" s="23" t="s">
        <v>1911</v>
      </c>
      <c r="D1830" s="24" t="s">
        <v>74</v>
      </c>
      <c r="E1830" s="25">
        <v>45.29</v>
      </c>
      <c r="F1830" s="33">
        <f>IF($J$2="Sim",E1830*(1+Inflação!$E$18/100),E1830)</f>
        <v>50.407452969999994</v>
      </c>
    </row>
    <row r="1831" spans="2:6" x14ac:dyDescent="0.25">
      <c r="B1831" s="22">
        <v>73612</v>
      </c>
      <c r="C1831" s="23" t="s">
        <v>1912</v>
      </c>
      <c r="D1831" s="24" t="s">
        <v>74</v>
      </c>
      <c r="E1831" s="25">
        <v>6.02</v>
      </c>
      <c r="F1831" s="34">
        <f>IF($J$2="Sim",E1831*(1+Inflação!$E$18/100),E1831)</f>
        <v>6.7002178599999986</v>
      </c>
    </row>
    <row r="1832" spans="2:6" x14ac:dyDescent="0.25">
      <c r="B1832" s="18">
        <v>73700</v>
      </c>
      <c r="C1832" s="19" t="s">
        <v>463</v>
      </c>
      <c r="D1832" s="20"/>
      <c r="E1832" s="21" t="s">
        <v>72</v>
      </c>
      <c r="F1832" s="33"/>
    </row>
    <row r="1833" spans="2:6" x14ac:dyDescent="0.25">
      <c r="B1833" s="22">
        <v>73701</v>
      </c>
      <c r="C1833" s="23" t="s">
        <v>1913</v>
      </c>
      <c r="D1833" s="24" t="s">
        <v>90</v>
      </c>
      <c r="E1833" s="25">
        <v>14.86</v>
      </c>
      <c r="F1833" s="34">
        <f>IF($J$2="Sim",E1833*(1+Inflação!$E$18/100),E1833)</f>
        <v>16.539075979999996</v>
      </c>
    </row>
    <row r="1834" spans="2:6" x14ac:dyDescent="0.25">
      <c r="B1834" s="22">
        <v>73730</v>
      </c>
      <c r="C1834" s="23" t="s">
        <v>1914</v>
      </c>
      <c r="D1834" s="24" t="s">
        <v>90</v>
      </c>
      <c r="E1834" s="25">
        <v>12.88</v>
      </c>
      <c r="F1834" s="33">
        <f>IF($J$2="Sim",E1834*(1+Inflação!$E$18/100),E1834)</f>
        <v>14.335349839999999</v>
      </c>
    </row>
    <row r="1835" spans="2:6" x14ac:dyDescent="0.25">
      <c r="B1835" s="22">
        <v>73740</v>
      </c>
      <c r="C1835" s="23" t="s">
        <v>1915</v>
      </c>
      <c r="D1835" s="24" t="s">
        <v>90</v>
      </c>
      <c r="E1835" s="25">
        <v>30.29</v>
      </c>
      <c r="F1835" s="34">
        <f>IF($J$2="Sim",E1835*(1+Inflação!$E$18/100),E1835)</f>
        <v>33.712557969999999</v>
      </c>
    </row>
    <row r="1836" spans="2:6" x14ac:dyDescent="0.25">
      <c r="B1836" s="22">
        <v>73801</v>
      </c>
      <c r="C1836" s="23" t="s">
        <v>1916</v>
      </c>
      <c r="D1836" s="24" t="s">
        <v>74</v>
      </c>
      <c r="E1836" s="25">
        <v>33.520000000000003</v>
      </c>
      <c r="F1836" s="33">
        <f>IF($J$2="Sim",E1836*(1+Inflação!$E$18/100),E1836)</f>
        <v>37.30752536</v>
      </c>
    </row>
    <row r="1837" spans="2:6" x14ac:dyDescent="0.25">
      <c r="B1837" s="22">
        <v>73802</v>
      </c>
      <c r="C1837" s="23" t="s">
        <v>1917</v>
      </c>
      <c r="D1837" s="24" t="s">
        <v>74</v>
      </c>
      <c r="E1837" s="25">
        <v>50.01</v>
      </c>
      <c r="F1837" s="34">
        <f>IF($J$2="Sim",E1837*(1+Inflação!$E$18/100),E1837)</f>
        <v>55.66077992999999</v>
      </c>
    </row>
    <row r="1838" spans="2:6" x14ac:dyDescent="0.25">
      <c r="B1838" s="22">
        <v>73804</v>
      </c>
      <c r="C1838" s="23" t="s">
        <v>1918</v>
      </c>
      <c r="D1838" s="24" t="s">
        <v>74</v>
      </c>
      <c r="E1838" s="25">
        <v>97.39</v>
      </c>
      <c r="F1838" s="33">
        <f>IF($J$2="Sim",E1838*(1+Inflação!$E$18/100),E1838)</f>
        <v>108.39438826999999</v>
      </c>
    </row>
    <row r="1839" spans="2:6" x14ac:dyDescent="0.25">
      <c r="B1839" s="18">
        <v>74400</v>
      </c>
      <c r="C1839" s="19" t="s">
        <v>1919</v>
      </c>
      <c r="D1839" s="20"/>
      <c r="E1839" s="21" t="s">
        <v>72</v>
      </c>
      <c r="F1839" s="34"/>
    </row>
    <row r="1840" spans="2:6" x14ac:dyDescent="0.25">
      <c r="B1840" s="22">
        <v>74402</v>
      </c>
      <c r="C1840" s="23" t="s">
        <v>1920</v>
      </c>
      <c r="D1840" s="24" t="s">
        <v>90</v>
      </c>
      <c r="E1840" s="25">
        <v>41.02</v>
      </c>
      <c r="F1840" s="33">
        <f>IF($J$2="Sim",E1840*(1+Inflação!$E$18/100),E1840)</f>
        <v>45.654972860000001</v>
      </c>
    </row>
    <row r="1841" spans="2:6" x14ac:dyDescent="0.25">
      <c r="B1841" s="22">
        <v>74403</v>
      </c>
      <c r="C1841" s="23" t="s">
        <v>1921</v>
      </c>
      <c r="D1841" s="24" t="s">
        <v>90</v>
      </c>
      <c r="E1841" s="25">
        <v>51.45</v>
      </c>
      <c r="F1841" s="34">
        <f>IF($J$2="Sim",E1841*(1+Inflação!$E$18/100),E1841)</f>
        <v>57.263489849999999</v>
      </c>
    </row>
    <row r="1842" spans="2:6" x14ac:dyDescent="0.25">
      <c r="B1842" s="22">
        <v>74404</v>
      </c>
      <c r="C1842" s="23" t="s">
        <v>1922</v>
      </c>
      <c r="D1842" s="24" t="s">
        <v>90</v>
      </c>
      <c r="E1842" s="25">
        <v>74.39</v>
      </c>
      <c r="F1842" s="33">
        <f>IF($J$2="Sim",E1842*(1+Inflação!$E$18/100),E1842)</f>
        <v>82.795549269999995</v>
      </c>
    </row>
    <row r="1843" spans="2:6" x14ac:dyDescent="0.25">
      <c r="B1843" s="22">
        <v>74405</v>
      </c>
      <c r="C1843" s="23" t="s">
        <v>1923</v>
      </c>
      <c r="D1843" s="24" t="s">
        <v>90</v>
      </c>
      <c r="E1843" s="25">
        <v>84.21</v>
      </c>
      <c r="F1843" s="34">
        <f>IF($J$2="Sim",E1843*(1+Inflação!$E$18/100),E1843)</f>
        <v>93.72514052999999</v>
      </c>
    </row>
    <row r="1844" spans="2:6" x14ac:dyDescent="0.25">
      <c r="B1844" s="22">
        <v>74406</v>
      </c>
      <c r="C1844" s="23" t="s">
        <v>1924</v>
      </c>
      <c r="D1844" s="24" t="s">
        <v>90</v>
      </c>
      <c r="E1844" s="25">
        <v>131.5</v>
      </c>
      <c r="F1844" s="33">
        <f>IF($J$2="Sim",E1844*(1+Inflação!$E$18/100),E1844)</f>
        <v>146.35857949999999</v>
      </c>
    </row>
    <row r="1845" spans="2:6" x14ac:dyDescent="0.25">
      <c r="B1845" s="22">
        <v>74407</v>
      </c>
      <c r="C1845" s="23" t="s">
        <v>1925</v>
      </c>
      <c r="D1845" s="24" t="s">
        <v>90</v>
      </c>
      <c r="E1845" s="25">
        <v>295.02999999999997</v>
      </c>
      <c r="F1845" s="34">
        <f>IF($J$2="Sim",E1845*(1+Inflação!$E$18/100),E1845)</f>
        <v>328.36632478999996</v>
      </c>
    </row>
    <row r="1846" spans="2:6" x14ac:dyDescent="0.25">
      <c r="B1846" s="22">
        <v>74408</v>
      </c>
      <c r="C1846" s="23" t="s">
        <v>1926</v>
      </c>
      <c r="D1846" s="24" t="s">
        <v>90</v>
      </c>
      <c r="E1846" s="25">
        <v>444.3</v>
      </c>
      <c r="F1846" s="33">
        <f>IF($J$2="Sim",E1846*(1+Inflação!$E$18/100),E1846)</f>
        <v>494.50278989999998</v>
      </c>
    </row>
    <row r="1847" spans="2:6" x14ac:dyDescent="0.25">
      <c r="B1847" s="22">
        <v>74410</v>
      </c>
      <c r="C1847" s="23" t="s">
        <v>1927</v>
      </c>
      <c r="D1847" s="24" t="s">
        <v>90</v>
      </c>
      <c r="E1847" s="25">
        <v>778.36</v>
      </c>
      <c r="F1847" s="34">
        <f>IF($J$2="Sim",E1847*(1+Inflação!$E$18/100),E1847)</f>
        <v>866.30923147999988</v>
      </c>
    </row>
    <row r="1848" spans="2:6" ht="22.5" x14ac:dyDescent="0.25">
      <c r="B1848" s="22">
        <v>74422</v>
      </c>
      <c r="C1848" s="23" t="s">
        <v>1928</v>
      </c>
      <c r="D1848" s="24" t="s">
        <v>90</v>
      </c>
      <c r="E1848" s="25">
        <v>75.13</v>
      </c>
      <c r="F1848" s="33">
        <f>IF($J$2="Sim",E1848*(1+Inflação!$E$18/100),E1848)</f>
        <v>83.619164089999984</v>
      </c>
    </row>
    <row r="1849" spans="2:6" ht="22.5" x14ac:dyDescent="0.25">
      <c r="B1849" s="22">
        <v>74423</v>
      </c>
      <c r="C1849" s="23" t="s">
        <v>1929</v>
      </c>
      <c r="D1849" s="24" t="s">
        <v>90</v>
      </c>
      <c r="E1849" s="25">
        <v>96.21</v>
      </c>
      <c r="F1849" s="34">
        <f>IF($J$2="Sim",E1849*(1+Inflação!$E$18/100),E1849)</f>
        <v>107.08105652999998</v>
      </c>
    </row>
    <row r="1850" spans="2:6" ht="22.5" x14ac:dyDescent="0.25">
      <c r="B1850" s="22">
        <v>74424</v>
      </c>
      <c r="C1850" s="23" t="s">
        <v>1930</v>
      </c>
      <c r="D1850" s="24" t="s">
        <v>90</v>
      </c>
      <c r="E1850" s="25">
        <v>130.87</v>
      </c>
      <c r="F1850" s="33">
        <f>IF($J$2="Sim",E1850*(1+Inflação!$E$18/100),E1850)</f>
        <v>145.65739391</v>
      </c>
    </row>
    <row r="1851" spans="2:6" ht="22.5" x14ac:dyDescent="0.25">
      <c r="B1851" s="22">
        <v>74425</v>
      </c>
      <c r="C1851" s="23" t="s">
        <v>1931</v>
      </c>
      <c r="D1851" s="24" t="s">
        <v>90</v>
      </c>
      <c r="E1851" s="25">
        <v>120.24</v>
      </c>
      <c r="F1851" s="34">
        <f>IF($J$2="Sim",E1851*(1+Inflação!$E$18/100),E1851)</f>
        <v>133.82627831999997</v>
      </c>
    </row>
    <row r="1852" spans="2:6" x14ac:dyDescent="0.25">
      <c r="B1852" s="22">
        <v>74431</v>
      </c>
      <c r="C1852" s="23" t="s">
        <v>1932</v>
      </c>
      <c r="D1852" s="24" t="s">
        <v>90</v>
      </c>
      <c r="E1852" s="25">
        <v>59.17</v>
      </c>
      <c r="F1852" s="33">
        <f>IF($J$2="Sim",E1852*(1+Inflação!$E$18/100),E1852)</f>
        <v>65.855795809999989</v>
      </c>
    </row>
    <row r="1853" spans="2:6" x14ac:dyDescent="0.25">
      <c r="B1853" s="22">
        <v>74432</v>
      </c>
      <c r="C1853" s="23" t="s">
        <v>1933</v>
      </c>
      <c r="D1853" s="24" t="s">
        <v>90</v>
      </c>
      <c r="E1853" s="25">
        <v>60.62</v>
      </c>
      <c r="F1853" s="34">
        <f>IF($J$2="Sim",E1853*(1+Inflação!$E$18/100),E1853)</f>
        <v>67.469635659999994</v>
      </c>
    </row>
    <row r="1854" spans="2:6" x14ac:dyDescent="0.25">
      <c r="B1854" s="22">
        <v>74442</v>
      </c>
      <c r="C1854" s="23" t="s">
        <v>1934</v>
      </c>
      <c r="D1854" s="24" t="s">
        <v>90</v>
      </c>
      <c r="E1854" s="25">
        <v>74.959999999999994</v>
      </c>
      <c r="F1854" s="33">
        <f>IF($J$2="Sim",E1854*(1+Inflação!$E$18/100),E1854)</f>
        <v>83.429955279999987</v>
      </c>
    </row>
    <row r="1855" spans="2:6" ht="22.5" x14ac:dyDescent="0.25">
      <c r="B1855" s="22">
        <v>74457</v>
      </c>
      <c r="C1855" s="23" t="s">
        <v>1935</v>
      </c>
      <c r="D1855" s="24" t="s">
        <v>90</v>
      </c>
      <c r="E1855" s="25">
        <v>301.18</v>
      </c>
      <c r="F1855" s="34">
        <f>IF($J$2="Sim",E1855*(1+Inflação!$E$18/100),E1855)</f>
        <v>335.21123173999996</v>
      </c>
    </row>
    <row r="1856" spans="2:6" x14ac:dyDescent="0.25">
      <c r="B1856" s="22">
        <v>74460</v>
      </c>
      <c r="C1856" s="23" t="s">
        <v>1936</v>
      </c>
      <c r="D1856" s="24" t="s">
        <v>90</v>
      </c>
      <c r="E1856" s="25">
        <v>46.65</v>
      </c>
      <c r="F1856" s="33">
        <f>IF($J$2="Sim",E1856*(1+Inflação!$E$18/100),E1856)</f>
        <v>51.921123449999996</v>
      </c>
    </row>
    <row r="1857" spans="2:6" x14ac:dyDescent="0.25">
      <c r="B1857" s="22">
        <v>74465</v>
      </c>
      <c r="C1857" s="23" t="s">
        <v>1937</v>
      </c>
      <c r="D1857" s="24" t="s">
        <v>90</v>
      </c>
      <c r="E1857" s="25">
        <v>57.78</v>
      </c>
      <c r="F1857" s="34">
        <f>IF($J$2="Sim",E1857*(1+Inflação!$E$18/100),E1857)</f>
        <v>64.308735540000001</v>
      </c>
    </row>
    <row r="1858" spans="2:6" x14ac:dyDescent="0.25">
      <c r="B1858" s="18">
        <v>74800</v>
      </c>
      <c r="C1858" s="19" t="s">
        <v>1938</v>
      </c>
      <c r="D1858" s="20"/>
      <c r="E1858" s="21" t="s">
        <v>72</v>
      </c>
      <c r="F1858" s="33"/>
    </row>
    <row r="1859" spans="2:6" x14ac:dyDescent="0.25">
      <c r="B1859" s="22">
        <v>74801</v>
      </c>
      <c r="C1859" s="23" t="s">
        <v>1939</v>
      </c>
      <c r="D1859" s="24" t="s">
        <v>90</v>
      </c>
      <c r="E1859" s="25">
        <v>1133.7</v>
      </c>
      <c r="F1859" s="34">
        <f>IF($J$2="Sim",E1859*(1+Inflação!$E$18/100),E1859)</f>
        <v>1261.8001640999998</v>
      </c>
    </row>
    <row r="1860" spans="2:6" ht="22.5" x14ac:dyDescent="0.25">
      <c r="B1860" s="22">
        <v>74802</v>
      </c>
      <c r="C1860" s="23" t="s">
        <v>1940</v>
      </c>
      <c r="D1860" s="24" t="s">
        <v>90</v>
      </c>
      <c r="E1860" s="25">
        <v>283.18</v>
      </c>
      <c r="F1860" s="33">
        <f>IF($J$2="Sim",E1860*(1+Inflação!$E$18/100),E1860)</f>
        <v>315.17735773999999</v>
      </c>
    </row>
    <row r="1861" spans="2:6" x14ac:dyDescent="0.25">
      <c r="B1861" s="22">
        <v>74810</v>
      </c>
      <c r="C1861" s="23" t="s">
        <v>1941</v>
      </c>
      <c r="D1861" s="24" t="s">
        <v>90</v>
      </c>
      <c r="E1861" s="25">
        <v>50.02</v>
      </c>
      <c r="F1861" s="34">
        <f>IF($J$2="Sim",E1861*(1+Inflação!$E$18/100),E1861)</f>
        <v>55.67190986</v>
      </c>
    </row>
    <row r="1862" spans="2:6" x14ac:dyDescent="0.25">
      <c r="B1862" s="22">
        <v>74820</v>
      </c>
      <c r="C1862" s="23" t="s">
        <v>1942</v>
      </c>
      <c r="D1862" s="24" t="s">
        <v>90</v>
      </c>
      <c r="E1862" s="25">
        <v>101.48</v>
      </c>
      <c r="F1862" s="33">
        <f>IF($J$2="Sim",E1862*(1+Inflação!$E$18/100),E1862)</f>
        <v>112.94652963999999</v>
      </c>
    </row>
    <row r="1863" spans="2:6" x14ac:dyDescent="0.25">
      <c r="B1863" s="22">
        <v>74825</v>
      </c>
      <c r="C1863" s="23" t="s">
        <v>1943</v>
      </c>
      <c r="D1863" s="24" t="s">
        <v>90</v>
      </c>
      <c r="E1863" s="25">
        <v>42.64</v>
      </c>
      <c r="F1863" s="34">
        <f>IF($J$2="Sim",E1863*(1+Inflação!$E$18/100),E1863)</f>
        <v>47.458021519999996</v>
      </c>
    </row>
    <row r="1864" spans="2:6" x14ac:dyDescent="0.25">
      <c r="B1864" s="22">
        <v>74837</v>
      </c>
      <c r="C1864" s="23" t="s">
        <v>1944</v>
      </c>
      <c r="D1864" s="24" t="s">
        <v>90</v>
      </c>
      <c r="E1864" s="25">
        <v>282.25</v>
      </c>
      <c r="F1864" s="33">
        <f>IF($J$2="Sim",E1864*(1+Inflação!$E$18/100),E1864)</f>
        <v>314.14227424999996</v>
      </c>
    </row>
    <row r="1865" spans="2:6" x14ac:dyDescent="0.25">
      <c r="B1865" s="22">
        <v>74842</v>
      </c>
      <c r="C1865" s="23" t="s">
        <v>1945</v>
      </c>
      <c r="D1865" s="24" t="s">
        <v>90</v>
      </c>
      <c r="E1865" s="25">
        <v>240.55</v>
      </c>
      <c r="F1865" s="34">
        <f>IF($J$2="Sim",E1865*(1+Inflação!$E$18/100),E1865)</f>
        <v>267.73046614999998</v>
      </c>
    </row>
    <row r="1866" spans="2:6" x14ac:dyDescent="0.25">
      <c r="B1866" s="22">
        <v>74863</v>
      </c>
      <c r="C1866" s="23" t="s">
        <v>1946</v>
      </c>
      <c r="D1866" s="24" t="s">
        <v>90</v>
      </c>
      <c r="E1866" s="25">
        <v>99.74</v>
      </c>
      <c r="F1866" s="33">
        <f>IF($J$2="Sim",E1866*(1+Inflação!$E$18/100),E1866)</f>
        <v>111.00992181999999</v>
      </c>
    </row>
    <row r="1867" spans="2:6" x14ac:dyDescent="0.25">
      <c r="B1867" s="22">
        <v>74865</v>
      </c>
      <c r="C1867" s="23" t="s">
        <v>1947</v>
      </c>
      <c r="D1867" s="24" t="s">
        <v>90</v>
      </c>
      <c r="E1867" s="25">
        <v>163.95</v>
      </c>
      <c r="F1867" s="34">
        <f>IF($J$2="Sim",E1867*(1+Inflação!$E$18/100),E1867)</f>
        <v>182.47520234999996</v>
      </c>
    </row>
    <row r="1868" spans="2:6" x14ac:dyDescent="0.25">
      <c r="B1868" s="22">
        <v>74866</v>
      </c>
      <c r="C1868" s="23" t="s">
        <v>1948</v>
      </c>
      <c r="D1868" s="24" t="s">
        <v>90</v>
      </c>
      <c r="E1868" s="25">
        <v>222.23</v>
      </c>
      <c r="F1868" s="33">
        <f>IF($J$2="Sim",E1868*(1+Inflação!$E$18/100),E1868)</f>
        <v>247.34043438999996</v>
      </c>
    </row>
    <row r="1869" spans="2:6" x14ac:dyDescent="0.25">
      <c r="B1869" s="22">
        <v>74867</v>
      </c>
      <c r="C1869" s="23" t="s">
        <v>1949</v>
      </c>
      <c r="D1869" s="24" t="s">
        <v>90</v>
      </c>
      <c r="E1869" s="25">
        <v>382.47</v>
      </c>
      <c r="F1869" s="34">
        <f>IF($J$2="Sim",E1869*(1+Inflação!$E$18/100),E1869)</f>
        <v>425.68643271000002</v>
      </c>
    </row>
    <row r="1870" spans="2:6" x14ac:dyDescent="0.25">
      <c r="B1870" s="22">
        <v>74868</v>
      </c>
      <c r="C1870" s="23" t="s">
        <v>1950</v>
      </c>
      <c r="D1870" s="24" t="s">
        <v>90</v>
      </c>
      <c r="E1870" s="25">
        <v>464.43</v>
      </c>
      <c r="F1870" s="33">
        <f>IF($J$2="Sim",E1870*(1+Inflação!$E$18/100),E1870)</f>
        <v>516.90733898999997</v>
      </c>
    </row>
    <row r="1871" spans="2:6" x14ac:dyDescent="0.25">
      <c r="B1871" s="22">
        <v>74870</v>
      </c>
      <c r="C1871" s="23" t="s">
        <v>1951</v>
      </c>
      <c r="D1871" s="24" t="s">
        <v>90</v>
      </c>
      <c r="E1871" s="25">
        <v>800.12</v>
      </c>
      <c r="F1871" s="34">
        <f>IF($J$2="Sim",E1871*(1+Inflação!$E$18/100),E1871)</f>
        <v>890.52795915999991</v>
      </c>
    </row>
    <row r="1872" spans="2:6" x14ac:dyDescent="0.25">
      <c r="B1872" s="22">
        <v>74883</v>
      </c>
      <c r="C1872" s="23" t="s">
        <v>1952</v>
      </c>
      <c r="D1872" s="24" t="s">
        <v>90</v>
      </c>
      <c r="E1872" s="25">
        <v>60.5</v>
      </c>
      <c r="F1872" s="33">
        <f>IF($J$2="Sim",E1872*(1+Inflação!$E$18/100),E1872)</f>
        <v>67.33607649999999</v>
      </c>
    </row>
    <row r="1873" spans="2:6" x14ac:dyDescent="0.25">
      <c r="B1873" s="22">
        <v>74884</v>
      </c>
      <c r="C1873" s="23" t="s">
        <v>1953</v>
      </c>
      <c r="D1873" s="24" t="s">
        <v>90</v>
      </c>
      <c r="E1873" s="25">
        <v>95.37</v>
      </c>
      <c r="F1873" s="34">
        <f>IF($J$2="Sim",E1873*(1+Inflação!$E$18/100),E1873)</f>
        <v>106.14614241</v>
      </c>
    </row>
    <row r="1874" spans="2:6" x14ac:dyDescent="0.25">
      <c r="B1874" s="22">
        <v>74885</v>
      </c>
      <c r="C1874" s="23" t="s">
        <v>1954</v>
      </c>
      <c r="D1874" s="24" t="s">
        <v>90</v>
      </c>
      <c r="E1874" s="25">
        <v>110.33</v>
      </c>
      <c r="F1874" s="33">
        <f>IF($J$2="Sim",E1874*(1+Inflação!$E$18/100),E1874)</f>
        <v>122.79651768999999</v>
      </c>
    </row>
    <row r="1875" spans="2:6" x14ac:dyDescent="0.25">
      <c r="B1875" s="22">
        <v>74886</v>
      </c>
      <c r="C1875" s="23" t="s">
        <v>1955</v>
      </c>
      <c r="D1875" s="24" t="s">
        <v>90</v>
      </c>
      <c r="E1875" s="25">
        <v>146.93</v>
      </c>
      <c r="F1875" s="34">
        <f>IF($J$2="Sim",E1875*(1+Inflação!$E$18/100),E1875)</f>
        <v>163.53206148999999</v>
      </c>
    </row>
    <row r="1876" spans="2:6" x14ac:dyDescent="0.25">
      <c r="B1876" s="22">
        <v>74887</v>
      </c>
      <c r="C1876" s="23" t="s">
        <v>1956</v>
      </c>
      <c r="D1876" s="24" t="s">
        <v>90</v>
      </c>
      <c r="E1876" s="25">
        <v>259.47000000000003</v>
      </c>
      <c r="F1876" s="33">
        <f>IF($J$2="Sim",E1876*(1+Inflação!$E$18/100),E1876)</f>
        <v>288.78829371</v>
      </c>
    </row>
    <row r="1877" spans="2:6" x14ac:dyDescent="0.25">
      <c r="B1877" s="22">
        <v>74888</v>
      </c>
      <c r="C1877" s="23" t="s">
        <v>1957</v>
      </c>
      <c r="D1877" s="24" t="s">
        <v>90</v>
      </c>
      <c r="E1877" s="25">
        <v>361.35</v>
      </c>
      <c r="F1877" s="34">
        <f>IF($J$2="Sim",E1877*(1+Inflação!$E$18/100),E1877)</f>
        <v>402.18002054999999</v>
      </c>
    </row>
    <row r="1878" spans="2:6" x14ac:dyDescent="0.25">
      <c r="B1878" s="22">
        <v>74890</v>
      </c>
      <c r="C1878" s="23" t="s">
        <v>1958</v>
      </c>
      <c r="D1878" s="24" t="s">
        <v>90</v>
      </c>
      <c r="E1878" s="25">
        <v>642.87</v>
      </c>
      <c r="F1878" s="33">
        <f>IF($J$2="Sim",E1878*(1+Inflação!$E$18/100),E1878)</f>
        <v>715.50980990999994</v>
      </c>
    </row>
    <row r="1879" spans="2:6" x14ac:dyDescent="0.25">
      <c r="B1879" s="22">
        <v>74901</v>
      </c>
      <c r="C1879" s="23" t="s">
        <v>1959</v>
      </c>
      <c r="D1879" s="24" t="s">
        <v>90</v>
      </c>
      <c r="E1879" s="25">
        <v>24.75</v>
      </c>
      <c r="F1879" s="34">
        <f>IF($J$2="Sim",E1879*(1+Inflação!$E$18/100),E1879)</f>
        <v>27.546576749999996</v>
      </c>
    </row>
    <row r="1880" spans="2:6" x14ac:dyDescent="0.25">
      <c r="B1880" s="22">
        <v>74930</v>
      </c>
      <c r="C1880" s="23" t="s">
        <v>1960</v>
      </c>
      <c r="D1880" s="24" t="s">
        <v>90</v>
      </c>
      <c r="E1880" s="25">
        <v>12.14</v>
      </c>
      <c r="F1880" s="33">
        <f>IF($J$2="Sim",E1880*(1+Inflação!$E$18/100),E1880)</f>
        <v>13.51173502</v>
      </c>
    </row>
    <row r="1881" spans="2:6" x14ac:dyDescent="0.25">
      <c r="B1881" s="22">
        <v>74950</v>
      </c>
      <c r="C1881" s="23" t="s">
        <v>1961</v>
      </c>
      <c r="D1881" s="24" t="s">
        <v>90</v>
      </c>
      <c r="E1881" s="25">
        <v>33.36</v>
      </c>
      <c r="F1881" s="34">
        <f>IF($J$2="Sim",E1881*(1+Inflação!$E$18/100),E1881)</f>
        <v>37.129446479999999</v>
      </c>
    </row>
    <row r="1882" spans="2:6" x14ac:dyDescent="0.25">
      <c r="B1882" s="18">
        <v>75200</v>
      </c>
      <c r="C1882" s="19" t="s">
        <v>1962</v>
      </c>
      <c r="D1882" s="20"/>
      <c r="E1882" s="21" t="s">
        <v>72</v>
      </c>
      <c r="F1882" s="33"/>
    </row>
    <row r="1883" spans="2:6" x14ac:dyDescent="0.25">
      <c r="B1883" s="22">
        <v>75240</v>
      </c>
      <c r="C1883" s="23" t="s">
        <v>1963</v>
      </c>
      <c r="D1883" s="24" t="s">
        <v>90</v>
      </c>
      <c r="E1883" s="25">
        <v>25.13</v>
      </c>
      <c r="F1883" s="34">
        <f>IF($J$2="Sim",E1883*(1+Inflação!$E$18/100),E1883)</f>
        <v>27.969514089999997</v>
      </c>
    </row>
    <row r="1884" spans="2:6" x14ac:dyDescent="0.25">
      <c r="B1884" s="22">
        <v>75245</v>
      </c>
      <c r="C1884" s="23" t="s">
        <v>1964</v>
      </c>
      <c r="D1884" s="24" t="s">
        <v>90</v>
      </c>
      <c r="E1884" s="25">
        <v>31.77</v>
      </c>
      <c r="F1884" s="33">
        <f>IF($J$2="Sim",E1884*(1+Inflação!$E$18/100),E1884)</f>
        <v>35.359787609999998</v>
      </c>
    </row>
    <row r="1885" spans="2:6" x14ac:dyDescent="0.25">
      <c r="B1885" s="22">
        <v>75248</v>
      </c>
      <c r="C1885" s="23" t="s">
        <v>1965</v>
      </c>
      <c r="D1885" s="24" t="s">
        <v>90</v>
      </c>
      <c r="E1885" s="25">
        <v>66.27</v>
      </c>
      <c r="F1885" s="34">
        <f>IF($J$2="Sim",E1885*(1+Inflação!$E$18/100),E1885)</f>
        <v>73.758046109999995</v>
      </c>
    </row>
    <row r="1886" spans="2:6" x14ac:dyDescent="0.25">
      <c r="B1886" s="22">
        <v>75275</v>
      </c>
      <c r="C1886" s="23" t="s">
        <v>1966</v>
      </c>
      <c r="D1886" s="24" t="s">
        <v>90</v>
      </c>
      <c r="E1886" s="25">
        <v>69.8</v>
      </c>
      <c r="F1886" s="33">
        <f>IF($J$2="Sim",E1886*(1+Inflação!$E$18/100),E1886)</f>
        <v>77.686911399999985</v>
      </c>
    </row>
    <row r="1887" spans="2:6" x14ac:dyDescent="0.25">
      <c r="B1887" s="22">
        <v>75280</v>
      </c>
      <c r="C1887" s="23" t="s">
        <v>1967</v>
      </c>
      <c r="D1887" s="24" t="s">
        <v>90</v>
      </c>
      <c r="E1887" s="25">
        <v>19.21</v>
      </c>
      <c r="F1887" s="34">
        <f>IF($J$2="Sim",E1887*(1+Inflação!$E$18/100),E1887)</f>
        <v>21.380595529999997</v>
      </c>
    </row>
    <row r="1888" spans="2:6" ht="22.5" x14ac:dyDescent="0.25">
      <c r="B1888" s="22">
        <v>75281</v>
      </c>
      <c r="C1888" s="23" t="s">
        <v>1968</v>
      </c>
      <c r="D1888" s="24" t="s">
        <v>90</v>
      </c>
      <c r="E1888" s="25">
        <v>462.3</v>
      </c>
      <c r="F1888" s="33">
        <f>IF($J$2="Sim",E1888*(1+Inflação!$E$18/100),E1888)</f>
        <v>514.53666390000001</v>
      </c>
    </row>
    <row r="1889" spans="2:6" x14ac:dyDescent="0.25">
      <c r="B1889" s="18">
        <v>75600</v>
      </c>
      <c r="C1889" s="19" t="s">
        <v>1969</v>
      </c>
      <c r="D1889" s="20"/>
      <c r="E1889" s="21" t="s">
        <v>72</v>
      </c>
      <c r="F1889" s="34"/>
    </row>
    <row r="1890" spans="2:6" ht="22.5" x14ac:dyDescent="0.25">
      <c r="B1890" s="22">
        <v>75602</v>
      </c>
      <c r="C1890" s="23" t="s">
        <v>1970</v>
      </c>
      <c r="D1890" s="24" t="s">
        <v>74</v>
      </c>
      <c r="E1890" s="25">
        <v>66.84</v>
      </c>
      <c r="F1890" s="33">
        <f>IF($J$2="Sim",E1890*(1+Inflação!$E$18/100),E1890)</f>
        <v>74.392452120000002</v>
      </c>
    </row>
    <row r="1891" spans="2:6" ht="22.5" x14ac:dyDescent="0.25">
      <c r="B1891" s="22">
        <v>75603</v>
      </c>
      <c r="C1891" s="23" t="s">
        <v>1971</v>
      </c>
      <c r="D1891" s="24" t="s">
        <v>74</v>
      </c>
      <c r="E1891" s="25">
        <v>68.03</v>
      </c>
      <c r="F1891" s="34">
        <f>IF($J$2="Sim",E1891*(1+Inflação!$E$18/100),E1891)</f>
        <v>75.716913789999992</v>
      </c>
    </row>
    <row r="1892" spans="2:6" x14ac:dyDescent="0.25">
      <c r="B1892" s="22">
        <v>75606</v>
      </c>
      <c r="C1892" s="23" t="s">
        <v>1972</v>
      </c>
      <c r="D1892" s="24" t="s">
        <v>74</v>
      </c>
      <c r="E1892" s="25">
        <v>205.73</v>
      </c>
      <c r="F1892" s="33">
        <f>IF($J$2="Sim",E1892*(1+Inflação!$E$18/100),E1892)</f>
        <v>228.97604988999996</v>
      </c>
    </row>
    <row r="1893" spans="2:6" x14ac:dyDescent="0.25">
      <c r="B1893" s="22">
        <v>75608</v>
      </c>
      <c r="C1893" s="23" t="s">
        <v>1973</v>
      </c>
      <c r="D1893" s="24" t="s">
        <v>90</v>
      </c>
      <c r="E1893" s="25">
        <v>595.45000000000005</v>
      </c>
      <c r="F1893" s="34">
        <f>IF($J$2="Sim",E1893*(1+Inflação!$E$18/100),E1893)</f>
        <v>662.73168184999997</v>
      </c>
    </row>
    <row r="1894" spans="2:6" x14ac:dyDescent="0.25">
      <c r="B1894" s="22">
        <v>75611</v>
      </c>
      <c r="C1894" s="23" t="s">
        <v>1974</v>
      </c>
      <c r="D1894" s="24" t="s">
        <v>90</v>
      </c>
      <c r="E1894" s="25">
        <v>683.41</v>
      </c>
      <c r="F1894" s="33">
        <f>IF($J$2="Sim",E1894*(1+Inflação!$E$18/100),E1894)</f>
        <v>760.63054612999986</v>
      </c>
    </row>
    <row r="1895" spans="2:6" x14ac:dyDescent="0.25">
      <c r="B1895" s="22">
        <v>75614</v>
      </c>
      <c r="C1895" s="23" t="s">
        <v>1975</v>
      </c>
      <c r="D1895" s="24" t="s">
        <v>90</v>
      </c>
      <c r="E1895" s="25">
        <v>8.2200000000000006</v>
      </c>
      <c r="F1895" s="34">
        <f>IF($J$2="Sim",E1895*(1+Inflação!$E$18/100),E1895)</f>
        <v>9.1488024600000006</v>
      </c>
    </row>
    <row r="1896" spans="2:6" x14ac:dyDescent="0.25">
      <c r="B1896" s="22">
        <v>75617</v>
      </c>
      <c r="C1896" s="23" t="s">
        <v>1976</v>
      </c>
      <c r="D1896" s="24" t="s">
        <v>90</v>
      </c>
      <c r="E1896" s="25">
        <v>12.57</v>
      </c>
      <c r="F1896" s="33">
        <f>IF($J$2="Sim",E1896*(1+Inflação!$E$18/100),E1896)</f>
        <v>13.99032201</v>
      </c>
    </row>
    <row r="1897" spans="2:6" x14ac:dyDescent="0.25">
      <c r="B1897" s="22">
        <v>75620</v>
      </c>
      <c r="C1897" s="23" t="s">
        <v>1977</v>
      </c>
      <c r="D1897" s="24" t="s">
        <v>90</v>
      </c>
      <c r="E1897" s="25">
        <v>32.94</v>
      </c>
      <c r="F1897" s="34">
        <f>IF($J$2="Sim",E1897*(1+Inflação!$E$18/100),E1897)</f>
        <v>36.661989419999998</v>
      </c>
    </row>
    <row r="1898" spans="2:6" x14ac:dyDescent="0.25">
      <c r="B1898" s="22">
        <v>75636</v>
      </c>
      <c r="C1898" s="23" t="s">
        <v>1978</v>
      </c>
      <c r="D1898" s="24" t="s">
        <v>90</v>
      </c>
      <c r="E1898" s="25">
        <v>93.78</v>
      </c>
      <c r="F1898" s="33">
        <f>IF($J$2="Sim",E1898*(1+Inflação!$E$18/100),E1898)</f>
        <v>104.37648354</v>
      </c>
    </row>
    <row r="1899" spans="2:6" x14ac:dyDescent="0.25">
      <c r="B1899" s="22">
        <v>75638</v>
      </c>
      <c r="C1899" s="23" t="s">
        <v>1979</v>
      </c>
      <c r="D1899" s="24" t="s">
        <v>90</v>
      </c>
      <c r="E1899" s="25">
        <v>28.16</v>
      </c>
      <c r="F1899" s="34">
        <f>IF($J$2="Sim",E1899*(1+Inflação!$E$18/100),E1899)</f>
        <v>31.341882879999996</v>
      </c>
    </row>
    <row r="1900" spans="2:6" x14ac:dyDescent="0.25">
      <c r="B1900" s="22">
        <v>75641</v>
      </c>
      <c r="C1900" s="23" t="s">
        <v>1980</v>
      </c>
      <c r="D1900" s="24" t="s">
        <v>90</v>
      </c>
      <c r="E1900" s="25">
        <v>39.32</v>
      </c>
      <c r="F1900" s="33">
        <f>IF($J$2="Sim",E1900*(1+Inflação!$E$18/100),E1900)</f>
        <v>43.762884759999999</v>
      </c>
    </row>
    <row r="1901" spans="2:6" x14ac:dyDescent="0.25">
      <c r="B1901" s="22">
        <v>75653</v>
      </c>
      <c r="C1901" s="23" t="s">
        <v>1981</v>
      </c>
      <c r="D1901" s="24" t="s">
        <v>90</v>
      </c>
      <c r="E1901" s="25">
        <v>145.94999999999999</v>
      </c>
      <c r="F1901" s="34">
        <f>IF($J$2="Sim",E1901*(1+Inflação!$E$18/100),E1901)</f>
        <v>162.44132834999996</v>
      </c>
    </row>
    <row r="1902" spans="2:6" x14ac:dyDescent="0.25">
      <c r="B1902" s="22">
        <v>75656</v>
      </c>
      <c r="C1902" s="23" t="s">
        <v>1982</v>
      </c>
      <c r="D1902" s="24" t="s">
        <v>90</v>
      </c>
      <c r="E1902" s="25">
        <v>235.18</v>
      </c>
      <c r="F1902" s="33">
        <f>IF($J$2="Sim",E1902*(1+Inflação!$E$18/100),E1902)</f>
        <v>261.75369373999996</v>
      </c>
    </row>
    <row r="1903" spans="2:6" x14ac:dyDescent="0.25">
      <c r="B1903" s="22">
        <v>75657</v>
      </c>
      <c r="C1903" s="23" t="s">
        <v>1983</v>
      </c>
      <c r="D1903" s="24" t="s">
        <v>90</v>
      </c>
      <c r="E1903" s="25">
        <v>110.38</v>
      </c>
      <c r="F1903" s="34">
        <f>IF($J$2="Sim",E1903*(1+Inflação!$E$18/100),E1903)</f>
        <v>122.85216733999998</v>
      </c>
    </row>
    <row r="1904" spans="2:6" x14ac:dyDescent="0.25">
      <c r="B1904" s="22">
        <v>75663</v>
      </c>
      <c r="C1904" s="23" t="s">
        <v>1984</v>
      </c>
      <c r="D1904" s="24" t="s">
        <v>90</v>
      </c>
      <c r="E1904" s="25">
        <v>22.79</v>
      </c>
      <c r="F1904" s="33">
        <f>IF($J$2="Sim",E1904*(1+Inflação!$E$18/100),E1904)</f>
        <v>25.365110469999998</v>
      </c>
    </row>
    <row r="1905" spans="2:6" ht="22.5" x14ac:dyDescent="0.25">
      <c r="B1905" s="22">
        <v>75953</v>
      </c>
      <c r="C1905" s="23" t="s">
        <v>1985</v>
      </c>
      <c r="D1905" s="24" t="s">
        <v>90</v>
      </c>
      <c r="E1905" s="25">
        <v>307.20999999999998</v>
      </c>
      <c r="F1905" s="34">
        <f>IF($J$2="Sim",E1905*(1+Inflação!$E$18/100),E1905)</f>
        <v>341.92257952999995</v>
      </c>
    </row>
    <row r="1906" spans="2:6" ht="22.5" x14ac:dyDescent="0.25">
      <c r="B1906" s="22">
        <v>75954</v>
      </c>
      <c r="C1906" s="23" t="s">
        <v>1986</v>
      </c>
      <c r="D1906" s="24" t="s">
        <v>90</v>
      </c>
      <c r="E1906" s="25">
        <v>613.54999999999995</v>
      </c>
      <c r="F1906" s="33">
        <f>IF($J$2="Sim",E1906*(1+Inflação!$E$18/100),E1906)</f>
        <v>682.87685514999987</v>
      </c>
    </row>
    <row r="1907" spans="2:6" ht="22.5" x14ac:dyDescent="0.25">
      <c r="B1907" s="22">
        <v>75955</v>
      </c>
      <c r="C1907" s="23" t="s">
        <v>1987</v>
      </c>
      <c r="D1907" s="24" t="s">
        <v>90</v>
      </c>
      <c r="E1907" s="25">
        <v>673</v>
      </c>
      <c r="F1907" s="34">
        <f>IF($J$2="Sim",E1907*(1+Inflação!$E$18/100),E1907)</f>
        <v>749.04428899999994</v>
      </c>
    </row>
    <row r="1908" spans="2:6" ht="22.5" x14ac:dyDescent="0.25">
      <c r="B1908" s="22">
        <v>75956</v>
      </c>
      <c r="C1908" s="23" t="s">
        <v>1988</v>
      </c>
      <c r="D1908" s="24" t="s">
        <v>90</v>
      </c>
      <c r="E1908" s="25">
        <v>487.19</v>
      </c>
      <c r="F1908" s="33">
        <f>IF($J$2="Sim",E1908*(1+Inflação!$E$18/100),E1908)</f>
        <v>542.23905966999996</v>
      </c>
    </row>
    <row r="1909" spans="2:6" ht="22.5" x14ac:dyDescent="0.25">
      <c r="B1909" s="22">
        <v>75957</v>
      </c>
      <c r="C1909" s="23" t="s">
        <v>1989</v>
      </c>
      <c r="D1909" s="24" t="s">
        <v>90</v>
      </c>
      <c r="E1909" s="25">
        <v>638.16</v>
      </c>
      <c r="F1909" s="34">
        <f>IF($J$2="Sim",E1909*(1+Inflação!$E$18/100),E1909)</f>
        <v>710.26761287999989</v>
      </c>
    </row>
    <row r="1910" spans="2:6" ht="22.5" x14ac:dyDescent="0.25">
      <c r="B1910" s="22">
        <v>75958</v>
      </c>
      <c r="C1910" s="23" t="s">
        <v>1990</v>
      </c>
      <c r="D1910" s="24" t="s">
        <v>90</v>
      </c>
      <c r="E1910" s="25">
        <v>597.53</v>
      </c>
      <c r="F1910" s="33">
        <f>IF($J$2="Sim",E1910*(1+Inflação!$E$18/100),E1910)</f>
        <v>665.04670728999986</v>
      </c>
    </row>
    <row r="1911" spans="2:6" x14ac:dyDescent="0.25">
      <c r="B1911" s="22">
        <v>75959</v>
      </c>
      <c r="C1911" s="23" t="s">
        <v>1991</v>
      </c>
      <c r="D1911" s="24" t="s">
        <v>90</v>
      </c>
      <c r="E1911" s="25">
        <v>253.15</v>
      </c>
      <c r="F1911" s="34">
        <f>IF($J$2="Sim",E1911*(1+Inflação!$E$18/100),E1911)</f>
        <v>281.75417794999998</v>
      </c>
    </row>
    <row r="1912" spans="2:6" x14ac:dyDescent="0.25">
      <c r="B1912" s="18">
        <v>76000</v>
      </c>
      <c r="C1912" s="19" t="s">
        <v>1992</v>
      </c>
      <c r="D1912" s="20"/>
      <c r="E1912" s="21" t="s">
        <v>72</v>
      </c>
      <c r="F1912" s="33"/>
    </row>
    <row r="1913" spans="2:6" x14ac:dyDescent="0.25">
      <c r="B1913" s="22">
        <v>76030</v>
      </c>
      <c r="C1913" s="23" t="s">
        <v>1993</v>
      </c>
      <c r="D1913" s="24" t="s">
        <v>90</v>
      </c>
      <c r="E1913" s="25">
        <v>573.03</v>
      </c>
      <c r="F1913" s="34">
        <f>IF($J$2="Sim",E1913*(1+Inflação!$E$18/100),E1913)</f>
        <v>637.77837878999992</v>
      </c>
    </row>
    <row r="1914" spans="2:6" x14ac:dyDescent="0.25">
      <c r="B1914" s="22">
        <v>76034</v>
      </c>
      <c r="C1914" s="23" t="s">
        <v>1994</v>
      </c>
      <c r="D1914" s="24" t="s">
        <v>90</v>
      </c>
      <c r="E1914" s="25">
        <v>881.27</v>
      </c>
      <c r="F1914" s="33">
        <f>IF($J$2="Sim",E1914*(1+Inflação!$E$18/100),E1914)</f>
        <v>980.84734110999989</v>
      </c>
    </row>
    <row r="1915" spans="2:6" x14ac:dyDescent="0.25">
      <c r="B1915" s="22">
        <v>76037</v>
      </c>
      <c r="C1915" s="23" t="s">
        <v>1995</v>
      </c>
      <c r="D1915" s="24" t="s">
        <v>90</v>
      </c>
      <c r="E1915" s="25">
        <v>2844.18</v>
      </c>
      <c r="F1915" s="34">
        <f>IF($J$2="Sim",E1915*(1+Inflação!$E$18/100),E1915)</f>
        <v>3165.5524307399996</v>
      </c>
    </row>
    <row r="1916" spans="2:6" x14ac:dyDescent="0.25">
      <c r="B1916" s="22">
        <v>76038</v>
      </c>
      <c r="C1916" s="23" t="s">
        <v>1996</v>
      </c>
      <c r="D1916" s="24" t="s">
        <v>90</v>
      </c>
      <c r="E1916" s="25">
        <v>5049.59</v>
      </c>
      <c r="F1916" s="33">
        <f>IF($J$2="Sim",E1916*(1+Inflação!$E$18/100),E1916)</f>
        <v>5620.1583228699992</v>
      </c>
    </row>
    <row r="1917" spans="2:6" x14ac:dyDescent="0.25">
      <c r="B1917" s="22">
        <v>76039</v>
      </c>
      <c r="C1917" s="23" t="s">
        <v>1997</v>
      </c>
      <c r="D1917" s="24" t="s">
        <v>90</v>
      </c>
      <c r="E1917" s="25">
        <v>7898.47</v>
      </c>
      <c r="F1917" s="34">
        <f>IF($J$2="Sim",E1917*(1+Inflação!$E$18/100),E1917)</f>
        <v>8790.9418207099989</v>
      </c>
    </row>
    <row r="1918" spans="2:6" x14ac:dyDescent="0.25">
      <c r="B1918" s="18">
        <v>76400</v>
      </c>
      <c r="C1918" s="19" t="s">
        <v>1998</v>
      </c>
      <c r="D1918" s="20"/>
      <c r="E1918" s="21" t="s">
        <v>72</v>
      </c>
      <c r="F1918" s="33"/>
    </row>
    <row r="1919" spans="2:6" x14ac:dyDescent="0.25">
      <c r="B1919" s="22">
        <v>76402</v>
      </c>
      <c r="C1919" s="23" t="s">
        <v>1999</v>
      </c>
      <c r="D1919" s="24" t="s">
        <v>90</v>
      </c>
      <c r="E1919" s="25">
        <v>498.08</v>
      </c>
      <c r="F1919" s="34">
        <f>IF($J$2="Sim",E1919*(1+Inflação!$E$18/100),E1919)</f>
        <v>554.3595534399999</v>
      </c>
    </row>
    <row r="1920" spans="2:6" x14ac:dyDescent="0.25">
      <c r="B1920" s="22">
        <v>76405</v>
      </c>
      <c r="C1920" s="23" t="s">
        <v>2000</v>
      </c>
      <c r="D1920" s="24" t="s">
        <v>90</v>
      </c>
      <c r="E1920" s="25">
        <v>125.18</v>
      </c>
      <c r="F1920" s="33">
        <f>IF($J$2="Sim",E1920*(1+Inflação!$E$18/100),E1920)</f>
        <v>139.32446374</v>
      </c>
    </row>
    <row r="1921" spans="2:6" x14ac:dyDescent="0.25">
      <c r="B1921" s="22">
        <v>76407</v>
      </c>
      <c r="C1921" s="23" t="s">
        <v>2001</v>
      </c>
      <c r="D1921" s="24" t="s">
        <v>90</v>
      </c>
      <c r="E1921" s="25">
        <v>325.5</v>
      </c>
      <c r="F1921" s="34">
        <f>IF($J$2="Sim",E1921*(1+Inflação!$E$18/100),E1921)</f>
        <v>362.27922149999995</v>
      </c>
    </row>
    <row r="1922" spans="2:6" ht="22.5" x14ac:dyDescent="0.25">
      <c r="B1922" s="22">
        <v>76408</v>
      </c>
      <c r="C1922" s="23" t="s">
        <v>2002</v>
      </c>
      <c r="D1922" s="24" t="s">
        <v>90</v>
      </c>
      <c r="E1922" s="25">
        <v>482.18</v>
      </c>
      <c r="F1922" s="33">
        <f>IF($J$2="Sim",E1922*(1+Inflação!$E$18/100),E1922)</f>
        <v>536.66296474000001</v>
      </c>
    </row>
    <row r="1923" spans="2:6" x14ac:dyDescent="0.25">
      <c r="B1923" s="22">
        <v>76420</v>
      </c>
      <c r="C1923" s="23" t="s">
        <v>2003</v>
      </c>
      <c r="D1923" s="24" t="s">
        <v>90</v>
      </c>
      <c r="E1923" s="25">
        <v>28.43</v>
      </c>
      <c r="F1923" s="34">
        <f>IF($J$2="Sim",E1923*(1+Inflação!$E$18/100),E1923)</f>
        <v>31.642390989999996</v>
      </c>
    </row>
    <row r="1924" spans="2:6" x14ac:dyDescent="0.25">
      <c r="B1924" s="22">
        <v>76425</v>
      </c>
      <c r="C1924" s="23" t="s">
        <v>2004</v>
      </c>
      <c r="D1924" s="24" t="s">
        <v>90</v>
      </c>
      <c r="E1924" s="25">
        <v>391.97</v>
      </c>
      <c r="F1924" s="33">
        <f>IF($J$2="Sim",E1924*(1+Inflação!$E$18/100),E1924)</f>
        <v>436.25986620999998</v>
      </c>
    </row>
    <row r="1925" spans="2:6" x14ac:dyDescent="0.25">
      <c r="B1925" s="22">
        <v>76431</v>
      </c>
      <c r="C1925" s="23" t="s">
        <v>2005</v>
      </c>
      <c r="D1925" s="24" t="s">
        <v>90</v>
      </c>
      <c r="E1925" s="25">
        <v>105.51</v>
      </c>
      <c r="F1925" s="34">
        <f>IF($J$2="Sim",E1925*(1+Inflação!$E$18/100),E1925)</f>
        <v>117.43189142999999</v>
      </c>
    </row>
    <row r="1926" spans="2:6" x14ac:dyDescent="0.25">
      <c r="B1926" s="22">
        <v>76433</v>
      </c>
      <c r="C1926" s="23" t="s">
        <v>2006</v>
      </c>
      <c r="D1926" s="24" t="s">
        <v>90</v>
      </c>
      <c r="E1926" s="25">
        <v>82.87</v>
      </c>
      <c r="F1926" s="33">
        <f>IF($J$2="Sim",E1926*(1+Inflação!$E$18/100),E1926)</f>
        <v>92.233729909999994</v>
      </c>
    </row>
    <row r="1927" spans="2:6" x14ac:dyDescent="0.25">
      <c r="B1927" s="22">
        <v>76441</v>
      </c>
      <c r="C1927" s="23" t="s">
        <v>2007</v>
      </c>
      <c r="D1927" s="24" t="s">
        <v>90</v>
      </c>
      <c r="E1927" s="25">
        <v>310.87</v>
      </c>
      <c r="F1927" s="34">
        <f>IF($J$2="Sim",E1927*(1+Inflação!$E$18/100),E1927)</f>
        <v>345.99613390999997</v>
      </c>
    </row>
    <row r="1928" spans="2:6" x14ac:dyDescent="0.25">
      <c r="B1928" s="22">
        <v>76456</v>
      </c>
      <c r="C1928" s="23" t="s">
        <v>2008</v>
      </c>
      <c r="D1928" s="24" t="s">
        <v>90</v>
      </c>
      <c r="E1928" s="25">
        <v>43.28</v>
      </c>
      <c r="F1928" s="33">
        <f>IF($J$2="Sim",E1928*(1+Inflação!$E$18/100),E1928)</f>
        <v>48.17033704</v>
      </c>
    </row>
    <row r="1929" spans="2:6" x14ac:dyDescent="0.25">
      <c r="B1929" s="22">
        <v>76459</v>
      </c>
      <c r="C1929" s="23" t="s">
        <v>2009</v>
      </c>
      <c r="D1929" s="24" t="s">
        <v>90</v>
      </c>
      <c r="E1929" s="25">
        <v>35.69</v>
      </c>
      <c r="F1929" s="34">
        <f>IF($J$2="Sim",E1929*(1+Inflação!$E$18/100),E1929)</f>
        <v>39.722720169999995</v>
      </c>
    </row>
    <row r="1930" spans="2:6" ht="22.5" x14ac:dyDescent="0.25">
      <c r="B1930" s="22">
        <v>76461</v>
      </c>
      <c r="C1930" s="23" t="s">
        <v>2010</v>
      </c>
      <c r="D1930" s="24" t="s">
        <v>90</v>
      </c>
      <c r="E1930" s="25">
        <v>45.77</v>
      </c>
      <c r="F1930" s="33">
        <f>IF($J$2="Sim",E1930*(1+Inflação!$E$18/100),E1930)</f>
        <v>50.941689609999997</v>
      </c>
    </row>
    <row r="1931" spans="2:6" x14ac:dyDescent="0.25">
      <c r="B1931" s="22">
        <v>76468</v>
      </c>
      <c r="C1931" s="23" t="s">
        <v>2011</v>
      </c>
      <c r="D1931" s="24" t="s">
        <v>90</v>
      </c>
      <c r="E1931" s="25">
        <v>414.43</v>
      </c>
      <c r="F1931" s="34">
        <f>IF($J$2="Sim",E1931*(1+Inflação!$E$18/100),E1931)</f>
        <v>461.25768898999996</v>
      </c>
    </row>
    <row r="1932" spans="2:6" x14ac:dyDescent="0.25">
      <c r="B1932" s="18">
        <v>76700</v>
      </c>
      <c r="C1932" s="19" t="s">
        <v>2012</v>
      </c>
      <c r="D1932" s="20"/>
      <c r="E1932" s="21" t="s">
        <v>72</v>
      </c>
      <c r="F1932" s="33"/>
    </row>
    <row r="1933" spans="2:6" ht="22.5" x14ac:dyDescent="0.25">
      <c r="B1933" s="22">
        <v>76701</v>
      </c>
      <c r="C1933" s="23" t="s">
        <v>2013</v>
      </c>
      <c r="D1933" s="24" t="s">
        <v>90</v>
      </c>
      <c r="E1933" s="25">
        <v>1754.25</v>
      </c>
      <c r="F1933" s="34">
        <f>IF($J$2="Sim",E1933*(1+Inflação!$E$18/100),E1933)</f>
        <v>1952.4679702499998</v>
      </c>
    </row>
    <row r="1934" spans="2:6" ht="22.5" x14ac:dyDescent="0.25">
      <c r="B1934" s="22">
        <v>76710</v>
      </c>
      <c r="C1934" s="23" t="s">
        <v>2014</v>
      </c>
      <c r="D1934" s="24" t="s">
        <v>90</v>
      </c>
      <c r="E1934" s="25">
        <v>151.38</v>
      </c>
      <c r="F1934" s="33">
        <f>IF($J$2="Sim",E1934*(1+Inflação!$E$18/100),E1934)</f>
        <v>168.48488033999999</v>
      </c>
    </row>
    <row r="1935" spans="2:6" ht="22.5" x14ac:dyDescent="0.25">
      <c r="B1935" s="22">
        <v>76711</v>
      </c>
      <c r="C1935" s="23" t="s">
        <v>2015</v>
      </c>
      <c r="D1935" s="24" t="s">
        <v>90</v>
      </c>
      <c r="E1935" s="25">
        <v>197.07</v>
      </c>
      <c r="F1935" s="34">
        <f>IF($J$2="Sim",E1935*(1+Inflação!$E$18/100),E1935)</f>
        <v>219.33753050999997</v>
      </c>
    </row>
    <row r="1936" spans="2:6" ht="22.5" x14ac:dyDescent="0.25">
      <c r="B1936" s="22">
        <v>76712</v>
      </c>
      <c r="C1936" s="23" t="s">
        <v>2016</v>
      </c>
      <c r="D1936" s="24" t="s">
        <v>90</v>
      </c>
      <c r="E1936" s="25">
        <v>189.24</v>
      </c>
      <c r="F1936" s="33">
        <f>IF($J$2="Sim",E1936*(1+Inflação!$E$18/100),E1936)</f>
        <v>210.62279531999999</v>
      </c>
    </row>
    <row r="1937" spans="2:6" ht="22.5" x14ac:dyDescent="0.25">
      <c r="B1937" s="22">
        <v>76713</v>
      </c>
      <c r="C1937" s="23" t="s">
        <v>2017</v>
      </c>
      <c r="D1937" s="24" t="s">
        <v>90</v>
      </c>
      <c r="E1937" s="25">
        <v>283.47000000000003</v>
      </c>
      <c r="F1937" s="34">
        <f>IF($J$2="Sim",E1937*(1+Inflação!$E$18/100),E1937)</f>
        <v>315.50012571000002</v>
      </c>
    </row>
    <row r="1938" spans="2:6" ht="22.5" x14ac:dyDescent="0.25">
      <c r="B1938" s="22">
        <v>76714</v>
      </c>
      <c r="C1938" s="23" t="s">
        <v>2018</v>
      </c>
      <c r="D1938" s="24" t="s">
        <v>90</v>
      </c>
      <c r="E1938" s="25">
        <v>441.07</v>
      </c>
      <c r="F1938" s="33">
        <f>IF($J$2="Sim",E1938*(1+Inflação!$E$18/100),E1938)</f>
        <v>490.90782250999996</v>
      </c>
    </row>
    <row r="1939" spans="2:6" ht="22.5" x14ac:dyDescent="0.25">
      <c r="B1939" s="22">
        <v>76716</v>
      </c>
      <c r="C1939" s="23" t="s">
        <v>2019</v>
      </c>
      <c r="D1939" s="24" t="s">
        <v>90</v>
      </c>
      <c r="E1939" s="25">
        <v>590.33000000000004</v>
      </c>
      <c r="F1939" s="34">
        <f>IF($J$2="Sim",E1939*(1+Inflação!$E$18/100),E1939)</f>
        <v>657.03315768999994</v>
      </c>
    </row>
    <row r="1940" spans="2:6" x14ac:dyDescent="0.25">
      <c r="B1940" s="22">
        <v>76717</v>
      </c>
      <c r="C1940" s="23" t="s">
        <v>2020</v>
      </c>
      <c r="D1940" s="24" t="s">
        <v>90</v>
      </c>
      <c r="E1940" s="25">
        <v>25.18</v>
      </c>
      <c r="F1940" s="33">
        <f>IF($J$2="Sim",E1940*(1+Inflação!$E$18/100),E1940)</f>
        <v>28.025163739999996</v>
      </c>
    </row>
    <row r="1941" spans="2:6" x14ac:dyDescent="0.25">
      <c r="B1941" s="18">
        <v>76800</v>
      </c>
      <c r="C1941" s="19" t="s">
        <v>2021</v>
      </c>
      <c r="D1941" s="20"/>
      <c r="E1941" s="21" t="s">
        <v>72</v>
      </c>
      <c r="F1941" s="34"/>
    </row>
    <row r="1942" spans="2:6" ht="22.5" x14ac:dyDescent="0.25">
      <c r="B1942" s="22">
        <v>76803</v>
      </c>
      <c r="C1942" s="23" t="s">
        <v>2022</v>
      </c>
      <c r="D1942" s="24" t="s">
        <v>90</v>
      </c>
      <c r="E1942" s="25">
        <v>467.48</v>
      </c>
      <c r="F1942" s="33">
        <f>IF($J$2="Sim",E1942*(1+Inflação!$E$18/100),E1942)</f>
        <v>520.30196763999993</v>
      </c>
    </row>
    <row r="1943" spans="2:6" ht="22.5" x14ac:dyDescent="0.25">
      <c r="B1943" s="22">
        <v>76807</v>
      </c>
      <c r="C1943" s="23" t="s">
        <v>2023</v>
      </c>
      <c r="D1943" s="24" t="s">
        <v>90</v>
      </c>
      <c r="E1943" s="25">
        <v>660.44</v>
      </c>
      <c r="F1943" s="34">
        <f>IF($J$2="Sim",E1943*(1+Inflação!$E$18/100),E1943)</f>
        <v>735.06509691999997</v>
      </c>
    </row>
    <row r="1944" spans="2:6" ht="22.5" x14ac:dyDescent="0.25">
      <c r="B1944" s="22">
        <v>76818</v>
      </c>
      <c r="C1944" s="23" t="s">
        <v>2024</v>
      </c>
      <c r="D1944" s="24" t="s">
        <v>90</v>
      </c>
      <c r="E1944" s="25">
        <v>515.48</v>
      </c>
      <c r="F1944" s="33">
        <f>IF($J$2="Sim",E1944*(1+Inflação!$E$18/100),E1944)</f>
        <v>573.72563163999996</v>
      </c>
    </row>
    <row r="1945" spans="2:6" ht="22.5" x14ac:dyDescent="0.25">
      <c r="B1945" s="22">
        <v>76821</v>
      </c>
      <c r="C1945" s="23" t="s">
        <v>2025</v>
      </c>
      <c r="D1945" s="24" t="s">
        <v>90</v>
      </c>
      <c r="E1945" s="25">
        <v>370.14</v>
      </c>
      <c r="F1945" s="34">
        <f>IF($J$2="Sim",E1945*(1+Inflação!$E$18/100),E1945)</f>
        <v>411.96322901999997</v>
      </c>
    </row>
    <row r="1946" spans="2:6" ht="22.5" x14ac:dyDescent="0.25">
      <c r="B1946" s="22">
        <v>76822</v>
      </c>
      <c r="C1946" s="23" t="s">
        <v>2026</v>
      </c>
      <c r="D1946" s="24" t="s">
        <v>90</v>
      </c>
      <c r="E1946" s="25">
        <v>923.05</v>
      </c>
      <c r="F1946" s="33">
        <f>IF($J$2="Sim",E1946*(1+Inflação!$E$18/100),E1946)</f>
        <v>1027.3481886499999</v>
      </c>
    </row>
    <row r="1947" spans="2:6" ht="22.5" x14ac:dyDescent="0.25">
      <c r="B1947" s="22">
        <v>76823</v>
      </c>
      <c r="C1947" s="23" t="s">
        <v>2027</v>
      </c>
      <c r="D1947" s="24" t="s">
        <v>90</v>
      </c>
      <c r="E1947" s="25">
        <v>1197.3699999999999</v>
      </c>
      <c r="F1947" s="34">
        <f>IF($J$2="Sim",E1947*(1+Inflação!$E$18/100),E1947)</f>
        <v>1332.6644284099998</v>
      </c>
    </row>
    <row r="1948" spans="2:6" ht="22.5" x14ac:dyDescent="0.25">
      <c r="B1948" s="22">
        <v>76824</v>
      </c>
      <c r="C1948" s="23" t="s">
        <v>2028</v>
      </c>
      <c r="D1948" s="24" t="s">
        <v>90</v>
      </c>
      <c r="E1948" s="25">
        <v>1525.01</v>
      </c>
      <c r="F1948" s="33">
        <f>IF($J$2="Sim",E1948*(1+Inflação!$E$18/100),E1948)</f>
        <v>1697.3254549299998</v>
      </c>
    </row>
    <row r="1949" spans="2:6" ht="22.5" x14ac:dyDescent="0.25">
      <c r="B1949" s="22">
        <v>76826</v>
      </c>
      <c r="C1949" s="23" t="s">
        <v>2029</v>
      </c>
      <c r="D1949" s="24" t="s">
        <v>90</v>
      </c>
      <c r="E1949" s="25">
        <v>451.7</v>
      </c>
      <c r="F1949" s="34">
        <f>IF($J$2="Sim",E1949*(1+Inflação!$E$18/100),E1949)</f>
        <v>502.73893809999993</v>
      </c>
    </row>
    <row r="1950" spans="2:6" ht="22.5" x14ac:dyDescent="0.25">
      <c r="B1950" s="22">
        <v>76827</v>
      </c>
      <c r="C1950" s="23" t="s">
        <v>2030</v>
      </c>
      <c r="D1950" s="24" t="s">
        <v>90</v>
      </c>
      <c r="E1950" s="25">
        <v>357.07</v>
      </c>
      <c r="F1950" s="33">
        <f>IF($J$2="Sim",E1950*(1+Inflação!$E$18/100),E1950)</f>
        <v>397.41641050999993</v>
      </c>
    </row>
    <row r="1951" spans="2:6" x14ac:dyDescent="0.25">
      <c r="B1951" s="22">
        <v>76836</v>
      </c>
      <c r="C1951" s="23" t="s">
        <v>2031</v>
      </c>
      <c r="D1951" s="24" t="s">
        <v>74</v>
      </c>
      <c r="E1951" s="25">
        <v>938.86</v>
      </c>
      <c r="F1951" s="34">
        <f>IF($J$2="Sim",E1951*(1+Inflação!$E$18/100),E1951)</f>
        <v>1044.94460798</v>
      </c>
    </row>
    <row r="1952" spans="2:6" x14ac:dyDescent="0.25">
      <c r="B1952" s="22">
        <v>76890</v>
      </c>
      <c r="C1952" s="23" t="s">
        <v>2032</v>
      </c>
      <c r="D1952" s="24" t="s">
        <v>90</v>
      </c>
      <c r="E1952" s="25">
        <v>54.49</v>
      </c>
      <c r="F1952" s="33">
        <f>IF($J$2="Sim",E1952*(1+Inflação!$E$18/100),E1952)</f>
        <v>60.646988569999998</v>
      </c>
    </row>
    <row r="1953" spans="2:6" ht="22.5" x14ac:dyDescent="0.25">
      <c r="B1953" s="22">
        <v>76891</v>
      </c>
      <c r="C1953" s="23" t="s">
        <v>2033</v>
      </c>
      <c r="D1953" s="24" t="s">
        <v>90</v>
      </c>
      <c r="E1953" s="25">
        <v>76.09</v>
      </c>
      <c r="F1953" s="34">
        <f>IF($J$2="Sim",E1953*(1+Inflação!$E$18/100),E1953)</f>
        <v>84.68763736999999</v>
      </c>
    </row>
    <row r="1954" spans="2:6" ht="22.5" x14ac:dyDescent="0.25">
      <c r="B1954" s="22">
        <v>76895</v>
      </c>
      <c r="C1954" s="23" t="s">
        <v>2034</v>
      </c>
      <c r="D1954" s="24" t="s">
        <v>90</v>
      </c>
      <c r="E1954" s="25">
        <v>47.42</v>
      </c>
      <c r="F1954" s="33">
        <f>IF($J$2="Sim",E1954*(1+Inflação!$E$18/100),E1954)</f>
        <v>52.77812806</v>
      </c>
    </row>
    <row r="1955" spans="2:6" ht="22.5" x14ac:dyDescent="0.25">
      <c r="B1955" s="22">
        <v>76896</v>
      </c>
      <c r="C1955" s="23" t="s">
        <v>2035</v>
      </c>
      <c r="D1955" s="24" t="s">
        <v>90</v>
      </c>
      <c r="E1955" s="25">
        <v>37.869999999999997</v>
      </c>
      <c r="F1955" s="34">
        <f>IF($J$2="Sim",E1955*(1+Inflação!$E$18/100),E1955)</f>
        <v>42.149044909999994</v>
      </c>
    </row>
    <row r="1956" spans="2:6" ht="22.5" x14ac:dyDescent="0.25">
      <c r="B1956" s="22">
        <v>76898</v>
      </c>
      <c r="C1956" s="23" t="s">
        <v>2036</v>
      </c>
      <c r="D1956" s="24" t="s">
        <v>90</v>
      </c>
      <c r="E1956" s="25">
        <v>234.99</v>
      </c>
      <c r="F1956" s="33">
        <f>IF($J$2="Sim",E1956*(1+Inflação!$E$18/100),E1956)</f>
        <v>261.54222506999997</v>
      </c>
    </row>
    <row r="1957" spans="2:6" x14ac:dyDescent="0.25">
      <c r="B1957" s="18">
        <v>76900</v>
      </c>
      <c r="C1957" s="19" t="s">
        <v>2037</v>
      </c>
      <c r="D1957" s="20"/>
      <c r="E1957" s="21" t="s">
        <v>72</v>
      </c>
      <c r="F1957" s="34"/>
    </row>
    <row r="1958" spans="2:6" x14ac:dyDescent="0.25">
      <c r="B1958" s="22">
        <v>76901</v>
      </c>
      <c r="C1958" s="23" t="s">
        <v>2038</v>
      </c>
      <c r="D1958" s="24" t="s">
        <v>90</v>
      </c>
      <c r="E1958" s="25">
        <v>598.02</v>
      </c>
      <c r="F1958" s="33">
        <f>IF($J$2="Sim",E1958*(1+Inflação!$E$18/100),E1958)</f>
        <v>665.59207385999991</v>
      </c>
    </row>
    <row r="1959" spans="2:6" x14ac:dyDescent="0.25">
      <c r="B1959" s="18">
        <v>77200</v>
      </c>
      <c r="C1959" s="19" t="s">
        <v>2039</v>
      </c>
      <c r="D1959" s="20"/>
      <c r="E1959" s="21" t="s">
        <v>72</v>
      </c>
      <c r="F1959" s="34"/>
    </row>
    <row r="1960" spans="2:6" x14ac:dyDescent="0.25">
      <c r="B1960" s="22">
        <v>77215</v>
      </c>
      <c r="C1960" s="23" t="s">
        <v>2040</v>
      </c>
      <c r="D1960" s="24" t="s">
        <v>90</v>
      </c>
      <c r="E1960" s="25">
        <v>107.08</v>
      </c>
      <c r="F1960" s="33">
        <f>IF($J$2="Sim",E1960*(1+Inflação!$E$18/100),E1960)</f>
        <v>119.17929043999999</v>
      </c>
    </row>
    <row r="1961" spans="2:6" x14ac:dyDescent="0.25">
      <c r="B1961" s="22">
        <v>77223</v>
      </c>
      <c r="C1961" s="23" t="s">
        <v>2041</v>
      </c>
      <c r="D1961" s="24" t="s">
        <v>90</v>
      </c>
      <c r="E1961" s="25">
        <v>488.46</v>
      </c>
      <c r="F1961" s="34">
        <f>IF($J$2="Sim",E1961*(1+Inflação!$E$18/100),E1961)</f>
        <v>543.65256077999993</v>
      </c>
    </row>
    <row r="1962" spans="2:6" x14ac:dyDescent="0.25">
      <c r="B1962" s="22">
        <v>77226</v>
      </c>
      <c r="C1962" s="23" t="s">
        <v>2042</v>
      </c>
      <c r="D1962" s="24" t="s">
        <v>90</v>
      </c>
      <c r="E1962" s="25">
        <v>323.39999999999998</v>
      </c>
      <c r="F1962" s="33">
        <f>IF($J$2="Sim",E1962*(1+Inflação!$E$18/100),E1962)</f>
        <v>359.94193619999993</v>
      </c>
    </row>
    <row r="1963" spans="2:6" ht="22.5" x14ac:dyDescent="0.25">
      <c r="B1963" s="22">
        <v>77227</v>
      </c>
      <c r="C1963" s="23" t="s">
        <v>2043</v>
      </c>
      <c r="D1963" s="24" t="s">
        <v>90</v>
      </c>
      <c r="E1963" s="25">
        <v>273.3</v>
      </c>
      <c r="F1963" s="34">
        <f>IF($J$2="Sim",E1963*(1+Inflação!$E$18/100),E1963)</f>
        <v>304.18098689999999</v>
      </c>
    </row>
    <row r="1964" spans="2:6" ht="22.5" x14ac:dyDescent="0.25">
      <c r="B1964" s="22">
        <v>77232</v>
      </c>
      <c r="C1964" s="23" t="s">
        <v>2044</v>
      </c>
      <c r="D1964" s="24" t="s">
        <v>90</v>
      </c>
      <c r="E1964" s="25">
        <v>47.75</v>
      </c>
      <c r="F1964" s="33">
        <f>IF($J$2="Sim",E1964*(1+Inflação!$E$18/100),E1964)</f>
        <v>53.145415749999998</v>
      </c>
    </row>
    <row r="1965" spans="2:6" x14ac:dyDescent="0.25">
      <c r="B1965" s="22">
        <v>77236</v>
      </c>
      <c r="C1965" s="23" t="s">
        <v>2045</v>
      </c>
      <c r="D1965" s="24" t="s">
        <v>90</v>
      </c>
      <c r="E1965" s="25">
        <v>27.63</v>
      </c>
      <c r="F1965" s="34">
        <f>IF($J$2="Sim",E1965*(1+Inflação!$E$18/100),E1965)</f>
        <v>30.751996589999997</v>
      </c>
    </row>
    <row r="1966" spans="2:6" x14ac:dyDescent="0.25">
      <c r="B1966" s="22">
        <v>77237</v>
      </c>
      <c r="C1966" s="23" t="s">
        <v>2046</v>
      </c>
      <c r="D1966" s="24" t="s">
        <v>90</v>
      </c>
      <c r="E1966" s="25">
        <v>34.81</v>
      </c>
      <c r="F1966" s="33">
        <f>IF($J$2="Sim",E1966*(1+Inflação!$E$18/100),E1966)</f>
        <v>38.743286329999997</v>
      </c>
    </row>
    <row r="1967" spans="2:6" x14ac:dyDescent="0.25">
      <c r="B1967" s="22">
        <v>77238</v>
      </c>
      <c r="C1967" s="23" t="s">
        <v>2047</v>
      </c>
      <c r="D1967" s="24" t="s">
        <v>90</v>
      </c>
      <c r="E1967" s="25">
        <v>35.340000000000003</v>
      </c>
      <c r="F1967" s="34">
        <f>IF($J$2="Sim",E1967*(1+Inflação!$E$18/100),E1967)</f>
        <v>39.333172619999999</v>
      </c>
    </row>
    <row r="1968" spans="2:6" x14ac:dyDescent="0.25">
      <c r="B1968" s="22">
        <v>77240</v>
      </c>
      <c r="C1968" s="23" t="s">
        <v>2048</v>
      </c>
      <c r="D1968" s="24" t="s">
        <v>90</v>
      </c>
      <c r="E1968" s="25">
        <v>41.96</v>
      </c>
      <c r="F1968" s="33">
        <f>IF($J$2="Sim",E1968*(1+Inflação!$E$18/100),E1968)</f>
        <v>46.701186279999995</v>
      </c>
    </row>
    <row r="1969" spans="2:6" x14ac:dyDescent="0.25">
      <c r="B1969" s="22">
        <v>77241</v>
      </c>
      <c r="C1969" s="23" t="s">
        <v>2049</v>
      </c>
      <c r="D1969" s="24" t="s">
        <v>90</v>
      </c>
      <c r="E1969" s="25">
        <v>173.69</v>
      </c>
      <c r="F1969" s="34">
        <f>IF($J$2="Sim",E1969*(1+Inflação!$E$18/100),E1969)</f>
        <v>193.31575416999999</v>
      </c>
    </row>
    <row r="1970" spans="2:6" ht="22.5" x14ac:dyDescent="0.25">
      <c r="B1970" s="22">
        <v>77242</v>
      </c>
      <c r="C1970" s="23" t="s">
        <v>2050</v>
      </c>
      <c r="D1970" s="24" t="s">
        <v>90</v>
      </c>
      <c r="E1970" s="25">
        <v>408.84</v>
      </c>
      <c r="F1970" s="33">
        <f>IF($J$2="Sim",E1970*(1+Inflação!$E$18/100),E1970)</f>
        <v>455.03605811999995</v>
      </c>
    </row>
    <row r="1971" spans="2:6" ht="22.5" x14ac:dyDescent="0.25">
      <c r="B1971" s="22">
        <v>77243</v>
      </c>
      <c r="C1971" s="23" t="s">
        <v>2051</v>
      </c>
      <c r="D1971" s="24" t="s">
        <v>90</v>
      </c>
      <c r="E1971" s="25">
        <v>1306.98</v>
      </c>
      <c r="F1971" s="34">
        <f>IF($J$2="Sim",E1971*(1+Inflação!$E$18/100),E1971)</f>
        <v>1454.65959114</v>
      </c>
    </row>
    <row r="1972" spans="2:6" x14ac:dyDescent="0.25">
      <c r="B1972" s="22">
        <v>77244</v>
      </c>
      <c r="C1972" s="23" t="s">
        <v>2052</v>
      </c>
      <c r="D1972" s="24" t="s">
        <v>90</v>
      </c>
      <c r="E1972" s="25">
        <v>367.91</v>
      </c>
      <c r="F1972" s="33">
        <f>IF($J$2="Sim",E1972*(1+Inflação!$E$18/100),E1972)</f>
        <v>409.48125462999997</v>
      </c>
    </row>
    <row r="1973" spans="2:6" ht="22.5" x14ac:dyDescent="0.25">
      <c r="B1973" s="22">
        <v>77245</v>
      </c>
      <c r="C1973" s="23" t="s">
        <v>2053</v>
      </c>
      <c r="D1973" s="24" t="s">
        <v>90</v>
      </c>
      <c r="E1973" s="25">
        <v>332.35</v>
      </c>
      <c r="F1973" s="34">
        <f>IF($J$2="Sim",E1973*(1+Inflação!$E$18/100),E1973)</f>
        <v>369.90322355000001</v>
      </c>
    </row>
    <row r="1974" spans="2:6" x14ac:dyDescent="0.25">
      <c r="B1974" s="22">
        <v>77246</v>
      </c>
      <c r="C1974" s="23" t="s">
        <v>2054</v>
      </c>
      <c r="D1974" s="24" t="s">
        <v>90</v>
      </c>
      <c r="E1974" s="25">
        <v>176.96</v>
      </c>
      <c r="F1974" s="33">
        <f>IF($J$2="Sim",E1974*(1+Inflação!$E$18/100),E1974)</f>
        <v>196.95524128</v>
      </c>
    </row>
    <row r="1975" spans="2:6" x14ac:dyDescent="0.25">
      <c r="B1975" s="18">
        <v>77600</v>
      </c>
      <c r="C1975" s="19" t="s">
        <v>2055</v>
      </c>
      <c r="D1975" s="20"/>
      <c r="E1975" s="21" t="s">
        <v>72</v>
      </c>
      <c r="F1975" s="34"/>
    </row>
    <row r="1976" spans="2:6" x14ac:dyDescent="0.25">
      <c r="B1976" s="22">
        <v>77605</v>
      </c>
      <c r="C1976" s="23" t="s">
        <v>2056</v>
      </c>
      <c r="D1976" s="24" t="s">
        <v>238</v>
      </c>
      <c r="E1976" s="25">
        <v>1163</v>
      </c>
      <c r="F1976" s="33">
        <f>IF($J$2="Sim",E1976*(1+Inflação!$E$18/100),E1976)</f>
        <v>1294.4108589999998</v>
      </c>
    </row>
    <row r="1977" spans="2:6" x14ac:dyDescent="0.25">
      <c r="B1977" s="22">
        <v>77615</v>
      </c>
      <c r="C1977" s="23" t="s">
        <v>2057</v>
      </c>
      <c r="D1977" s="24" t="s">
        <v>238</v>
      </c>
      <c r="E1977" s="25">
        <v>453.36</v>
      </c>
      <c r="F1977" s="34">
        <f>IF($J$2="Sim",E1977*(1+Inflação!$E$18/100),E1977)</f>
        <v>504.58650647999997</v>
      </c>
    </row>
    <row r="1978" spans="2:6" x14ac:dyDescent="0.25">
      <c r="B1978" s="22">
        <v>77619</v>
      </c>
      <c r="C1978" s="23" t="s">
        <v>2058</v>
      </c>
      <c r="D1978" s="24" t="s">
        <v>238</v>
      </c>
      <c r="E1978" s="25">
        <v>377.67</v>
      </c>
      <c r="F1978" s="33">
        <f>IF($J$2="Sim",E1978*(1+Inflação!$E$18/100),E1978)</f>
        <v>420.34406630999996</v>
      </c>
    </row>
    <row r="1979" spans="2:6" ht="22.5" x14ac:dyDescent="0.25">
      <c r="B1979" s="22">
        <v>77620</v>
      </c>
      <c r="C1979" s="23" t="s">
        <v>2059</v>
      </c>
      <c r="D1979" s="24" t="s">
        <v>238</v>
      </c>
      <c r="E1979" s="25">
        <v>508.89</v>
      </c>
      <c r="F1979" s="34">
        <f>IF($J$2="Sim",E1979*(1+Inflação!$E$18/100),E1979)</f>
        <v>566.39100776999999</v>
      </c>
    </row>
    <row r="1980" spans="2:6" ht="22.5" x14ac:dyDescent="0.25">
      <c r="B1980" s="22">
        <v>77622</v>
      </c>
      <c r="C1980" s="23" t="s">
        <v>2060</v>
      </c>
      <c r="D1980" s="24" t="s">
        <v>238</v>
      </c>
      <c r="E1980" s="25">
        <v>440.06</v>
      </c>
      <c r="F1980" s="33">
        <f>IF($J$2="Sim",E1980*(1+Inflação!$E$18/100),E1980)</f>
        <v>489.78369957999996</v>
      </c>
    </row>
    <row r="1981" spans="2:6" ht="22.5" x14ac:dyDescent="0.25">
      <c r="B1981" s="22">
        <v>77624</v>
      </c>
      <c r="C1981" s="23" t="s">
        <v>2061</v>
      </c>
      <c r="D1981" s="24" t="s">
        <v>238</v>
      </c>
      <c r="E1981" s="25">
        <v>674.67</v>
      </c>
      <c r="F1981" s="34">
        <f>IF($J$2="Sim",E1981*(1+Inflação!$E$18/100),E1981)</f>
        <v>750.90298730999984</v>
      </c>
    </row>
    <row r="1982" spans="2:6" ht="22.5" x14ac:dyDescent="0.25">
      <c r="B1982" s="22">
        <v>77630</v>
      </c>
      <c r="C1982" s="23" t="s">
        <v>2062</v>
      </c>
      <c r="D1982" s="24" t="s">
        <v>74</v>
      </c>
      <c r="E1982" s="25">
        <v>57.26</v>
      </c>
      <c r="F1982" s="33">
        <f>IF($J$2="Sim",E1982*(1+Inflação!$E$18/100),E1982)</f>
        <v>63.729979179999994</v>
      </c>
    </row>
    <row r="1983" spans="2:6" ht="22.5" x14ac:dyDescent="0.25">
      <c r="B1983" s="22">
        <v>77631</v>
      </c>
      <c r="C1983" s="23" t="s">
        <v>2063</v>
      </c>
      <c r="D1983" s="24" t="s">
        <v>90</v>
      </c>
      <c r="E1983" s="25">
        <v>67.05</v>
      </c>
      <c r="F1983" s="34">
        <f>IF($J$2="Sim",E1983*(1+Inflação!$E$18/100),E1983)</f>
        <v>74.626180649999995</v>
      </c>
    </row>
    <row r="1984" spans="2:6" x14ac:dyDescent="0.25">
      <c r="B1984" s="18">
        <v>78000</v>
      </c>
      <c r="C1984" s="19" t="s">
        <v>2064</v>
      </c>
      <c r="D1984" s="20"/>
      <c r="E1984" s="21" t="s">
        <v>72</v>
      </c>
      <c r="F1984" s="33"/>
    </row>
    <row r="1985" spans="2:6" x14ac:dyDescent="0.25">
      <c r="B1985" s="22">
        <v>78014</v>
      </c>
      <c r="C1985" s="23" t="s">
        <v>2065</v>
      </c>
      <c r="D1985" s="24" t="s">
        <v>90</v>
      </c>
      <c r="E1985" s="25">
        <v>243.2</v>
      </c>
      <c r="F1985" s="34">
        <f>IF($J$2="Sim",E1985*(1+Inflação!$E$18/100),E1985)</f>
        <v>270.67989759999995</v>
      </c>
    </row>
    <row r="1986" spans="2:6" x14ac:dyDescent="0.25">
      <c r="B1986" s="22">
        <v>78045</v>
      </c>
      <c r="C1986" s="23" t="s">
        <v>2066</v>
      </c>
      <c r="D1986" s="24" t="s">
        <v>90</v>
      </c>
      <c r="E1986" s="25">
        <v>230.44</v>
      </c>
      <c r="F1986" s="33">
        <f>IF($J$2="Sim",E1986*(1+Inflação!$E$18/100),E1986)</f>
        <v>256.47810691999996</v>
      </c>
    </row>
    <row r="1987" spans="2:6" x14ac:dyDescent="0.25">
      <c r="B1987" s="22">
        <v>78046</v>
      </c>
      <c r="C1987" s="23" t="s">
        <v>2067</v>
      </c>
      <c r="D1987" s="24" t="s">
        <v>90</v>
      </c>
      <c r="E1987" s="25">
        <v>338.48</v>
      </c>
      <c r="F1987" s="34">
        <f>IF($J$2="Sim",E1987*(1+Inflação!$E$18/100),E1987)</f>
        <v>376.72587063999998</v>
      </c>
    </row>
    <row r="1988" spans="2:6" x14ac:dyDescent="0.25">
      <c r="B1988" s="22">
        <v>78051</v>
      </c>
      <c r="C1988" s="23" t="s">
        <v>2068</v>
      </c>
      <c r="D1988" s="24" t="s">
        <v>90</v>
      </c>
      <c r="E1988" s="25">
        <v>1832.72</v>
      </c>
      <c r="F1988" s="33">
        <f>IF($J$2="Sim",E1988*(1+Inflação!$E$18/100),E1988)</f>
        <v>2039.8045309599997</v>
      </c>
    </row>
    <row r="1989" spans="2:6" x14ac:dyDescent="0.25">
      <c r="B1989" s="22">
        <v>78052</v>
      </c>
      <c r="C1989" s="23" t="s">
        <v>2069</v>
      </c>
      <c r="D1989" s="24" t="s">
        <v>90</v>
      </c>
      <c r="E1989" s="25">
        <v>2507.64</v>
      </c>
      <c r="F1989" s="34">
        <f>IF($J$2="Sim",E1989*(1+Inflação!$E$18/100),E1989)</f>
        <v>2790.9857665199997</v>
      </c>
    </row>
    <row r="1990" spans="2:6" x14ac:dyDescent="0.25">
      <c r="B1990" s="22">
        <v>78060</v>
      </c>
      <c r="C1990" s="23" t="s">
        <v>2070</v>
      </c>
      <c r="D1990" s="24" t="s">
        <v>90</v>
      </c>
      <c r="E1990" s="25">
        <v>2085.27</v>
      </c>
      <c r="F1990" s="33">
        <f>IF($J$2="Sim",E1990*(1+Inflação!$E$18/100),E1990)</f>
        <v>2320.8909131099999</v>
      </c>
    </row>
    <row r="1991" spans="2:6" x14ac:dyDescent="0.25">
      <c r="B1991" s="22">
        <v>78062</v>
      </c>
      <c r="C1991" s="23" t="s">
        <v>2071</v>
      </c>
      <c r="D1991" s="24" t="s">
        <v>90</v>
      </c>
      <c r="E1991" s="25">
        <v>2717.09</v>
      </c>
      <c r="F1991" s="34">
        <f>IF($J$2="Sim",E1991*(1+Inflação!$E$18/100),E1991)</f>
        <v>3024.1021503699999</v>
      </c>
    </row>
    <row r="1992" spans="2:6" x14ac:dyDescent="0.25">
      <c r="B1992" s="22">
        <v>78071</v>
      </c>
      <c r="C1992" s="23" t="s">
        <v>2072</v>
      </c>
      <c r="D1992" s="24" t="s">
        <v>74</v>
      </c>
      <c r="E1992" s="25">
        <v>321.11</v>
      </c>
      <c r="F1992" s="33">
        <f>IF($J$2="Sim",E1992*(1+Inflação!$E$18/100),E1992)</f>
        <v>357.39318222999998</v>
      </c>
    </row>
    <row r="1993" spans="2:6" x14ac:dyDescent="0.25">
      <c r="B1993" s="22">
        <v>78080</v>
      </c>
      <c r="C1993" s="23" t="s">
        <v>2073</v>
      </c>
      <c r="D1993" s="24" t="s">
        <v>90</v>
      </c>
      <c r="E1993" s="25">
        <v>259.38</v>
      </c>
      <c r="F1993" s="34">
        <f>IF($J$2="Sim",E1993*(1+Inflação!$E$18/100),E1993)</f>
        <v>288.68812433999994</v>
      </c>
    </row>
    <row r="1994" spans="2:6" x14ac:dyDescent="0.25">
      <c r="B1994" s="22">
        <v>78081</v>
      </c>
      <c r="C1994" s="23" t="s">
        <v>2074</v>
      </c>
      <c r="D1994" s="24" t="s">
        <v>90</v>
      </c>
      <c r="E1994" s="25">
        <v>827.37</v>
      </c>
      <c r="F1994" s="33">
        <f>IF($J$2="Sim",E1994*(1+Inflação!$E$18/100),E1994)</f>
        <v>920.85701840999991</v>
      </c>
    </row>
    <row r="1995" spans="2:6" x14ac:dyDescent="0.25">
      <c r="B1995" s="18">
        <v>78400</v>
      </c>
      <c r="C1995" s="19" t="s">
        <v>2075</v>
      </c>
      <c r="D1995" s="20"/>
      <c r="E1995" s="21" t="s">
        <v>72</v>
      </c>
      <c r="F1995" s="34"/>
    </row>
    <row r="1996" spans="2:6" x14ac:dyDescent="0.25">
      <c r="B1996" s="22">
        <v>78405</v>
      </c>
      <c r="C1996" s="23" t="s">
        <v>2076</v>
      </c>
      <c r="D1996" s="24" t="s">
        <v>90</v>
      </c>
      <c r="E1996" s="25">
        <v>362.56</v>
      </c>
      <c r="F1996" s="33">
        <f>IF($J$2="Sim",E1996*(1+Inflação!$E$18/100),E1996)</f>
        <v>403.52674207999996</v>
      </c>
    </row>
    <row r="1997" spans="2:6" x14ac:dyDescent="0.25">
      <c r="B1997" s="22">
        <v>78407</v>
      </c>
      <c r="C1997" s="23" t="s">
        <v>2077</v>
      </c>
      <c r="D1997" s="24" t="s">
        <v>90</v>
      </c>
      <c r="E1997" s="25">
        <v>17.850000000000001</v>
      </c>
      <c r="F1997" s="34">
        <f>IF($J$2="Sim",E1997*(1+Inflação!$E$18/100),E1997)</f>
        <v>19.866925049999999</v>
      </c>
    </row>
    <row r="1998" spans="2:6" x14ac:dyDescent="0.25">
      <c r="B1998" s="22">
        <v>78410</v>
      </c>
      <c r="C1998" s="23" t="s">
        <v>2078</v>
      </c>
      <c r="D1998" s="24" t="s">
        <v>90</v>
      </c>
      <c r="E1998" s="25">
        <v>62.25</v>
      </c>
      <c r="F1998" s="33">
        <f>IF($J$2="Sim",E1998*(1+Inflação!$E$18/100),E1998)</f>
        <v>69.283814249999992</v>
      </c>
    </row>
    <row r="1999" spans="2:6" x14ac:dyDescent="0.25">
      <c r="B1999" s="22">
        <v>78415</v>
      </c>
      <c r="C1999" s="23" t="s">
        <v>2079</v>
      </c>
      <c r="D1999" s="24" t="s">
        <v>90</v>
      </c>
      <c r="E1999" s="25">
        <v>106.82</v>
      </c>
      <c r="F1999" s="34">
        <f>IF($J$2="Sim",E1999*(1+Inflação!$E$18/100),E1999)</f>
        <v>118.88991225999999</v>
      </c>
    </row>
    <row r="2000" spans="2:6" x14ac:dyDescent="0.25">
      <c r="B2000" s="22">
        <v>78420</v>
      </c>
      <c r="C2000" s="23" t="s">
        <v>2080</v>
      </c>
      <c r="D2000" s="24" t="s">
        <v>90</v>
      </c>
      <c r="E2000" s="25">
        <v>140.21</v>
      </c>
      <c r="F2000" s="33">
        <f>IF($J$2="Sim",E2000*(1+Inflação!$E$18/100),E2000)</f>
        <v>156.05274853</v>
      </c>
    </row>
    <row r="2001" spans="2:6" x14ac:dyDescent="0.25">
      <c r="B2001" s="22">
        <v>78425</v>
      </c>
      <c r="C2001" s="23" t="s">
        <v>2081</v>
      </c>
      <c r="D2001" s="24" t="s">
        <v>90</v>
      </c>
      <c r="E2001" s="25">
        <v>798.04</v>
      </c>
      <c r="F2001" s="34">
        <f>IF($J$2="Sim",E2001*(1+Inflação!$E$18/100),E2001)</f>
        <v>888.21293371999991</v>
      </c>
    </row>
    <row r="2002" spans="2:6" x14ac:dyDescent="0.25">
      <c r="B2002" s="22">
        <v>78430</v>
      </c>
      <c r="C2002" s="23" t="s">
        <v>2082</v>
      </c>
      <c r="D2002" s="24" t="s">
        <v>90</v>
      </c>
      <c r="E2002" s="25">
        <v>443.61</v>
      </c>
      <c r="F2002" s="33">
        <f>IF($J$2="Sim",E2002*(1+Inflação!$E$18/100),E2002)</f>
        <v>493.73482472999996</v>
      </c>
    </row>
    <row r="2003" spans="2:6" x14ac:dyDescent="0.25">
      <c r="B2003" s="22">
        <v>78435</v>
      </c>
      <c r="C2003" s="23" t="s">
        <v>2083</v>
      </c>
      <c r="D2003" s="24" t="s">
        <v>90</v>
      </c>
      <c r="E2003" s="25">
        <v>475.95</v>
      </c>
      <c r="F2003" s="34">
        <f>IF($J$2="Sim",E2003*(1+Inflação!$E$18/100),E2003)</f>
        <v>529.72901834999993</v>
      </c>
    </row>
    <row r="2004" spans="2:6" x14ac:dyDescent="0.25">
      <c r="B2004" s="22">
        <v>78440</v>
      </c>
      <c r="C2004" s="23" t="s">
        <v>2084</v>
      </c>
      <c r="D2004" s="24" t="s">
        <v>90</v>
      </c>
      <c r="E2004" s="25">
        <v>1108.92</v>
      </c>
      <c r="F2004" s="33">
        <f>IF($J$2="Sim",E2004*(1+Inflação!$E$18/100),E2004)</f>
        <v>1234.2201975599999</v>
      </c>
    </row>
    <row r="2005" spans="2:6" x14ac:dyDescent="0.25">
      <c r="B2005" s="22">
        <v>78445</v>
      </c>
      <c r="C2005" s="23" t="s">
        <v>2085</v>
      </c>
      <c r="D2005" s="24" t="s">
        <v>90</v>
      </c>
      <c r="E2005" s="25">
        <v>143.69999999999999</v>
      </c>
      <c r="F2005" s="34">
        <f>IF($J$2="Sim",E2005*(1+Inflação!$E$18/100),E2005)</f>
        <v>159.93709409999997</v>
      </c>
    </row>
    <row r="2006" spans="2:6" x14ac:dyDescent="0.25">
      <c r="B2006" s="22">
        <v>78450</v>
      </c>
      <c r="C2006" s="23" t="s">
        <v>2086</v>
      </c>
      <c r="D2006" s="24" t="s">
        <v>90</v>
      </c>
      <c r="E2006" s="25">
        <v>195.14</v>
      </c>
      <c r="F2006" s="33">
        <f>IF($J$2="Sim",E2006*(1+Inflação!$E$18/100),E2006)</f>
        <v>217.18945401999997</v>
      </c>
    </row>
    <row r="2007" spans="2:6" x14ac:dyDescent="0.25">
      <c r="B2007" s="22">
        <v>78455</v>
      </c>
      <c r="C2007" s="23" t="s">
        <v>2087</v>
      </c>
      <c r="D2007" s="24" t="s">
        <v>90</v>
      </c>
      <c r="E2007" s="25">
        <v>218.01</v>
      </c>
      <c r="F2007" s="34">
        <f>IF($J$2="Sim",E2007*(1+Inflação!$E$18/100),E2007)</f>
        <v>242.64360392999995</v>
      </c>
    </row>
    <row r="2008" spans="2:6" ht="22.5" x14ac:dyDescent="0.25">
      <c r="B2008" s="22">
        <v>78460</v>
      </c>
      <c r="C2008" s="23" t="s">
        <v>2088</v>
      </c>
      <c r="D2008" s="24" t="s">
        <v>90</v>
      </c>
      <c r="E2008" s="25">
        <v>247.24</v>
      </c>
      <c r="F2008" s="33">
        <f>IF($J$2="Sim",E2008*(1+Inflação!$E$18/100),E2008)</f>
        <v>275.17638932</v>
      </c>
    </row>
    <row r="2009" spans="2:6" x14ac:dyDescent="0.25">
      <c r="B2009" s="22">
        <v>78465</v>
      </c>
      <c r="C2009" s="23" t="s">
        <v>2089</v>
      </c>
      <c r="D2009" s="24" t="s">
        <v>90</v>
      </c>
      <c r="E2009" s="25">
        <v>360.45</v>
      </c>
      <c r="F2009" s="34">
        <f>IF($J$2="Sim",E2009*(1+Inflação!$E$18/100),E2009)</f>
        <v>401.17832684999996</v>
      </c>
    </row>
    <row r="2010" spans="2:6" x14ac:dyDescent="0.25">
      <c r="B2010" s="22">
        <v>78470</v>
      </c>
      <c r="C2010" s="23" t="s">
        <v>2090</v>
      </c>
      <c r="D2010" s="24" t="s">
        <v>90</v>
      </c>
      <c r="E2010" s="25">
        <v>572.77</v>
      </c>
      <c r="F2010" s="33">
        <f>IF($J$2="Sim",E2010*(1+Inflação!$E$18/100),E2010)</f>
        <v>637.48900060999995</v>
      </c>
    </row>
    <row r="2011" spans="2:6" x14ac:dyDescent="0.25">
      <c r="B2011" s="22">
        <v>78475</v>
      </c>
      <c r="C2011" s="23" t="s">
        <v>2091</v>
      </c>
      <c r="D2011" s="24" t="s">
        <v>90</v>
      </c>
      <c r="E2011" s="25">
        <v>856.64</v>
      </c>
      <c r="F2011" s="34">
        <f>IF($J$2="Sim",E2011*(1+Inflação!$E$18/100),E2011)</f>
        <v>953.43432351999991</v>
      </c>
    </row>
    <row r="2012" spans="2:6" x14ac:dyDescent="0.25">
      <c r="B2012" s="18">
        <v>78800</v>
      </c>
      <c r="C2012" s="19" t="s">
        <v>2092</v>
      </c>
      <c r="D2012" s="20"/>
      <c r="E2012" s="21" t="s">
        <v>72</v>
      </c>
      <c r="F2012" s="33"/>
    </row>
    <row r="2013" spans="2:6" x14ac:dyDescent="0.25">
      <c r="B2013" s="22">
        <v>78801</v>
      </c>
      <c r="C2013" s="23" t="s">
        <v>2093</v>
      </c>
      <c r="D2013" s="24" t="s">
        <v>74</v>
      </c>
      <c r="E2013" s="25">
        <v>46.38</v>
      </c>
      <c r="F2013" s="34">
        <f>IF($J$2="Sim",E2013*(1+Inflação!$E$18/100),E2013)</f>
        <v>51.620615340000001</v>
      </c>
    </row>
    <row r="2014" spans="2:6" x14ac:dyDescent="0.25">
      <c r="B2014" s="22">
        <v>78804</v>
      </c>
      <c r="C2014" s="23" t="s">
        <v>2094</v>
      </c>
      <c r="D2014" s="24" t="s">
        <v>74</v>
      </c>
      <c r="E2014" s="25">
        <v>70.5</v>
      </c>
      <c r="F2014" s="33">
        <f>IF($J$2="Sim",E2014*(1+Inflação!$E$18/100),E2014)</f>
        <v>78.466006499999992</v>
      </c>
    </row>
    <row r="2015" spans="2:6" x14ac:dyDescent="0.25">
      <c r="B2015" s="22">
        <v>78807</v>
      </c>
      <c r="C2015" s="23" t="s">
        <v>2095</v>
      </c>
      <c r="D2015" s="24" t="s">
        <v>74</v>
      </c>
      <c r="E2015" s="25">
        <v>141.01</v>
      </c>
      <c r="F2015" s="34">
        <f>IF($J$2="Sim",E2015*(1+Inflação!$E$18/100),E2015)</f>
        <v>156.94314292999996</v>
      </c>
    </row>
    <row r="2016" spans="2:6" x14ac:dyDescent="0.25">
      <c r="B2016" s="22">
        <v>78810</v>
      </c>
      <c r="C2016" s="23" t="s">
        <v>2096</v>
      </c>
      <c r="D2016" s="24" t="s">
        <v>74</v>
      </c>
      <c r="E2016" s="25">
        <v>97.23</v>
      </c>
      <c r="F2016" s="33">
        <f>IF($J$2="Sim",E2016*(1+Inflação!$E$18/100),E2016)</f>
        <v>108.21630938999999</v>
      </c>
    </row>
    <row r="2017" spans="2:6" x14ac:dyDescent="0.25">
      <c r="B2017" s="22">
        <v>78811</v>
      </c>
      <c r="C2017" s="23" t="s">
        <v>2097</v>
      </c>
      <c r="D2017" s="24" t="s">
        <v>74</v>
      </c>
      <c r="E2017" s="25">
        <v>189.64</v>
      </c>
      <c r="F2017" s="34">
        <f>IF($J$2="Sim",E2017*(1+Inflação!$E$18/100),E2017)</f>
        <v>211.06799251999996</v>
      </c>
    </row>
    <row r="2018" spans="2:6" x14ac:dyDescent="0.25">
      <c r="B2018" s="22">
        <v>78812</v>
      </c>
      <c r="C2018" s="23" t="s">
        <v>2098</v>
      </c>
      <c r="D2018" s="24" t="s">
        <v>74</v>
      </c>
      <c r="E2018" s="25">
        <v>119.02</v>
      </c>
      <c r="F2018" s="33">
        <f>IF($J$2="Sim",E2018*(1+Inflação!$E$18/100),E2018)</f>
        <v>132.46842685999999</v>
      </c>
    </row>
    <row r="2019" spans="2:6" x14ac:dyDescent="0.25">
      <c r="B2019" s="22">
        <v>78813</v>
      </c>
      <c r="C2019" s="23" t="s">
        <v>2099</v>
      </c>
      <c r="D2019" s="24" t="s">
        <v>74</v>
      </c>
      <c r="E2019" s="25">
        <v>203.11</v>
      </c>
      <c r="F2019" s="34">
        <f>IF($J$2="Sim",E2019*(1+Inflação!$E$18/100),E2019)</f>
        <v>226.06000822999999</v>
      </c>
    </row>
    <row r="2020" spans="2:6" x14ac:dyDescent="0.25">
      <c r="B2020" s="22">
        <v>78814</v>
      </c>
      <c r="C2020" s="23" t="s">
        <v>2100</v>
      </c>
      <c r="D2020" s="24" t="s">
        <v>74</v>
      </c>
      <c r="E2020" s="25">
        <v>55.14</v>
      </c>
      <c r="F2020" s="33">
        <f>IF($J$2="Sim",E2020*(1+Inflação!$E$18/100),E2020)</f>
        <v>61.370434019999998</v>
      </c>
    </row>
    <row r="2021" spans="2:6" x14ac:dyDescent="0.25">
      <c r="B2021" s="22">
        <v>78871</v>
      </c>
      <c r="C2021" s="23" t="s">
        <v>2101</v>
      </c>
      <c r="D2021" s="24" t="s">
        <v>74</v>
      </c>
      <c r="E2021" s="25">
        <v>28.31</v>
      </c>
      <c r="F2021" s="34">
        <f>IF($J$2="Sim",E2021*(1+Inflação!$E$18/100),E2021)</f>
        <v>31.508831829999995</v>
      </c>
    </row>
    <row r="2022" spans="2:6" x14ac:dyDescent="0.25">
      <c r="B2022" s="22">
        <v>78873</v>
      </c>
      <c r="C2022" s="23" t="s">
        <v>2102</v>
      </c>
      <c r="D2022" s="24" t="s">
        <v>74</v>
      </c>
      <c r="E2022" s="25">
        <v>36.35</v>
      </c>
      <c r="F2022" s="33">
        <f>IF($J$2="Sim",E2022*(1+Inflação!$E$18/100),E2022)</f>
        <v>40.457295549999998</v>
      </c>
    </row>
    <row r="2023" spans="2:6" x14ac:dyDescent="0.25">
      <c r="B2023" s="22">
        <v>78875</v>
      </c>
      <c r="C2023" s="23" t="s">
        <v>2103</v>
      </c>
      <c r="D2023" s="24" t="s">
        <v>74</v>
      </c>
      <c r="E2023" s="25">
        <v>47.15</v>
      </c>
      <c r="F2023" s="34">
        <f>IF($J$2="Sim",E2023*(1+Inflação!$E$18/100),E2023)</f>
        <v>52.47761994999999</v>
      </c>
    </row>
    <row r="2024" spans="2:6" x14ac:dyDescent="0.25">
      <c r="B2024" s="22">
        <v>78877</v>
      </c>
      <c r="C2024" s="23" t="s">
        <v>2104</v>
      </c>
      <c r="D2024" s="24" t="s">
        <v>74</v>
      </c>
      <c r="E2024" s="25">
        <v>81.64</v>
      </c>
      <c r="F2024" s="33">
        <f>IF($J$2="Sim",E2024*(1+Inflação!$E$18/100),E2024)</f>
        <v>90.864748519999992</v>
      </c>
    </row>
    <row r="2025" spans="2:6" x14ac:dyDescent="0.25">
      <c r="B2025" s="22">
        <v>78878</v>
      </c>
      <c r="C2025" s="23" t="s">
        <v>2105</v>
      </c>
      <c r="D2025" s="24" t="s">
        <v>74</v>
      </c>
      <c r="E2025" s="25">
        <v>145.01</v>
      </c>
      <c r="F2025" s="34">
        <f>IF($J$2="Sim",E2025*(1+Inflação!$E$18/100),E2025)</f>
        <v>161.39511492999998</v>
      </c>
    </row>
    <row r="2026" spans="2:6" x14ac:dyDescent="0.25">
      <c r="B2026" s="22">
        <v>78879</v>
      </c>
      <c r="C2026" s="23" t="s">
        <v>2106</v>
      </c>
      <c r="D2026" s="24" t="s">
        <v>74</v>
      </c>
      <c r="E2026" s="25">
        <v>189.63</v>
      </c>
      <c r="F2026" s="33">
        <f>IF($J$2="Sim",E2026*(1+Inflação!$E$18/100),E2026)</f>
        <v>211.05686258999998</v>
      </c>
    </row>
    <row r="2027" spans="2:6" x14ac:dyDescent="0.25">
      <c r="B2027" s="22">
        <v>78880</v>
      </c>
      <c r="C2027" s="23" t="s">
        <v>2107</v>
      </c>
      <c r="D2027" s="24" t="s">
        <v>74</v>
      </c>
      <c r="E2027" s="25">
        <v>195.48</v>
      </c>
      <c r="F2027" s="34">
        <f>IF($J$2="Sim",E2027*(1+Inflação!$E$18/100),E2027)</f>
        <v>217.56787163999996</v>
      </c>
    </row>
    <row r="2028" spans="2:6" x14ac:dyDescent="0.25">
      <c r="B2028" s="18">
        <v>79200</v>
      </c>
      <c r="C2028" s="19" t="s">
        <v>2108</v>
      </c>
      <c r="D2028" s="20"/>
      <c r="E2028" s="21" t="s">
        <v>72</v>
      </c>
      <c r="F2028" s="33"/>
    </row>
    <row r="2029" spans="2:6" x14ac:dyDescent="0.25">
      <c r="B2029" s="22">
        <v>79215</v>
      </c>
      <c r="C2029" s="23" t="s">
        <v>2109</v>
      </c>
      <c r="D2029" s="24" t="s">
        <v>90</v>
      </c>
      <c r="E2029" s="25">
        <v>278.2</v>
      </c>
      <c r="F2029" s="34">
        <f>IF($J$2="Sim",E2029*(1+Inflação!$E$18/100),E2029)</f>
        <v>309.63465259999998</v>
      </c>
    </row>
    <row r="2030" spans="2:6" x14ac:dyDescent="0.25">
      <c r="B2030" s="22">
        <v>79220</v>
      </c>
      <c r="C2030" s="23" t="s">
        <v>2110</v>
      </c>
      <c r="D2030" s="24" t="s">
        <v>90</v>
      </c>
      <c r="E2030" s="25">
        <v>651.12</v>
      </c>
      <c r="F2030" s="33">
        <f>IF($J$2="Sim",E2030*(1+Inflação!$E$18/100),E2030)</f>
        <v>724.6920021599999</v>
      </c>
    </row>
    <row r="2031" spans="2:6" x14ac:dyDescent="0.25">
      <c r="B2031" s="22">
        <v>79223</v>
      </c>
      <c r="C2031" s="23" t="s">
        <v>2111</v>
      </c>
      <c r="D2031" s="24" t="s">
        <v>90</v>
      </c>
      <c r="E2031" s="25">
        <v>671.76</v>
      </c>
      <c r="F2031" s="34">
        <f>IF($J$2="Sim",E2031*(1+Inflação!$E$18/100),E2031)</f>
        <v>747.66417767999997</v>
      </c>
    </row>
    <row r="2032" spans="2:6" x14ac:dyDescent="0.25">
      <c r="B2032" s="22">
        <v>79225</v>
      </c>
      <c r="C2032" s="23" t="s">
        <v>2112</v>
      </c>
      <c r="D2032" s="24" t="s">
        <v>90</v>
      </c>
      <c r="E2032" s="25">
        <v>969.3</v>
      </c>
      <c r="F2032" s="33">
        <f>IF($J$2="Sim",E2032*(1+Inflação!$E$18/100),E2032)</f>
        <v>1078.8241148999998</v>
      </c>
    </row>
    <row r="2033" spans="2:6" x14ac:dyDescent="0.25">
      <c r="B2033" s="22">
        <v>79230</v>
      </c>
      <c r="C2033" s="23" t="s">
        <v>2113</v>
      </c>
      <c r="D2033" s="24" t="s">
        <v>127</v>
      </c>
      <c r="E2033" s="25">
        <v>106.91</v>
      </c>
      <c r="F2033" s="34">
        <f>IF($J$2="Sim",E2033*(1+Inflação!$E$18/100),E2033)</f>
        <v>118.99008162999999</v>
      </c>
    </row>
    <row r="2034" spans="2:6" x14ac:dyDescent="0.25">
      <c r="B2034" s="22">
        <v>79235</v>
      </c>
      <c r="C2034" s="23" t="s">
        <v>2114</v>
      </c>
      <c r="D2034" s="24" t="s">
        <v>2115</v>
      </c>
      <c r="E2034" s="25">
        <v>1283.33</v>
      </c>
      <c r="F2034" s="33">
        <f>IF($J$2="Sim",E2034*(1+Inflação!$E$18/100),E2034)</f>
        <v>1428.3373066899999</v>
      </c>
    </row>
    <row r="2035" spans="2:6" x14ac:dyDescent="0.25">
      <c r="B2035" s="22">
        <v>79240</v>
      </c>
      <c r="C2035" s="23" t="s">
        <v>2116</v>
      </c>
      <c r="D2035" s="24" t="s">
        <v>90</v>
      </c>
      <c r="E2035" s="25">
        <v>844.5</v>
      </c>
      <c r="F2035" s="34">
        <f>IF($J$2="Sim",E2035*(1+Inflação!$E$18/100),E2035)</f>
        <v>939.92258849999996</v>
      </c>
    </row>
    <row r="2036" spans="2:6" x14ac:dyDescent="0.25">
      <c r="B2036" s="22">
        <v>79245</v>
      </c>
      <c r="C2036" s="23" t="s">
        <v>2117</v>
      </c>
      <c r="D2036" s="24" t="s">
        <v>90</v>
      </c>
      <c r="E2036" s="25">
        <v>315.76</v>
      </c>
      <c r="F2036" s="33">
        <f>IF($J$2="Sim",E2036*(1+Inflação!$E$18/100),E2036)</f>
        <v>351.43866967999998</v>
      </c>
    </row>
    <row r="2037" spans="2:6" x14ac:dyDescent="0.25">
      <c r="B2037" s="18">
        <v>79600</v>
      </c>
      <c r="C2037" s="19" t="s">
        <v>463</v>
      </c>
      <c r="D2037" s="20"/>
      <c r="E2037" s="21" t="s">
        <v>72</v>
      </c>
      <c r="F2037" s="34"/>
    </row>
    <row r="2038" spans="2:6" x14ac:dyDescent="0.25">
      <c r="B2038" s="22">
        <v>79608</v>
      </c>
      <c r="C2038" s="23" t="s">
        <v>2118</v>
      </c>
      <c r="D2038" s="24" t="s">
        <v>90</v>
      </c>
      <c r="E2038" s="25">
        <v>17.39</v>
      </c>
      <c r="F2038" s="33">
        <f>IF($J$2="Sim",E2038*(1+Inflação!$E$18/100),E2038)</f>
        <v>19.354948269999998</v>
      </c>
    </row>
    <row r="2039" spans="2:6" x14ac:dyDescent="0.25">
      <c r="B2039" s="22">
        <v>79617</v>
      </c>
      <c r="C2039" s="23" t="s">
        <v>2119</v>
      </c>
      <c r="D2039" s="24" t="s">
        <v>90</v>
      </c>
      <c r="E2039" s="25">
        <v>8.3800000000000008</v>
      </c>
      <c r="F2039" s="34">
        <f>IF($J$2="Sim",E2039*(1+Inflação!$E$18/100),E2039)</f>
        <v>9.3268813399999999</v>
      </c>
    </row>
    <row r="2040" spans="2:6" x14ac:dyDescent="0.25">
      <c r="B2040" s="22">
        <v>79629</v>
      </c>
      <c r="C2040" s="23" t="s">
        <v>2120</v>
      </c>
      <c r="D2040" s="24" t="s">
        <v>90</v>
      </c>
      <c r="E2040" s="25">
        <v>46.17</v>
      </c>
      <c r="F2040" s="33">
        <f>IF($J$2="Sim",E2040*(1+Inflação!$E$18/100),E2040)</f>
        <v>51.38688681</v>
      </c>
    </row>
    <row r="2041" spans="2:6" x14ac:dyDescent="0.25">
      <c r="B2041" s="22">
        <v>79630</v>
      </c>
      <c r="C2041" s="23" t="s">
        <v>2121</v>
      </c>
      <c r="D2041" s="24" t="s">
        <v>108</v>
      </c>
      <c r="E2041" s="25">
        <v>92.15</v>
      </c>
      <c r="F2041" s="34">
        <f>IF($J$2="Sim",E2041*(1+Inflação!$E$18/100),E2041)</f>
        <v>102.56230495</v>
      </c>
    </row>
    <row r="2042" spans="2:6" x14ac:dyDescent="0.25">
      <c r="B2042" s="22">
        <v>79636</v>
      </c>
      <c r="C2042" s="23" t="s">
        <v>2122</v>
      </c>
      <c r="D2042" s="24" t="s">
        <v>108</v>
      </c>
      <c r="E2042" s="25">
        <v>19.72</v>
      </c>
      <c r="F2042" s="33">
        <f>IF($J$2="Sim",E2042*(1+Inflação!$E$18/100),E2042)</f>
        <v>21.948221959999998</v>
      </c>
    </row>
    <row r="2043" spans="2:6" x14ac:dyDescent="0.25">
      <c r="B2043" s="22">
        <v>79639</v>
      </c>
      <c r="C2043" s="23" t="s">
        <v>2123</v>
      </c>
      <c r="D2043" s="24" t="s">
        <v>74</v>
      </c>
      <c r="E2043" s="25">
        <v>0.12</v>
      </c>
      <c r="F2043" s="34">
        <f>IF($J$2="Sim",E2043*(1+Inflação!$E$18/100),E2043)</f>
        <v>0.13355915999999998</v>
      </c>
    </row>
    <row r="2044" spans="2:6" x14ac:dyDescent="0.25">
      <c r="B2044" s="22">
        <v>79640</v>
      </c>
      <c r="C2044" s="23" t="s">
        <v>2124</v>
      </c>
      <c r="D2044" s="24" t="s">
        <v>74</v>
      </c>
      <c r="E2044" s="25">
        <v>0.19</v>
      </c>
      <c r="F2044" s="33">
        <f>IF($J$2="Sim",E2044*(1+Inflação!$E$18/100),E2044)</f>
        <v>0.21146866999999997</v>
      </c>
    </row>
    <row r="2045" spans="2:6" x14ac:dyDescent="0.25">
      <c r="B2045" s="22">
        <v>79641</v>
      </c>
      <c r="C2045" s="23" t="s">
        <v>2125</v>
      </c>
      <c r="D2045" s="24" t="s">
        <v>74</v>
      </c>
      <c r="E2045" s="25">
        <v>0.23</v>
      </c>
      <c r="F2045" s="34">
        <f>IF($J$2="Sim",E2045*(1+Inflação!$E$18/100),E2045)</f>
        <v>0.25598839000000001</v>
      </c>
    </row>
    <row r="2046" spans="2:6" x14ac:dyDescent="0.25">
      <c r="B2046" s="22">
        <v>79653</v>
      </c>
      <c r="C2046" s="23" t="s">
        <v>2126</v>
      </c>
      <c r="D2046" s="24" t="s">
        <v>108</v>
      </c>
      <c r="E2046" s="25">
        <v>136.57</v>
      </c>
      <c r="F2046" s="33">
        <f>IF($J$2="Sim",E2046*(1+Inflação!$E$18/100),E2046)</f>
        <v>152.00145400999997</v>
      </c>
    </row>
    <row r="2047" spans="2:6" x14ac:dyDescent="0.25">
      <c r="B2047" s="22">
        <v>79656</v>
      </c>
      <c r="C2047" s="23" t="s">
        <v>2127</v>
      </c>
      <c r="D2047" s="24" t="s">
        <v>108</v>
      </c>
      <c r="E2047" s="25">
        <v>107.4</v>
      </c>
      <c r="F2047" s="34">
        <f>IF($J$2="Sim",E2047*(1+Inflação!$E$18/100),E2047)</f>
        <v>119.53544819999999</v>
      </c>
    </row>
    <row r="2048" spans="2:6" x14ac:dyDescent="0.25">
      <c r="B2048" s="22">
        <v>79659</v>
      </c>
      <c r="C2048" s="23" t="s">
        <v>2128</v>
      </c>
      <c r="D2048" s="24" t="s">
        <v>236</v>
      </c>
      <c r="E2048" s="25">
        <v>48.11</v>
      </c>
      <c r="F2048" s="33">
        <f>IF($J$2="Sim",E2048*(1+Inflação!$E$18/100),E2048)</f>
        <v>53.546093229999997</v>
      </c>
    </row>
    <row r="2049" spans="2:6" x14ac:dyDescent="0.25">
      <c r="B2049" s="22">
        <v>79662</v>
      </c>
      <c r="C2049" s="23" t="s">
        <v>2129</v>
      </c>
      <c r="D2049" s="24" t="s">
        <v>90</v>
      </c>
      <c r="E2049" s="25">
        <v>19.899999999999999</v>
      </c>
      <c r="F2049" s="34">
        <f>IF($J$2="Sim",E2049*(1+Inflação!$E$18/100),E2049)</f>
        <v>22.148560699999997</v>
      </c>
    </row>
    <row r="2050" spans="2:6" x14ac:dyDescent="0.25">
      <c r="B2050" s="22">
        <v>79665</v>
      </c>
      <c r="C2050" s="23" t="s">
        <v>2130</v>
      </c>
      <c r="D2050" s="24" t="s">
        <v>90</v>
      </c>
      <c r="E2050" s="25">
        <v>51.01</v>
      </c>
      <c r="F2050" s="33">
        <f>IF($J$2="Sim",E2050*(1+Inflação!$E$18/100),E2050)</f>
        <v>56.773772929999993</v>
      </c>
    </row>
    <row r="2051" spans="2:6" x14ac:dyDescent="0.25">
      <c r="B2051" s="22">
        <v>79668</v>
      </c>
      <c r="C2051" s="23" t="s">
        <v>2131</v>
      </c>
      <c r="D2051" s="24" t="s">
        <v>90</v>
      </c>
      <c r="E2051" s="25">
        <v>36.409999999999997</v>
      </c>
      <c r="F2051" s="34">
        <f>IF($J$2="Sim",E2051*(1+Inflação!$E$18/100),E2051)</f>
        <v>40.524075129999993</v>
      </c>
    </row>
    <row r="2052" spans="2:6" x14ac:dyDescent="0.25">
      <c r="B2052" s="22">
        <v>79670</v>
      </c>
      <c r="C2052" s="23" t="s">
        <v>2132</v>
      </c>
      <c r="D2052" s="24" t="s">
        <v>90</v>
      </c>
      <c r="E2052" s="25">
        <v>82.09</v>
      </c>
      <c r="F2052" s="33">
        <f>IF($J$2="Sim",E2052*(1+Inflação!$E$18/100),E2052)</f>
        <v>91.365595369999994</v>
      </c>
    </row>
    <row r="2053" spans="2:6" x14ac:dyDescent="0.25">
      <c r="B2053" s="22">
        <v>79672</v>
      </c>
      <c r="C2053" s="23" t="s">
        <v>2133</v>
      </c>
      <c r="D2053" s="24" t="s">
        <v>90</v>
      </c>
      <c r="E2053" s="25">
        <v>76.25</v>
      </c>
      <c r="F2053" s="34">
        <f>IF($J$2="Sim",E2053*(1+Inflação!$E$18/100),E2053)</f>
        <v>84.865716249999991</v>
      </c>
    </row>
    <row r="2054" spans="2:6" x14ac:dyDescent="0.25">
      <c r="B2054" s="22">
        <v>79673</v>
      </c>
      <c r="C2054" s="23" t="s">
        <v>2134</v>
      </c>
      <c r="D2054" s="24" t="s">
        <v>90</v>
      </c>
      <c r="E2054" s="25">
        <v>96.7</v>
      </c>
      <c r="F2054" s="33">
        <f>IF($J$2="Sim",E2054*(1+Inflação!$E$18/100),E2054)</f>
        <v>107.6264231</v>
      </c>
    </row>
    <row r="2055" spans="2:6" x14ac:dyDescent="0.25">
      <c r="B2055" s="22">
        <v>79675</v>
      </c>
      <c r="C2055" s="23" t="s">
        <v>2135</v>
      </c>
      <c r="D2055" s="24" t="s">
        <v>90</v>
      </c>
      <c r="E2055" s="25">
        <v>203.92</v>
      </c>
      <c r="F2055" s="34">
        <f>IF($J$2="Sim",E2055*(1+Inflação!$E$18/100),E2055)</f>
        <v>226.96153255999997</v>
      </c>
    </row>
    <row r="2056" spans="2:6" x14ac:dyDescent="0.25">
      <c r="B2056" s="22">
        <v>79676</v>
      </c>
      <c r="C2056" s="23" t="s">
        <v>2136</v>
      </c>
      <c r="D2056" s="24" t="s">
        <v>90</v>
      </c>
      <c r="E2056" s="25">
        <v>258.89</v>
      </c>
      <c r="F2056" s="33">
        <f>IF($J$2="Sim",E2056*(1+Inflação!$E$18/100),E2056)</f>
        <v>288.14275776999995</v>
      </c>
    </row>
    <row r="2057" spans="2:6" x14ac:dyDescent="0.25">
      <c r="B2057" s="22">
        <v>79680</v>
      </c>
      <c r="C2057" s="23" t="s">
        <v>2137</v>
      </c>
      <c r="D2057" s="24" t="s">
        <v>90</v>
      </c>
      <c r="E2057" s="25">
        <v>29.06</v>
      </c>
      <c r="F2057" s="34">
        <f>IF($J$2="Sim",E2057*(1+Inflação!$E$18/100),E2057)</f>
        <v>32.343576579999997</v>
      </c>
    </row>
    <row r="2058" spans="2:6" x14ac:dyDescent="0.25">
      <c r="B2058" s="22">
        <v>79681</v>
      </c>
      <c r="C2058" s="23" t="s">
        <v>2138</v>
      </c>
      <c r="D2058" s="24" t="s">
        <v>90</v>
      </c>
      <c r="E2058" s="25">
        <v>7.57</v>
      </c>
      <c r="F2058" s="33">
        <f>IF($J$2="Sim",E2058*(1+Inflação!$E$18/100),E2058)</f>
        <v>8.425357009999999</v>
      </c>
    </row>
    <row r="2059" spans="2:6" x14ac:dyDescent="0.25">
      <c r="B2059" s="22">
        <v>79683</v>
      </c>
      <c r="C2059" s="23" t="s">
        <v>2139</v>
      </c>
      <c r="D2059" s="24" t="s">
        <v>90</v>
      </c>
      <c r="E2059" s="25">
        <v>30.1</v>
      </c>
      <c r="F2059" s="34">
        <f>IF($J$2="Sim",E2059*(1+Inflação!$E$18/100),E2059)</f>
        <v>33.501089299999997</v>
      </c>
    </row>
    <row r="2060" spans="2:6" x14ac:dyDescent="0.25">
      <c r="B2060" s="22">
        <v>79686</v>
      </c>
      <c r="C2060" s="23" t="s">
        <v>2140</v>
      </c>
      <c r="D2060" s="24" t="s">
        <v>90</v>
      </c>
      <c r="E2060" s="25">
        <v>24.06</v>
      </c>
      <c r="F2060" s="33">
        <f>IF($J$2="Sim",E2060*(1+Inflação!$E$18/100),E2060)</f>
        <v>26.778611579999996</v>
      </c>
    </row>
    <row r="2061" spans="2:6" x14ac:dyDescent="0.25">
      <c r="B2061" s="18">
        <v>79700</v>
      </c>
      <c r="C2061" s="19" t="s">
        <v>2141</v>
      </c>
      <c r="D2061" s="20"/>
      <c r="E2061" s="21" t="s">
        <v>72</v>
      </c>
      <c r="F2061" s="34"/>
    </row>
    <row r="2062" spans="2:6" ht="22.5" x14ac:dyDescent="0.25">
      <c r="B2062" s="22">
        <v>79708</v>
      </c>
      <c r="C2062" s="23" t="s">
        <v>2142</v>
      </c>
      <c r="D2062" s="24" t="s">
        <v>74</v>
      </c>
      <c r="E2062" s="25">
        <v>44.54</v>
      </c>
      <c r="F2062" s="33">
        <f>IF($J$2="Sim",E2062*(1+Inflação!$E$18/100),E2062)</f>
        <v>49.572708219999996</v>
      </c>
    </row>
    <row r="2063" spans="2:6" ht="22.5" x14ac:dyDescent="0.25">
      <c r="B2063" s="22">
        <v>79709</v>
      </c>
      <c r="C2063" s="23" t="s">
        <v>2143</v>
      </c>
      <c r="D2063" s="24" t="s">
        <v>74</v>
      </c>
      <c r="E2063" s="25">
        <v>32.61</v>
      </c>
      <c r="F2063" s="34">
        <f>IF($J$2="Sim",E2063*(1+Inflação!$E$18/100),E2063)</f>
        <v>36.294701729999993</v>
      </c>
    </row>
    <row r="2064" spans="2:6" ht="22.5" x14ac:dyDescent="0.25">
      <c r="B2064" s="22">
        <v>79710</v>
      </c>
      <c r="C2064" s="23" t="s">
        <v>2144</v>
      </c>
      <c r="D2064" s="24" t="s">
        <v>74</v>
      </c>
      <c r="E2064" s="25">
        <v>29.13</v>
      </c>
      <c r="F2064" s="33">
        <f>IF($J$2="Sim",E2064*(1+Inflação!$E$18/100),E2064)</f>
        <v>32.421486089999995</v>
      </c>
    </row>
    <row r="2065" spans="2:6" x14ac:dyDescent="0.25">
      <c r="B2065" s="22">
        <v>79711</v>
      </c>
      <c r="C2065" s="23" t="s">
        <v>2145</v>
      </c>
      <c r="D2065" s="24" t="s">
        <v>90</v>
      </c>
      <c r="E2065" s="25">
        <v>8.3699999999999992</v>
      </c>
      <c r="F2065" s="34">
        <f>IF($J$2="Sim",E2065*(1+Inflação!$E$18/100),E2065)</f>
        <v>9.315751409999999</v>
      </c>
    </row>
    <row r="2066" spans="2:6" x14ac:dyDescent="0.25">
      <c r="B2066" s="22">
        <v>79720</v>
      </c>
      <c r="C2066" s="23" t="s">
        <v>2146</v>
      </c>
      <c r="D2066" s="24" t="s">
        <v>90</v>
      </c>
      <c r="E2066" s="25">
        <v>363.97</v>
      </c>
      <c r="F2066" s="33">
        <f>IF($J$2="Sim",E2066*(1+Inflação!$E$18/100),E2066)</f>
        <v>405.09606221000001</v>
      </c>
    </row>
    <row r="2067" spans="2:6" ht="22.5" x14ac:dyDescent="0.25">
      <c r="B2067" s="22">
        <v>79722</v>
      </c>
      <c r="C2067" s="23" t="s">
        <v>2147</v>
      </c>
      <c r="D2067" s="24" t="s">
        <v>90</v>
      </c>
      <c r="E2067" s="25">
        <v>349.43</v>
      </c>
      <c r="F2067" s="34">
        <f>IF($J$2="Sim",E2067*(1+Inflação!$E$18/100),E2067)</f>
        <v>388.91314398999998</v>
      </c>
    </row>
    <row r="2068" spans="2:6" x14ac:dyDescent="0.25">
      <c r="B2068" s="18">
        <v>79800</v>
      </c>
      <c r="C2068" s="19" t="s">
        <v>463</v>
      </c>
      <c r="D2068" s="20"/>
      <c r="E2068" s="21" t="s">
        <v>72</v>
      </c>
      <c r="F2068" s="33"/>
    </row>
    <row r="2069" spans="2:6" ht="22.5" x14ac:dyDescent="0.25">
      <c r="B2069" s="22">
        <v>79801</v>
      </c>
      <c r="C2069" s="23" t="s">
        <v>2148</v>
      </c>
      <c r="D2069" s="24" t="s">
        <v>90</v>
      </c>
      <c r="E2069" s="25">
        <v>2664.09</v>
      </c>
      <c r="F2069" s="34">
        <f>IF($J$2="Sim",E2069*(1+Inflação!$E$18/100),E2069)</f>
        <v>2965.1135213699999</v>
      </c>
    </row>
    <row r="2070" spans="2:6" ht="22.5" x14ac:dyDescent="0.25">
      <c r="B2070" s="22">
        <v>79802</v>
      </c>
      <c r="C2070" s="23" t="s">
        <v>2149</v>
      </c>
      <c r="D2070" s="24" t="s">
        <v>90</v>
      </c>
      <c r="E2070" s="25">
        <v>611.89</v>
      </c>
      <c r="F2070" s="33">
        <f>IF($J$2="Sim",E2070*(1+Inflação!$E$18/100),E2070)</f>
        <v>681.02928676999989</v>
      </c>
    </row>
    <row r="2071" spans="2:6" ht="22.5" x14ac:dyDescent="0.25">
      <c r="B2071" s="22">
        <v>79803</v>
      </c>
      <c r="C2071" s="23" t="s">
        <v>2150</v>
      </c>
      <c r="D2071" s="24" t="s">
        <v>90</v>
      </c>
      <c r="E2071" s="25">
        <v>47.91</v>
      </c>
      <c r="F2071" s="34">
        <f>IF($J$2="Sim",E2071*(1+Inflação!$E$18/100),E2071)</f>
        <v>53.323494629999992</v>
      </c>
    </row>
    <row r="2072" spans="2:6" ht="22.5" x14ac:dyDescent="0.25">
      <c r="B2072" s="22">
        <v>79804</v>
      </c>
      <c r="C2072" s="23" t="s">
        <v>2151</v>
      </c>
      <c r="D2072" s="24" t="s">
        <v>90</v>
      </c>
      <c r="E2072" s="25">
        <v>64.22</v>
      </c>
      <c r="F2072" s="33">
        <f>IF($J$2="Sim",E2072*(1+Inflação!$E$18/100),E2072)</f>
        <v>71.476410459999997</v>
      </c>
    </row>
    <row r="2073" spans="2:6" ht="22.5" x14ac:dyDescent="0.25">
      <c r="B2073" s="22">
        <v>79805</v>
      </c>
      <c r="C2073" s="23" t="s">
        <v>2152</v>
      </c>
      <c r="D2073" s="24" t="s">
        <v>90</v>
      </c>
      <c r="E2073" s="25">
        <v>13.99</v>
      </c>
      <c r="F2073" s="34">
        <f>IF($J$2="Sim",E2073*(1+Inflação!$E$18/100),E2073)</f>
        <v>15.570772069999999</v>
      </c>
    </row>
    <row r="2074" spans="2:6" ht="22.5" x14ac:dyDescent="0.25">
      <c r="B2074" s="22">
        <v>79806</v>
      </c>
      <c r="C2074" s="23" t="s">
        <v>2153</v>
      </c>
      <c r="D2074" s="24" t="s">
        <v>90</v>
      </c>
      <c r="E2074" s="25">
        <v>11.82</v>
      </c>
      <c r="F2074" s="33">
        <f>IF($J$2="Sim",E2074*(1+Inflação!$E$18/100),E2074)</f>
        <v>13.155577259999999</v>
      </c>
    </row>
    <row r="2075" spans="2:6" ht="22.5" x14ac:dyDescent="0.25">
      <c r="B2075" s="22">
        <v>79807</v>
      </c>
      <c r="C2075" s="23" t="s">
        <v>2154</v>
      </c>
      <c r="D2075" s="24" t="s">
        <v>90</v>
      </c>
      <c r="E2075" s="25">
        <v>24.55</v>
      </c>
      <c r="F2075" s="34">
        <f>IF($J$2="Sim",E2075*(1+Inflação!$E$18/100),E2075)</f>
        <v>27.323978149999999</v>
      </c>
    </row>
    <row r="2076" spans="2:6" ht="22.5" x14ac:dyDescent="0.25">
      <c r="B2076" s="22">
        <v>79811</v>
      </c>
      <c r="C2076" s="23" t="s">
        <v>2155</v>
      </c>
      <c r="D2076" s="24" t="s">
        <v>90</v>
      </c>
      <c r="E2076" s="25">
        <v>1555.17</v>
      </c>
      <c r="F2076" s="33">
        <f>IF($J$2="Sim",E2076*(1+Inflação!$E$18/100),E2076)</f>
        <v>1730.8933238099999</v>
      </c>
    </row>
    <row r="2077" spans="2:6" ht="22.5" x14ac:dyDescent="0.25">
      <c r="B2077" s="22">
        <v>79820</v>
      </c>
      <c r="C2077" s="23" t="s">
        <v>2156</v>
      </c>
      <c r="D2077" s="24" t="s">
        <v>90</v>
      </c>
      <c r="E2077" s="25">
        <v>5432.32</v>
      </c>
      <c r="F2077" s="34">
        <f>IF($J$2="Sim",E2077*(1+Inflação!$E$18/100),E2077)</f>
        <v>6046.1341337599988</v>
      </c>
    </row>
    <row r="2078" spans="2:6" ht="22.5" x14ac:dyDescent="0.25">
      <c r="B2078" s="22">
        <v>79821</v>
      </c>
      <c r="C2078" s="23" t="s">
        <v>2157</v>
      </c>
      <c r="D2078" s="24" t="s">
        <v>90</v>
      </c>
      <c r="E2078" s="25">
        <v>5089.3599999999997</v>
      </c>
      <c r="F2078" s="33">
        <f>IF($J$2="Sim",E2078*(1+Inflação!$E$18/100),E2078)</f>
        <v>5664.4220544799991</v>
      </c>
    </row>
    <row r="2079" spans="2:6" ht="22.5" x14ac:dyDescent="0.25">
      <c r="B2079" s="22">
        <v>79822</v>
      </c>
      <c r="C2079" s="23" t="s">
        <v>2158</v>
      </c>
      <c r="D2079" s="24" t="s">
        <v>90</v>
      </c>
      <c r="E2079" s="25">
        <v>3613.17</v>
      </c>
      <c r="F2079" s="34">
        <f>IF($J$2="Sim",E2079*(1+Inflação!$E$18/100),E2079)</f>
        <v>4021.4329178099997</v>
      </c>
    </row>
    <row r="2080" spans="2:6" ht="22.5" x14ac:dyDescent="0.25">
      <c r="B2080" s="22">
        <v>79823</v>
      </c>
      <c r="C2080" s="23" t="s">
        <v>2159</v>
      </c>
      <c r="D2080" s="24" t="s">
        <v>90</v>
      </c>
      <c r="E2080" s="25">
        <v>2460.86</v>
      </c>
      <c r="F2080" s="33">
        <f>IF($J$2="Sim",E2080*(1+Inflação!$E$18/100),E2080)</f>
        <v>2738.9199539799997</v>
      </c>
    </row>
    <row r="2081" spans="2:6" ht="22.5" x14ac:dyDescent="0.25">
      <c r="B2081" s="22">
        <v>79824</v>
      </c>
      <c r="C2081" s="23" t="s">
        <v>2160</v>
      </c>
      <c r="D2081" s="24" t="s">
        <v>90</v>
      </c>
      <c r="E2081" s="25">
        <v>1309.77</v>
      </c>
      <c r="F2081" s="34">
        <f>IF($J$2="Sim",E2081*(1+Inflação!$E$18/100),E2081)</f>
        <v>1457.7648416099998</v>
      </c>
    </row>
    <row r="2082" spans="2:6" x14ac:dyDescent="0.25">
      <c r="B2082" s="22">
        <v>79825</v>
      </c>
      <c r="C2082" s="23" t="s">
        <v>2161</v>
      </c>
      <c r="D2082" s="24" t="s">
        <v>90</v>
      </c>
      <c r="E2082" s="25">
        <v>817.56</v>
      </c>
      <c r="F2082" s="33">
        <f>IF($J$2="Sim",E2082*(1+Inflação!$E$18/100),E2082)</f>
        <v>909.9385570799999</v>
      </c>
    </row>
    <row r="2083" spans="2:6" ht="22.5" x14ac:dyDescent="0.25">
      <c r="B2083" s="22">
        <v>79826</v>
      </c>
      <c r="C2083" s="23" t="s">
        <v>2162</v>
      </c>
      <c r="D2083" s="24" t="s">
        <v>90</v>
      </c>
      <c r="E2083" s="25">
        <v>1034.2</v>
      </c>
      <c r="F2083" s="34">
        <f>IF($J$2="Sim",E2083*(1+Inflação!$E$18/100),E2083)</f>
        <v>1151.0573606</v>
      </c>
    </row>
    <row r="2084" spans="2:6" ht="22.5" x14ac:dyDescent="0.25">
      <c r="B2084" s="22">
        <v>79827</v>
      </c>
      <c r="C2084" s="23" t="s">
        <v>2163</v>
      </c>
      <c r="D2084" s="24" t="s">
        <v>90</v>
      </c>
      <c r="E2084" s="25">
        <v>1198.29</v>
      </c>
      <c r="F2084" s="33">
        <f>IF($J$2="Sim",E2084*(1+Inflação!$E$18/100),E2084)</f>
        <v>1333.6883819699999</v>
      </c>
    </row>
    <row r="2085" spans="2:6" ht="22.5" x14ac:dyDescent="0.25">
      <c r="B2085" s="22">
        <v>79828</v>
      </c>
      <c r="C2085" s="23" t="s">
        <v>2164</v>
      </c>
      <c r="D2085" s="24" t="s">
        <v>90</v>
      </c>
      <c r="E2085" s="25">
        <v>1229.44</v>
      </c>
      <c r="F2085" s="34">
        <f>IF($J$2="Sim",E2085*(1+Inflação!$E$18/100),E2085)</f>
        <v>1368.3581139199998</v>
      </c>
    </row>
    <row r="2086" spans="2:6" ht="22.5" x14ac:dyDescent="0.25">
      <c r="B2086" s="22">
        <v>79840</v>
      </c>
      <c r="C2086" s="23" t="s">
        <v>2165</v>
      </c>
      <c r="D2086" s="24" t="s">
        <v>90</v>
      </c>
      <c r="E2086" s="25">
        <v>825.36</v>
      </c>
      <c r="F2086" s="33">
        <f>IF($J$2="Sim",E2086*(1+Inflação!$E$18/100),E2086)</f>
        <v>918.61990247999995</v>
      </c>
    </row>
    <row r="2087" spans="2:6" x14ac:dyDescent="0.25">
      <c r="B2087" s="22">
        <v>79841</v>
      </c>
      <c r="C2087" s="23" t="s">
        <v>2166</v>
      </c>
      <c r="D2087" s="24" t="s">
        <v>90</v>
      </c>
      <c r="E2087" s="25">
        <v>949.42</v>
      </c>
      <c r="F2087" s="34">
        <f>IF($J$2="Sim",E2087*(1+Inflação!$E$18/100),E2087)</f>
        <v>1056.6978140599999</v>
      </c>
    </row>
    <row r="2088" spans="2:6" x14ac:dyDescent="0.25">
      <c r="B2088" s="22">
        <v>79842</v>
      </c>
      <c r="C2088" s="23" t="s">
        <v>2167</v>
      </c>
      <c r="D2088" s="24" t="s">
        <v>90</v>
      </c>
      <c r="E2088" s="25">
        <v>717.3</v>
      </c>
      <c r="F2088" s="33">
        <f>IF($J$2="Sim",E2088*(1+Inflação!$E$18/100),E2088)</f>
        <v>798.34987889999991</v>
      </c>
    </row>
    <row r="2089" spans="2:6" ht="22.5" x14ac:dyDescent="0.25">
      <c r="B2089" s="22">
        <v>79843</v>
      </c>
      <c r="C2089" s="23" t="s">
        <v>2168</v>
      </c>
      <c r="D2089" s="24" t="s">
        <v>90</v>
      </c>
      <c r="E2089" s="25">
        <v>2370.59</v>
      </c>
      <c r="F2089" s="34">
        <f>IF($J$2="Sim",E2089*(1+Inflação!$E$18/100),E2089)</f>
        <v>2638.4500758700001</v>
      </c>
    </row>
    <row r="2090" spans="2:6" ht="22.5" x14ac:dyDescent="0.25">
      <c r="B2090" s="22">
        <v>79844</v>
      </c>
      <c r="C2090" s="23" t="s">
        <v>2169</v>
      </c>
      <c r="D2090" s="24" t="s">
        <v>90</v>
      </c>
      <c r="E2090" s="25">
        <v>1943.5</v>
      </c>
      <c r="F2090" s="33">
        <f>IF($J$2="Sim",E2090*(1+Inflação!$E$18/100),E2090)</f>
        <v>2163.1018955</v>
      </c>
    </row>
    <row r="2091" spans="2:6" ht="22.5" x14ac:dyDescent="0.25">
      <c r="B2091" s="22">
        <v>79845</v>
      </c>
      <c r="C2091" s="23" t="s">
        <v>2170</v>
      </c>
      <c r="D2091" s="24" t="s">
        <v>90</v>
      </c>
      <c r="E2091" s="25">
        <v>6575.81</v>
      </c>
      <c r="F2091" s="34">
        <f>IF($J$2="Sim",E2091*(1+Inflação!$E$18/100),E2091)</f>
        <v>7318.8304993299998</v>
      </c>
    </row>
    <row r="2092" spans="2:6" ht="22.5" x14ac:dyDescent="0.25">
      <c r="B2092" s="22">
        <v>79846</v>
      </c>
      <c r="C2092" s="23" t="s">
        <v>2171</v>
      </c>
      <c r="D2092" s="24" t="s">
        <v>90</v>
      </c>
      <c r="E2092" s="25">
        <v>3864.24</v>
      </c>
      <c r="F2092" s="33">
        <f>IF($J$2="Sim",E2092*(1+Inflação!$E$18/100),E2092)</f>
        <v>4300.8720703199997</v>
      </c>
    </row>
    <row r="2093" spans="2:6" ht="22.5" x14ac:dyDescent="0.25">
      <c r="B2093" s="22">
        <v>79847</v>
      </c>
      <c r="C2093" s="23" t="s">
        <v>2172</v>
      </c>
      <c r="D2093" s="24" t="s">
        <v>90</v>
      </c>
      <c r="E2093" s="25">
        <v>5788.18</v>
      </c>
      <c r="F2093" s="34">
        <f>IF($J$2="Sim",E2093*(1+Inflação!$E$18/100),E2093)</f>
        <v>6442.2038227399999</v>
      </c>
    </row>
    <row r="2094" spans="2:6" ht="22.5" x14ac:dyDescent="0.25">
      <c r="B2094" s="22">
        <v>79848</v>
      </c>
      <c r="C2094" s="23" t="s">
        <v>2173</v>
      </c>
      <c r="D2094" s="24" t="s">
        <v>90</v>
      </c>
      <c r="E2094" s="25">
        <v>2273.62</v>
      </c>
      <c r="F2094" s="33">
        <f>IF($J$2="Sim",E2094*(1+Inflação!$E$18/100),E2094)</f>
        <v>2530.5231446599996</v>
      </c>
    </row>
    <row r="2095" spans="2:6" ht="22.5" x14ac:dyDescent="0.25">
      <c r="B2095" s="22">
        <v>79849</v>
      </c>
      <c r="C2095" s="23" t="s">
        <v>2174</v>
      </c>
      <c r="D2095" s="24" t="s">
        <v>90</v>
      </c>
      <c r="E2095" s="25">
        <v>3163.78</v>
      </c>
      <c r="F2095" s="34">
        <f>IF($J$2="Sim",E2095*(1+Inflação!$E$18/100),E2095)</f>
        <v>3521.26499354</v>
      </c>
    </row>
    <row r="2096" spans="2:6" ht="22.5" x14ac:dyDescent="0.25">
      <c r="B2096" s="22">
        <v>79850</v>
      </c>
      <c r="C2096" s="23" t="s">
        <v>2175</v>
      </c>
      <c r="D2096" s="24" t="s">
        <v>90</v>
      </c>
      <c r="E2096" s="25">
        <v>2155.35</v>
      </c>
      <c r="F2096" s="33">
        <f>IF($J$2="Sim",E2096*(1+Inflação!$E$18/100),E2096)</f>
        <v>2398.8894625499997</v>
      </c>
    </row>
    <row r="2097" spans="2:6" ht="22.5" x14ac:dyDescent="0.25">
      <c r="B2097" s="22">
        <v>79851</v>
      </c>
      <c r="C2097" s="23" t="s">
        <v>2176</v>
      </c>
      <c r="D2097" s="24" t="s">
        <v>90</v>
      </c>
      <c r="E2097" s="25">
        <v>3472.84</v>
      </c>
      <c r="F2097" s="34">
        <f>IF($J$2="Sim",E2097*(1+Inflação!$E$18/100),E2097)</f>
        <v>3865.2466101199998</v>
      </c>
    </row>
    <row r="2098" spans="2:6" ht="22.5" x14ac:dyDescent="0.25">
      <c r="B2098" s="22">
        <v>79852</v>
      </c>
      <c r="C2098" s="23" t="s">
        <v>2177</v>
      </c>
      <c r="D2098" s="24" t="s">
        <v>90</v>
      </c>
      <c r="E2098" s="25">
        <v>4994.1899999999996</v>
      </c>
      <c r="F2098" s="33">
        <f>IF($J$2="Sim",E2098*(1+Inflação!$E$18/100),E2098)</f>
        <v>5558.4985106699987</v>
      </c>
    </row>
    <row r="2099" spans="2:6" ht="22.5" x14ac:dyDescent="0.25">
      <c r="B2099" s="22">
        <v>79853</v>
      </c>
      <c r="C2099" s="23" t="s">
        <v>2178</v>
      </c>
      <c r="D2099" s="24" t="s">
        <v>90</v>
      </c>
      <c r="E2099" s="25">
        <v>1637.68</v>
      </c>
      <c r="F2099" s="34">
        <f>IF($J$2="Sim",E2099*(1+Inflação!$E$18/100),E2099)</f>
        <v>1822.7263762399998</v>
      </c>
    </row>
    <row r="2100" spans="2:6" ht="22.5" x14ac:dyDescent="0.25">
      <c r="B2100" s="22">
        <v>79854</v>
      </c>
      <c r="C2100" s="23" t="s">
        <v>2179</v>
      </c>
      <c r="D2100" s="24" t="s">
        <v>90</v>
      </c>
      <c r="E2100" s="25">
        <v>2057.77</v>
      </c>
      <c r="F2100" s="33">
        <f>IF($J$2="Sim",E2100*(1+Inflação!$E$18/100),E2100)</f>
        <v>2290.28360561</v>
      </c>
    </row>
    <row r="2101" spans="2:6" ht="22.5" x14ac:dyDescent="0.25">
      <c r="B2101" s="26">
        <v>79855</v>
      </c>
      <c r="C2101" s="23" t="s">
        <v>2180</v>
      </c>
      <c r="D2101" s="27" t="s">
        <v>90</v>
      </c>
      <c r="E2101" s="28">
        <v>4532.4799999999996</v>
      </c>
      <c r="F2101" s="34">
        <f>IF($J$2="Sim",E2101*(1+Inflação!$E$18/100),E2101)</f>
        <v>5044.6185126399987</v>
      </c>
    </row>
    <row r="2102" spans="2:6" ht="22.5" x14ac:dyDescent="0.25">
      <c r="B2102" s="22">
        <v>79856</v>
      </c>
      <c r="C2102" s="29" t="s">
        <v>2181</v>
      </c>
      <c r="D2102" s="24" t="s">
        <v>90</v>
      </c>
      <c r="E2102" s="25">
        <v>6787.18</v>
      </c>
      <c r="F2102" s="33">
        <f>IF($J$2="Sim",E2102*(1+Inflação!$E$18/100),E2102)</f>
        <v>7554.0838297399996</v>
      </c>
    </row>
    <row r="2103" spans="2:6" ht="22.5" x14ac:dyDescent="0.25">
      <c r="B2103" s="22">
        <v>79857</v>
      </c>
      <c r="C2103" s="23" t="s">
        <v>2182</v>
      </c>
      <c r="D2103" s="24" t="s">
        <v>90</v>
      </c>
      <c r="E2103" s="25">
        <v>2167.8200000000002</v>
      </c>
      <c r="F2103" s="34">
        <f>IF($J$2="Sim",E2103*(1+Inflação!$E$18/100),E2103)</f>
        <v>2412.76848526</v>
      </c>
    </row>
    <row r="2104" spans="2:6" ht="22.5" x14ac:dyDescent="0.25">
      <c r="B2104" s="22">
        <v>79858</v>
      </c>
      <c r="C2104" s="23" t="s">
        <v>2183</v>
      </c>
      <c r="D2104" s="24" t="s">
        <v>90</v>
      </c>
      <c r="E2104" s="25">
        <v>6609.8</v>
      </c>
      <c r="F2104" s="33">
        <f>IF($J$2="Sim",E2104*(1+Inflação!$E$18/100),E2104)</f>
        <v>7356.6611313999992</v>
      </c>
    </row>
    <row r="2105" spans="2:6" ht="22.5" x14ac:dyDescent="0.25">
      <c r="B2105" s="22">
        <v>79859</v>
      </c>
      <c r="C2105" s="23" t="s">
        <v>2184</v>
      </c>
      <c r="D2105" s="24" t="s">
        <v>90</v>
      </c>
      <c r="E2105" s="25">
        <v>3248.97</v>
      </c>
      <c r="F2105" s="34">
        <f>IF($J$2="Sim",E2105*(1+Inflação!$E$18/100),E2105)</f>
        <v>3616.0808672099993</v>
      </c>
    </row>
    <row r="2106" spans="2:6" x14ac:dyDescent="0.25">
      <c r="B2106" s="22">
        <v>79860</v>
      </c>
      <c r="C2106" s="23" t="s">
        <v>2185</v>
      </c>
      <c r="D2106" s="24" t="s">
        <v>90</v>
      </c>
      <c r="E2106" s="25">
        <v>2508.88</v>
      </c>
      <c r="F2106" s="33">
        <f>IF($J$2="Sim",E2106*(1+Inflação!$E$18/100),E2106)</f>
        <v>2792.3658778399999</v>
      </c>
    </row>
    <row r="2107" spans="2:6" ht="22.5" x14ac:dyDescent="0.25">
      <c r="B2107" s="22">
        <v>79861</v>
      </c>
      <c r="C2107" s="23" t="s">
        <v>2186</v>
      </c>
      <c r="D2107" s="24" t="s">
        <v>90</v>
      </c>
      <c r="E2107" s="25">
        <v>2385.84</v>
      </c>
      <c r="F2107" s="34">
        <f>IF($J$2="Sim",E2107*(1+Inflação!$E$18/100),E2107)</f>
        <v>2655.4232191199999</v>
      </c>
    </row>
    <row r="2108" spans="2:6" x14ac:dyDescent="0.25">
      <c r="B2108" s="22">
        <v>79862</v>
      </c>
      <c r="C2108" s="23" t="s">
        <v>2187</v>
      </c>
      <c r="D2108" s="24" t="s">
        <v>90</v>
      </c>
      <c r="E2108" s="25">
        <v>1238.79</v>
      </c>
      <c r="F2108" s="33">
        <f>IF($J$2="Sim",E2108*(1+Inflação!$E$18/100),E2108)</f>
        <v>1378.7645984699998</v>
      </c>
    </row>
    <row r="2109" spans="2:6" x14ac:dyDescent="0.25">
      <c r="B2109" s="18">
        <v>82000</v>
      </c>
      <c r="C2109" s="19" t="s">
        <v>2188</v>
      </c>
      <c r="D2109" s="20"/>
      <c r="E2109" s="21" t="s">
        <v>72</v>
      </c>
      <c r="F2109" s="34"/>
    </row>
    <row r="2110" spans="2:6" x14ac:dyDescent="0.25">
      <c r="B2110" s="22">
        <v>82030</v>
      </c>
      <c r="C2110" s="23" t="s">
        <v>2189</v>
      </c>
      <c r="D2110" s="24" t="s">
        <v>2190</v>
      </c>
      <c r="E2110" s="25">
        <v>4.34</v>
      </c>
      <c r="F2110" s="33">
        <f>IF($J$2="Sim",E2110*(1+Inflação!$E$18/100),E2110)</f>
        <v>4.8303896199999992</v>
      </c>
    </row>
    <row r="2111" spans="2:6" x14ac:dyDescent="0.25">
      <c r="B2111" s="18">
        <v>84000</v>
      </c>
      <c r="C2111" s="19" t="s">
        <v>463</v>
      </c>
      <c r="D2111" s="20"/>
      <c r="E2111" s="21" t="s">
        <v>72</v>
      </c>
      <c r="F2111" s="34"/>
    </row>
    <row r="2112" spans="2:6" ht="22.5" x14ac:dyDescent="0.25">
      <c r="B2112" s="22">
        <v>84001</v>
      </c>
      <c r="C2112" s="23" t="s">
        <v>2191</v>
      </c>
      <c r="D2112" s="24" t="s">
        <v>127</v>
      </c>
      <c r="E2112" s="25">
        <v>44.73</v>
      </c>
      <c r="F2112" s="33">
        <f>IF($J$2="Sim",E2112*(1+Inflação!$E$18/100),E2112)</f>
        <v>49.784176889999991</v>
      </c>
    </row>
    <row r="2113" spans="2:6" ht="22.5" x14ac:dyDescent="0.25">
      <c r="B2113" s="22">
        <v>84002</v>
      </c>
      <c r="C2113" s="23" t="s">
        <v>2192</v>
      </c>
      <c r="D2113" s="24" t="s">
        <v>127</v>
      </c>
      <c r="E2113" s="25">
        <v>1.71</v>
      </c>
      <c r="F2113" s="34">
        <f>IF($J$2="Sim",E2113*(1+Inflação!$E$18/100),E2113)</f>
        <v>1.9032180299999999</v>
      </c>
    </row>
    <row r="2114" spans="2:6" ht="22.5" x14ac:dyDescent="0.25">
      <c r="B2114" s="22">
        <v>84003</v>
      </c>
      <c r="C2114" s="23" t="s">
        <v>2193</v>
      </c>
      <c r="D2114" s="24" t="s">
        <v>127</v>
      </c>
      <c r="E2114" s="25">
        <v>26.84</v>
      </c>
      <c r="F2114" s="33">
        <f>IF($J$2="Sim",E2114*(1+Inflação!$E$18/100),E2114)</f>
        <v>29.872732119999998</v>
      </c>
    </row>
    <row r="2115" spans="2:6" x14ac:dyDescent="0.25">
      <c r="B2115" s="22">
        <v>84005</v>
      </c>
      <c r="C2115" s="23" t="s">
        <v>2194</v>
      </c>
      <c r="D2115" s="24" t="s">
        <v>2195</v>
      </c>
      <c r="E2115" s="25">
        <v>134.01</v>
      </c>
      <c r="F2115" s="34">
        <f>IF($J$2="Sim",E2115*(1+Inflação!$E$18/100),E2115)</f>
        <v>149.15219192999999</v>
      </c>
    </row>
    <row r="2116" spans="2:6" x14ac:dyDescent="0.25">
      <c r="B2116" s="22">
        <v>84006</v>
      </c>
      <c r="C2116" s="23" t="s">
        <v>2196</v>
      </c>
      <c r="D2116" s="24" t="s">
        <v>2195</v>
      </c>
      <c r="E2116" s="25">
        <v>126.52</v>
      </c>
      <c r="F2116" s="33">
        <f>IF($J$2="Sim",E2116*(1+Inflação!$E$18/100),E2116)</f>
        <v>140.81587435999998</v>
      </c>
    </row>
    <row r="2117" spans="2:6" x14ac:dyDescent="0.25">
      <c r="B2117" s="22">
        <v>84009</v>
      </c>
      <c r="C2117" s="23" t="s">
        <v>2197</v>
      </c>
      <c r="D2117" s="24" t="s">
        <v>108</v>
      </c>
      <c r="E2117" s="25">
        <v>48.98</v>
      </c>
      <c r="F2117" s="34">
        <f>IF($J$2="Sim",E2117*(1+Inflação!$E$18/100),E2117)</f>
        <v>54.514397139999993</v>
      </c>
    </row>
    <row r="2118" spans="2:6" x14ac:dyDescent="0.25">
      <c r="B2118" s="22">
        <v>84010</v>
      </c>
      <c r="C2118" s="23" t="s">
        <v>2198</v>
      </c>
      <c r="D2118" s="24" t="s">
        <v>90</v>
      </c>
      <c r="E2118" s="25">
        <v>2.14</v>
      </c>
      <c r="F2118" s="33">
        <f>IF($J$2="Sim",E2118*(1+Inflação!$E$18/100),E2118)</f>
        <v>2.3818050199999998</v>
      </c>
    </row>
    <row r="2119" spans="2:6" ht="22.5" x14ac:dyDescent="0.25">
      <c r="B2119" s="22">
        <v>84011</v>
      </c>
      <c r="C2119" s="23" t="s">
        <v>2199</v>
      </c>
      <c r="D2119" s="24" t="s">
        <v>108</v>
      </c>
      <c r="E2119" s="25">
        <v>12.27</v>
      </c>
      <c r="F2119" s="34">
        <f>IF($J$2="Sim",E2119*(1+Inflação!$E$18/100),E2119)</f>
        <v>13.656424109999998</v>
      </c>
    </row>
    <row r="2120" spans="2:6" x14ac:dyDescent="0.25">
      <c r="B2120" s="22">
        <v>84020</v>
      </c>
      <c r="C2120" s="23" t="s">
        <v>2200</v>
      </c>
      <c r="D2120" s="24" t="s">
        <v>74</v>
      </c>
      <c r="E2120" s="25">
        <v>4.18</v>
      </c>
      <c r="F2120" s="33">
        <f>IF($J$2="Sim",E2120*(1+Inflação!$E$18/100),E2120)</f>
        <v>4.652310739999999</v>
      </c>
    </row>
    <row r="2121" spans="2:6" ht="22.5" x14ac:dyDescent="0.25">
      <c r="B2121" s="22">
        <v>84021</v>
      </c>
      <c r="C2121" s="23" t="s">
        <v>2201</v>
      </c>
      <c r="D2121" s="24" t="s">
        <v>74</v>
      </c>
      <c r="E2121" s="25">
        <v>79.31</v>
      </c>
      <c r="F2121" s="34">
        <f>IF($J$2="Sim",E2121*(1+Inflação!$E$18/100),E2121)</f>
        <v>88.271474829999988</v>
      </c>
    </row>
    <row r="2122" spans="2:6" ht="22.5" x14ac:dyDescent="0.25">
      <c r="B2122" s="22">
        <v>84082</v>
      </c>
      <c r="C2122" s="23" t="s">
        <v>2202</v>
      </c>
      <c r="D2122" s="24" t="s">
        <v>90</v>
      </c>
      <c r="E2122" s="25">
        <v>0.42</v>
      </c>
      <c r="F2122" s="33">
        <f>IF($J$2="Sim",E2122*(1+Inflação!$E$18/100),E2122)</f>
        <v>0.46745705999999992</v>
      </c>
    </row>
    <row r="2123" spans="2:6" ht="22.5" x14ac:dyDescent="0.25">
      <c r="B2123" s="22">
        <v>84083</v>
      </c>
      <c r="C2123" s="23" t="s">
        <v>2203</v>
      </c>
      <c r="D2123" s="24" t="s">
        <v>90</v>
      </c>
      <c r="E2123" s="25">
        <v>1.95</v>
      </c>
      <c r="F2123" s="34">
        <f>IF($J$2="Sim",E2123*(1+Inflação!$E$18/100),E2123)</f>
        <v>2.1703363499999999</v>
      </c>
    </row>
    <row r="2124" spans="2:6" ht="22.5" x14ac:dyDescent="0.25">
      <c r="B2124" s="22">
        <v>84084</v>
      </c>
      <c r="C2124" s="23" t="s">
        <v>2204</v>
      </c>
      <c r="D2124" s="24" t="s">
        <v>90</v>
      </c>
      <c r="E2124" s="25">
        <v>0.85</v>
      </c>
      <c r="F2124" s="33">
        <f>IF($J$2="Sim",E2124*(1+Inflação!$E$18/100),E2124)</f>
        <v>0.94604404999999991</v>
      </c>
    </row>
    <row r="2125" spans="2:6" ht="22.5" x14ac:dyDescent="0.25">
      <c r="B2125" s="22">
        <v>84085</v>
      </c>
      <c r="C2125" s="23" t="s">
        <v>2205</v>
      </c>
      <c r="D2125" s="24" t="s">
        <v>90</v>
      </c>
      <c r="E2125" s="25">
        <v>4.38</v>
      </c>
      <c r="F2125" s="34">
        <f>IF($J$2="Sim",E2125*(1+Inflação!$E$18/100),E2125)</f>
        <v>4.8749093399999994</v>
      </c>
    </row>
    <row r="2126" spans="2:6" x14ac:dyDescent="0.25">
      <c r="B2126" s="22">
        <v>84086</v>
      </c>
      <c r="C2126" s="23" t="s">
        <v>2206</v>
      </c>
      <c r="D2126" s="24" t="s">
        <v>238</v>
      </c>
      <c r="E2126" s="25">
        <v>13.97</v>
      </c>
      <c r="F2126" s="33">
        <f>IF($J$2="Sim",E2126*(1+Inflação!$E$18/100),E2126)</f>
        <v>15.54851221</v>
      </c>
    </row>
    <row r="2127" spans="2:6" ht="22.5" x14ac:dyDescent="0.25">
      <c r="B2127" s="22">
        <v>84088</v>
      </c>
      <c r="C2127" s="23" t="s">
        <v>2207</v>
      </c>
      <c r="D2127" s="24" t="s">
        <v>90</v>
      </c>
      <c r="E2127" s="25">
        <v>8</v>
      </c>
      <c r="F2127" s="34">
        <f>IF($J$2="Sim",E2127*(1+Inflação!$E$18/100),E2127)</f>
        <v>8.9039439999999992</v>
      </c>
    </row>
    <row r="2128" spans="2:6" ht="22.5" x14ac:dyDescent="0.25">
      <c r="B2128" s="22">
        <v>84089</v>
      </c>
      <c r="C2128" s="23" t="s">
        <v>2208</v>
      </c>
      <c r="D2128" s="24" t="s">
        <v>90</v>
      </c>
      <c r="E2128" s="25">
        <v>10.98</v>
      </c>
      <c r="F2128" s="33">
        <f>IF($J$2="Sim",E2128*(1+Inflação!$E$18/100),E2128)</f>
        <v>12.220663139999999</v>
      </c>
    </row>
    <row r="2129" spans="2:6" ht="22.5" x14ac:dyDescent="0.25">
      <c r="B2129" s="22">
        <v>84090</v>
      </c>
      <c r="C2129" s="23" t="s">
        <v>2209</v>
      </c>
      <c r="D2129" s="24" t="s">
        <v>90</v>
      </c>
      <c r="E2129" s="25">
        <v>10.92</v>
      </c>
      <c r="F2129" s="34">
        <f>IF($J$2="Sim",E2129*(1+Inflação!$E$18/100),E2129)</f>
        <v>12.153883559999999</v>
      </c>
    </row>
    <row r="2130" spans="2:6" ht="22.5" x14ac:dyDescent="0.25">
      <c r="B2130" s="22">
        <v>84091</v>
      </c>
      <c r="C2130" s="23" t="s">
        <v>2210</v>
      </c>
      <c r="D2130" s="24" t="s">
        <v>90</v>
      </c>
      <c r="E2130" s="25">
        <v>14.76</v>
      </c>
      <c r="F2130" s="33">
        <f>IF($J$2="Sim",E2130*(1+Inflação!$E$18/100),E2130)</f>
        <v>16.427776679999997</v>
      </c>
    </row>
    <row r="2131" spans="2:6" ht="22.5" x14ac:dyDescent="0.25">
      <c r="B2131" s="22">
        <v>84096</v>
      </c>
      <c r="C2131" s="23" t="s">
        <v>2211</v>
      </c>
      <c r="D2131" s="24" t="s">
        <v>108</v>
      </c>
      <c r="E2131" s="25">
        <v>15.39</v>
      </c>
      <c r="F2131" s="34">
        <f>IF($J$2="Sim",E2131*(1+Inflação!$E$18/100),E2131)</f>
        <v>17.128962269999999</v>
      </c>
    </row>
    <row r="2132" spans="2:6" x14ac:dyDescent="0.25">
      <c r="B2132" s="22">
        <v>84102</v>
      </c>
      <c r="C2132" s="23" t="s">
        <v>2212</v>
      </c>
      <c r="D2132" s="24" t="s">
        <v>108</v>
      </c>
      <c r="E2132" s="25">
        <v>9.2200000000000006</v>
      </c>
      <c r="F2132" s="33">
        <f>IF($J$2="Sim",E2132*(1+Inflação!$E$18/100),E2132)</f>
        <v>10.26179546</v>
      </c>
    </row>
    <row r="2133" spans="2:6" x14ac:dyDescent="0.25">
      <c r="B2133" s="22">
        <v>84103</v>
      </c>
      <c r="C2133" s="23" t="s">
        <v>2213</v>
      </c>
      <c r="D2133" s="24" t="s">
        <v>90</v>
      </c>
      <c r="E2133" s="25">
        <v>2.58</v>
      </c>
      <c r="F2133" s="34">
        <f>IF($J$2="Sim",E2133*(1+Inflação!$E$18/100),E2133)</f>
        <v>2.8715219399999996</v>
      </c>
    </row>
    <row r="2134" spans="2:6" x14ac:dyDescent="0.25">
      <c r="B2134" s="22">
        <v>84104</v>
      </c>
      <c r="C2134" s="23" t="s">
        <v>2214</v>
      </c>
      <c r="D2134" s="24" t="s">
        <v>74</v>
      </c>
      <c r="E2134" s="25">
        <v>4.4800000000000004</v>
      </c>
      <c r="F2134" s="33">
        <f>IF($J$2="Sim",E2134*(1+Inflação!$E$18/100),E2134)</f>
        <v>4.9862086400000001</v>
      </c>
    </row>
    <row r="2135" spans="2:6" x14ac:dyDescent="0.25">
      <c r="B2135" s="22">
        <v>84110</v>
      </c>
      <c r="C2135" s="23" t="s">
        <v>2215</v>
      </c>
      <c r="D2135" s="24" t="s">
        <v>90</v>
      </c>
      <c r="E2135" s="25">
        <v>1.0900000000000001</v>
      </c>
      <c r="F2135" s="34">
        <f>IF($J$2="Sim",E2135*(1+Inflação!$E$18/100),E2135)</f>
        <v>1.21316237</v>
      </c>
    </row>
    <row r="2136" spans="2:6" ht="22.5" x14ac:dyDescent="0.25">
      <c r="B2136" s="22">
        <v>84201</v>
      </c>
      <c r="C2136" s="23" t="s">
        <v>2216</v>
      </c>
      <c r="D2136" s="24" t="s">
        <v>2217</v>
      </c>
      <c r="E2136" s="25">
        <v>0.51</v>
      </c>
      <c r="F2136" s="33">
        <f>IF($J$2="Sim",E2136*(1+Inflação!$E$18/100),E2136)</f>
        <v>0.5676264299999999</v>
      </c>
    </row>
    <row r="2137" spans="2:6" ht="22.5" x14ac:dyDescent="0.25">
      <c r="B2137" s="22">
        <v>84203</v>
      </c>
      <c r="C2137" s="23" t="s">
        <v>2218</v>
      </c>
      <c r="D2137" s="24" t="s">
        <v>2217</v>
      </c>
      <c r="E2137" s="25">
        <v>0.64</v>
      </c>
      <c r="F2137" s="34">
        <f>IF($J$2="Sim",E2137*(1+Inflação!$E$18/100),E2137)</f>
        <v>0.71231551999999998</v>
      </c>
    </row>
    <row r="2138" spans="2:6" ht="22.5" x14ac:dyDescent="0.25">
      <c r="B2138" s="22">
        <v>84205</v>
      </c>
      <c r="C2138" s="23" t="s">
        <v>2219</v>
      </c>
      <c r="D2138" s="24" t="s">
        <v>2217</v>
      </c>
      <c r="E2138" s="25">
        <v>0.75</v>
      </c>
      <c r="F2138" s="33">
        <f>IF($J$2="Sim",E2138*(1+Inflação!$E$18/100),E2138)</f>
        <v>0.83474474999999992</v>
      </c>
    </row>
    <row r="2139" spans="2:6" ht="22.5" x14ac:dyDescent="0.25">
      <c r="B2139" s="22">
        <v>84207</v>
      </c>
      <c r="C2139" s="23" t="s">
        <v>2220</v>
      </c>
      <c r="D2139" s="24" t="s">
        <v>2217</v>
      </c>
      <c r="E2139" s="25">
        <v>1.1499999999999999</v>
      </c>
      <c r="F2139" s="34">
        <f>IF($J$2="Sim",E2139*(1+Inflação!$E$18/100),E2139)</f>
        <v>1.2799419499999998</v>
      </c>
    </row>
    <row r="2140" spans="2:6" ht="22.5" x14ac:dyDescent="0.25">
      <c r="B2140" s="22">
        <v>84209</v>
      </c>
      <c r="C2140" s="23" t="s">
        <v>2221</v>
      </c>
      <c r="D2140" s="24" t="s">
        <v>2217</v>
      </c>
      <c r="E2140" s="25">
        <v>1.41</v>
      </c>
      <c r="F2140" s="33">
        <f>IF($J$2="Sim",E2140*(1+Inflação!$E$18/100),E2140)</f>
        <v>1.5693201299999997</v>
      </c>
    </row>
    <row r="2141" spans="2:6" ht="33.75" x14ac:dyDescent="0.25">
      <c r="B2141" s="22">
        <v>84211</v>
      </c>
      <c r="C2141" s="23" t="s">
        <v>2222</v>
      </c>
      <c r="D2141" s="24" t="s">
        <v>2217</v>
      </c>
      <c r="E2141" s="25">
        <v>2.57</v>
      </c>
      <c r="F2141" s="34">
        <f>IF($J$2="Sim",E2141*(1+Inflação!$E$18/100),E2141)</f>
        <v>2.8603920099999995</v>
      </c>
    </row>
    <row r="2142" spans="2:6" ht="33.75" x14ac:dyDescent="0.25">
      <c r="B2142" s="22">
        <v>84213</v>
      </c>
      <c r="C2142" s="23" t="s">
        <v>2223</v>
      </c>
      <c r="D2142" s="24" t="s">
        <v>2217</v>
      </c>
      <c r="E2142" s="25">
        <v>2.54</v>
      </c>
      <c r="F2142" s="33">
        <f>IF($J$2="Sim",E2142*(1+Inflação!$E$18/100),E2142)</f>
        <v>2.8270022199999998</v>
      </c>
    </row>
    <row r="2143" spans="2:6" ht="33.75" x14ac:dyDescent="0.25">
      <c r="B2143" s="22">
        <v>84215</v>
      </c>
      <c r="C2143" s="23" t="s">
        <v>2224</v>
      </c>
      <c r="D2143" s="24" t="s">
        <v>2217</v>
      </c>
      <c r="E2143" s="25">
        <v>2.46</v>
      </c>
      <c r="F2143" s="34">
        <f>IF($J$2="Sim",E2143*(1+Inflação!$E$18/100),E2143)</f>
        <v>2.7379627799999997</v>
      </c>
    </row>
    <row r="2144" spans="2:6" ht="33.75" x14ac:dyDescent="0.25">
      <c r="B2144" s="22">
        <v>84217</v>
      </c>
      <c r="C2144" s="23" t="s">
        <v>2225</v>
      </c>
      <c r="D2144" s="24" t="s">
        <v>2217</v>
      </c>
      <c r="E2144" s="25">
        <v>3.04</v>
      </c>
      <c r="F2144" s="33">
        <f>IF($J$2="Sim",E2144*(1+Inflação!$E$18/100),E2144)</f>
        <v>3.3834987199999995</v>
      </c>
    </row>
    <row r="2145" spans="2:6" ht="33.75" x14ac:dyDescent="0.25">
      <c r="B2145" s="22">
        <v>84219</v>
      </c>
      <c r="C2145" s="23" t="s">
        <v>2226</v>
      </c>
      <c r="D2145" s="24" t="s">
        <v>2217</v>
      </c>
      <c r="E2145" s="25">
        <v>3.43</v>
      </c>
      <c r="F2145" s="34">
        <f>IF($J$2="Sim",E2145*(1+Inflação!$E$18/100),E2145)</f>
        <v>3.8175659899999999</v>
      </c>
    </row>
    <row r="2146" spans="2:6" ht="33.75" x14ac:dyDescent="0.25">
      <c r="B2146" s="22">
        <v>84221</v>
      </c>
      <c r="C2146" s="23" t="s">
        <v>2227</v>
      </c>
      <c r="D2146" s="24" t="s">
        <v>2217</v>
      </c>
      <c r="E2146" s="25">
        <v>3.96</v>
      </c>
      <c r="F2146" s="33">
        <f>IF($J$2="Sim",E2146*(1+Inflação!$E$18/100),E2146)</f>
        <v>4.4074522799999993</v>
      </c>
    </row>
    <row r="2147" spans="2:6" ht="33.75" x14ac:dyDescent="0.25">
      <c r="B2147" s="22">
        <v>84223</v>
      </c>
      <c r="C2147" s="23" t="s">
        <v>2228</v>
      </c>
      <c r="D2147" s="24" t="s">
        <v>2217</v>
      </c>
      <c r="E2147" s="25">
        <v>4.59</v>
      </c>
      <c r="F2147" s="34">
        <f>IF($J$2="Sim",E2147*(1+Inflação!$E$18/100),E2147)</f>
        <v>5.108637869999999</v>
      </c>
    </row>
    <row r="2148" spans="2:6" ht="33.75" x14ac:dyDescent="0.25">
      <c r="B2148" s="22">
        <v>84225</v>
      </c>
      <c r="C2148" s="23" t="s">
        <v>2229</v>
      </c>
      <c r="D2148" s="24" t="s">
        <v>2217</v>
      </c>
      <c r="E2148" s="25">
        <v>6.03</v>
      </c>
      <c r="F2148" s="33">
        <f>IF($J$2="Sim",E2148*(1+Inflação!$E$18/100),E2148)</f>
        <v>6.7113477899999996</v>
      </c>
    </row>
    <row r="2149" spans="2:6" x14ac:dyDescent="0.25">
      <c r="B2149" s="22">
        <v>84510</v>
      </c>
      <c r="C2149" s="23" t="s">
        <v>2230</v>
      </c>
      <c r="D2149" s="24" t="s">
        <v>90</v>
      </c>
      <c r="E2149" s="25">
        <v>6.3</v>
      </c>
      <c r="F2149" s="34">
        <f>IF($J$2="Sim",E2149*(1+Inflação!$E$18/100),E2149)</f>
        <v>7.0118558999999996</v>
      </c>
    </row>
    <row r="2150" spans="2:6" ht="22.5" x14ac:dyDescent="0.25">
      <c r="B2150" s="22">
        <v>84520</v>
      </c>
      <c r="C2150" s="23" t="s">
        <v>2231</v>
      </c>
      <c r="D2150" s="24" t="s">
        <v>238</v>
      </c>
      <c r="E2150" s="25">
        <v>1.54</v>
      </c>
      <c r="F2150" s="33">
        <f>IF($J$2="Sim",E2150*(1+Inflação!$E$18/100),E2150)</f>
        <v>1.7140092199999999</v>
      </c>
    </row>
    <row r="2151" spans="2:6" x14ac:dyDescent="0.25">
      <c r="B2151" s="22">
        <v>84530</v>
      </c>
      <c r="C2151" s="23" t="s">
        <v>2232</v>
      </c>
      <c r="D2151" s="24" t="s">
        <v>74</v>
      </c>
      <c r="E2151" s="25">
        <v>271.13</v>
      </c>
      <c r="F2151" s="34">
        <f>IF($J$2="Sim",E2151*(1+Inflação!$E$18/100),E2151)</f>
        <v>301.76579208999999</v>
      </c>
    </row>
    <row r="2152" spans="2:6" ht="22.5" x14ac:dyDescent="0.25">
      <c r="B2152" s="22">
        <v>85001</v>
      </c>
      <c r="C2152" s="23" t="s">
        <v>2233</v>
      </c>
      <c r="D2152" s="24" t="s">
        <v>90</v>
      </c>
      <c r="E2152" s="25">
        <v>75.430000000000007</v>
      </c>
      <c r="F2152" s="33">
        <f>IF($J$2="Sim",E2152*(1+Inflação!$E$18/100),E2152)</f>
        <v>83.953061989999995</v>
      </c>
    </row>
    <row r="2153" spans="2:6" ht="22.5" x14ac:dyDescent="0.25">
      <c r="B2153" s="22">
        <v>85002</v>
      </c>
      <c r="C2153" s="23" t="s">
        <v>2234</v>
      </c>
      <c r="D2153" s="24" t="s">
        <v>90</v>
      </c>
      <c r="E2153" s="25">
        <v>280.29000000000002</v>
      </c>
      <c r="F2153" s="34">
        <f>IF($J$2="Sim",E2153*(1+Inflação!$E$18/100),E2153)</f>
        <v>311.96080797000002</v>
      </c>
    </row>
    <row r="2154" spans="2:6" ht="22.5" x14ac:dyDescent="0.25">
      <c r="B2154" s="22">
        <v>85003</v>
      </c>
      <c r="C2154" s="23" t="s">
        <v>2235</v>
      </c>
      <c r="D2154" s="24" t="s">
        <v>90</v>
      </c>
      <c r="E2154" s="25">
        <v>613.75</v>
      </c>
      <c r="F2154" s="33">
        <f>IF($J$2="Sim",E2154*(1+Inflação!$E$18/100),E2154)</f>
        <v>683.09945374999995</v>
      </c>
    </row>
    <row r="2155" spans="2:6" ht="22.5" x14ac:dyDescent="0.25">
      <c r="B2155" s="22">
        <v>86010</v>
      </c>
      <c r="C2155" s="23" t="s">
        <v>2236</v>
      </c>
      <c r="D2155" s="24" t="s">
        <v>90</v>
      </c>
      <c r="E2155" s="25">
        <v>2008.41</v>
      </c>
      <c r="F2155" s="34">
        <f>IF($J$2="Sim",E2155*(1+Inflação!$E$18/100),E2155)</f>
        <v>2235.3462711299999</v>
      </c>
    </row>
    <row r="2156" spans="2:6" ht="22.5" x14ac:dyDescent="0.25">
      <c r="B2156" s="22">
        <v>86020</v>
      </c>
      <c r="C2156" s="23" t="s">
        <v>2237</v>
      </c>
      <c r="D2156" s="24" t="s">
        <v>90</v>
      </c>
      <c r="E2156" s="25">
        <v>19.04</v>
      </c>
      <c r="F2156" s="33">
        <f>IF($J$2="Sim",E2156*(1+Inflação!$E$18/100),E2156)</f>
        <v>21.191386719999997</v>
      </c>
    </row>
    <row r="2157" spans="2:6" x14ac:dyDescent="0.25">
      <c r="B2157" s="22">
        <v>86029</v>
      </c>
      <c r="C2157" s="23" t="s">
        <v>2238</v>
      </c>
      <c r="D2157" s="24" t="s">
        <v>90</v>
      </c>
      <c r="E2157" s="25">
        <v>20</v>
      </c>
      <c r="F2157" s="34">
        <f>IF($J$2="Sim",E2157*(1+Inflação!$E$18/100),E2157)</f>
        <v>22.259859999999996</v>
      </c>
    </row>
    <row r="2158" spans="2:6" x14ac:dyDescent="0.25">
      <c r="B2158" s="22">
        <v>86030</v>
      </c>
      <c r="C2158" s="23" t="s">
        <v>2239</v>
      </c>
      <c r="D2158" s="24" t="s">
        <v>90</v>
      </c>
      <c r="E2158" s="25">
        <v>59.61</v>
      </c>
      <c r="F2158" s="33">
        <f>IF($J$2="Sim",E2158*(1+Inflação!$E$18/100),E2158)</f>
        <v>66.345512729999996</v>
      </c>
    </row>
    <row r="2159" spans="2:6" x14ac:dyDescent="0.25">
      <c r="B2159" s="22">
        <v>86040</v>
      </c>
      <c r="C2159" s="23" t="s">
        <v>2240</v>
      </c>
      <c r="D2159" s="24" t="s">
        <v>90</v>
      </c>
      <c r="E2159" s="25">
        <v>16.989999999999998</v>
      </c>
      <c r="F2159" s="34">
        <f>IF($J$2="Sim",E2159*(1+Inflação!$E$18/100),E2159)</f>
        <v>18.909751069999995</v>
      </c>
    </row>
    <row r="2160" spans="2:6" ht="22.5" x14ac:dyDescent="0.25">
      <c r="B2160" s="22">
        <v>86050</v>
      </c>
      <c r="C2160" s="23" t="s">
        <v>2241</v>
      </c>
      <c r="D2160" s="24" t="s">
        <v>2115</v>
      </c>
      <c r="E2160" s="25">
        <v>335.57</v>
      </c>
      <c r="F2160" s="33">
        <f>IF($J$2="Sim",E2160*(1+Inflação!$E$18/100),E2160)</f>
        <v>373.48706100999993</v>
      </c>
    </row>
    <row r="2161" spans="2:6" ht="22.5" x14ac:dyDescent="0.25">
      <c r="B2161" s="22">
        <v>86060</v>
      </c>
      <c r="C2161" s="23" t="s">
        <v>2242</v>
      </c>
      <c r="D2161" s="24" t="s">
        <v>2243</v>
      </c>
      <c r="E2161" s="25">
        <v>1628.69</v>
      </c>
      <c r="F2161" s="34">
        <f>IF($J$2="Sim",E2161*(1+Inflação!$E$18/100),E2161)</f>
        <v>1812.7205691699999</v>
      </c>
    </row>
    <row r="2162" spans="2:6" ht="22.5" x14ac:dyDescent="0.25">
      <c r="B2162" s="22">
        <v>86070</v>
      </c>
      <c r="C2162" s="23" t="s">
        <v>2244</v>
      </c>
      <c r="D2162" s="24" t="s">
        <v>2245</v>
      </c>
      <c r="E2162" s="25">
        <v>321.72000000000003</v>
      </c>
      <c r="F2162" s="33">
        <f>IF($J$2="Sim",E2162*(1+Inflação!$E$18/100),E2162)</f>
        <v>358.07210795999998</v>
      </c>
    </row>
    <row r="2163" spans="2:6" x14ac:dyDescent="0.25">
      <c r="B2163" s="22">
        <v>86080</v>
      </c>
      <c r="C2163" s="23" t="s">
        <v>2246</v>
      </c>
      <c r="D2163" s="24" t="s">
        <v>90</v>
      </c>
      <c r="E2163" s="25">
        <v>2327.27</v>
      </c>
      <c r="F2163" s="34">
        <f>IF($J$2="Sim",E2163*(1+Inflação!$E$18/100),E2163)</f>
        <v>2590.2352191099999</v>
      </c>
    </row>
    <row r="2164" spans="2:6" x14ac:dyDescent="0.25">
      <c r="B2164" s="22">
        <v>86081</v>
      </c>
      <c r="C2164" s="23" t="s">
        <v>2247</v>
      </c>
      <c r="D2164" s="24" t="s">
        <v>90</v>
      </c>
      <c r="E2164" s="25">
        <v>2498.91</v>
      </c>
      <c r="F2164" s="33">
        <f>IF($J$2="Sim",E2164*(1+Inflação!$E$18/100),E2164)</f>
        <v>2781.2693376299994</v>
      </c>
    </row>
    <row r="2165" spans="2:6" ht="22.5" x14ac:dyDescent="0.25">
      <c r="B2165" s="22">
        <v>86082</v>
      </c>
      <c r="C2165" s="23" t="s">
        <v>2248</v>
      </c>
      <c r="D2165" s="24" t="s">
        <v>90</v>
      </c>
      <c r="E2165" s="25">
        <v>3037.07</v>
      </c>
      <c r="F2165" s="34">
        <f>IF($J$2="Sim",E2165*(1+Inflação!$E$18/100),E2165)</f>
        <v>3380.2376505100001</v>
      </c>
    </row>
    <row r="2166" spans="2:6" ht="22.5" x14ac:dyDescent="0.25">
      <c r="B2166" s="22">
        <v>86083</v>
      </c>
      <c r="C2166" s="23" t="s">
        <v>2249</v>
      </c>
      <c r="D2166" s="24" t="s">
        <v>90</v>
      </c>
      <c r="E2166" s="25">
        <v>2267.81</v>
      </c>
      <c r="F2166" s="33">
        <f>IF($J$2="Sim",E2166*(1+Inflação!$E$18/100),E2166)</f>
        <v>2524.0566553299996</v>
      </c>
    </row>
    <row r="2167" spans="2:6" ht="22.5" x14ac:dyDescent="0.25">
      <c r="B2167" s="22">
        <v>86084</v>
      </c>
      <c r="C2167" s="23" t="s">
        <v>2250</v>
      </c>
      <c r="D2167" s="24" t="s">
        <v>90</v>
      </c>
      <c r="E2167" s="25">
        <v>2143.1</v>
      </c>
      <c r="F2167" s="34">
        <f>IF($J$2="Sim",E2167*(1+Inflação!$E$18/100),E2167)</f>
        <v>2385.2552982999996</v>
      </c>
    </row>
    <row r="2168" spans="2:6" x14ac:dyDescent="0.25">
      <c r="B2168" s="18">
        <v>87000</v>
      </c>
      <c r="C2168" s="19" t="s">
        <v>2251</v>
      </c>
      <c r="D2168" s="20"/>
      <c r="E2168" s="21" t="s">
        <v>72</v>
      </c>
      <c r="F2168" s="33"/>
    </row>
    <row r="2169" spans="2:6" x14ac:dyDescent="0.25">
      <c r="B2169" s="22">
        <v>87010</v>
      </c>
      <c r="C2169" s="23" t="s">
        <v>2252</v>
      </c>
      <c r="D2169" s="24" t="s">
        <v>108</v>
      </c>
      <c r="E2169" s="25">
        <v>56.46</v>
      </c>
      <c r="F2169" s="34">
        <f>IF($J$2="Sim",E2169*(1+Inflação!$E$18/100),E2169)</f>
        <v>62.839584779999996</v>
      </c>
    </row>
    <row r="2170" spans="2:6" x14ac:dyDescent="0.25">
      <c r="B2170" s="22">
        <v>87020</v>
      </c>
      <c r="C2170" s="23" t="s">
        <v>2253</v>
      </c>
      <c r="D2170" s="24" t="s">
        <v>236</v>
      </c>
      <c r="E2170" s="25">
        <v>3.7</v>
      </c>
      <c r="F2170" s="33">
        <f>IF($J$2="Sim",E2170*(1+Inflação!$E$18/100),E2170)</f>
        <v>4.1180740999999994</v>
      </c>
    </row>
    <row r="2171" spans="2:6" x14ac:dyDescent="0.25">
      <c r="B2171" s="22">
        <v>87030</v>
      </c>
      <c r="C2171" s="23" t="s">
        <v>2254</v>
      </c>
      <c r="D2171" s="24" t="s">
        <v>236</v>
      </c>
      <c r="E2171" s="25">
        <v>14.71</v>
      </c>
      <c r="F2171" s="34">
        <f>IF($J$2="Sim",E2171*(1+Inflação!$E$18/100),E2171)</f>
        <v>16.372127029999998</v>
      </c>
    </row>
    <row r="2172" spans="2:6" x14ac:dyDescent="0.25">
      <c r="B2172" s="22">
        <v>87040</v>
      </c>
      <c r="C2172" s="23" t="s">
        <v>2255</v>
      </c>
      <c r="D2172" s="24" t="s">
        <v>127</v>
      </c>
      <c r="E2172" s="25">
        <v>9.2899999999999991</v>
      </c>
      <c r="F2172" s="33">
        <f>IF($J$2="Sim",E2172*(1+Inflação!$E$18/100),E2172)</f>
        <v>10.339704969999998</v>
      </c>
    </row>
    <row r="2173" spans="2:6" x14ac:dyDescent="0.25">
      <c r="B2173" s="22">
        <v>87050</v>
      </c>
      <c r="C2173" s="23" t="s">
        <v>2256</v>
      </c>
      <c r="D2173" s="24" t="s">
        <v>236</v>
      </c>
      <c r="E2173" s="25">
        <v>34.42</v>
      </c>
      <c r="F2173" s="34">
        <f>IF($J$2="Sim",E2173*(1+Inflação!$E$18/100),E2173)</f>
        <v>38.309219059999997</v>
      </c>
    </row>
    <row r="2174" spans="2:6" ht="22.5" x14ac:dyDescent="0.25">
      <c r="B2174" s="22">
        <v>87060</v>
      </c>
      <c r="C2174" s="23" t="s">
        <v>2257</v>
      </c>
      <c r="D2174" s="24" t="s">
        <v>236</v>
      </c>
      <c r="E2174" s="25">
        <v>48.18</v>
      </c>
      <c r="F2174" s="33">
        <f>IF($J$2="Sim",E2174*(1+Inflação!$E$18/100),E2174)</f>
        <v>53.624002739999995</v>
      </c>
    </row>
    <row r="2175" spans="2:6" x14ac:dyDescent="0.25">
      <c r="B2175" s="18">
        <v>90000</v>
      </c>
      <c r="C2175" s="19" t="s">
        <v>2258</v>
      </c>
      <c r="D2175" s="20"/>
      <c r="E2175" s="21" t="s">
        <v>72</v>
      </c>
      <c r="F2175" s="34"/>
    </row>
    <row r="2176" spans="2:6" x14ac:dyDescent="0.25">
      <c r="B2176" s="22">
        <v>94295</v>
      </c>
      <c r="C2176" s="23" t="s">
        <v>2259</v>
      </c>
      <c r="D2176" s="24" t="s">
        <v>2260</v>
      </c>
      <c r="E2176" s="25">
        <v>44.77</v>
      </c>
      <c r="F2176" s="33">
        <f>IF($J$2="Sim",E2176*(1+Inflação!$E$18/100),E2176)</f>
        <v>49.828696610000001</v>
      </c>
    </row>
    <row r="2177" spans="2:6" x14ac:dyDescent="0.25">
      <c r="B2177" s="22">
        <v>94298</v>
      </c>
      <c r="C2177" s="23" t="s">
        <v>2261</v>
      </c>
      <c r="D2177" s="24" t="s">
        <v>2260</v>
      </c>
      <c r="E2177" s="25">
        <v>64.23</v>
      </c>
      <c r="F2177" s="34">
        <f>IF($J$2="Sim",E2177*(1+Inflação!$E$18/100),E2177)</f>
        <v>71.487540389999992</v>
      </c>
    </row>
    <row r="2178" spans="2:6" x14ac:dyDescent="0.25">
      <c r="B2178" s="22">
        <v>94302</v>
      </c>
      <c r="C2178" s="23" t="s">
        <v>2262</v>
      </c>
      <c r="D2178" s="24" t="s">
        <v>2260</v>
      </c>
      <c r="E2178" s="25">
        <v>36.69</v>
      </c>
      <c r="F2178" s="33">
        <f>IF($J$2="Sim",E2178*(1+Inflação!$E$18/100),E2178)</f>
        <v>40.835713169999991</v>
      </c>
    </row>
    <row r="2179" spans="2:6" x14ac:dyDescent="0.25">
      <c r="B2179" s="22">
        <v>94323</v>
      </c>
      <c r="C2179" s="23" t="s">
        <v>2263</v>
      </c>
      <c r="D2179" s="24" t="s">
        <v>2260</v>
      </c>
      <c r="E2179" s="25">
        <v>43.41</v>
      </c>
      <c r="F2179" s="34">
        <f>IF($J$2="Sim",E2179*(1+Inflação!$E$18/100),E2179)</f>
        <v>48.315026129999993</v>
      </c>
    </row>
    <row r="2180" spans="2:6" x14ac:dyDescent="0.25">
      <c r="B2180" s="22">
        <v>94531</v>
      </c>
      <c r="C2180" s="23" t="s">
        <v>2264</v>
      </c>
      <c r="D2180" s="24" t="s">
        <v>90</v>
      </c>
      <c r="E2180" s="25">
        <v>58.26</v>
      </c>
      <c r="F2180" s="33">
        <f>IF($J$2="Sim",E2180*(1+Inflação!$E$18/100),E2180)</f>
        <v>64.84297217999999</v>
      </c>
    </row>
    <row r="2181" spans="2:6" ht="22.5" x14ac:dyDescent="0.25">
      <c r="B2181" s="22">
        <v>95001</v>
      </c>
      <c r="C2181" s="23" t="s">
        <v>2265</v>
      </c>
      <c r="D2181" s="24" t="s">
        <v>90</v>
      </c>
      <c r="E2181" s="25">
        <v>123932.77</v>
      </c>
      <c r="F2181" s="34">
        <f>IF($J$2="Sim",E2181*(1+Inflação!$E$18/100),E2181)</f>
        <v>137936.30548061</v>
      </c>
    </row>
    <row r="2182" spans="2:6" ht="22.5" x14ac:dyDescent="0.25">
      <c r="B2182" s="22">
        <v>95002</v>
      </c>
      <c r="C2182" s="23" t="s">
        <v>2266</v>
      </c>
      <c r="D2182" s="24" t="s">
        <v>90</v>
      </c>
      <c r="E2182" s="25">
        <v>128453.97</v>
      </c>
      <c r="F2182" s="33">
        <f>IF($J$2="Sim",E2182*(1+Inflação!$E$18/100),E2182)</f>
        <v>142968.36943220999</v>
      </c>
    </row>
    <row r="2183" spans="2:6" ht="22.5" x14ac:dyDescent="0.25">
      <c r="B2183" s="22">
        <v>95003</v>
      </c>
      <c r="C2183" s="23" t="s">
        <v>2267</v>
      </c>
      <c r="D2183" s="24" t="s">
        <v>90</v>
      </c>
      <c r="E2183" s="25">
        <v>134388.88</v>
      </c>
      <c r="F2183" s="34">
        <f>IF($J$2="Sim",E2183*(1+Inflação!$E$18/100),E2183)</f>
        <v>149573.88271784</v>
      </c>
    </row>
    <row r="2184" spans="2:6" ht="22.5" x14ac:dyDescent="0.25">
      <c r="B2184" s="22">
        <v>95004</v>
      </c>
      <c r="C2184" s="23" t="s">
        <v>2268</v>
      </c>
      <c r="D2184" s="24" t="s">
        <v>90</v>
      </c>
      <c r="E2184" s="25">
        <v>143570.09</v>
      </c>
      <c r="F2184" s="33">
        <f>IF($J$2="Sim",E2184*(1+Inflação!$E$18/100),E2184)</f>
        <v>159792.50517936997</v>
      </c>
    </row>
    <row r="2185" spans="2:6" ht="22.5" x14ac:dyDescent="0.25">
      <c r="B2185" s="22">
        <v>95010</v>
      </c>
      <c r="C2185" s="23" t="s">
        <v>2269</v>
      </c>
      <c r="D2185" s="24" t="s">
        <v>90</v>
      </c>
      <c r="E2185" s="25">
        <v>57.54</v>
      </c>
      <c r="F2185" s="34">
        <f>IF($J$2="Sim",E2185*(1+Inflação!$E$18/100),E2185)</f>
        <v>64.041617219999992</v>
      </c>
    </row>
    <row r="2186" spans="2:6" ht="22.5" x14ac:dyDescent="0.25">
      <c r="B2186" s="22">
        <v>95014</v>
      </c>
      <c r="C2186" s="23" t="s">
        <v>2270</v>
      </c>
      <c r="D2186" s="24" t="s">
        <v>90</v>
      </c>
      <c r="E2186" s="25">
        <v>365.45</v>
      </c>
      <c r="F2186" s="33">
        <f>IF($J$2="Sim",E2186*(1+Inflação!$E$18/100),E2186)</f>
        <v>406.74329184999993</v>
      </c>
    </row>
    <row r="2187" spans="2:6" ht="22.5" x14ac:dyDescent="0.25">
      <c r="B2187" s="22">
        <v>95021</v>
      </c>
      <c r="C2187" s="23" t="s">
        <v>2271</v>
      </c>
      <c r="D2187" s="24" t="s">
        <v>90</v>
      </c>
      <c r="E2187" s="25">
        <v>1221.54</v>
      </c>
      <c r="F2187" s="34">
        <f>IF($J$2="Sim",E2187*(1+Inflação!$E$18/100),E2187)</f>
        <v>1359.5654692199998</v>
      </c>
    </row>
    <row r="2188" spans="2:6" ht="22.5" x14ac:dyDescent="0.25">
      <c r="B2188" s="22">
        <v>95022</v>
      </c>
      <c r="C2188" s="23" t="s">
        <v>2272</v>
      </c>
      <c r="D2188" s="24" t="s">
        <v>90</v>
      </c>
      <c r="E2188" s="25">
        <v>1411.93</v>
      </c>
      <c r="F2188" s="33">
        <f>IF($J$2="Sim",E2188*(1+Inflação!$E$18/100),E2188)</f>
        <v>1571.4682064899998</v>
      </c>
    </row>
    <row r="2189" spans="2:6" ht="22.5" x14ac:dyDescent="0.25">
      <c r="B2189" s="22">
        <v>95023</v>
      </c>
      <c r="C2189" s="23" t="s">
        <v>2273</v>
      </c>
      <c r="D2189" s="24" t="s">
        <v>90</v>
      </c>
      <c r="E2189" s="25">
        <v>1495.35</v>
      </c>
      <c r="F2189" s="34">
        <f>IF($J$2="Sim",E2189*(1+Inflação!$E$18/100),E2189)</f>
        <v>1664.3140825499997</v>
      </c>
    </row>
    <row r="2190" spans="2:6" ht="22.5" x14ac:dyDescent="0.25">
      <c r="B2190" s="22">
        <v>95026</v>
      </c>
      <c r="C2190" s="23" t="s">
        <v>2274</v>
      </c>
      <c r="D2190" s="24" t="s">
        <v>90</v>
      </c>
      <c r="E2190" s="25">
        <v>1914.75</v>
      </c>
      <c r="F2190" s="33">
        <f>IF($J$2="Sim",E2190*(1+Inflação!$E$18/100),E2190)</f>
        <v>2131.1033467499997</v>
      </c>
    </row>
    <row r="2191" spans="2:6" ht="22.5" x14ac:dyDescent="0.25">
      <c r="B2191" s="22">
        <v>95028</v>
      </c>
      <c r="C2191" s="23" t="s">
        <v>2275</v>
      </c>
      <c r="D2191" s="24" t="s">
        <v>90</v>
      </c>
      <c r="E2191" s="25">
        <v>2194.69</v>
      </c>
      <c r="F2191" s="34">
        <f>IF($J$2="Sim",E2191*(1+Inflação!$E$18/100),E2191)</f>
        <v>2442.6746071699999</v>
      </c>
    </row>
    <row r="2192" spans="2:6" ht="22.5" x14ac:dyDescent="0.25">
      <c r="B2192" s="22">
        <v>95030</v>
      </c>
      <c r="C2192" s="23" t="s">
        <v>2276</v>
      </c>
      <c r="D2192" s="24" t="s">
        <v>90</v>
      </c>
      <c r="E2192" s="25">
        <v>2939.4</v>
      </c>
      <c r="F2192" s="33">
        <f>IF($J$2="Sim",E2192*(1+Inflação!$E$18/100),E2192)</f>
        <v>3271.5316241999999</v>
      </c>
    </row>
    <row r="2193" spans="2:6" ht="22.5" x14ac:dyDescent="0.25">
      <c r="B2193" s="22">
        <v>95032</v>
      </c>
      <c r="C2193" s="23" t="s">
        <v>2277</v>
      </c>
      <c r="D2193" s="24" t="s">
        <v>90</v>
      </c>
      <c r="E2193" s="25">
        <v>3497.68</v>
      </c>
      <c r="F2193" s="34">
        <f>IF($J$2="Sim",E2193*(1+Inflação!$E$18/100),E2193)</f>
        <v>3892.8933562399993</v>
      </c>
    </row>
    <row r="2194" spans="2:6" ht="22.5" x14ac:dyDescent="0.25">
      <c r="B2194" s="22">
        <v>95033</v>
      </c>
      <c r="C2194" s="23" t="s">
        <v>2278</v>
      </c>
      <c r="D2194" s="24" t="s">
        <v>90</v>
      </c>
      <c r="E2194" s="25">
        <v>6508.41</v>
      </c>
      <c r="F2194" s="33">
        <f>IF($J$2="Sim",E2194*(1+Inflação!$E$18/100),E2194)</f>
        <v>7243.8147711299989</v>
      </c>
    </row>
    <row r="2195" spans="2:6" ht="22.5" x14ac:dyDescent="0.25">
      <c r="B2195" s="22">
        <v>95034</v>
      </c>
      <c r="C2195" s="23" t="s">
        <v>2279</v>
      </c>
      <c r="D2195" s="24" t="s">
        <v>90</v>
      </c>
      <c r="E2195" s="25">
        <v>6999.92</v>
      </c>
      <c r="F2195" s="34">
        <f>IF($J$2="Sim",E2195*(1+Inflação!$E$18/100),E2195)</f>
        <v>7790.8619605599997</v>
      </c>
    </row>
    <row r="2196" spans="2:6" ht="22.5" x14ac:dyDescent="0.25">
      <c r="B2196" s="22">
        <v>95035</v>
      </c>
      <c r="C2196" s="23" t="s">
        <v>2280</v>
      </c>
      <c r="D2196" s="24" t="s">
        <v>90</v>
      </c>
      <c r="E2196" s="25">
        <v>18663.21</v>
      </c>
      <c r="F2196" s="33">
        <f>IF($J$2="Sim",E2196*(1+Inflação!$E$18/100),E2196)</f>
        <v>20772.022087529996</v>
      </c>
    </row>
    <row r="2197" spans="2:6" ht="22.5" x14ac:dyDescent="0.25">
      <c r="B2197" s="22">
        <v>95036</v>
      </c>
      <c r="C2197" s="23" t="s">
        <v>2281</v>
      </c>
      <c r="D2197" s="24" t="s">
        <v>90</v>
      </c>
      <c r="E2197" s="25">
        <v>13291.78</v>
      </c>
      <c r="F2197" s="34">
        <f>IF($J$2="Sim",E2197*(1+Inflação!$E$18/100),E2197)</f>
        <v>14793.658097539999</v>
      </c>
    </row>
    <row r="2198" spans="2:6" ht="22.5" x14ac:dyDescent="0.25">
      <c r="B2198" s="22">
        <v>95037</v>
      </c>
      <c r="C2198" s="23" t="s">
        <v>2282</v>
      </c>
      <c r="D2198" s="24" t="s">
        <v>90</v>
      </c>
      <c r="E2198" s="25">
        <v>20635.29</v>
      </c>
      <c r="F2198" s="33">
        <f>IF($J$2="Sim",E2198*(1+Inflação!$E$18/100),E2198)</f>
        <v>22966.933322969999</v>
      </c>
    </row>
    <row r="2199" spans="2:6" x14ac:dyDescent="0.25">
      <c r="B2199" s="22">
        <v>95070</v>
      </c>
      <c r="C2199" s="23" t="s">
        <v>2283</v>
      </c>
      <c r="D2199" s="24" t="s">
        <v>90</v>
      </c>
      <c r="E2199" s="25">
        <v>23547.9</v>
      </c>
      <c r="F2199" s="34">
        <f>IF($J$2="Sim",E2199*(1+Inflação!$E$18/100),E2199)</f>
        <v>26208.6478647</v>
      </c>
    </row>
    <row r="2200" spans="2:6" ht="22.5" x14ac:dyDescent="0.25">
      <c r="B2200" s="22">
        <v>95100</v>
      </c>
      <c r="C2200" s="23" t="s">
        <v>2284</v>
      </c>
      <c r="D2200" s="24" t="s">
        <v>90</v>
      </c>
      <c r="E2200" s="25">
        <v>957.72</v>
      </c>
      <c r="F2200" s="33">
        <f>IF($J$2="Sim",E2200*(1+Inflação!$E$18/100),E2200)</f>
        <v>1065.9356559599998</v>
      </c>
    </row>
    <row r="2201" spans="2:6" x14ac:dyDescent="0.25">
      <c r="B2201" s="22">
        <v>95153</v>
      </c>
      <c r="C2201" s="23" t="s">
        <v>2285</v>
      </c>
      <c r="D2201" s="24" t="s">
        <v>90</v>
      </c>
      <c r="E2201" s="25">
        <v>722.52</v>
      </c>
      <c r="F2201" s="34">
        <f>IF($J$2="Sim",E2201*(1+Inflação!$E$18/100),E2201)</f>
        <v>804.15970235999987</v>
      </c>
    </row>
    <row r="2202" spans="2:6" x14ac:dyDescent="0.25">
      <c r="B2202" s="22">
        <v>95154</v>
      </c>
      <c r="C2202" s="23" t="s">
        <v>2286</v>
      </c>
      <c r="D2202" s="24" t="s">
        <v>90</v>
      </c>
      <c r="E2202" s="25">
        <v>870.01</v>
      </c>
      <c r="F2202" s="33">
        <f>IF($J$2="Sim",E2202*(1+Inflação!$E$18/100),E2202)</f>
        <v>968.3150399299999</v>
      </c>
    </row>
    <row r="2203" spans="2:6" x14ac:dyDescent="0.25">
      <c r="B2203" s="22">
        <v>95155</v>
      </c>
      <c r="C2203" s="23" t="s">
        <v>2287</v>
      </c>
      <c r="D2203" s="24" t="s">
        <v>90</v>
      </c>
      <c r="E2203" s="25">
        <v>1196.81</v>
      </c>
      <c r="F2203" s="34">
        <f>IF($J$2="Sim",E2203*(1+Inflação!$E$18/100),E2203)</f>
        <v>1332.0411523299999</v>
      </c>
    </row>
    <row r="2204" spans="2:6" x14ac:dyDescent="0.25">
      <c r="B2204" s="22">
        <v>95156</v>
      </c>
      <c r="C2204" s="23" t="s">
        <v>2288</v>
      </c>
      <c r="D2204" s="24" t="s">
        <v>90</v>
      </c>
      <c r="E2204" s="25">
        <v>1486.8</v>
      </c>
      <c r="F2204" s="33">
        <f>IF($J$2="Sim",E2204*(1+Inflação!$E$18/100),E2204)</f>
        <v>1654.7979923999999</v>
      </c>
    </row>
    <row r="2205" spans="2:6" ht="22.5" x14ac:dyDescent="0.25">
      <c r="B2205" s="22">
        <v>95170</v>
      </c>
      <c r="C2205" s="23" t="s">
        <v>2289</v>
      </c>
      <c r="D2205" s="24" t="s">
        <v>448</v>
      </c>
      <c r="E2205" s="25">
        <v>3729.7</v>
      </c>
      <c r="F2205" s="34">
        <f>IF($J$2="Sim",E2205*(1+Inflação!$E$18/100),E2205)</f>
        <v>4151.1299920999991</v>
      </c>
    </row>
    <row r="2206" spans="2:6" ht="22.5" x14ac:dyDescent="0.25">
      <c r="B2206" s="22">
        <v>95171</v>
      </c>
      <c r="C2206" s="23" t="s">
        <v>2290</v>
      </c>
      <c r="D2206" s="24" t="s">
        <v>448</v>
      </c>
      <c r="E2206" s="25">
        <v>35902.32</v>
      </c>
      <c r="F2206" s="33">
        <f>IF($J$2="Sim",E2206*(1+Inflação!$E$18/100),E2206)</f>
        <v>39959.030843759996</v>
      </c>
    </row>
    <row r="2207" spans="2:6" x14ac:dyDescent="0.25">
      <c r="B2207" s="22">
        <v>99001</v>
      </c>
      <c r="C2207" s="23" t="s">
        <v>2291</v>
      </c>
      <c r="D2207" s="24" t="s">
        <v>236</v>
      </c>
      <c r="E2207" s="25">
        <v>3.71</v>
      </c>
      <c r="F2207" s="34">
        <f>IF($J$2="Sim",E2207*(1+Inflação!$E$18/100),E2207)</f>
        <v>4.1292040299999995</v>
      </c>
    </row>
    <row r="2208" spans="2:6" x14ac:dyDescent="0.25">
      <c r="B2208" s="22">
        <v>99002</v>
      </c>
      <c r="C2208" s="23" t="s">
        <v>2292</v>
      </c>
      <c r="D2208" s="24" t="s">
        <v>236</v>
      </c>
      <c r="E2208" s="25">
        <v>5.46</v>
      </c>
      <c r="F2208" s="33">
        <f>IF($J$2="Sim",E2208*(1+Inflação!$E$18/100),E2208)</f>
        <v>6.0769417799999994</v>
      </c>
    </row>
    <row r="2209" spans="2:6" x14ac:dyDescent="0.25">
      <c r="B2209" s="22">
        <v>99003</v>
      </c>
      <c r="C2209" s="23" t="s">
        <v>2293</v>
      </c>
      <c r="D2209" s="24" t="s">
        <v>236</v>
      </c>
      <c r="E2209" s="25">
        <v>4.72</v>
      </c>
      <c r="F2209" s="34">
        <f>IF($J$2="Sim",E2209*(1+Inflação!$E$18/100),E2209)</f>
        <v>5.253326959999999</v>
      </c>
    </row>
    <row r="2210" spans="2:6" x14ac:dyDescent="0.25">
      <c r="B2210" s="22">
        <v>99004</v>
      </c>
      <c r="C2210" s="23" t="s">
        <v>2294</v>
      </c>
      <c r="D2210" s="24" t="s">
        <v>236</v>
      </c>
      <c r="E2210" s="25">
        <v>4.55</v>
      </c>
      <c r="F2210" s="33">
        <f>IF($J$2="Sim",E2210*(1+Inflação!$E$18/100),E2210)</f>
        <v>5.0641181499999997</v>
      </c>
    </row>
    <row r="2211" spans="2:6" x14ac:dyDescent="0.25">
      <c r="B2211" s="22">
        <v>99005</v>
      </c>
      <c r="C2211" s="23" t="s">
        <v>2295</v>
      </c>
      <c r="D2211" s="24" t="s">
        <v>2296</v>
      </c>
      <c r="E2211" s="25">
        <v>0.88</v>
      </c>
      <c r="F2211" s="34">
        <f>IF($J$2="Sim",E2211*(1+Inflação!$E$18/100),E2211)</f>
        <v>0.97943383999999989</v>
      </c>
    </row>
  </sheetData>
  <dataValidations count="1">
    <dataValidation type="list" allowBlank="1" showInputMessage="1" showErrorMessage="1" sqref="J2" xr:uid="{5B667C4B-3335-4E7C-8B32-2D41A82BBE7B}">
      <formula1>"Sim,Não"</formula1>
    </dataValidation>
  </dataValidation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38729-47A3-4C91-BE03-A7122D6D265C}">
  <dimension ref="A1:E5206"/>
  <sheetViews>
    <sheetView zoomScale="70" zoomScaleNormal="70" workbookViewId="0"/>
  </sheetViews>
  <sheetFormatPr defaultRowHeight="12.75" x14ac:dyDescent="0.2"/>
  <cols>
    <col min="1" max="1" width="10.5703125" style="39" customWidth="1"/>
    <col min="2" max="2" width="78.140625" style="37" customWidth="1"/>
    <col min="3" max="3" width="21.140625" style="37" customWidth="1"/>
    <col min="4" max="4" width="18.7109375" style="37" customWidth="1"/>
    <col min="5" max="5" width="22.28515625" style="37" customWidth="1"/>
    <col min="6" max="256" width="9.140625" style="37"/>
    <col min="257" max="257" width="10.5703125" style="37" customWidth="1"/>
    <col min="258" max="258" width="78.140625" style="37" customWidth="1"/>
    <col min="259" max="259" width="21.140625" style="37" customWidth="1"/>
    <col min="260" max="260" width="18.7109375" style="37" customWidth="1"/>
    <col min="261" max="261" width="22.28515625" style="37" customWidth="1"/>
    <col min="262" max="512" width="9.140625" style="37"/>
    <col min="513" max="513" width="10.5703125" style="37" customWidth="1"/>
    <col min="514" max="514" width="78.140625" style="37" customWidth="1"/>
    <col min="515" max="515" width="21.140625" style="37" customWidth="1"/>
    <col min="516" max="516" width="18.7109375" style="37" customWidth="1"/>
    <col min="517" max="517" width="22.28515625" style="37" customWidth="1"/>
    <col min="518" max="768" width="9.140625" style="37"/>
    <col min="769" max="769" width="10.5703125" style="37" customWidth="1"/>
    <col min="770" max="770" width="78.140625" style="37" customWidth="1"/>
    <col min="771" max="771" width="21.140625" style="37" customWidth="1"/>
    <col min="772" max="772" width="18.7109375" style="37" customWidth="1"/>
    <col min="773" max="773" width="22.28515625" style="37" customWidth="1"/>
    <col min="774" max="1024" width="9.140625" style="37"/>
    <col min="1025" max="1025" width="10.5703125" style="37" customWidth="1"/>
    <col min="1026" max="1026" width="78.140625" style="37" customWidth="1"/>
    <col min="1027" max="1027" width="21.140625" style="37" customWidth="1"/>
    <col min="1028" max="1028" width="18.7109375" style="37" customWidth="1"/>
    <col min="1029" max="1029" width="22.28515625" style="37" customWidth="1"/>
    <col min="1030" max="1280" width="9.140625" style="37"/>
    <col min="1281" max="1281" width="10.5703125" style="37" customWidth="1"/>
    <col min="1282" max="1282" width="78.140625" style="37" customWidth="1"/>
    <col min="1283" max="1283" width="21.140625" style="37" customWidth="1"/>
    <col min="1284" max="1284" width="18.7109375" style="37" customWidth="1"/>
    <col min="1285" max="1285" width="22.28515625" style="37" customWidth="1"/>
    <col min="1286" max="1536" width="9.140625" style="37"/>
    <col min="1537" max="1537" width="10.5703125" style="37" customWidth="1"/>
    <col min="1538" max="1538" width="78.140625" style="37" customWidth="1"/>
    <col min="1539" max="1539" width="21.140625" style="37" customWidth="1"/>
    <col min="1540" max="1540" width="18.7109375" style="37" customWidth="1"/>
    <col min="1541" max="1541" width="22.28515625" style="37" customWidth="1"/>
    <col min="1542" max="1792" width="9.140625" style="37"/>
    <col min="1793" max="1793" width="10.5703125" style="37" customWidth="1"/>
    <col min="1794" max="1794" width="78.140625" style="37" customWidth="1"/>
    <col min="1795" max="1795" width="21.140625" style="37" customWidth="1"/>
    <col min="1796" max="1796" width="18.7109375" style="37" customWidth="1"/>
    <col min="1797" max="1797" width="22.28515625" style="37" customWidth="1"/>
    <col min="1798" max="2048" width="9.140625" style="37"/>
    <col min="2049" max="2049" width="10.5703125" style="37" customWidth="1"/>
    <col min="2050" max="2050" width="78.140625" style="37" customWidth="1"/>
    <col min="2051" max="2051" width="21.140625" style="37" customWidth="1"/>
    <col min="2052" max="2052" width="18.7109375" style="37" customWidth="1"/>
    <col min="2053" max="2053" width="22.28515625" style="37" customWidth="1"/>
    <col min="2054" max="2304" width="9.140625" style="37"/>
    <col min="2305" max="2305" width="10.5703125" style="37" customWidth="1"/>
    <col min="2306" max="2306" width="78.140625" style="37" customWidth="1"/>
    <col min="2307" max="2307" width="21.140625" style="37" customWidth="1"/>
    <col min="2308" max="2308" width="18.7109375" style="37" customWidth="1"/>
    <col min="2309" max="2309" width="22.28515625" style="37" customWidth="1"/>
    <col min="2310" max="2560" width="9.140625" style="37"/>
    <col min="2561" max="2561" width="10.5703125" style="37" customWidth="1"/>
    <col min="2562" max="2562" width="78.140625" style="37" customWidth="1"/>
    <col min="2563" max="2563" width="21.140625" style="37" customWidth="1"/>
    <col min="2564" max="2564" width="18.7109375" style="37" customWidth="1"/>
    <col min="2565" max="2565" width="22.28515625" style="37" customWidth="1"/>
    <col min="2566" max="2816" width="9.140625" style="37"/>
    <col min="2817" max="2817" width="10.5703125" style="37" customWidth="1"/>
    <col min="2818" max="2818" width="78.140625" style="37" customWidth="1"/>
    <col min="2819" max="2819" width="21.140625" style="37" customWidth="1"/>
    <col min="2820" max="2820" width="18.7109375" style="37" customWidth="1"/>
    <col min="2821" max="2821" width="22.28515625" style="37" customWidth="1"/>
    <col min="2822" max="3072" width="9.140625" style="37"/>
    <col min="3073" max="3073" width="10.5703125" style="37" customWidth="1"/>
    <col min="3074" max="3074" width="78.140625" style="37" customWidth="1"/>
    <col min="3075" max="3075" width="21.140625" style="37" customWidth="1"/>
    <col min="3076" max="3076" width="18.7109375" style="37" customWidth="1"/>
    <col min="3077" max="3077" width="22.28515625" style="37" customWidth="1"/>
    <col min="3078" max="3328" width="9.140625" style="37"/>
    <col min="3329" max="3329" width="10.5703125" style="37" customWidth="1"/>
    <col min="3330" max="3330" width="78.140625" style="37" customWidth="1"/>
    <col min="3331" max="3331" width="21.140625" style="37" customWidth="1"/>
    <col min="3332" max="3332" width="18.7109375" style="37" customWidth="1"/>
    <col min="3333" max="3333" width="22.28515625" style="37" customWidth="1"/>
    <col min="3334" max="3584" width="9.140625" style="37"/>
    <col min="3585" max="3585" width="10.5703125" style="37" customWidth="1"/>
    <col min="3586" max="3586" width="78.140625" style="37" customWidth="1"/>
    <col min="3587" max="3587" width="21.140625" style="37" customWidth="1"/>
    <col min="3588" max="3588" width="18.7109375" style="37" customWidth="1"/>
    <col min="3589" max="3589" width="22.28515625" style="37" customWidth="1"/>
    <col min="3590" max="3840" width="9.140625" style="37"/>
    <col min="3841" max="3841" width="10.5703125" style="37" customWidth="1"/>
    <col min="3842" max="3842" width="78.140625" style="37" customWidth="1"/>
    <col min="3843" max="3843" width="21.140625" style="37" customWidth="1"/>
    <col min="3844" max="3844" width="18.7109375" style="37" customWidth="1"/>
    <col min="3845" max="3845" width="22.28515625" style="37" customWidth="1"/>
    <col min="3846" max="4096" width="9.140625" style="37"/>
    <col min="4097" max="4097" width="10.5703125" style="37" customWidth="1"/>
    <col min="4098" max="4098" width="78.140625" style="37" customWidth="1"/>
    <col min="4099" max="4099" width="21.140625" style="37" customWidth="1"/>
    <col min="4100" max="4100" width="18.7109375" style="37" customWidth="1"/>
    <col min="4101" max="4101" width="22.28515625" style="37" customWidth="1"/>
    <col min="4102" max="4352" width="9.140625" style="37"/>
    <col min="4353" max="4353" width="10.5703125" style="37" customWidth="1"/>
    <col min="4354" max="4354" width="78.140625" style="37" customWidth="1"/>
    <col min="4355" max="4355" width="21.140625" style="37" customWidth="1"/>
    <col min="4356" max="4356" width="18.7109375" style="37" customWidth="1"/>
    <col min="4357" max="4357" width="22.28515625" style="37" customWidth="1"/>
    <col min="4358" max="4608" width="9.140625" style="37"/>
    <col min="4609" max="4609" width="10.5703125" style="37" customWidth="1"/>
    <col min="4610" max="4610" width="78.140625" style="37" customWidth="1"/>
    <col min="4611" max="4611" width="21.140625" style="37" customWidth="1"/>
    <col min="4612" max="4612" width="18.7109375" style="37" customWidth="1"/>
    <col min="4613" max="4613" width="22.28515625" style="37" customWidth="1"/>
    <col min="4614" max="4864" width="9.140625" style="37"/>
    <col min="4865" max="4865" width="10.5703125" style="37" customWidth="1"/>
    <col min="4866" max="4866" width="78.140625" style="37" customWidth="1"/>
    <col min="4867" max="4867" width="21.140625" style="37" customWidth="1"/>
    <col min="4868" max="4868" width="18.7109375" style="37" customWidth="1"/>
    <col min="4869" max="4869" width="22.28515625" style="37" customWidth="1"/>
    <col min="4870" max="5120" width="9.140625" style="37"/>
    <col min="5121" max="5121" width="10.5703125" style="37" customWidth="1"/>
    <col min="5122" max="5122" width="78.140625" style="37" customWidth="1"/>
    <col min="5123" max="5123" width="21.140625" style="37" customWidth="1"/>
    <col min="5124" max="5124" width="18.7109375" style="37" customWidth="1"/>
    <col min="5125" max="5125" width="22.28515625" style="37" customWidth="1"/>
    <col min="5126" max="5376" width="9.140625" style="37"/>
    <col min="5377" max="5377" width="10.5703125" style="37" customWidth="1"/>
    <col min="5378" max="5378" width="78.140625" style="37" customWidth="1"/>
    <col min="5379" max="5379" width="21.140625" style="37" customWidth="1"/>
    <col min="5380" max="5380" width="18.7109375" style="37" customWidth="1"/>
    <col min="5381" max="5381" width="22.28515625" style="37" customWidth="1"/>
    <col min="5382" max="5632" width="9.140625" style="37"/>
    <col min="5633" max="5633" width="10.5703125" style="37" customWidth="1"/>
    <col min="5634" max="5634" width="78.140625" style="37" customWidth="1"/>
    <col min="5635" max="5635" width="21.140625" style="37" customWidth="1"/>
    <col min="5636" max="5636" width="18.7109375" style="37" customWidth="1"/>
    <col min="5637" max="5637" width="22.28515625" style="37" customWidth="1"/>
    <col min="5638" max="5888" width="9.140625" style="37"/>
    <col min="5889" max="5889" width="10.5703125" style="37" customWidth="1"/>
    <col min="5890" max="5890" width="78.140625" style="37" customWidth="1"/>
    <col min="5891" max="5891" width="21.140625" style="37" customWidth="1"/>
    <col min="5892" max="5892" width="18.7109375" style="37" customWidth="1"/>
    <col min="5893" max="5893" width="22.28515625" style="37" customWidth="1"/>
    <col min="5894" max="6144" width="9.140625" style="37"/>
    <col min="6145" max="6145" width="10.5703125" style="37" customWidth="1"/>
    <col min="6146" max="6146" width="78.140625" style="37" customWidth="1"/>
    <col min="6147" max="6147" width="21.140625" style="37" customWidth="1"/>
    <col min="6148" max="6148" width="18.7109375" style="37" customWidth="1"/>
    <col min="6149" max="6149" width="22.28515625" style="37" customWidth="1"/>
    <col min="6150" max="6400" width="9.140625" style="37"/>
    <col min="6401" max="6401" width="10.5703125" style="37" customWidth="1"/>
    <col min="6402" max="6402" width="78.140625" style="37" customWidth="1"/>
    <col min="6403" max="6403" width="21.140625" style="37" customWidth="1"/>
    <col min="6404" max="6404" width="18.7109375" style="37" customWidth="1"/>
    <col min="6405" max="6405" width="22.28515625" style="37" customWidth="1"/>
    <col min="6406" max="6656" width="9.140625" style="37"/>
    <col min="6657" max="6657" width="10.5703125" style="37" customWidth="1"/>
    <col min="6658" max="6658" width="78.140625" style="37" customWidth="1"/>
    <col min="6659" max="6659" width="21.140625" style="37" customWidth="1"/>
    <col min="6660" max="6660" width="18.7109375" style="37" customWidth="1"/>
    <col min="6661" max="6661" width="22.28515625" style="37" customWidth="1"/>
    <col min="6662" max="6912" width="9.140625" style="37"/>
    <col min="6913" max="6913" width="10.5703125" style="37" customWidth="1"/>
    <col min="6914" max="6914" width="78.140625" style="37" customWidth="1"/>
    <col min="6915" max="6915" width="21.140625" style="37" customWidth="1"/>
    <col min="6916" max="6916" width="18.7109375" style="37" customWidth="1"/>
    <col min="6917" max="6917" width="22.28515625" style="37" customWidth="1"/>
    <col min="6918" max="7168" width="9.140625" style="37"/>
    <col min="7169" max="7169" width="10.5703125" style="37" customWidth="1"/>
    <col min="7170" max="7170" width="78.140625" style="37" customWidth="1"/>
    <col min="7171" max="7171" width="21.140625" style="37" customWidth="1"/>
    <col min="7172" max="7172" width="18.7109375" style="37" customWidth="1"/>
    <col min="7173" max="7173" width="22.28515625" style="37" customWidth="1"/>
    <col min="7174" max="7424" width="9.140625" style="37"/>
    <col min="7425" max="7425" width="10.5703125" style="37" customWidth="1"/>
    <col min="7426" max="7426" width="78.140625" style="37" customWidth="1"/>
    <col min="7427" max="7427" width="21.140625" style="37" customWidth="1"/>
    <col min="7428" max="7428" width="18.7109375" style="37" customWidth="1"/>
    <col min="7429" max="7429" width="22.28515625" style="37" customWidth="1"/>
    <col min="7430" max="7680" width="9.140625" style="37"/>
    <col min="7681" max="7681" width="10.5703125" style="37" customWidth="1"/>
    <col min="7682" max="7682" width="78.140625" style="37" customWidth="1"/>
    <col min="7683" max="7683" width="21.140625" style="37" customWidth="1"/>
    <col min="7684" max="7684" width="18.7109375" style="37" customWidth="1"/>
    <col min="7685" max="7685" width="22.28515625" style="37" customWidth="1"/>
    <col min="7686" max="7936" width="9.140625" style="37"/>
    <col min="7937" max="7937" width="10.5703125" style="37" customWidth="1"/>
    <col min="7938" max="7938" width="78.140625" style="37" customWidth="1"/>
    <col min="7939" max="7939" width="21.140625" style="37" customWidth="1"/>
    <col min="7940" max="7940" width="18.7109375" style="37" customWidth="1"/>
    <col min="7941" max="7941" width="22.28515625" style="37" customWidth="1"/>
    <col min="7942" max="8192" width="9.140625" style="37"/>
    <col min="8193" max="8193" width="10.5703125" style="37" customWidth="1"/>
    <col min="8194" max="8194" width="78.140625" style="37" customWidth="1"/>
    <col min="8195" max="8195" width="21.140625" style="37" customWidth="1"/>
    <col min="8196" max="8196" width="18.7109375" style="37" customWidth="1"/>
    <col min="8197" max="8197" width="22.28515625" style="37" customWidth="1"/>
    <col min="8198" max="8448" width="9.140625" style="37"/>
    <col min="8449" max="8449" width="10.5703125" style="37" customWidth="1"/>
    <col min="8450" max="8450" width="78.140625" style="37" customWidth="1"/>
    <col min="8451" max="8451" width="21.140625" style="37" customWidth="1"/>
    <col min="8452" max="8452" width="18.7109375" style="37" customWidth="1"/>
    <col min="8453" max="8453" width="22.28515625" style="37" customWidth="1"/>
    <col min="8454" max="8704" width="9.140625" style="37"/>
    <col min="8705" max="8705" width="10.5703125" style="37" customWidth="1"/>
    <col min="8706" max="8706" width="78.140625" style="37" customWidth="1"/>
    <col min="8707" max="8707" width="21.140625" style="37" customWidth="1"/>
    <col min="8708" max="8708" width="18.7109375" style="37" customWidth="1"/>
    <col min="8709" max="8709" width="22.28515625" style="37" customWidth="1"/>
    <col min="8710" max="8960" width="9.140625" style="37"/>
    <col min="8961" max="8961" width="10.5703125" style="37" customWidth="1"/>
    <col min="8962" max="8962" width="78.140625" style="37" customWidth="1"/>
    <col min="8963" max="8963" width="21.140625" style="37" customWidth="1"/>
    <col min="8964" max="8964" width="18.7109375" style="37" customWidth="1"/>
    <col min="8965" max="8965" width="22.28515625" style="37" customWidth="1"/>
    <col min="8966" max="9216" width="9.140625" style="37"/>
    <col min="9217" max="9217" width="10.5703125" style="37" customWidth="1"/>
    <col min="9218" max="9218" width="78.140625" style="37" customWidth="1"/>
    <col min="9219" max="9219" width="21.140625" style="37" customWidth="1"/>
    <col min="9220" max="9220" width="18.7109375" style="37" customWidth="1"/>
    <col min="9221" max="9221" width="22.28515625" style="37" customWidth="1"/>
    <col min="9222" max="9472" width="9.140625" style="37"/>
    <col min="9473" max="9473" width="10.5703125" style="37" customWidth="1"/>
    <col min="9474" max="9474" width="78.140625" style="37" customWidth="1"/>
    <col min="9475" max="9475" width="21.140625" style="37" customWidth="1"/>
    <col min="9476" max="9476" width="18.7109375" style="37" customWidth="1"/>
    <col min="9477" max="9477" width="22.28515625" style="37" customWidth="1"/>
    <col min="9478" max="9728" width="9.140625" style="37"/>
    <col min="9729" max="9729" width="10.5703125" style="37" customWidth="1"/>
    <col min="9730" max="9730" width="78.140625" style="37" customWidth="1"/>
    <col min="9731" max="9731" width="21.140625" style="37" customWidth="1"/>
    <col min="9732" max="9732" width="18.7109375" style="37" customWidth="1"/>
    <col min="9733" max="9733" width="22.28515625" style="37" customWidth="1"/>
    <col min="9734" max="9984" width="9.140625" style="37"/>
    <col min="9985" max="9985" width="10.5703125" style="37" customWidth="1"/>
    <col min="9986" max="9986" width="78.140625" style="37" customWidth="1"/>
    <col min="9987" max="9987" width="21.140625" style="37" customWidth="1"/>
    <col min="9988" max="9988" width="18.7109375" style="37" customWidth="1"/>
    <col min="9989" max="9989" width="22.28515625" style="37" customWidth="1"/>
    <col min="9990" max="10240" width="9.140625" style="37"/>
    <col min="10241" max="10241" width="10.5703125" style="37" customWidth="1"/>
    <col min="10242" max="10242" width="78.140625" style="37" customWidth="1"/>
    <col min="10243" max="10243" width="21.140625" style="37" customWidth="1"/>
    <col min="10244" max="10244" width="18.7109375" style="37" customWidth="1"/>
    <col min="10245" max="10245" width="22.28515625" style="37" customWidth="1"/>
    <col min="10246" max="10496" width="9.140625" style="37"/>
    <col min="10497" max="10497" width="10.5703125" style="37" customWidth="1"/>
    <col min="10498" max="10498" width="78.140625" style="37" customWidth="1"/>
    <col min="10499" max="10499" width="21.140625" style="37" customWidth="1"/>
    <col min="10500" max="10500" width="18.7109375" style="37" customWidth="1"/>
    <col min="10501" max="10501" width="22.28515625" style="37" customWidth="1"/>
    <col min="10502" max="10752" width="9.140625" style="37"/>
    <col min="10753" max="10753" width="10.5703125" style="37" customWidth="1"/>
    <col min="10754" max="10754" width="78.140625" style="37" customWidth="1"/>
    <col min="10755" max="10755" width="21.140625" style="37" customWidth="1"/>
    <col min="10756" max="10756" width="18.7109375" style="37" customWidth="1"/>
    <col min="10757" max="10757" width="22.28515625" style="37" customWidth="1"/>
    <col min="10758" max="11008" width="9.140625" style="37"/>
    <col min="11009" max="11009" width="10.5703125" style="37" customWidth="1"/>
    <col min="11010" max="11010" width="78.140625" style="37" customWidth="1"/>
    <col min="11011" max="11011" width="21.140625" style="37" customWidth="1"/>
    <col min="11012" max="11012" width="18.7109375" style="37" customWidth="1"/>
    <col min="11013" max="11013" width="22.28515625" style="37" customWidth="1"/>
    <col min="11014" max="11264" width="9.140625" style="37"/>
    <col min="11265" max="11265" width="10.5703125" style="37" customWidth="1"/>
    <col min="11266" max="11266" width="78.140625" style="37" customWidth="1"/>
    <col min="11267" max="11267" width="21.140625" style="37" customWidth="1"/>
    <col min="11268" max="11268" width="18.7109375" style="37" customWidth="1"/>
    <col min="11269" max="11269" width="22.28515625" style="37" customWidth="1"/>
    <col min="11270" max="11520" width="9.140625" style="37"/>
    <col min="11521" max="11521" width="10.5703125" style="37" customWidth="1"/>
    <col min="11522" max="11522" width="78.140625" style="37" customWidth="1"/>
    <col min="11523" max="11523" width="21.140625" style="37" customWidth="1"/>
    <col min="11524" max="11524" width="18.7109375" style="37" customWidth="1"/>
    <col min="11525" max="11525" width="22.28515625" style="37" customWidth="1"/>
    <col min="11526" max="11776" width="9.140625" style="37"/>
    <col min="11777" max="11777" width="10.5703125" style="37" customWidth="1"/>
    <col min="11778" max="11778" width="78.140625" style="37" customWidth="1"/>
    <col min="11779" max="11779" width="21.140625" style="37" customWidth="1"/>
    <col min="11780" max="11780" width="18.7109375" style="37" customWidth="1"/>
    <col min="11781" max="11781" width="22.28515625" style="37" customWidth="1"/>
    <col min="11782" max="12032" width="9.140625" style="37"/>
    <col min="12033" max="12033" width="10.5703125" style="37" customWidth="1"/>
    <col min="12034" max="12034" width="78.140625" style="37" customWidth="1"/>
    <col min="12035" max="12035" width="21.140625" style="37" customWidth="1"/>
    <col min="12036" max="12036" width="18.7109375" style="37" customWidth="1"/>
    <col min="12037" max="12037" width="22.28515625" style="37" customWidth="1"/>
    <col min="12038" max="12288" width="9.140625" style="37"/>
    <col min="12289" max="12289" width="10.5703125" style="37" customWidth="1"/>
    <col min="12290" max="12290" width="78.140625" style="37" customWidth="1"/>
    <col min="12291" max="12291" width="21.140625" style="37" customWidth="1"/>
    <col min="12292" max="12292" width="18.7109375" style="37" customWidth="1"/>
    <col min="12293" max="12293" width="22.28515625" style="37" customWidth="1"/>
    <col min="12294" max="12544" width="9.140625" style="37"/>
    <col min="12545" max="12545" width="10.5703125" style="37" customWidth="1"/>
    <col min="12546" max="12546" width="78.140625" style="37" customWidth="1"/>
    <col min="12547" max="12547" width="21.140625" style="37" customWidth="1"/>
    <col min="12548" max="12548" width="18.7109375" style="37" customWidth="1"/>
    <col min="12549" max="12549" width="22.28515625" style="37" customWidth="1"/>
    <col min="12550" max="12800" width="9.140625" style="37"/>
    <col min="12801" max="12801" width="10.5703125" style="37" customWidth="1"/>
    <col min="12802" max="12802" width="78.140625" style="37" customWidth="1"/>
    <col min="12803" max="12803" width="21.140625" style="37" customWidth="1"/>
    <col min="12804" max="12804" width="18.7109375" style="37" customWidth="1"/>
    <col min="12805" max="12805" width="22.28515625" style="37" customWidth="1"/>
    <col min="12806" max="13056" width="9.140625" style="37"/>
    <col min="13057" max="13057" width="10.5703125" style="37" customWidth="1"/>
    <col min="13058" max="13058" width="78.140625" style="37" customWidth="1"/>
    <col min="13059" max="13059" width="21.140625" style="37" customWidth="1"/>
    <col min="13060" max="13060" width="18.7109375" style="37" customWidth="1"/>
    <col min="13061" max="13061" width="22.28515625" style="37" customWidth="1"/>
    <col min="13062" max="13312" width="9.140625" style="37"/>
    <col min="13313" max="13313" width="10.5703125" style="37" customWidth="1"/>
    <col min="13314" max="13314" width="78.140625" style="37" customWidth="1"/>
    <col min="13315" max="13315" width="21.140625" style="37" customWidth="1"/>
    <col min="13316" max="13316" width="18.7109375" style="37" customWidth="1"/>
    <col min="13317" max="13317" width="22.28515625" style="37" customWidth="1"/>
    <col min="13318" max="13568" width="9.140625" style="37"/>
    <col min="13569" max="13569" width="10.5703125" style="37" customWidth="1"/>
    <col min="13570" max="13570" width="78.140625" style="37" customWidth="1"/>
    <col min="13571" max="13571" width="21.140625" style="37" customWidth="1"/>
    <col min="13572" max="13572" width="18.7109375" style="37" customWidth="1"/>
    <col min="13573" max="13573" width="22.28515625" style="37" customWidth="1"/>
    <col min="13574" max="13824" width="9.140625" style="37"/>
    <col min="13825" max="13825" width="10.5703125" style="37" customWidth="1"/>
    <col min="13826" max="13826" width="78.140625" style="37" customWidth="1"/>
    <col min="13827" max="13827" width="21.140625" style="37" customWidth="1"/>
    <col min="13828" max="13828" width="18.7109375" style="37" customWidth="1"/>
    <col min="13829" max="13829" width="22.28515625" style="37" customWidth="1"/>
    <col min="13830" max="14080" width="9.140625" style="37"/>
    <col min="14081" max="14081" width="10.5703125" style="37" customWidth="1"/>
    <col min="14082" max="14082" width="78.140625" style="37" customWidth="1"/>
    <col min="14083" max="14083" width="21.140625" style="37" customWidth="1"/>
    <col min="14084" max="14084" width="18.7109375" style="37" customWidth="1"/>
    <col min="14085" max="14085" width="22.28515625" style="37" customWidth="1"/>
    <col min="14086" max="14336" width="9.140625" style="37"/>
    <col min="14337" max="14337" width="10.5703125" style="37" customWidth="1"/>
    <col min="14338" max="14338" width="78.140625" style="37" customWidth="1"/>
    <col min="14339" max="14339" width="21.140625" style="37" customWidth="1"/>
    <col min="14340" max="14340" width="18.7109375" style="37" customWidth="1"/>
    <col min="14341" max="14341" width="22.28515625" style="37" customWidth="1"/>
    <col min="14342" max="14592" width="9.140625" style="37"/>
    <col min="14593" max="14593" width="10.5703125" style="37" customWidth="1"/>
    <col min="14594" max="14594" width="78.140625" style="37" customWidth="1"/>
    <col min="14595" max="14595" width="21.140625" style="37" customWidth="1"/>
    <col min="14596" max="14596" width="18.7109375" style="37" customWidth="1"/>
    <col min="14597" max="14597" width="22.28515625" style="37" customWidth="1"/>
    <col min="14598" max="14848" width="9.140625" style="37"/>
    <col min="14849" max="14849" width="10.5703125" style="37" customWidth="1"/>
    <col min="14850" max="14850" width="78.140625" style="37" customWidth="1"/>
    <col min="14851" max="14851" width="21.140625" style="37" customWidth="1"/>
    <col min="14852" max="14852" width="18.7109375" style="37" customWidth="1"/>
    <col min="14853" max="14853" width="22.28515625" style="37" customWidth="1"/>
    <col min="14854" max="15104" width="9.140625" style="37"/>
    <col min="15105" max="15105" width="10.5703125" style="37" customWidth="1"/>
    <col min="15106" max="15106" width="78.140625" style="37" customWidth="1"/>
    <col min="15107" max="15107" width="21.140625" style="37" customWidth="1"/>
    <col min="15108" max="15108" width="18.7109375" style="37" customWidth="1"/>
    <col min="15109" max="15109" width="22.28515625" style="37" customWidth="1"/>
    <col min="15110" max="15360" width="9.140625" style="37"/>
    <col min="15361" max="15361" width="10.5703125" style="37" customWidth="1"/>
    <col min="15362" max="15362" width="78.140625" style="37" customWidth="1"/>
    <col min="15363" max="15363" width="21.140625" style="37" customWidth="1"/>
    <col min="15364" max="15364" width="18.7109375" style="37" customWidth="1"/>
    <col min="15365" max="15365" width="22.28515625" style="37" customWidth="1"/>
    <col min="15366" max="15616" width="9.140625" style="37"/>
    <col min="15617" max="15617" width="10.5703125" style="37" customWidth="1"/>
    <col min="15618" max="15618" width="78.140625" style="37" customWidth="1"/>
    <col min="15619" max="15619" width="21.140625" style="37" customWidth="1"/>
    <col min="15620" max="15620" width="18.7109375" style="37" customWidth="1"/>
    <col min="15621" max="15621" width="22.28515625" style="37" customWidth="1"/>
    <col min="15622" max="15872" width="9.140625" style="37"/>
    <col min="15873" max="15873" width="10.5703125" style="37" customWidth="1"/>
    <col min="15874" max="15874" width="78.140625" style="37" customWidth="1"/>
    <col min="15875" max="15875" width="21.140625" style="37" customWidth="1"/>
    <col min="15876" max="15876" width="18.7109375" style="37" customWidth="1"/>
    <col min="15877" max="15877" width="22.28515625" style="37" customWidth="1"/>
    <col min="15878" max="16128" width="9.140625" style="37"/>
    <col min="16129" max="16129" width="10.5703125" style="37" customWidth="1"/>
    <col min="16130" max="16130" width="78.140625" style="37" customWidth="1"/>
    <col min="16131" max="16131" width="21.140625" style="37" customWidth="1"/>
    <col min="16132" max="16132" width="18.7109375" style="37" customWidth="1"/>
    <col min="16133" max="16133" width="22.28515625" style="37" customWidth="1"/>
    <col min="16134" max="16384" width="9.140625" style="37"/>
  </cols>
  <sheetData>
    <row r="1" spans="1:5" x14ac:dyDescent="0.2">
      <c r="A1" s="40" t="s">
        <v>2306</v>
      </c>
      <c r="B1" s="41"/>
    </row>
    <row r="2" spans="1:5" x14ac:dyDescent="0.2">
      <c r="A2" s="40" t="s">
        <v>2307</v>
      </c>
      <c r="B2" s="41"/>
    </row>
    <row r="3" spans="1:5" x14ac:dyDescent="0.2">
      <c r="A3" s="40" t="s">
        <v>2308</v>
      </c>
      <c r="B3" s="41"/>
    </row>
    <row r="4" spans="1:5" x14ac:dyDescent="0.2">
      <c r="A4" s="40" t="s">
        <v>2309</v>
      </c>
      <c r="B4" s="41"/>
    </row>
    <row r="5" spans="1:5" x14ac:dyDescent="0.2">
      <c r="A5" s="40" t="s">
        <v>2310</v>
      </c>
      <c r="B5" s="41"/>
    </row>
    <row r="6" spans="1:5" x14ac:dyDescent="0.2">
      <c r="A6" s="39" t="s">
        <v>2307</v>
      </c>
    </row>
    <row r="7" spans="1:5" x14ac:dyDescent="0.2">
      <c r="A7" s="39" t="s">
        <v>2311</v>
      </c>
      <c r="B7" s="37" t="s">
        <v>2312</v>
      </c>
      <c r="C7" s="37" t="s">
        <v>69</v>
      </c>
      <c r="D7" s="37" t="s">
        <v>2313</v>
      </c>
      <c r="E7" s="37" t="s">
        <v>2314</v>
      </c>
    </row>
    <row r="8" spans="1:5" x14ac:dyDescent="0.2">
      <c r="A8" s="39">
        <v>2418</v>
      </c>
      <c r="B8" s="37" t="s">
        <v>2315</v>
      </c>
      <c r="C8" s="37" t="s">
        <v>2316</v>
      </c>
      <c r="D8" s="37" t="s">
        <v>2317</v>
      </c>
      <c r="E8" s="38" t="s">
        <v>2318</v>
      </c>
    </row>
    <row r="9" spans="1:5" x14ac:dyDescent="0.2">
      <c r="A9" s="39">
        <v>3378</v>
      </c>
      <c r="B9" s="37" t="s">
        <v>2319</v>
      </c>
      <c r="C9" s="37" t="s">
        <v>2316</v>
      </c>
      <c r="D9" s="37" t="s">
        <v>2320</v>
      </c>
      <c r="E9" s="38" t="s">
        <v>2321</v>
      </c>
    </row>
    <row r="10" spans="1:5" x14ac:dyDescent="0.2">
      <c r="A10" s="39">
        <v>3380</v>
      </c>
      <c r="B10" s="37" t="s">
        <v>2322</v>
      </c>
      <c r="C10" s="37" t="s">
        <v>2316</v>
      </c>
      <c r="D10" s="37" t="s">
        <v>2317</v>
      </c>
      <c r="E10" s="38" t="s">
        <v>2323</v>
      </c>
    </row>
    <row r="11" spans="1:5" x14ac:dyDescent="0.2">
      <c r="A11" s="39">
        <v>3379</v>
      </c>
      <c r="B11" s="37" t="s">
        <v>2324</v>
      </c>
      <c r="C11" s="37" t="s">
        <v>2316</v>
      </c>
      <c r="D11" s="37" t="s">
        <v>2320</v>
      </c>
      <c r="E11" s="38" t="s">
        <v>2325</v>
      </c>
    </row>
    <row r="12" spans="1:5" x14ac:dyDescent="0.2">
      <c r="A12" s="39">
        <v>615</v>
      </c>
      <c r="B12" s="37" t="s">
        <v>2326</v>
      </c>
      <c r="C12" s="37" t="s">
        <v>2327</v>
      </c>
      <c r="D12" s="37" t="s">
        <v>2320</v>
      </c>
      <c r="E12" s="38" t="s">
        <v>2328</v>
      </c>
    </row>
    <row r="13" spans="1:5" x14ac:dyDescent="0.2">
      <c r="A13" s="39">
        <v>606</v>
      </c>
      <c r="B13" s="37" t="s">
        <v>2329</v>
      </c>
      <c r="C13" s="37" t="s">
        <v>2327</v>
      </c>
      <c r="D13" s="37" t="s">
        <v>2320</v>
      </c>
      <c r="E13" s="38" t="s">
        <v>2330</v>
      </c>
    </row>
    <row r="14" spans="1:5" x14ac:dyDescent="0.2">
      <c r="A14" s="39">
        <v>13382</v>
      </c>
      <c r="B14" s="37" t="s">
        <v>2331</v>
      </c>
      <c r="C14" s="37" t="s">
        <v>2316</v>
      </c>
      <c r="D14" s="37" t="s">
        <v>2320</v>
      </c>
      <c r="E14" s="38" t="s">
        <v>2332</v>
      </c>
    </row>
    <row r="15" spans="1:5" x14ac:dyDescent="0.2">
      <c r="A15" s="39">
        <v>11199</v>
      </c>
      <c r="B15" s="37" t="s">
        <v>2333</v>
      </c>
      <c r="C15" s="37" t="s">
        <v>2316</v>
      </c>
      <c r="D15" s="37" t="s">
        <v>2320</v>
      </c>
      <c r="E15" s="38" t="s">
        <v>2334</v>
      </c>
    </row>
    <row r="16" spans="1:5" x14ac:dyDescent="0.2">
      <c r="A16" s="39">
        <v>21136</v>
      </c>
      <c r="B16" s="37" t="s">
        <v>2335</v>
      </c>
      <c r="C16" s="37" t="s">
        <v>2336</v>
      </c>
      <c r="D16" s="37" t="s">
        <v>2320</v>
      </c>
      <c r="E16" s="38" t="s">
        <v>2337</v>
      </c>
    </row>
    <row r="17" spans="1:5" x14ac:dyDescent="0.2">
      <c r="A17" s="39">
        <v>21128</v>
      </c>
      <c r="B17" s="37" t="s">
        <v>2338</v>
      </c>
      <c r="C17" s="37" t="s">
        <v>2336</v>
      </c>
      <c r="D17" s="37" t="s">
        <v>2317</v>
      </c>
      <c r="E17" s="38" t="s">
        <v>2339</v>
      </c>
    </row>
    <row r="18" spans="1:5" x14ac:dyDescent="0.2">
      <c r="A18" s="39">
        <v>21130</v>
      </c>
      <c r="B18" s="37" t="s">
        <v>2340</v>
      </c>
      <c r="C18" s="37" t="s">
        <v>2336</v>
      </c>
      <c r="D18" s="37" t="s">
        <v>2320</v>
      </c>
      <c r="E18" s="38" t="s">
        <v>2341</v>
      </c>
    </row>
    <row r="19" spans="1:5" x14ac:dyDescent="0.2">
      <c r="A19" s="39">
        <v>21135</v>
      </c>
      <c r="B19" s="37" t="s">
        <v>2342</v>
      </c>
      <c r="C19" s="37" t="s">
        <v>2336</v>
      </c>
      <c r="D19" s="37" t="s">
        <v>2320</v>
      </c>
      <c r="E19" s="38" t="s">
        <v>2343</v>
      </c>
    </row>
    <row r="20" spans="1:5" x14ac:dyDescent="0.2">
      <c r="A20" s="39">
        <v>38605</v>
      </c>
      <c r="B20" s="37" t="s">
        <v>2344</v>
      </c>
      <c r="C20" s="37" t="s">
        <v>2316</v>
      </c>
      <c r="D20" s="37" t="s">
        <v>2320</v>
      </c>
      <c r="E20" s="38" t="s">
        <v>2345</v>
      </c>
    </row>
    <row r="21" spans="1:5" x14ac:dyDescent="0.2">
      <c r="A21" s="39">
        <v>11270</v>
      </c>
      <c r="B21" s="37" t="s">
        <v>2346</v>
      </c>
      <c r="C21" s="37" t="s">
        <v>2316</v>
      </c>
      <c r="D21" s="37" t="s">
        <v>2320</v>
      </c>
      <c r="E21" s="38" t="s">
        <v>2347</v>
      </c>
    </row>
    <row r="22" spans="1:5" x14ac:dyDescent="0.2">
      <c r="A22" s="39">
        <v>412</v>
      </c>
      <c r="B22" s="37" t="s">
        <v>2348</v>
      </c>
      <c r="C22" s="37" t="s">
        <v>2316</v>
      </c>
      <c r="D22" s="37" t="s">
        <v>2320</v>
      </c>
      <c r="E22" s="38" t="s">
        <v>2349</v>
      </c>
    </row>
    <row r="23" spans="1:5" x14ac:dyDescent="0.2">
      <c r="A23" s="39">
        <v>414</v>
      </c>
      <c r="B23" s="37" t="s">
        <v>2350</v>
      </c>
      <c r="C23" s="37" t="s">
        <v>2316</v>
      </c>
      <c r="D23" s="37" t="s">
        <v>2320</v>
      </c>
      <c r="E23" s="38" t="s">
        <v>2351</v>
      </c>
    </row>
    <row r="24" spans="1:5" x14ac:dyDescent="0.2">
      <c r="A24" s="39">
        <v>410</v>
      </c>
      <c r="B24" s="37" t="s">
        <v>2352</v>
      </c>
      <c r="C24" s="37" t="s">
        <v>2316</v>
      </c>
      <c r="D24" s="37" t="s">
        <v>2320</v>
      </c>
      <c r="E24" s="38" t="s">
        <v>2353</v>
      </c>
    </row>
    <row r="25" spans="1:5" x14ac:dyDescent="0.2">
      <c r="A25" s="39">
        <v>411</v>
      </c>
      <c r="B25" s="37" t="s">
        <v>2354</v>
      </c>
      <c r="C25" s="37" t="s">
        <v>2316</v>
      </c>
      <c r="D25" s="37" t="s">
        <v>2317</v>
      </c>
      <c r="E25" s="38" t="s">
        <v>2355</v>
      </c>
    </row>
    <row r="26" spans="1:5" x14ac:dyDescent="0.2">
      <c r="A26" s="39">
        <v>408</v>
      </c>
      <c r="B26" s="37" t="s">
        <v>2356</v>
      </c>
      <c r="C26" s="37" t="s">
        <v>2316</v>
      </c>
      <c r="D26" s="37" t="s">
        <v>2320</v>
      </c>
      <c r="E26" s="38" t="s">
        <v>2357</v>
      </c>
    </row>
    <row r="27" spans="1:5" x14ac:dyDescent="0.2">
      <c r="A27" s="39">
        <v>39131</v>
      </c>
      <c r="B27" s="37" t="s">
        <v>2358</v>
      </c>
      <c r="C27" s="37" t="s">
        <v>2316</v>
      </c>
      <c r="D27" s="37" t="s">
        <v>2320</v>
      </c>
      <c r="E27" s="38" t="s">
        <v>2359</v>
      </c>
    </row>
    <row r="28" spans="1:5" x14ac:dyDescent="0.2">
      <c r="A28" s="39">
        <v>394</v>
      </c>
      <c r="B28" s="37" t="s">
        <v>2360</v>
      </c>
      <c r="C28" s="37" t="s">
        <v>2316</v>
      </c>
      <c r="D28" s="37" t="s">
        <v>2320</v>
      </c>
      <c r="E28" s="38" t="s">
        <v>2361</v>
      </c>
    </row>
    <row r="29" spans="1:5" x14ac:dyDescent="0.2">
      <c r="A29" s="39">
        <v>39130</v>
      </c>
      <c r="B29" s="37" t="s">
        <v>2362</v>
      </c>
      <c r="C29" s="37" t="s">
        <v>2316</v>
      </c>
      <c r="D29" s="37" t="s">
        <v>2320</v>
      </c>
      <c r="E29" s="38" t="s">
        <v>2363</v>
      </c>
    </row>
    <row r="30" spans="1:5" x14ac:dyDescent="0.2">
      <c r="A30" s="39">
        <v>395</v>
      </c>
      <c r="B30" s="37" t="s">
        <v>2364</v>
      </c>
      <c r="C30" s="37" t="s">
        <v>2316</v>
      </c>
      <c r="D30" s="37" t="s">
        <v>2320</v>
      </c>
      <c r="E30" s="38" t="s">
        <v>2365</v>
      </c>
    </row>
    <row r="31" spans="1:5" x14ac:dyDescent="0.2">
      <c r="A31" s="39">
        <v>39127</v>
      </c>
      <c r="B31" s="37" t="s">
        <v>2366</v>
      </c>
      <c r="C31" s="37" t="s">
        <v>2316</v>
      </c>
      <c r="D31" s="37" t="s">
        <v>2320</v>
      </c>
      <c r="E31" s="38" t="s">
        <v>2367</v>
      </c>
    </row>
    <row r="32" spans="1:5" x14ac:dyDescent="0.2">
      <c r="A32" s="39">
        <v>392</v>
      </c>
      <c r="B32" s="37" t="s">
        <v>2368</v>
      </c>
      <c r="C32" s="37" t="s">
        <v>2316</v>
      </c>
      <c r="D32" s="37" t="s">
        <v>2320</v>
      </c>
      <c r="E32" s="38" t="s">
        <v>2369</v>
      </c>
    </row>
    <row r="33" spans="1:5" x14ac:dyDescent="0.2">
      <c r="A33" s="39">
        <v>39129</v>
      </c>
      <c r="B33" s="37" t="s">
        <v>2370</v>
      </c>
      <c r="C33" s="37" t="s">
        <v>2316</v>
      </c>
      <c r="D33" s="37" t="s">
        <v>2320</v>
      </c>
      <c r="E33" s="38" t="s">
        <v>2371</v>
      </c>
    </row>
    <row r="34" spans="1:5" x14ac:dyDescent="0.2">
      <c r="A34" s="39">
        <v>393</v>
      </c>
      <c r="B34" s="37" t="s">
        <v>2372</v>
      </c>
      <c r="C34" s="37" t="s">
        <v>2316</v>
      </c>
      <c r="D34" s="37" t="s">
        <v>2317</v>
      </c>
      <c r="E34" s="38" t="s">
        <v>2373</v>
      </c>
    </row>
    <row r="35" spans="1:5" x14ac:dyDescent="0.2">
      <c r="A35" s="39">
        <v>39133</v>
      </c>
      <c r="B35" s="37" t="s">
        <v>2374</v>
      </c>
      <c r="C35" s="37" t="s">
        <v>2316</v>
      </c>
      <c r="D35" s="37" t="s">
        <v>2320</v>
      </c>
      <c r="E35" s="38" t="s">
        <v>2375</v>
      </c>
    </row>
    <row r="36" spans="1:5" x14ac:dyDescent="0.2">
      <c r="A36" s="39">
        <v>397</v>
      </c>
      <c r="B36" s="37" t="s">
        <v>2376</v>
      </c>
      <c r="C36" s="37" t="s">
        <v>2316</v>
      </c>
      <c r="D36" s="37" t="s">
        <v>2320</v>
      </c>
      <c r="E36" s="38" t="s">
        <v>2377</v>
      </c>
    </row>
    <row r="37" spans="1:5" x14ac:dyDescent="0.2">
      <c r="A37" s="39">
        <v>39132</v>
      </c>
      <c r="B37" s="37" t="s">
        <v>2378</v>
      </c>
      <c r="C37" s="37" t="s">
        <v>2316</v>
      </c>
      <c r="D37" s="37" t="s">
        <v>2320</v>
      </c>
      <c r="E37" s="38" t="s">
        <v>2379</v>
      </c>
    </row>
    <row r="38" spans="1:5" x14ac:dyDescent="0.2">
      <c r="A38" s="39">
        <v>396</v>
      </c>
      <c r="B38" s="37" t="s">
        <v>2380</v>
      </c>
      <c r="C38" s="37" t="s">
        <v>2316</v>
      </c>
      <c r="D38" s="37" t="s">
        <v>2320</v>
      </c>
      <c r="E38" s="38" t="s">
        <v>2381</v>
      </c>
    </row>
    <row r="39" spans="1:5" x14ac:dyDescent="0.2">
      <c r="A39" s="39">
        <v>39135</v>
      </c>
      <c r="B39" s="37" t="s">
        <v>2382</v>
      </c>
      <c r="C39" s="37" t="s">
        <v>2316</v>
      </c>
      <c r="D39" s="37" t="s">
        <v>2320</v>
      </c>
      <c r="E39" s="38" t="s">
        <v>2383</v>
      </c>
    </row>
    <row r="40" spans="1:5" x14ac:dyDescent="0.2">
      <c r="A40" s="39">
        <v>39128</v>
      </c>
      <c r="B40" s="37" t="s">
        <v>2384</v>
      </c>
      <c r="C40" s="37" t="s">
        <v>2316</v>
      </c>
      <c r="D40" s="37" t="s">
        <v>2320</v>
      </c>
      <c r="E40" s="38" t="s">
        <v>2385</v>
      </c>
    </row>
    <row r="41" spans="1:5" x14ac:dyDescent="0.2">
      <c r="A41" s="39">
        <v>400</v>
      </c>
      <c r="B41" s="37" t="s">
        <v>2386</v>
      </c>
      <c r="C41" s="37" t="s">
        <v>2316</v>
      </c>
      <c r="D41" s="37" t="s">
        <v>2320</v>
      </c>
      <c r="E41" s="38" t="s">
        <v>2387</v>
      </c>
    </row>
    <row r="42" spans="1:5" x14ac:dyDescent="0.2">
      <c r="A42" s="39">
        <v>39125</v>
      </c>
      <c r="B42" s="37" t="s">
        <v>2388</v>
      </c>
      <c r="C42" s="37" t="s">
        <v>2316</v>
      </c>
      <c r="D42" s="37" t="s">
        <v>2320</v>
      </c>
      <c r="E42" s="38" t="s">
        <v>2385</v>
      </c>
    </row>
    <row r="43" spans="1:5" x14ac:dyDescent="0.2">
      <c r="A43" s="39">
        <v>39134</v>
      </c>
      <c r="B43" s="37" t="s">
        <v>2389</v>
      </c>
      <c r="C43" s="37" t="s">
        <v>2316</v>
      </c>
      <c r="D43" s="37" t="s">
        <v>2320</v>
      </c>
      <c r="E43" s="38" t="s">
        <v>2390</v>
      </c>
    </row>
    <row r="44" spans="1:5" x14ac:dyDescent="0.2">
      <c r="A44" s="39">
        <v>398</v>
      </c>
      <c r="B44" s="37" t="s">
        <v>2391</v>
      </c>
      <c r="C44" s="37" t="s">
        <v>2316</v>
      </c>
      <c r="D44" s="37" t="s">
        <v>2320</v>
      </c>
      <c r="E44" s="38" t="s">
        <v>2392</v>
      </c>
    </row>
    <row r="45" spans="1:5" x14ac:dyDescent="0.2">
      <c r="A45" s="39">
        <v>39126</v>
      </c>
      <c r="B45" s="37" t="s">
        <v>2393</v>
      </c>
      <c r="C45" s="37" t="s">
        <v>2316</v>
      </c>
      <c r="D45" s="37" t="s">
        <v>2320</v>
      </c>
      <c r="E45" s="38" t="s">
        <v>2394</v>
      </c>
    </row>
    <row r="46" spans="1:5" x14ac:dyDescent="0.2">
      <c r="A46" s="39">
        <v>399</v>
      </c>
      <c r="B46" s="37" t="s">
        <v>2395</v>
      </c>
      <c r="C46" s="37" t="s">
        <v>2316</v>
      </c>
      <c r="D46" s="37" t="s">
        <v>2320</v>
      </c>
      <c r="E46" s="38" t="s">
        <v>2396</v>
      </c>
    </row>
    <row r="47" spans="1:5" x14ac:dyDescent="0.2">
      <c r="A47" s="39">
        <v>39158</v>
      </c>
      <c r="B47" s="37" t="s">
        <v>2397</v>
      </c>
      <c r="C47" s="37" t="s">
        <v>2316</v>
      </c>
      <c r="D47" s="37" t="s">
        <v>2320</v>
      </c>
      <c r="E47" s="38" t="s">
        <v>2398</v>
      </c>
    </row>
    <row r="48" spans="1:5" x14ac:dyDescent="0.2">
      <c r="A48" s="39">
        <v>39141</v>
      </c>
      <c r="B48" s="37" t="s">
        <v>2399</v>
      </c>
      <c r="C48" s="37" t="s">
        <v>2316</v>
      </c>
      <c r="D48" s="37" t="s">
        <v>2320</v>
      </c>
      <c r="E48" s="38" t="s">
        <v>2400</v>
      </c>
    </row>
    <row r="49" spans="1:5" x14ac:dyDescent="0.2">
      <c r="A49" s="39">
        <v>39140</v>
      </c>
      <c r="B49" s="37" t="s">
        <v>2401</v>
      </c>
      <c r="C49" s="37" t="s">
        <v>2316</v>
      </c>
      <c r="D49" s="37" t="s">
        <v>2320</v>
      </c>
      <c r="E49" s="38" t="s">
        <v>2402</v>
      </c>
    </row>
    <row r="50" spans="1:5" x14ac:dyDescent="0.2">
      <c r="A50" s="39">
        <v>39137</v>
      </c>
      <c r="B50" s="37" t="s">
        <v>2403</v>
      </c>
      <c r="C50" s="37" t="s">
        <v>2316</v>
      </c>
      <c r="D50" s="37" t="s">
        <v>2320</v>
      </c>
      <c r="E50" s="38" t="s">
        <v>2404</v>
      </c>
    </row>
    <row r="51" spans="1:5" x14ac:dyDescent="0.2">
      <c r="A51" s="39">
        <v>39139</v>
      </c>
      <c r="B51" s="37" t="s">
        <v>2405</v>
      </c>
      <c r="C51" s="37" t="s">
        <v>2316</v>
      </c>
      <c r="D51" s="37" t="s">
        <v>2320</v>
      </c>
      <c r="E51" s="38" t="s">
        <v>2406</v>
      </c>
    </row>
    <row r="52" spans="1:5" x14ac:dyDescent="0.2">
      <c r="A52" s="39">
        <v>39143</v>
      </c>
      <c r="B52" s="37" t="s">
        <v>2407</v>
      </c>
      <c r="C52" s="37" t="s">
        <v>2316</v>
      </c>
      <c r="D52" s="37" t="s">
        <v>2320</v>
      </c>
      <c r="E52" s="38" t="s">
        <v>2408</v>
      </c>
    </row>
    <row r="53" spans="1:5" x14ac:dyDescent="0.2">
      <c r="A53" s="39">
        <v>39142</v>
      </c>
      <c r="B53" s="37" t="s">
        <v>2409</v>
      </c>
      <c r="C53" s="37" t="s">
        <v>2316</v>
      </c>
      <c r="D53" s="37" t="s">
        <v>2320</v>
      </c>
      <c r="E53" s="38" t="s">
        <v>2410</v>
      </c>
    </row>
    <row r="54" spans="1:5" x14ac:dyDescent="0.2">
      <c r="A54" s="39">
        <v>39138</v>
      </c>
      <c r="B54" s="37" t="s">
        <v>2411</v>
      </c>
      <c r="C54" s="37" t="s">
        <v>2316</v>
      </c>
      <c r="D54" s="37" t="s">
        <v>2320</v>
      </c>
      <c r="E54" s="38" t="s">
        <v>2412</v>
      </c>
    </row>
    <row r="55" spans="1:5" x14ac:dyDescent="0.2">
      <c r="A55" s="39">
        <v>39136</v>
      </c>
      <c r="B55" s="37" t="s">
        <v>2413</v>
      </c>
      <c r="C55" s="37" t="s">
        <v>2316</v>
      </c>
      <c r="D55" s="37" t="s">
        <v>2320</v>
      </c>
      <c r="E55" s="38" t="s">
        <v>2414</v>
      </c>
    </row>
    <row r="56" spans="1:5" x14ac:dyDescent="0.2">
      <c r="A56" s="39">
        <v>39144</v>
      </c>
      <c r="B56" s="37" t="s">
        <v>2415</v>
      </c>
      <c r="C56" s="37" t="s">
        <v>2316</v>
      </c>
      <c r="D56" s="37" t="s">
        <v>2320</v>
      </c>
      <c r="E56" s="38" t="s">
        <v>2365</v>
      </c>
    </row>
    <row r="57" spans="1:5" x14ac:dyDescent="0.2">
      <c r="A57" s="39">
        <v>39145</v>
      </c>
      <c r="B57" s="37" t="s">
        <v>2416</v>
      </c>
      <c r="C57" s="37" t="s">
        <v>2316</v>
      </c>
      <c r="D57" s="37" t="s">
        <v>2320</v>
      </c>
      <c r="E57" s="38" t="s">
        <v>2417</v>
      </c>
    </row>
    <row r="58" spans="1:5" x14ac:dyDescent="0.2">
      <c r="A58" s="39">
        <v>12615</v>
      </c>
      <c r="B58" s="37" t="s">
        <v>2418</v>
      </c>
      <c r="C58" s="37" t="s">
        <v>2316</v>
      </c>
      <c r="D58" s="37" t="s">
        <v>2320</v>
      </c>
      <c r="E58" s="38" t="s">
        <v>2419</v>
      </c>
    </row>
    <row r="59" spans="1:5" x14ac:dyDescent="0.2">
      <c r="A59" s="39">
        <v>11927</v>
      </c>
      <c r="B59" s="37" t="s">
        <v>2420</v>
      </c>
      <c r="C59" s="37" t="s">
        <v>2316</v>
      </c>
      <c r="D59" s="37" t="s">
        <v>2320</v>
      </c>
      <c r="E59" s="38" t="s">
        <v>2421</v>
      </c>
    </row>
    <row r="60" spans="1:5" x14ac:dyDescent="0.2">
      <c r="A60" s="39">
        <v>11928</v>
      </c>
      <c r="B60" s="37" t="s">
        <v>2422</v>
      </c>
      <c r="C60" s="37" t="s">
        <v>2316</v>
      </c>
      <c r="D60" s="37" t="s">
        <v>2320</v>
      </c>
      <c r="E60" s="38" t="s">
        <v>2423</v>
      </c>
    </row>
    <row r="61" spans="1:5" x14ac:dyDescent="0.2">
      <c r="A61" s="39">
        <v>11929</v>
      </c>
      <c r="B61" s="37" t="s">
        <v>2424</v>
      </c>
      <c r="C61" s="37" t="s">
        <v>2316</v>
      </c>
      <c r="D61" s="37" t="s">
        <v>2320</v>
      </c>
      <c r="E61" s="38" t="s">
        <v>2425</v>
      </c>
    </row>
    <row r="62" spans="1:5" x14ac:dyDescent="0.2">
      <c r="A62" s="39">
        <v>36801</v>
      </c>
      <c r="B62" s="37" t="s">
        <v>2426</v>
      </c>
      <c r="C62" s="37" t="s">
        <v>2316</v>
      </c>
      <c r="D62" s="37" t="s">
        <v>2320</v>
      </c>
      <c r="E62" s="38" t="s">
        <v>2427</v>
      </c>
    </row>
    <row r="63" spans="1:5" x14ac:dyDescent="0.2">
      <c r="A63" s="39">
        <v>36246</v>
      </c>
      <c r="B63" s="37" t="s">
        <v>2428</v>
      </c>
      <c r="C63" s="37" t="s">
        <v>2336</v>
      </c>
      <c r="D63" s="37" t="s">
        <v>2320</v>
      </c>
      <c r="E63" s="38" t="s">
        <v>2429</v>
      </c>
    </row>
    <row r="64" spans="1:5" x14ac:dyDescent="0.2">
      <c r="A64" s="39">
        <v>37600</v>
      </c>
      <c r="B64" s="37" t="s">
        <v>2430</v>
      </c>
      <c r="C64" s="37" t="s">
        <v>2316</v>
      </c>
      <c r="D64" s="37" t="s">
        <v>2320</v>
      </c>
      <c r="E64" s="38" t="s">
        <v>2431</v>
      </c>
    </row>
    <row r="65" spans="1:5" x14ac:dyDescent="0.2">
      <c r="A65" s="39">
        <v>37599</v>
      </c>
      <c r="B65" s="37" t="s">
        <v>2432</v>
      </c>
      <c r="C65" s="37" t="s">
        <v>2316</v>
      </c>
      <c r="D65" s="37" t="s">
        <v>2320</v>
      </c>
      <c r="E65" s="38" t="s">
        <v>2433</v>
      </c>
    </row>
    <row r="66" spans="1:5" x14ac:dyDescent="0.2">
      <c r="A66" s="39">
        <v>1</v>
      </c>
      <c r="B66" s="37" t="s">
        <v>2434</v>
      </c>
      <c r="C66" s="37" t="s">
        <v>2435</v>
      </c>
      <c r="D66" s="37" t="s">
        <v>2317</v>
      </c>
      <c r="E66" s="38" t="s">
        <v>2436</v>
      </c>
    </row>
    <row r="67" spans="1:5" x14ac:dyDescent="0.2">
      <c r="A67" s="39">
        <v>3</v>
      </c>
      <c r="B67" s="37" t="s">
        <v>2437</v>
      </c>
      <c r="C67" s="37" t="s">
        <v>2438</v>
      </c>
      <c r="D67" s="37" t="s">
        <v>2320</v>
      </c>
      <c r="E67" s="38" t="s">
        <v>2439</v>
      </c>
    </row>
    <row r="68" spans="1:5" x14ac:dyDescent="0.2">
      <c r="A68" s="39">
        <v>43054</v>
      </c>
      <c r="B68" s="37" t="s">
        <v>2440</v>
      </c>
      <c r="C68" s="37" t="s">
        <v>2435</v>
      </c>
      <c r="D68" s="37" t="s">
        <v>2320</v>
      </c>
      <c r="E68" s="38" t="s">
        <v>2441</v>
      </c>
    </row>
    <row r="69" spans="1:5" x14ac:dyDescent="0.2">
      <c r="A69" s="39">
        <v>42402</v>
      </c>
      <c r="B69" s="37" t="s">
        <v>2442</v>
      </c>
      <c r="C69" s="37" t="s">
        <v>2435</v>
      </c>
      <c r="D69" s="37" t="s">
        <v>2320</v>
      </c>
      <c r="E69" s="38" t="s">
        <v>2443</v>
      </c>
    </row>
    <row r="70" spans="1:5" x14ac:dyDescent="0.2">
      <c r="A70" s="39">
        <v>42403</v>
      </c>
      <c r="B70" s="37" t="s">
        <v>2444</v>
      </c>
      <c r="C70" s="37" t="s">
        <v>2435</v>
      </c>
      <c r="D70" s="37" t="s">
        <v>2320</v>
      </c>
      <c r="E70" s="38" t="s">
        <v>2445</v>
      </c>
    </row>
    <row r="71" spans="1:5" x14ac:dyDescent="0.2">
      <c r="A71" s="39">
        <v>42404</v>
      </c>
      <c r="B71" s="37" t="s">
        <v>2446</v>
      </c>
      <c r="C71" s="37" t="s">
        <v>2435</v>
      </c>
      <c r="D71" s="37" t="s">
        <v>2320</v>
      </c>
      <c r="E71" s="38" t="s">
        <v>2447</v>
      </c>
    </row>
    <row r="72" spans="1:5" x14ac:dyDescent="0.2">
      <c r="A72" s="39">
        <v>42405</v>
      </c>
      <c r="B72" s="37" t="s">
        <v>2448</v>
      </c>
      <c r="C72" s="37" t="s">
        <v>2435</v>
      </c>
      <c r="D72" s="37" t="s">
        <v>2320</v>
      </c>
      <c r="E72" s="38" t="s">
        <v>2449</v>
      </c>
    </row>
    <row r="73" spans="1:5" x14ac:dyDescent="0.2">
      <c r="A73" s="39">
        <v>34341</v>
      </c>
      <c r="B73" s="37" t="s">
        <v>2450</v>
      </c>
      <c r="C73" s="37" t="s">
        <v>2435</v>
      </c>
      <c r="D73" s="37" t="s">
        <v>2320</v>
      </c>
      <c r="E73" s="38" t="s">
        <v>2451</v>
      </c>
    </row>
    <row r="74" spans="1:5" x14ac:dyDescent="0.2">
      <c r="A74" s="39">
        <v>43053</v>
      </c>
      <c r="B74" s="37" t="s">
        <v>2452</v>
      </c>
      <c r="C74" s="37" t="s">
        <v>2435</v>
      </c>
      <c r="D74" s="37" t="s">
        <v>2320</v>
      </c>
      <c r="E74" s="38" t="s">
        <v>2453</v>
      </c>
    </row>
    <row r="75" spans="1:5" x14ac:dyDescent="0.2">
      <c r="A75" s="39">
        <v>43058</v>
      </c>
      <c r="B75" s="37" t="s">
        <v>2454</v>
      </c>
      <c r="C75" s="37" t="s">
        <v>2435</v>
      </c>
      <c r="D75" s="37" t="s">
        <v>2320</v>
      </c>
      <c r="E75" s="38" t="s">
        <v>2455</v>
      </c>
    </row>
    <row r="76" spans="1:5" x14ac:dyDescent="0.2">
      <c r="A76" s="39">
        <v>34</v>
      </c>
      <c r="B76" s="37" t="s">
        <v>2456</v>
      </c>
      <c r="C76" s="37" t="s">
        <v>2435</v>
      </c>
      <c r="D76" s="37" t="s">
        <v>2320</v>
      </c>
      <c r="E76" s="38" t="s">
        <v>2457</v>
      </c>
    </row>
    <row r="77" spans="1:5" x14ac:dyDescent="0.2">
      <c r="A77" s="39">
        <v>43055</v>
      </c>
      <c r="B77" s="37" t="s">
        <v>2458</v>
      </c>
      <c r="C77" s="37" t="s">
        <v>2435</v>
      </c>
      <c r="D77" s="37" t="s">
        <v>2317</v>
      </c>
      <c r="E77" s="38" t="s">
        <v>2459</v>
      </c>
    </row>
    <row r="78" spans="1:5" x14ac:dyDescent="0.2">
      <c r="A78" s="39">
        <v>43056</v>
      </c>
      <c r="B78" s="37" t="s">
        <v>2460</v>
      </c>
      <c r="C78" s="37" t="s">
        <v>2435</v>
      </c>
      <c r="D78" s="37" t="s">
        <v>2320</v>
      </c>
      <c r="E78" s="38" t="s">
        <v>2461</v>
      </c>
    </row>
    <row r="79" spans="1:5" x14ac:dyDescent="0.2">
      <c r="A79" s="39">
        <v>43057</v>
      </c>
      <c r="B79" s="37" t="s">
        <v>2462</v>
      </c>
      <c r="C79" s="37" t="s">
        <v>2435</v>
      </c>
      <c r="D79" s="37" t="s">
        <v>2320</v>
      </c>
      <c r="E79" s="38" t="s">
        <v>2463</v>
      </c>
    </row>
    <row r="80" spans="1:5" x14ac:dyDescent="0.2">
      <c r="A80" s="39">
        <v>34449</v>
      </c>
      <c r="B80" s="37" t="s">
        <v>2464</v>
      </c>
      <c r="C80" s="37" t="s">
        <v>2435</v>
      </c>
      <c r="D80" s="37" t="s">
        <v>2320</v>
      </c>
      <c r="E80" s="38" t="s">
        <v>2465</v>
      </c>
    </row>
    <row r="81" spans="1:5" x14ac:dyDescent="0.2">
      <c r="A81" s="39">
        <v>32</v>
      </c>
      <c r="B81" s="37" t="s">
        <v>2466</v>
      </c>
      <c r="C81" s="37" t="s">
        <v>2435</v>
      </c>
      <c r="D81" s="37" t="s">
        <v>2320</v>
      </c>
      <c r="E81" s="38" t="s">
        <v>2467</v>
      </c>
    </row>
    <row r="82" spans="1:5" x14ac:dyDescent="0.2">
      <c r="A82" s="39">
        <v>33</v>
      </c>
      <c r="B82" s="37" t="s">
        <v>2468</v>
      </c>
      <c r="C82" s="37" t="s">
        <v>2435</v>
      </c>
      <c r="D82" s="37" t="s">
        <v>2320</v>
      </c>
      <c r="E82" s="38" t="s">
        <v>2469</v>
      </c>
    </row>
    <row r="83" spans="1:5" x14ac:dyDescent="0.2">
      <c r="A83" s="39">
        <v>43061</v>
      </c>
      <c r="B83" s="37" t="s">
        <v>2470</v>
      </c>
      <c r="C83" s="37" t="s">
        <v>2435</v>
      </c>
      <c r="D83" s="37" t="s">
        <v>2320</v>
      </c>
      <c r="E83" s="38" t="s">
        <v>2471</v>
      </c>
    </row>
    <row r="84" spans="1:5" x14ac:dyDescent="0.2">
      <c r="A84" s="39">
        <v>43059</v>
      </c>
      <c r="B84" s="37" t="s">
        <v>2472</v>
      </c>
      <c r="C84" s="37" t="s">
        <v>2435</v>
      </c>
      <c r="D84" s="37" t="s">
        <v>2320</v>
      </c>
      <c r="E84" s="38" t="s">
        <v>2473</v>
      </c>
    </row>
    <row r="85" spans="1:5" x14ac:dyDescent="0.2">
      <c r="A85" s="39">
        <v>43062</v>
      </c>
      <c r="B85" s="37" t="s">
        <v>2474</v>
      </c>
      <c r="C85" s="37" t="s">
        <v>2435</v>
      </c>
      <c r="D85" s="37" t="s">
        <v>2320</v>
      </c>
      <c r="E85" s="38" t="s">
        <v>2475</v>
      </c>
    </row>
    <row r="86" spans="1:5" x14ac:dyDescent="0.2">
      <c r="A86" s="39">
        <v>43060</v>
      </c>
      <c r="B86" s="37" t="s">
        <v>2476</v>
      </c>
      <c r="C86" s="37" t="s">
        <v>2435</v>
      </c>
      <c r="D86" s="37" t="s">
        <v>2320</v>
      </c>
      <c r="E86" s="38" t="s">
        <v>2477</v>
      </c>
    </row>
    <row r="87" spans="1:5" x14ac:dyDescent="0.2">
      <c r="A87" s="39">
        <v>20063</v>
      </c>
      <c r="B87" s="37" t="s">
        <v>2478</v>
      </c>
      <c r="C87" s="37" t="s">
        <v>2316</v>
      </c>
      <c r="D87" s="37" t="s">
        <v>2320</v>
      </c>
      <c r="E87" s="38" t="s">
        <v>2479</v>
      </c>
    </row>
    <row r="88" spans="1:5" x14ac:dyDescent="0.2">
      <c r="A88" s="39">
        <v>40410</v>
      </c>
      <c r="B88" s="37" t="s">
        <v>2480</v>
      </c>
      <c r="C88" s="37" t="s">
        <v>2316</v>
      </c>
      <c r="D88" s="37" t="s">
        <v>2317</v>
      </c>
      <c r="E88" s="38" t="s">
        <v>2481</v>
      </c>
    </row>
    <row r="89" spans="1:5" x14ac:dyDescent="0.2">
      <c r="A89" s="39">
        <v>40411</v>
      </c>
      <c r="B89" s="37" t="s">
        <v>2482</v>
      </c>
      <c r="C89" s="37" t="s">
        <v>2316</v>
      </c>
      <c r="D89" s="37" t="s">
        <v>2320</v>
      </c>
      <c r="E89" s="38" t="s">
        <v>2483</v>
      </c>
    </row>
    <row r="90" spans="1:5" x14ac:dyDescent="0.2">
      <c r="A90" s="39">
        <v>40412</v>
      </c>
      <c r="B90" s="37" t="s">
        <v>2484</v>
      </c>
      <c r="C90" s="37" t="s">
        <v>2316</v>
      </c>
      <c r="D90" s="37" t="s">
        <v>2320</v>
      </c>
      <c r="E90" s="38" t="s">
        <v>2485</v>
      </c>
    </row>
    <row r="91" spans="1:5" x14ac:dyDescent="0.2">
      <c r="A91" s="39">
        <v>38838</v>
      </c>
      <c r="B91" s="37" t="s">
        <v>2486</v>
      </c>
      <c r="C91" s="37" t="s">
        <v>2316</v>
      </c>
      <c r="D91" s="37" t="s">
        <v>2320</v>
      </c>
      <c r="E91" s="38" t="s">
        <v>2487</v>
      </c>
    </row>
    <row r="92" spans="1:5" x14ac:dyDescent="0.2">
      <c r="A92" s="39">
        <v>38839</v>
      </c>
      <c r="B92" s="37" t="s">
        <v>2488</v>
      </c>
      <c r="C92" s="37" t="s">
        <v>2316</v>
      </c>
      <c r="D92" s="37" t="s">
        <v>2320</v>
      </c>
      <c r="E92" s="38" t="s">
        <v>2489</v>
      </c>
    </row>
    <row r="93" spans="1:5" x14ac:dyDescent="0.2">
      <c r="A93" s="39">
        <v>55</v>
      </c>
      <c r="B93" s="37" t="s">
        <v>2490</v>
      </c>
      <c r="C93" s="37" t="s">
        <v>2316</v>
      </c>
      <c r="D93" s="37" t="s">
        <v>2317</v>
      </c>
      <c r="E93" s="38" t="s">
        <v>2491</v>
      </c>
    </row>
    <row r="94" spans="1:5" x14ac:dyDescent="0.2">
      <c r="A94" s="39">
        <v>61</v>
      </c>
      <c r="B94" s="37" t="s">
        <v>2492</v>
      </c>
      <c r="C94" s="37" t="s">
        <v>2316</v>
      </c>
      <c r="D94" s="37" t="s">
        <v>2320</v>
      </c>
      <c r="E94" s="38" t="s">
        <v>2493</v>
      </c>
    </row>
    <row r="95" spans="1:5" x14ac:dyDescent="0.2">
      <c r="A95" s="39">
        <v>62</v>
      </c>
      <c r="B95" s="37" t="s">
        <v>2494</v>
      </c>
      <c r="C95" s="37" t="s">
        <v>2316</v>
      </c>
      <c r="D95" s="37" t="s">
        <v>2320</v>
      </c>
      <c r="E95" s="38" t="s">
        <v>2495</v>
      </c>
    </row>
    <row r="96" spans="1:5" x14ac:dyDescent="0.2">
      <c r="A96" s="39">
        <v>77</v>
      </c>
      <c r="B96" s="37" t="s">
        <v>2496</v>
      </c>
      <c r="C96" s="37" t="s">
        <v>2316</v>
      </c>
      <c r="D96" s="37" t="s">
        <v>2320</v>
      </c>
      <c r="E96" s="38" t="s">
        <v>2497</v>
      </c>
    </row>
    <row r="97" spans="1:5" x14ac:dyDescent="0.2">
      <c r="A97" s="39">
        <v>76</v>
      </c>
      <c r="B97" s="37" t="s">
        <v>2498</v>
      </c>
      <c r="C97" s="37" t="s">
        <v>2316</v>
      </c>
      <c r="D97" s="37" t="s">
        <v>2320</v>
      </c>
      <c r="E97" s="38" t="s">
        <v>2499</v>
      </c>
    </row>
    <row r="98" spans="1:5" x14ac:dyDescent="0.2">
      <c r="A98" s="39">
        <v>67</v>
      </c>
      <c r="B98" s="37" t="s">
        <v>2500</v>
      </c>
      <c r="C98" s="37" t="s">
        <v>2316</v>
      </c>
      <c r="D98" s="37" t="s">
        <v>2320</v>
      </c>
      <c r="E98" s="38" t="s">
        <v>2501</v>
      </c>
    </row>
    <row r="99" spans="1:5" x14ac:dyDescent="0.2">
      <c r="A99" s="39">
        <v>71</v>
      </c>
      <c r="B99" s="37" t="s">
        <v>2502</v>
      </c>
      <c r="C99" s="37" t="s">
        <v>2316</v>
      </c>
      <c r="D99" s="37" t="s">
        <v>2320</v>
      </c>
      <c r="E99" s="38" t="s">
        <v>2503</v>
      </c>
    </row>
    <row r="100" spans="1:5" x14ac:dyDescent="0.2">
      <c r="A100" s="39">
        <v>73</v>
      </c>
      <c r="B100" s="37" t="s">
        <v>2504</v>
      </c>
      <c r="C100" s="37" t="s">
        <v>2316</v>
      </c>
      <c r="D100" s="37" t="s">
        <v>2320</v>
      </c>
      <c r="E100" s="38" t="s">
        <v>2505</v>
      </c>
    </row>
    <row r="101" spans="1:5" x14ac:dyDescent="0.2">
      <c r="A101" s="39">
        <v>103</v>
      </c>
      <c r="B101" s="37" t="s">
        <v>2506</v>
      </c>
      <c r="C101" s="37" t="s">
        <v>2316</v>
      </c>
      <c r="D101" s="37" t="s">
        <v>2320</v>
      </c>
      <c r="E101" s="38" t="s">
        <v>2507</v>
      </c>
    </row>
    <row r="102" spans="1:5" x14ac:dyDescent="0.2">
      <c r="A102" s="39">
        <v>107</v>
      </c>
      <c r="B102" s="37" t="s">
        <v>2508</v>
      </c>
      <c r="C102" s="37" t="s">
        <v>2316</v>
      </c>
      <c r="D102" s="37" t="s">
        <v>2320</v>
      </c>
      <c r="E102" s="38" t="s">
        <v>2509</v>
      </c>
    </row>
    <row r="103" spans="1:5" x14ac:dyDescent="0.2">
      <c r="A103" s="39">
        <v>65</v>
      </c>
      <c r="B103" s="37" t="s">
        <v>2510</v>
      </c>
      <c r="C103" s="37" t="s">
        <v>2316</v>
      </c>
      <c r="D103" s="37" t="s">
        <v>2320</v>
      </c>
      <c r="E103" s="38" t="s">
        <v>2511</v>
      </c>
    </row>
    <row r="104" spans="1:5" x14ac:dyDescent="0.2">
      <c r="A104" s="39">
        <v>108</v>
      </c>
      <c r="B104" s="37" t="s">
        <v>2512</v>
      </c>
      <c r="C104" s="37" t="s">
        <v>2316</v>
      </c>
      <c r="D104" s="37" t="s">
        <v>2320</v>
      </c>
      <c r="E104" s="38" t="s">
        <v>2513</v>
      </c>
    </row>
    <row r="105" spans="1:5" x14ac:dyDescent="0.2">
      <c r="A105" s="39">
        <v>110</v>
      </c>
      <c r="B105" s="37" t="s">
        <v>2514</v>
      </c>
      <c r="C105" s="37" t="s">
        <v>2316</v>
      </c>
      <c r="D105" s="37" t="s">
        <v>2320</v>
      </c>
      <c r="E105" s="38" t="s">
        <v>2515</v>
      </c>
    </row>
    <row r="106" spans="1:5" x14ac:dyDescent="0.2">
      <c r="A106" s="39">
        <v>109</v>
      </c>
      <c r="B106" s="37" t="s">
        <v>2516</v>
      </c>
      <c r="C106" s="37" t="s">
        <v>2316</v>
      </c>
      <c r="D106" s="37" t="s">
        <v>2320</v>
      </c>
      <c r="E106" s="38" t="s">
        <v>2517</v>
      </c>
    </row>
    <row r="107" spans="1:5" x14ac:dyDescent="0.2">
      <c r="A107" s="39">
        <v>111</v>
      </c>
      <c r="B107" s="37" t="s">
        <v>2518</v>
      </c>
      <c r="C107" s="37" t="s">
        <v>2316</v>
      </c>
      <c r="D107" s="37" t="s">
        <v>2320</v>
      </c>
      <c r="E107" s="38" t="s">
        <v>2519</v>
      </c>
    </row>
    <row r="108" spans="1:5" x14ac:dyDescent="0.2">
      <c r="A108" s="39">
        <v>112</v>
      </c>
      <c r="B108" s="37" t="s">
        <v>2520</v>
      </c>
      <c r="C108" s="37" t="s">
        <v>2316</v>
      </c>
      <c r="D108" s="37" t="s">
        <v>2320</v>
      </c>
      <c r="E108" s="38" t="s">
        <v>2521</v>
      </c>
    </row>
    <row r="109" spans="1:5" x14ac:dyDescent="0.2">
      <c r="A109" s="39">
        <v>113</v>
      </c>
      <c r="B109" s="37" t="s">
        <v>2522</v>
      </c>
      <c r="C109" s="37" t="s">
        <v>2316</v>
      </c>
      <c r="D109" s="37" t="s">
        <v>2320</v>
      </c>
      <c r="E109" s="38" t="s">
        <v>2523</v>
      </c>
    </row>
    <row r="110" spans="1:5" x14ac:dyDescent="0.2">
      <c r="A110" s="39">
        <v>104</v>
      </c>
      <c r="B110" s="37" t="s">
        <v>2524</v>
      </c>
      <c r="C110" s="37" t="s">
        <v>2316</v>
      </c>
      <c r="D110" s="37" t="s">
        <v>2320</v>
      </c>
      <c r="E110" s="38" t="s">
        <v>2525</v>
      </c>
    </row>
    <row r="111" spans="1:5" x14ac:dyDescent="0.2">
      <c r="A111" s="39">
        <v>102</v>
      </c>
      <c r="B111" s="37" t="s">
        <v>2526</v>
      </c>
      <c r="C111" s="37" t="s">
        <v>2316</v>
      </c>
      <c r="D111" s="37" t="s">
        <v>2320</v>
      </c>
      <c r="E111" s="38" t="s">
        <v>2527</v>
      </c>
    </row>
    <row r="112" spans="1:5" x14ac:dyDescent="0.2">
      <c r="A112" s="39">
        <v>95</v>
      </c>
      <c r="B112" s="37" t="s">
        <v>2528</v>
      </c>
      <c r="C112" s="37" t="s">
        <v>2316</v>
      </c>
      <c r="D112" s="37" t="s">
        <v>2320</v>
      </c>
      <c r="E112" s="38" t="s">
        <v>2529</v>
      </c>
    </row>
    <row r="113" spans="1:5" x14ac:dyDescent="0.2">
      <c r="A113" s="39">
        <v>96</v>
      </c>
      <c r="B113" s="37" t="s">
        <v>2530</v>
      </c>
      <c r="C113" s="37" t="s">
        <v>2316</v>
      </c>
      <c r="D113" s="37" t="s">
        <v>2320</v>
      </c>
      <c r="E113" s="38" t="s">
        <v>2531</v>
      </c>
    </row>
    <row r="114" spans="1:5" x14ac:dyDescent="0.2">
      <c r="A114" s="39">
        <v>97</v>
      </c>
      <c r="B114" s="37" t="s">
        <v>2532</v>
      </c>
      <c r="C114" s="37" t="s">
        <v>2316</v>
      </c>
      <c r="D114" s="37" t="s">
        <v>2320</v>
      </c>
      <c r="E114" s="38" t="s">
        <v>2533</v>
      </c>
    </row>
    <row r="115" spans="1:5" x14ac:dyDescent="0.2">
      <c r="A115" s="39">
        <v>98</v>
      </c>
      <c r="B115" s="37" t="s">
        <v>2534</v>
      </c>
      <c r="C115" s="37" t="s">
        <v>2316</v>
      </c>
      <c r="D115" s="37" t="s">
        <v>2320</v>
      </c>
      <c r="E115" s="38" t="s">
        <v>2535</v>
      </c>
    </row>
    <row r="116" spans="1:5" x14ac:dyDescent="0.2">
      <c r="A116" s="39">
        <v>99</v>
      </c>
      <c r="B116" s="37" t="s">
        <v>2536</v>
      </c>
      <c r="C116" s="37" t="s">
        <v>2316</v>
      </c>
      <c r="D116" s="37" t="s">
        <v>2320</v>
      </c>
      <c r="E116" s="38" t="s">
        <v>2537</v>
      </c>
    </row>
    <row r="117" spans="1:5" x14ac:dyDescent="0.2">
      <c r="A117" s="39">
        <v>100</v>
      </c>
      <c r="B117" s="37" t="s">
        <v>2538</v>
      </c>
      <c r="C117" s="37" t="s">
        <v>2316</v>
      </c>
      <c r="D117" s="37" t="s">
        <v>2320</v>
      </c>
      <c r="E117" s="38" t="s">
        <v>2539</v>
      </c>
    </row>
    <row r="118" spans="1:5" x14ac:dyDescent="0.2">
      <c r="A118" s="39">
        <v>75</v>
      </c>
      <c r="B118" s="37" t="s">
        <v>2540</v>
      </c>
      <c r="C118" s="37" t="s">
        <v>2316</v>
      </c>
      <c r="D118" s="37" t="s">
        <v>2320</v>
      </c>
      <c r="E118" s="38" t="s">
        <v>2541</v>
      </c>
    </row>
    <row r="119" spans="1:5" x14ac:dyDescent="0.2">
      <c r="A119" s="39">
        <v>114</v>
      </c>
      <c r="B119" s="37" t="s">
        <v>2542</v>
      </c>
      <c r="C119" s="37" t="s">
        <v>2316</v>
      </c>
      <c r="D119" s="37" t="s">
        <v>2320</v>
      </c>
      <c r="E119" s="38" t="s">
        <v>2543</v>
      </c>
    </row>
    <row r="120" spans="1:5" x14ac:dyDescent="0.2">
      <c r="A120" s="39">
        <v>68</v>
      </c>
      <c r="B120" s="37" t="s">
        <v>2544</v>
      </c>
      <c r="C120" s="37" t="s">
        <v>2316</v>
      </c>
      <c r="D120" s="37" t="s">
        <v>2320</v>
      </c>
      <c r="E120" s="38" t="s">
        <v>2545</v>
      </c>
    </row>
    <row r="121" spans="1:5" x14ac:dyDescent="0.2">
      <c r="A121" s="39">
        <v>86</v>
      </c>
      <c r="B121" s="37" t="s">
        <v>2546</v>
      </c>
      <c r="C121" s="37" t="s">
        <v>2316</v>
      </c>
      <c r="D121" s="37" t="s">
        <v>2320</v>
      </c>
      <c r="E121" s="38" t="s">
        <v>2547</v>
      </c>
    </row>
    <row r="122" spans="1:5" x14ac:dyDescent="0.2">
      <c r="A122" s="39">
        <v>66</v>
      </c>
      <c r="B122" s="37" t="s">
        <v>2548</v>
      </c>
      <c r="C122" s="37" t="s">
        <v>2316</v>
      </c>
      <c r="D122" s="37" t="s">
        <v>2320</v>
      </c>
      <c r="E122" s="38" t="s">
        <v>2549</v>
      </c>
    </row>
    <row r="123" spans="1:5" x14ac:dyDescent="0.2">
      <c r="A123" s="39">
        <v>69</v>
      </c>
      <c r="B123" s="37" t="s">
        <v>2550</v>
      </c>
      <c r="C123" s="37" t="s">
        <v>2316</v>
      </c>
      <c r="D123" s="37" t="s">
        <v>2320</v>
      </c>
      <c r="E123" s="38" t="s">
        <v>2551</v>
      </c>
    </row>
    <row r="124" spans="1:5" x14ac:dyDescent="0.2">
      <c r="A124" s="39">
        <v>83</v>
      </c>
      <c r="B124" s="37" t="s">
        <v>2552</v>
      </c>
      <c r="C124" s="37" t="s">
        <v>2316</v>
      </c>
      <c r="D124" s="37" t="s">
        <v>2320</v>
      </c>
      <c r="E124" s="38" t="s">
        <v>2553</v>
      </c>
    </row>
    <row r="125" spans="1:5" x14ac:dyDescent="0.2">
      <c r="A125" s="39">
        <v>74</v>
      </c>
      <c r="B125" s="37" t="s">
        <v>2554</v>
      </c>
      <c r="C125" s="37" t="s">
        <v>2316</v>
      </c>
      <c r="D125" s="37" t="s">
        <v>2320</v>
      </c>
      <c r="E125" s="38" t="s">
        <v>2555</v>
      </c>
    </row>
    <row r="126" spans="1:5" x14ac:dyDescent="0.2">
      <c r="A126" s="39">
        <v>106</v>
      </c>
      <c r="B126" s="37" t="s">
        <v>2556</v>
      </c>
      <c r="C126" s="37" t="s">
        <v>2316</v>
      </c>
      <c r="D126" s="37" t="s">
        <v>2320</v>
      </c>
      <c r="E126" s="38" t="s">
        <v>2557</v>
      </c>
    </row>
    <row r="127" spans="1:5" x14ac:dyDescent="0.2">
      <c r="A127" s="39">
        <v>87</v>
      </c>
      <c r="B127" s="37" t="s">
        <v>2558</v>
      </c>
      <c r="C127" s="37" t="s">
        <v>2316</v>
      </c>
      <c r="D127" s="37" t="s">
        <v>2320</v>
      </c>
      <c r="E127" s="38" t="s">
        <v>2559</v>
      </c>
    </row>
    <row r="128" spans="1:5" x14ac:dyDescent="0.2">
      <c r="A128" s="39">
        <v>88</v>
      </c>
      <c r="B128" s="37" t="s">
        <v>2560</v>
      </c>
      <c r="C128" s="37" t="s">
        <v>2316</v>
      </c>
      <c r="D128" s="37" t="s">
        <v>2320</v>
      </c>
      <c r="E128" s="38" t="s">
        <v>2561</v>
      </c>
    </row>
    <row r="129" spans="1:5" x14ac:dyDescent="0.2">
      <c r="A129" s="39">
        <v>89</v>
      </c>
      <c r="B129" s="37" t="s">
        <v>2562</v>
      </c>
      <c r="C129" s="37" t="s">
        <v>2316</v>
      </c>
      <c r="D129" s="37" t="s">
        <v>2320</v>
      </c>
      <c r="E129" s="38" t="s">
        <v>2563</v>
      </c>
    </row>
    <row r="130" spans="1:5" x14ac:dyDescent="0.2">
      <c r="A130" s="39">
        <v>90</v>
      </c>
      <c r="B130" s="37" t="s">
        <v>2564</v>
      </c>
      <c r="C130" s="37" t="s">
        <v>2316</v>
      </c>
      <c r="D130" s="37" t="s">
        <v>2320</v>
      </c>
      <c r="E130" s="38" t="s">
        <v>2565</v>
      </c>
    </row>
    <row r="131" spans="1:5" x14ac:dyDescent="0.2">
      <c r="A131" s="39">
        <v>81</v>
      </c>
      <c r="B131" s="37" t="s">
        <v>2566</v>
      </c>
      <c r="C131" s="37" t="s">
        <v>2316</v>
      </c>
      <c r="D131" s="37" t="s">
        <v>2320</v>
      </c>
      <c r="E131" s="38" t="s">
        <v>2567</v>
      </c>
    </row>
    <row r="132" spans="1:5" x14ac:dyDescent="0.2">
      <c r="A132" s="39">
        <v>82</v>
      </c>
      <c r="B132" s="37" t="s">
        <v>2568</v>
      </c>
      <c r="C132" s="37" t="s">
        <v>2316</v>
      </c>
      <c r="D132" s="37" t="s">
        <v>2320</v>
      </c>
      <c r="E132" s="38" t="s">
        <v>2569</v>
      </c>
    </row>
    <row r="133" spans="1:5" x14ac:dyDescent="0.2">
      <c r="A133" s="39">
        <v>105</v>
      </c>
      <c r="B133" s="37" t="s">
        <v>2570</v>
      </c>
      <c r="C133" s="37" t="s">
        <v>2316</v>
      </c>
      <c r="D133" s="37" t="s">
        <v>2320</v>
      </c>
      <c r="E133" s="38" t="s">
        <v>2571</v>
      </c>
    </row>
    <row r="134" spans="1:5" x14ac:dyDescent="0.2">
      <c r="A134" s="39">
        <v>60</v>
      </c>
      <c r="B134" s="37" t="s">
        <v>2572</v>
      </c>
      <c r="C134" s="37" t="s">
        <v>2316</v>
      </c>
      <c r="D134" s="37" t="s">
        <v>2320</v>
      </c>
      <c r="E134" s="38" t="s">
        <v>2573</v>
      </c>
    </row>
    <row r="135" spans="1:5" x14ac:dyDescent="0.2">
      <c r="A135" s="39">
        <v>72</v>
      </c>
      <c r="B135" s="37" t="s">
        <v>2574</v>
      </c>
      <c r="C135" s="37" t="s">
        <v>2316</v>
      </c>
      <c r="D135" s="37" t="s">
        <v>2320</v>
      </c>
      <c r="E135" s="38" t="s">
        <v>2575</v>
      </c>
    </row>
    <row r="136" spans="1:5" x14ac:dyDescent="0.2">
      <c r="A136" s="39">
        <v>70</v>
      </c>
      <c r="B136" s="37" t="s">
        <v>2576</v>
      </c>
      <c r="C136" s="37" t="s">
        <v>2316</v>
      </c>
      <c r="D136" s="37" t="s">
        <v>2320</v>
      </c>
      <c r="E136" s="38" t="s">
        <v>2577</v>
      </c>
    </row>
    <row r="137" spans="1:5" x14ac:dyDescent="0.2">
      <c r="A137" s="39">
        <v>85</v>
      </c>
      <c r="B137" s="37" t="s">
        <v>2578</v>
      </c>
      <c r="C137" s="37" t="s">
        <v>2316</v>
      </c>
      <c r="D137" s="37" t="s">
        <v>2320</v>
      </c>
      <c r="E137" s="38" t="s">
        <v>2579</v>
      </c>
    </row>
    <row r="138" spans="1:5" x14ac:dyDescent="0.2">
      <c r="A138" s="39">
        <v>84</v>
      </c>
      <c r="B138" s="37" t="s">
        <v>2580</v>
      </c>
      <c r="C138" s="37" t="s">
        <v>2316</v>
      </c>
      <c r="D138" s="37" t="s">
        <v>2320</v>
      </c>
      <c r="E138" s="38" t="s">
        <v>2581</v>
      </c>
    </row>
    <row r="139" spans="1:5" x14ac:dyDescent="0.2">
      <c r="A139" s="39">
        <v>37997</v>
      </c>
      <c r="B139" s="37" t="s">
        <v>2582</v>
      </c>
      <c r="C139" s="37" t="s">
        <v>2316</v>
      </c>
      <c r="D139" s="37" t="s">
        <v>2320</v>
      </c>
      <c r="E139" s="38" t="s">
        <v>2583</v>
      </c>
    </row>
    <row r="140" spans="1:5" x14ac:dyDescent="0.2">
      <c r="A140" s="39">
        <v>37998</v>
      </c>
      <c r="B140" s="37" t="s">
        <v>2584</v>
      </c>
      <c r="C140" s="37" t="s">
        <v>2316</v>
      </c>
      <c r="D140" s="37" t="s">
        <v>2320</v>
      </c>
      <c r="E140" s="38" t="s">
        <v>2585</v>
      </c>
    </row>
    <row r="141" spans="1:5" x14ac:dyDescent="0.2">
      <c r="A141" s="39">
        <v>10899</v>
      </c>
      <c r="B141" s="37" t="s">
        <v>2586</v>
      </c>
      <c r="C141" s="37" t="s">
        <v>2316</v>
      </c>
      <c r="D141" s="37" t="s">
        <v>2320</v>
      </c>
      <c r="E141" s="38" t="s">
        <v>2587</v>
      </c>
    </row>
    <row r="142" spans="1:5" x14ac:dyDescent="0.2">
      <c r="A142" s="39">
        <v>10900</v>
      </c>
      <c r="B142" s="37" t="s">
        <v>2588</v>
      </c>
      <c r="C142" s="37" t="s">
        <v>2316</v>
      </c>
      <c r="D142" s="37" t="s">
        <v>2320</v>
      </c>
      <c r="E142" s="38" t="s">
        <v>2589</v>
      </c>
    </row>
    <row r="143" spans="1:5" x14ac:dyDescent="0.2">
      <c r="A143" s="39">
        <v>46</v>
      </c>
      <c r="B143" s="37" t="s">
        <v>2590</v>
      </c>
      <c r="C143" s="37" t="s">
        <v>2316</v>
      </c>
      <c r="D143" s="37" t="s">
        <v>2320</v>
      </c>
      <c r="E143" s="38" t="s">
        <v>2591</v>
      </c>
    </row>
    <row r="144" spans="1:5" x14ac:dyDescent="0.2">
      <c r="A144" s="39">
        <v>51</v>
      </c>
      <c r="B144" s="37" t="s">
        <v>2592</v>
      </c>
      <c r="C144" s="37" t="s">
        <v>2316</v>
      </c>
      <c r="D144" s="37" t="s">
        <v>2320</v>
      </c>
      <c r="E144" s="38" t="s">
        <v>2593</v>
      </c>
    </row>
    <row r="145" spans="1:5" x14ac:dyDescent="0.2">
      <c r="A145" s="39">
        <v>12863</v>
      </c>
      <c r="B145" s="37" t="s">
        <v>2594</v>
      </c>
      <c r="C145" s="37" t="s">
        <v>2316</v>
      </c>
      <c r="D145" s="37" t="s">
        <v>2320</v>
      </c>
      <c r="E145" s="38" t="s">
        <v>2595</v>
      </c>
    </row>
    <row r="146" spans="1:5" x14ac:dyDescent="0.2">
      <c r="A146" s="39">
        <v>50</v>
      </c>
      <c r="B146" s="37" t="s">
        <v>2596</v>
      </c>
      <c r="C146" s="37" t="s">
        <v>2316</v>
      </c>
      <c r="D146" s="37" t="s">
        <v>2320</v>
      </c>
      <c r="E146" s="38" t="s">
        <v>2597</v>
      </c>
    </row>
    <row r="147" spans="1:5" x14ac:dyDescent="0.2">
      <c r="A147" s="39">
        <v>47</v>
      </c>
      <c r="B147" s="37" t="s">
        <v>2598</v>
      </c>
      <c r="C147" s="37" t="s">
        <v>2316</v>
      </c>
      <c r="D147" s="37" t="s">
        <v>2320</v>
      </c>
      <c r="E147" s="38" t="s">
        <v>2599</v>
      </c>
    </row>
    <row r="148" spans="1:5" x14ac:dyDescent="0.2">
      <c r="A148" s="39">
        <v>48</v>
      </c>
      <c r="B148" s="37" t="s">
        <v>2600</v>
      </c>
      <c r="C148" s="37" t="s">
        <v>2316</v>
      </c>
      <c r="D148" s="37" t="s">
        <v>2320</v>
      </c>
      <c r="E148" s="38" t="s">
        <v>2601</v>
      </c>
    </row>
    <row r="149" spans="1:5" x14ac:dyDescent="0.2">
      <c r="A149" s="39">
        <v>52</v>
      </c>
      <c r="B149" s="37" t="s">
        <v>2602</v>
      </c>
      <c r="C149" s="37" t="s">
        <v>2316</v>
      </c>
      <c r="D149" s="37" t="s">
        <v>2320</v>
      </c>
      <c r="E149" s="38" t="s">
        <v>2603</v>
      </c>
    </row>
    <row r="150" spans="1:5" x14ac:dyDescent="0.2">
      <c r="A150" s="39">
        <v>43</v>
      </c>
      <c r="B150" s="37" t="s">
        <v>2604</v>
      </c>
      <c r="C150" s="37" t="s">
        <v>2316</v>
      </c>
      <c r="D150" s="37" t="s">
        <v>2320</v>
      </c>
      <c r="E150" s="38" t="s">
        <v>2605</v>
      </c>
    </row>
    <row r="151" spans="1:5" x14ac:dyDescent="0.2">
      <c r="A151" s="39">
        <v>39719</v>
      </c>
      <c r="B151" s="37" t="s">
        <v>2606</v>
      </c>
      <c r="C151" s="37" t="s">
        <v>2438</v>
      </c>
      <c r="D151" s="37" t="s">
        <v>2320</v>
      </c>
      <c r="E151" s="38" t="s">
        <v>2607</v>
      </c>
    </row>
    <row r="152" spans="1:5" x14ac:dyDescent="0.2">
      <c r="A152" s="39">
        <v>3410</v>
      </c>
      <c r="B152" s="37" t="s">
        <v>2608</v>
      </c>
      <c r="C152" s="37" t="s">
        <v>2435</v>
      </c>
      <c r="D152" s="37" t="s">
        <v>2320</v>
      </c>
      <c r="E152" s="38" t="s">
        <v>2609</v>
      </c>
    </row>
    <row r="153" spans="1:5" x14ac:dyDescent="0.2">
      <c r="A153" s="39">
        <v>4791</v>
      </c>
      <c r="B153" s="37" t="s">
        <v>2610</v>
      </c>
      <c r="C153" s="37" t="s">
        <v>2435</v>
      </c>
      <c r="D153" s="37" t="s">
        <v>2320</v>
      </c>
      <c r="E153" s="38" t="s">
        <v>2611</v>
      </c>
    </row>
    <row r="154" spans="1:5" x14ac:dyDescent="0.2">
      <c r="A154" s="39">
        <v>157</v>
      </c>
      <c r="B154" s="37" t="s">
        <v>2612</v>
      </c>
      <c r="C154" s="37" t="s">
        <v>2435</v>
      </c>
      <c r="D154" s="37" t="s">
        <v>2320</v>
      </c>
      <c r="E154" s="38" t="s">
        <v>2613</v>
      </c>
    </row>
    <row r="155" spans="1:5" x14ac:dyDescent="0.2">
      <c r="A155" s="39">
        <v>156</v>
      </c>
      <c r="B155" s="37" t="s">
        <v>2614</v>
      </c>
      <c r="C155" s="37" t="s">
        <v>2435</v>
      </c>
      <c r="D155" s="37" t="s">
        <v>2320</v>
      </c>
      <c r="E155" s="38" t="s">
        <v>2615</v>
      </c>
    </row>
    <row r="156" spans="1:5" x14ac:dyDescent="0.2">
      <c r="A156" s="39">
        <v>131</v>
      </c>
      <c r="B156" s="37" t="s">
        <v>2616</v>
      </c>
      <c r="C156" s="37" t="s">
        <v>2435</v>
      </c>
      <c r="D156" s="37" t="s">
        <v>2320</v>
      </c>
      <c r="E156" s="38" t="s">
        <v>2617</v>
      </c>
    </row>
    <row r="157" spans="1:5" x14ac:dyDescent="0.2">
      <c r="A157" s="39">
        <v>21114</v>
      </c>
      <c r="B157" s="37" t="s">
        <v>2618</v>
      </c>
      <c r="C157" s="37" t="s">
        <v>2316</v>
      </c>
      <c r="D157" s="37" t="s">
        <v>2320</v>
      </c>
      <c r="E157" s="38" t="s">
        <v>2619</v>
      </c>
    </row>
    <row r="158" spans="1:5" x14ac:dyDescent="0.2">
      <c r="A158" s="39">
        <v>119</v>
      </c>
      <c r="B158" s="37" t="s">
        <v>2620</v>
      </c>
      <c r="C158" s="37" t="s">
        <v>2316</v>
      </c>
      <c r="D158" s="37" t="s">
        <v>2317</v>
      </c>
      <c r="E158" s="38" t="s">
        <v>2621</v>
      </c>
    </row>
    <row r="159" spans="1:5" x14ac:dyDescent="0.2">
      <c r="A159" s="39">
        <v>122</v>
      </c>
      <c r="B159" s="37" t="s">
        <v>2622</v>
      </c>
      <c r="C159" s="37" t="s">
        <v>2316</v>
      </c>
      <c r="D159" s="37" t="s">
        <v>2320</v>
      </c>
      <c r="E159" s="38" t="s">
        <v>2623</v>
      </c>
    </row>
    <row r="160" spans="1:5" x14ac:dyDescent="0.2">
      <c r="A160" s="39">
        <v>20080</v>
      </c>
      <c r="B160" s="37" t="s">
        <v>2624</v>
      </c>
      <c r="C160" s="37" t="s">
        <v>2316</v>
      </c>
      <c r="D160" s="37" t="s">
        <v>2320</v>
      </c>
      <c r="E160" s="38" t="s">
        <v>2625</v>
      </c>
    </row>
    <row r="161" spans="1:5" x14ac:dyDescent="0.2">
      <c r="A161" s="39">
        <v>124</v>
      </c>
      <c r="B161" s="37" t="s">
        <v>2626</v>
      </c>
      <c r="C161" s="37" t="s">
        <v>2438</v>
      </c>
      <c r="D161" s="37" t="s">
        <v>2320</v>
      </c>
      <c r="E161" s="38" t="s">
        <v>2627</v>
      </c>
    </row>
    <row r="162" spans="1:5" x14ac:dyDescent="0.2">
      <c r="A162" s="39">
        <v>7334</v>
      </c>
      <c r="B162" s="37" t="s">
        <v>2628</v>
      </c>
      <c r="C162" s="37" t="s">
        <v>2438</v>
      </c>
      <c r="D162" s="37" t="s">
        <v>2320</v>
      </c>
      <c r="E162" s="38" t="s">
        <v>2629</v>
      </c>
    </row>
    <row r="163" spans="1:5" x14ac:dyDescent="0.2">
      <c r="A163" s="39">
        <v>123</v>
      </c>
      <c r="B163" s="37" t="s">
        <v>2630</v>
      </c>
      <c r="C163" s="37" t="s">
        <v>2438</v>
      </c>
      <c r="D163" s="37" t="s">
        <v>2317</v>
      </c>
      <c r="E163" s="38" t="s">
        <v>2631</v>
      </c>
    </row>
    <row r="164" spans="1:5" x14ac:dyDescent="0.2">
      <c r="A164" s="39">
        <v>127</v>
      </c>
      <c r="B164" s="37" t="s">
        <v>2632</v>
      </c>
      <c r="C164" s="37" t="s">
        <v>2438</v>
      </c>
      <c r="D164" s="37" t="s">
        <v>2320</v>
      </c>
      <c r="E164" s="38" t="s">
        <v>2633</v>
      </c>
    </row>
    <row r="165" spans="1:5" x14ac:dyDescent="0.2">
      <c r="A165" s="39">
        <v>41373</v>
      </c>
      <c r="B165" s="37" t="s">
        <v>2634</v>
      </c>
      <c r="C165" s="37" t="s">
        <v>2438</v>
      </c>
      <c r="D165" s="37" t="s">
        <v>2320</v>
      </c>
      <c r="E165" s="38" t="s">
        <v>2635</v>
      </c>
    </row>
    <row r="166" spans="1:5" x14ac:dyDescent="0.2">
      <c r="A166" s="39">
        <v>133</v>
      </c>
      <c r="B166" s="37" t="s">
        <v>2636</v>
      </c>
      <c r="C166" s="37" t="s">
        <v>2438</v>
      </c>
      <c r="D166" s="37" t="s">
        <v>2320</v>
      </c>
      <c r="E166" s="38" t="s">
        <v>2637</v>
      </c>
    </row>
    <row r="167" spans="1:5" x14ac:dyDescent="0.2">
      <c r="A167" s="39">
        <v>43617</v>
      </c>
      <c r="B167" s="37" t="s">
        <v>2638</v>
      </c>
      <c r="C167" s="37" t="s">
        <v>2438</v>
      </c>
      <c r="D167" s="37" t="s">
        <v>2320</v>
      </c>
      <c r="E167" s="38" t="s">
        <v>2639</v>
      </c>
    </row>
    <row r="168" spans="1:5" x14ac:dyDescent="0.2">
      <c r="A168" s="39">
        <v>132</v>
      </c>
      <c r="B168" s="37" t="s">
        <v>2640</v>
      </c>
      <c r="C168" s="37" t="s">
        <v>2438</v>
      </c>
      <c r="D168" s="37" t="s">
        <v>2320</v>
      </c>
      <c r="E168" s="38" t="s">
        <v>2641</v>
      </c>
    </row>
    <row r="169" spans="1:5" x14ac:dyDescent="0.2">
      <c r="A169" s="39">
        <v>43618</v>
      </c>
      <c r="B169" s="37" t="s">
        <v>2642</v>
      </c>
      <c r="C169" s="37" t="s">
        <v>2435</v>
      </c>
      <c r="D169" s="37" t="s">
        <v>2320</v>
      </c>
      <c r="E169" s="38" t="s">
        <v>2643</v>
      </c>
    </row>
    <row r="170" spans="1:5" x14ac:dyDescent="0.2">
      <c r="A170" s="39">
        <v>37476</v>
      </c>
      <c r="B170" s="37" t="s">
        <v>2644</v>
      </c>
      <c r="C170" s="37" t="s">
        <v>2316</v>
      </c>
      <c r="D170" s="37" t="s">
        <v>2320</v>
      </c>
      <c r="E170" s="38" t="s">
        <v>2645</v>
      </c>
    </row>
    <row r="171" spans="1:5" x14ac:dyDescent="0.2">
      <c r="A171" s="39">
        <v>37478</v>
      </c>
      <c r="B171" s="37" t="s">
        <v>2646</v>
      </c>
      <c r="C171" s="37" t="s">
        <v>2316</v>
      </c>
      <c r="D171" s="37" t="s">
        <v>2320</v>
      </c>
      <c r="E171" s="38" t="s">
        <v>2647</v>
      </c>
    </row>
    <row r="172" spans="1:5" x14ac:dyDescent="0.2">
      <c r="A172" s="39">
        <v>37477</v>
      </c>
      <c r="B172" s="37" t="s">
        <v>2648</v>
      </c>
      <c r="C172" s="37" t="s">
        <v>2316</v>
      </c>
      <c r="D172" s="37" t="s">
        <v>2320</v>
      </c>
      <c r="E172" s="38" t="s">
        <v>2649</v>
      </c>
    </row>
    <row r="173" spans="1:5" x14ac:dyDescent="0.2">
      <c r="A173" s="39">
        <v>37479</v>
      </c>
      <c r="B173" s="37" t="s">
        <v>2650</v>
      </c>
      <c r="C173" s="37" t="s">
        <v>2316</v>
      </c>
      <c r="D173" s="37" t="s">
        <v>2320</v>
      </c>
      <c r="E173" s="38" t="s">
        <v>2651</v>
      </c>
    </row>
    <row r="174" spans="1:5" x14ac:dyDescent="0.2">
      <c r="A174" s="39">
        <v>4319</v>
      </c>
      <c r="B174" s="37" t="s">
        <v>2652</v>
      </c>
      <c r="C174" s="37" t="s">
        <v>2316</v>
      </c>
      <c r="D174" s="37" t="s">
        <v>2320</v>
      </c>
      <c r="E174" s="38" t="s">
        <v>2653</v>
      </c>
    </row>
    <row r="175" spans="1:5" x14ac:dyDescent="0.2">
      <c r="A175" s="39">
        <v>42409</v>
      </c>
      <c r="B175" s="37" t="s">
        <v>2654</v>
      </c>
      <c r="C175" s="37" t="s">
        <v>2435</v>
      </c>
      <c r="D175" s="37" t="s">
        <v>2320</v>
      </c>
      <c r="E175" s="38" t="s">
        <v>2655</v>
      </c>
    </row>
    <row r="176" spans="1:5" x14ac:dyDescent="0.2">
      <c r="A176" s="39">
        <v>40553</v>
      </c>
      <c r="B176" s="37" t="s">
        <v>2656</v>
      </c>
      <c r="C176" s="37" t="s">
        <v>2657</v>
      </c>
      <c r="D176" s="37" t="s">
        <v>2317</v>
      </c>
      <c r="E176" s="38" t="s">
        <v>2658</v>
      </c>
    </row>
    <row r="177" spans="1:5" x14ac:dyDescent="0.2">
      <c r="A177" s="39">
        <v>6114</v>
      </c>
      <c r="B177" s="37" t="s">
        <v>2659</v>
      </c>
      <c r="C177" s="37" t="s">
        <v>2660</v>
      </c>
      <c r="D177" s="37" t="s">
        <v>2320</v>
      </c>
      <c r="E177" s="38" t="s">
        <v>2661</v>
      </c>
    </row>
    <row r="178" spans="1:5" x14ac:dyDescent="0.2">
      <c r="A178" s="39">
        <v>40912</v>
      </c>
      <c r="B178" s="37" t="s">
        <v>2662</v>
      </c>
      <c r="C178" s="37" t="s">
        <v>2663</v>
      </c>
      <c r="D178" s="37" t="s">
        <v>2320</v>
      </c>
      <c r="E178" s="38" t="s">
        <v>2664</v>
      </c>
    </row>
    <row r="179" spans="1:5" x14ac:dyDescent="0.2">
      <c r="A179" s="39">
        <v>247</v>
      </c>
      <c r="B179" s="37" t="s">
        <v>2665</v>
      </c>
      <c r="C179" s="37" t="s">
        <v>2660</v>
      </c>
      <c r="D179" s="37" t="s">
        <v>2320</v>
      </c>
      <c r="E179" s="38" t="s">
        <v>2666</v>
      </c>
    </row>
    <row r="180" spans="1:5" x14ac:dyDescent="0.2">
      <c r="A180" s="39">
        <v>40919</v>
      </c>
      <c r="B180" s="37" t="s">
        <v>2667</v>
      </c>
      <c r="C180" s="37" t="s">
        <v>2663</v>
      </c>
      <c r="D180" s="37" t="s">
        <v>2320</v>
      </c>
      <c r="E180" s="38" t="s">
        <v>2668</v>
      </c>
    </row>
    <row r="181" spans="1:5" x14ac:dyDescent="0.2">
      <c r="A181" s="39">
        <v>40984</v>
      </c>
      <c r="B181" s="37" t="s">
        <v>2669</v>
      </c>
      <c r="C181" s="37" t="s">
        <v>2663</v>
      </c>
      <c r="D181" s="37" t="s">
        <v>2320</v>
      </c>
      <c r="E181" s="38" t="s">
        <v>2670</v>
      </c>
    </row>
    <row r="182" spans="1:5" x14ac:dyDescent="0.2">
      <c r="A182" s="39">
        <v>44499</v>
      </c>
      <c r="B182" s="37" t="s">
        <v>2671</v>
      </c>
      <c r="C182" s="37" t="s">
        <v>2660</v>
      </c>
      <c r="D182" s="37" t="s">
        <v>2320</v>
      </c>
      <c r="E182" s="38" t="s">
        <v>2672</v>
      </c>
    </row>
    <row r="183" spans="1:5" x14ac:dyDescent="0.2">
      <c r="A183" s="39">
        <v>248</v>
      </c>
      <c r="B183" s="37" t="s">
        <v>2673</v>
      </c>
      <c r="C183" s="37" t="s">
        <v>2660</v>
      </c>
      <c r="D183" s="37" t="s">
        <v>2320</v>
      </c>
      <c r="E183" s="38" t="s">
        <v>2661</v>
      </c>
    </row>
    <row r="184" spans="1:5" x14ac:dyDescent="0.2">
      <c r="A184" s="39">
        <v>41086</v>
      </c>
      <c r="B184" s="37" t="s">
        <v>2674</v>
      </c>
      <c r="C184" s="37" t="s">
        <v>2663</v>
      </c>
      <c r="D184" s="37" t="s">
        <v>2320</v>
      </c>
      <c r="E184" s="38" t="s">
        <v>2675</v>
      </c>
    </row>
    <row r="185" spans="1:5" x14ac:dyDescent="0.2">
      <c r="A185" s="39">
        <v>34466</v>
      </c>
      <c r="B185" s="37" t="s">
        <v>2676</v>
      </c>
      <c r="C185" s="37" t="s">
        <v>2660</v>
      </c>
      <c r="D185" s="37" t="s">
        <v>2320</v>
      </c>
      <c r="E185" s="38" t="s">
        <v>2677</v>
      </c>
    </row>
    <row r="186" spans="1:5" x14ac:dyDescent="0.2">
      <c r="A186" s="39">
        <v>41083</v>
      </c>
      <c r="B186" s="37" t="s">
        <v>2678</v>
      </c>
      <c r="C186" s="37" t="s">
        <v>2663</v>
      </c>
      <c r="D186" s="37" t="s">
        <v>2320</v>
      </c>
      <c r="E186" s="38" t="s">
        <v>2679</v>
      </c>
    </row>
    <row r="187" spans="1:5" x14ac:dyDescent="0.2">
      <c r="A187" s="39">
        <v>252</v>
      </c>
      <c r="B187" s="37" t="s">
        <v>2680</v>
      </c>
      <c r="C187" s="37" t="s">
        <v>2660</v>
      </c>
      <c r="D187" s="37" t="s">
        <v>2320</v>
      </c>
      <c r="E187" s="38" t="s">
        <v>2661</v>
      </c>
    </row>
    <row r="188" spans="1:5" x14ac:dyDescent="0.2">
      <c r="A188" s="39">
        <v>40909</v>
      </c>
      <c r="B188" s="37" t="s">
        <v>2681</v>
      </c>
      <c r="C188" s="37" t="s">
        <v>2663</v>
      </c>
      <c r="D188" s="37" t="s">
        <v>2320</v>
      </c>
      <c r="E188" s="38" t="s">
        <v>2675</v>
      </c>
    </row>
    <row r="189" spans="1:5" x14ac:dyDescent="0.2">
      <c r="A189" s="39">
        <v>242</v>
      </c>
      <c r="B189" s="37" t="s">
        <v>2682</v>
      </c>
      <c r="C189" s="37" t="s">
        <v>2660</v>
      </c>
      <c r="D189" s="37" t="s">
        <v>2320</v>
      </c>
      <c r="E189" s="38" t="s">
        <v>2683</v>
      </c>
    </row>
    <row r="190" spans="1:5" x14ac:dyDescent="0.2">
      <c r="A190" s="39">
        <v>41085</v>
      </c>
      <c r="B190" s="37" t="s">
        <v>2684</v>
      </c>
      <c r="C190" s="37" t="s">
        <v>2663</v>
      </c>
      <c r="D190" s="37" t="s">
        <v>2320</v>
      </c>
      <c r="E190" s="38" t="s">
        <v>2685</v>
      </c>
    </row>
    <row r="191" spans="1:5" x14ac:dyDescent="0.2">
      <c r="A191" s="39">
        <v>427</v>
      </c>
      <c r="B191" s="37" t="s">
        <v>2686</v>
      </c>
      <c r="C191" s="37" t="s">
        <v>2316</v>
      </c>
      <c r="D191" s="37" t="s">
        <v>2320</v>
      </c>
      <c r="E191" s="38" t="s">
        <v>2687</v>
      </c>
    </row>
    <row r="192" spans="1:5" x14ac:dyDescent="0.2">
      <c r="A192" s="39">
        <v>417</v>
      </c>
      <c r="B192" s="37" t="s">
        <v>2688</v>
      </c>
      <c r="C192" s="37" t="s">
        <v>2316</v>
      </c>
      <c r="D192" s="37" t="s">
        <v>2320</v>
      </c>
      <c r="E192" s="38" t="s">
        <v>2689</v>
      </c>
    </row>
    <row r="193" spans="1:5" x14ac:dyDescent="0.2">
      <c r="A193" s="39">
        <v>11273</v>
      </c>
      <c r="B193" s="37" t="s">
        <v>2690</v>
      </c>
      <c r="C193" s="37" t="s">
        <v>2316</v>
      </c>
      <c r="D193" s="37" t="s">
        <v>2320</v>
      </c>
      <c r="E193" s="38" t="s">
        <v>2691</v>
      </c>
    </row>
    <row r="194" spans="1:5" x14ac:dyDescent="0.2">
      <c r="A194" s="39">
        <v>11272</v>
      </c>
      <c r="B194" s="37" t="s">
        <v>2692</v>
      </c>
      <c r="C194" s="37" t="s">
        <v>2316</v>
      </c>
      <c r="D194" s="37" t="s">
        <v>2320</v>
      </c>
      <c r="E194" s="38" t="s">
        <v>2461</v>
      </c>
    </row>
    <row r="195" spans="1:5" x14ac:dyDescent="0.2">
      <c r="A195" s="39">
        <v>11275</v>
      </c>
      <c r="B195" s="37" t="s">
        <v>2693</v>
      </c>
      <c r="C195" s="37" t="s">
        <v>2316</v>
      </c>
      <c r="D195" s="37" t="s">
        <v>2320</v>
      </c>
      <c r="E195" s="38" t="s">
        <v>2694</v>
      </c>
    </row>
    <row r="196" spans="1:5" x14ac:dyDescent="0.2">
      <c r="A196" s="39">
        <v>11274</v>
      </c>
      <c r="B196" s="37" t="s">
        <v>2695</v>
      </c>
      <c r="C196" s="37" t="s">
        <v>2316</v>
      </c>
      <c r="D196" s="37" t="s">
        <v>2320</v>
      </c>
      <c r="E196" s="38" t="s">
        <v>2696</v>
      </c>
    </row>
    <row r="197" spans="1:5" x14ac:dyDescent="0.2">
      <c r="A197" s="39">
        <v>38470</v>
      </c>
      <c r="B197" s="37" t="s">
        <v>2697</v>
      </c>
      <c r="C197" s="37" t="s">
        <v>2316</v>
      </c>
      <c r="D197" s="37" t="s">
        <v>2317</v>
      </c>
      <c r="E197" s="38" t="s">
        <v>2698</v>
      </c>
    </row>
    <row r="198" spans="1:5" x14ac:dyDescent="0.2">
      <c r="A198" s="39">
        <v>38547</v>
      </c>
      <c r="B198" s="37" t="s">
        <v>2699</v>
      </c>
      <c r="C198" s="37" t="s">
        <v>2316</v>
      </c>
      <c r="D198" s="37" t="s">
        <v>2320</v>
      </c>
      <c r="E198" s="38" t="s">
        <v>2700</v>
      </c>
    </row>
    <row r="199" spans="1:5" x14ac:dyDescent="0.2">
      <c r="A199" s="39">
        <v>38469</v>
      </c>
      <c r="B199" s="37" t="s">
        <v>2701</v>
      </c>
      <c r="C199" s="37" t="s">
        <v>2316</v>
      </c>
      <c r="D199" s="37" t="s">
        <v>2320</v>
      </c>
      <c r="E199" s="38" t="s">
        <v>2702</v>
      </c>
    </row>
    <row r="200" spans="1:5" x14ac:dyDescent="0.2">
      <c r="A200" s="39">
        <v>38467</v>
      </c>
      <c r="B200" s="37" t="s">
        <v>2703</v>
      </c>
      <c r="C200" s="37" t="s">
        <v>2316</v>
      </c>
      <c r="D200" s="37" t="s">
        <v>2320</v>
      </c>
      <c r="E200" s="38" t="s">
        <v>2704</v>
      </c>
    </row>
    <row r="201" spans="1:5" x14ac:dyDescent="0.2">
      <c r="A201" s="39">
        <v>38468</v>
      </c>
      <c r="B201" s="37" t="s">
        <v>2705</v>
      </c>
      <c r="C201" s="37" t="s">
        <v>2316</v>
      </c>
      <c r="D201" s="37" t="s">
        <v>2320</v>
      </c>
      <c r="E201" s="38" t="s">
        <v>2706</v>
      </c>
    </row>
    <row r="202" spans="1:5" x14ac:dyDescent="0.2">
      <c r="A202" s="39">
        <v>38471</v>
      </c>
      <c r="B202" s="37" t="s">
        <v>2707</v>
      </c>
      <c r="C202" s="37" t="s">
        <v>2316</v>
      </c>
      <c r="D202" s="37" t="s">
        <v>2320</v>
      </c>
      <c r="E202" s="38" t="s">
        <v>2708</v>
      </c>
    </row>
    <row r="203" spans="1:5" x14ac:dyDescent="0.2">
      <c r="A203" s="39">
        <v>37370</v>
      </c>
      <c r="B203" s="37" t="s">
        <v>2709</v>
      </c>
      <c r="C203" s="37" t="s">
        <v>2660</v>
      </c>
      <c r="D203" s="37" t="s">
        <v>2317</v>
      </c>
      <c r="E203" s="38" t="s">
        <v>2710</v>
      </c>
    </row>
    <row r="204" spans="1:5" x14ac:dyDescent="0.2">
      <c r="A204" s="39">
        <v>40862</v>
      </c>
      <c r="B204" s="37" t="s">
        <v>2711</v>
      </c>
      <c r="C204" s="37" t="s">
        <v>2663</v>
      </c>
      <c r="D204" s="37" t="s">
        <v>2317</v>
      </c>
      <c r="E204" s="38" t="s">
        <v>2712</v>
      </c>
    </row>
    <row r="205" spans="1:5" x14ac:dyDescent="0.2">
      <c r="A205" s="39">
        <v>10658</v>
      </c>
      <c r="B205" s="37" t="s">
        <v>2713</v>
      </c>
      <c r="C205" s="37" t="s">
        <v>2316</v>
      </c>
      <c r="D205" s="37" t="s">
        <v>2317</v>
      </c>
      <c r="E205" s="38" t="s">
        <v>2714</v>
      </c>
    </row>
    <row r="206" spans="1:5" x14ac:dyDescent="0.2">
      <c r="A206" s="39">
        <v>253</v>
      </c>
      <c r="B206" s="37" t="s">
        <v>2715</v>
      </c>
      <c r="C206" s="37" t="s">
        <v>2660</v>
      </c>
      <c r="D206" s="37" t="s">
        <v>2317</v>
      </c>
      <c r="E206" s="38" t="s">
        <v>2716</v>
      </c>
    </row>
    <row r="207" spans="1:5" x14ac:dyDescent="0.2">
      <c r="A207" s="39">
        <v>40809</v>
      </c>
      <c r="B207" s="37" t="s">
        <v>2717</v>
      </c>
      <c r="C207" s="37" t="s">
        <v>2663</v>
      </c>
      <c r="D207" s="37" t="s">
        <v>2320</v>
      </c>
      <c r="E207" s="38" t="s">
        <v>2718</v>
      </c>
    </row>
    <row r="208" spans="1:5" x14ac:dyDescent="0.2">
      <c r="A208" s="39">
        <v>42428</v>
      </c>
      <c r="B208" s="37" t="s">
        <v>2719</v>
      </c>
      <c r="C208" s="37" t="s">
        <v>2316</v>
      </c>
      <c r="D208" s="37" t="s">
        <v>2317</v>
      </c>
      <c r="E208" s="38" t="s">
        <v>2720</v>
      </c>
    </row>
    <row r="209" spans="1:5" x14ac:dyDescent="0.2">
      <c r="A209" s="39">
        <v>583</v>
      </c>
      <c r="B209" s="37" t="s">
        <v>2721</v>
      </c>
      <c r="C209" s="37" t="s">
        <v>2435</v>
      </c>
      <c r="D209" s="37" t="s">
        <v>2320</v>
      </c>
      <c r="E209" s="38" t="s">
        <v>2722</v>
      </c>
    </row>
    <row r="210" spans="1:5" x14ac:dyDescent="0.2">
      <c r="A210" s="39">
        <v>301</v>
      </c>
      <c r="B210" s="37" t="s">
        <v>2723</v>
      </c>
      <c r="C210" s="37" t="s">
        <v>2316</v>
      </c>
      <c r="D210" s="37" t="s">
        <v>2317</v>
      </c>
      <c r="E210" s="38" t="s">
        <v>2724</v>
      </c>
    </row>
    <row r="211" spans="1:5" x14ac:dyDescent="0.2">
      <c r="A211" s="39">
        <v>296</v>
      </c>
      <c r="B211" s="37" t="s">
        <v>2725</v>
      </c>
      <c r="C211" s="37" t="s">
        <v>2316</v>
      </c>
      <c r="D211" s="37" t="s">
        <v>2320</v>
      </c>
      <c r="E211" s="38" t="s">
        <v>2726</v>
      </c>
    </row>
    <row r="212" spans="1:5" x14ac:dyDescent="0.2">
      <c r="A212" s="39">
        <v>297</v>
      </c>
      <c r="B212" s="37" t="s">
        <v>2727</v>
      </c>
      <c r="C212" s="37" t="s">
        <v>2316</v>
      </c>
      <c r="D212" s="37" t="s">
        <v>2320</v>
      </c>
      <c r="E212" s="38" t="s">
        <v>2728</v>
      </c>
    </row>
    <row r="213" spans="1:5" x14ac:dyDescent="0.2">
      <c r="A213" s="39">
        <v>299</v>
      </c>
      <c r="B213" s="37" t="s">
        <v>2729</v>
      </c>
      <c r="C213" s="37" t="s">
        <v>2316</v>
      </c>
      <c r="D213" s="37" t="s">
        <v>2320</v>
      </c>
      <c r="E213" s="38" t="s">
        <v>2730</v>
      </c>
    </row>
    <row r="214" spans="1:5" x14ac:dyDescent="0.2">
      <c r="A214" s="39">
        <v>300</v>
      </c>
      <c r="B214" s="37" t="s">
        <v>2731</v>
      </c>
      <c r="C214" s="37" t="s">
        <v>2316</v>
      </c>
      <c r="D214" s="37" t="s">
        <v>2320</v>
      </c>
      <c r="E214" s="38" t="s">
        <v>2732</v>
      </c>
    </row>
    <row r="215" spans="1:5" x14ac:dyDescent="0.2">
      <c r="A215" s="39">
        <v>20085</v>
      </c>
      <c r="B215" s="37" t="s">
        <v>2733</v>
      </c>
      <c r="C215" s="37" t="s">
        <v>2316</v>
      </c>
      <c r="D215" s="37" t="s">
        <v>2320</v>
      </c>
      <c r="E215" s="38" t="s">
        <v>2734</v>
      </c>
    </row>
    <row r="216" spans="1:5" x14ac:dyDescent="0.2">
      <c r="A216" s="39">
        <v>298</v>
      </c>
      <c r="B216" s="37" t="s">
        <v>2735</v>
      </c>
      <c r="C216" s="37" t="s">
        <v>2316</v>
      </c>
      <c r="D216" s="37" t="s">
        <v>2320</v>
      </c>
      <c r="E216" s="38" t="s">
        <v>2736</v>
      </c>
    </row>
    <row r="217" spans="1:5" x14ac:dyDescent="0.2">
      <c r="A217" s="39">
        <v>311</v>
      </c>
      <c r="B217" s="37" t="s">
        <v>2737</v>
      </c>
      <c r="C217" s="37" t="s">
        <v>2316</v>
      </c>
      <c r="D217" s="37" t="s">
        <v>2320</v>
      </c>
      <c r="E217" s="38" t="s">
        <v>2473</v>
      </c>
    </row>
    <row r="218" spans="1:5" x14ac:dyDescent="0.2">
      <c r="A218" s="39">
        <v>318</v>
      </c>
      <c r="B218" s="37" t="s">
        <v>2738</v>
      </c>
      <c r="C218" s="37" t="s">
        <v>2316</v>
      </c>
      <c r="D218" s="37" t="s">
        <v>2320</v>
      </c>
      <c r="E218" s="38" t="s">
        <v>2739</v>
      </c>
    </row>
    <row r="219" spans="1:5" x14ac:dyDescent="0.2">
      <c r="A219" s="39">
        <v>319</v>
      </c>
      <c r="B219" s="37" t="s">
        <v>2740</v>
      </c>
      <c r="C219" s="37" t="s">
        <v>2316</v>
      </c>
      <c r="D219" s="37" t="s">
        <v>2320</v>
      </c>
      <c r="E219" s="38" t="s">
        <v>2741</v>
      </c>
    </row>
    <row r="220" spans="1:5" x14ac:dyDescent="0.2">
      <c r="A220" s="39">
        <v>303</v>
      </c>
      <c r="B220" s="37" t="s">
        <v>2742</v>
      </c>
      <c r="C220" s="37" t="s">
        <v>2316</v>
      </c>
      <c r="D220" s="37" t="s">
        <v>2320</v>
      </c>
      <c r="E220" s="38" t="s">
        <v>2743</v>
      </c>
    </row>
    <row r="221" spans="1:5" x14ac:dyDescent="0.2">
      <c r="A221" s="39">
        <v>305</v>
      </c>
      <c r="B221" s="37" t="s">
        <v>2744</v>
      </c>
      <c r="C221" s="37" t="s">
        <v>2316</v>
      </c>
      <c r="D221" s="37" t="s">
        <v>2320</v>
      </c>
      <c r="E221" s="38" t="s">
        <v>2745</v>
      </c>
    </row>
    <row r="222" spans="1:5" x14ac:dyDescent="0.2">
      <c r="A222" s="39">
        <v>306</v>
      </c>
      <c r="B222" s="37" t="s">
        <v>2746</v>
      </c>
      <c r="C222" s="37" t="s">
        <v>2316</v>
      </c>
      <c r="D222" s="37" t="s">
        <v>2320</v>
      </c>
      <c r="E222" s="38" t="s">
        <v>2747</v>
      </c>
    </row>
    <row r="223" spans="1:5" x14ac:dyDescent="0.2">
      <c r="A223" s="39">
        <v>307</v>
      </c>
      <c r="B223" s="37" t="s">
        <v>2748</v>
      </c>
      <c r="C223" s="37" t="s">
        <v>2316</v>
      </c>
      <c r="D223" s="37" t="s">
        <v>2320</v>
      </c>
      <c r="E223" s="38" t="s">
        <v>2749</v>
      </c>
    </row>
    <row r="224" spans="1:5" x14ac:dyDescent="0.2">
      <c r="A224" s="39">
        <v>309</v>
      </c>
      <c r="B224" s="37" t="s">
        <v>2750</v>
      </c>
      <c r="C224" s="37" t="s">
        <v>2316</v>
      </c>
      <c r="D224" s="37" t="s">
        <v>2320</v>
      </c>
      <c r="E224" s="38" t="s">
        <v>2751</v>
      </c>
    </row>
    <row r="225" spans="1:5" x14ac:dyDescent="0.2">
      <c r="A225" s="39">
        <v>310</v>
      </c>
      <c r="B225" s="37" t="s">
        <v>2752</v>
      </c>
      <c r="C225" s="37" t="s">
        <v>2316</v>
      </c>
      <c r="D225" s="37" t="s">
        <v>2320</v>
      </c>
      <c r="E225" s="38" t="s">
        <v>2753</v>
      </c>
    </row>
    <row r="226" spans="1:5" x14ac:dyDescent="0.2">
      <c r="A226" s="39">
        <v>328</v>
      </c>
      <c r="B226" s="37" t="s">
        <v>2754</v>
      </c>
      <c r="C226" s="37" t="s">
        <v>2316</v>
      </c>
      <c r="D226" s="37" t="s">
        <v>2320</v>
      </c>
      <c r="E226" s="38" t="s">
        <v>2755</v>
      </c>
    </row>
    <row r="227" spans="1:5" x14ac:dyDescent="0.2">
      <c r="A227" s="39">
        <v>325</v>
      </c>
      <c r="B227" s="37" t="s">
        <v>2756</v>
      </c>
      <c r="C227" s="37" t="s">
        <v>2316</v>
      </c>
      <c r="D227" s="37" t="s">
        <v>2320</v>
      </c>
      <c r="E227" s="38" t="s">
        <v>2757</v>
      </c>
    </row>
    <row r="228" spans="1:5" x14ac:dyDescent="0.2">
      <c r="A228" s="39">
        <v>20326</v>
      </c>
      <c r="B228" s="37" t="s">
        <v>2758</v>
      </c>
      <c r="C228" s="37" t="s">
        <v>2316</v>
      </c>
      <c r="D228" s="37" t="s">
        <v>2320</v>
      </c>
      <c r="E228" s="38" t="s">
        <v>2759</v>
      </c>
    </row>
    <row r="229" spans="1:5" x14ac:dyDescent="0.2">
      <c r="A229" s="39">
        <v>329</v>
      </c>
      <c r="B229" s="37" t="s">
        <v>2760</v>
      </c>
      <c r="C229" s="37" t="s">
        <v>2316</v>
      </c>
      <c r="D229" s="37" t="s">
        <v>2320</v>
      </c>
      <c r="E229" s="38" t="s">
        <v>2761</v>
      </c>
    </row>
    <row r="230" spans="1:5" x14ac:dyDescent="0.2">
      <c r="A230" s="39">
        <v>308</v>
      </c>
      <c r="B230" s="37" t="s">
        <v>2762</v>
      </c>
      <c r="C230" s="37" t="s">
        <v>2316</v>
      </c>
      <c r="D230" s="37" t="s">
        <v>2320</v>
      </c>
      <c r="E230" s="38" t="s">
        <v>2763</v>
      </c>
    </row>
    <row r="231" spans="1:5" x14ac:dyDescent="0.2">
      <c r="A231" s="39">
        <v>39642</v>
      </c>
      <c r="B231" s="37" t="s">
        <v>2764</v>
      </c>
      <c r="C231" s="37" t="s">
        <v>2316</v>
      </c>
      <c r="D231" s="37" t="s">
        <v>2320</v>
      </c>
      <c r="E231" s="38" t="s">
        <v>2765</v>
      </c>
    </row>
    <row r="232" spans="1:5" x14ac:dyDescent="0.2">
      <c r="A232" s="39">
        <v>39641</v>
      </c>
      <c r="B232" s="37" t="s">
        <v>2766</v>
      </c>
      <c r="C232" s="37" t="s">
        <v>2316</v>
      </c>
      <c r="D232" s="37" t="s">
        <v>2320</v>
      </c>
      <c r="E232" s="38" t="s">
        <v>2767</v>
      </c>
    </row>
    <row r="233" spans="1:5" x14ac:dyDescent="0.2">
      <c r="A233" s="39">
        <v>39643</v>
      </c>
      <c r="B233" s="37" t="s">
        <v>2768</v>
      </c>
      <c r="C233" s="37" t="s">
        <v>2316</v>
      </c>
      <c r="D233" s="37" t="s">
        <v>2320</v>
      </c>
      <c r="E233" s="38" t="s">
        <v>2769</v>
      </c>
    </row>
    <row r="234" spans="1:5" x14ac:dyDescent="0.2">
      <c r="A234" s="39">
        <v>39644</v>
      </c>
      <c r="B234" s="37" t="s">
        <v>2770</v>
      </c>
      <c r="C234" s="37" t="s">
        <v>2316</v>
      </c>
      <c r="D234" s="37" t="s">
        <v>2320</v>
      </c>
      <c r="E234" s="38" t="s">
        <v>2771</v>
      </c>
    </row>
    <row r="235" spans="1:5" x14ac:dyDescent="0.2">
      <c r="A235" s="39">
        <v>39645</v>
      </c>
      <c r="B235" s="37" t="s">
        <v>2772</v>
      </c>
      <c r="C235" s="37" t="s">
        <v>2316</v>
      </c>
      <c r="D235" s="37" t="s">
        <v>2320</v>
      </c>
      <c r="E235" s="38" t="s">
        <v>2773</v>
      </c>
    </row>
    <row r="236" spans="1:5" x14ac:dyDescent="0.2">
      <c r="A236" s="39">
        <v>41610</v>
      </c>
      <c r="B236" s="37" t="s">
        <v>2774</v>
      </c>
      <c r="C236" s="37" t="s">
        <v>2316</v>
      </c>
      <c r="D236" s="37" t="s">
        <v>2320</v>
      </c>
      <c r="E236" s="38" t="s">
        <v>2775</v>
      </c>
    </row>
    <row r="237" spans="1:5" x14ac:dyDescent="0.2">
      <c r="A237" s="39">
        <v>41611</v>
      </c>
      <c r="B237" s="37" t="s">
        <v>2776</v>
      </c>
      <c r="C237" s="37" t="s">
        <v>2316</v>
      </c>
      <c r="D237" s="37" t="s">
        <v>2320</v>
      </c>
      <c r="E237" s="38" t="s">
        <v>2777</v>
      </c>
    </row>
    <row r="238" spans="1:5" x14ac:dyDescent="0.2">
      <c r="A238" s="39">
        <v>41612</v>
      </c>
      <c r="B238" s="37" t="s">
        <v>2778</v>
      </c>
      <c r="C238" s="37" t="s">
        <v>2316</v>
      </c>
      <c r="D238" s="37" t="s">
        <v>2320</v>
      </c>
      <c r="E238" s="38" t="s">
        <v>2779</v>
      </c>
    </row>
    <row r="239" spans="1:5" x14ac:dyDescent="0.2">
      <c r="A239" s="39">
        <v>41637</v>
      </c>
      <c r="B239" s="37" t="s">
        <v>2780</v>
      </c>
      <c r="C239" s="37" t="s">
        <v>2316</v>
      </c>
      <c r="D239" s="37" t="s">
        <v>2320</v>
      </c>
      <c r="E239" s="38" t="s">
        <v>2781</v>
      </c>
    </row>
    <row r="240" spans="1:5" x14ac:dyDescent="0.2">
      <c r="A240" s="39">
        <v>41638</v>
      </c>
      <c r="B240" s="37" t="s">
        <v>2782</v>
      </c>
      <c r="C240" s="37" t="s">
        <v>2316</v>
      </c>
      <c r="D240" s="37" t="s">
        <v>2320</v>
      </c>
      <c r="E240" s="38" t="s">
        <v>2783</v>
      </c>
    </row>
    <row r="241" spans="1:5" x14ac:dyDescent="0.2">
      <c r="A241" s="39">
        <v>41639</v>
      </c>
      <c r="B241" s="37" t="s">
        <v>2784</v>
      </c>
      <c r="C241" s="37" t="s">
        <v>2316</v>
      </c>
      <c r="D241" s="37" t="s">
        <v>2320</v>
      </c>
      <c r="E241" s="38" t="s">
        <v>2785</v>
      </c>
    </row>
    <row r="242" spans="1:5" x14ac:dyDescent="0.2">
      <c r="A242" s="39">
        <v>11789</v>
      </c>
      <c r="B242" s="37" t="s">
        <v>2786</v>
      </c>
      <c r="C242" s="37" t="s">
        <v>2316</v>
      </c>
      <c r="D242" s="37" t="s">
        <v>2320</v>
      </c>
      <c r="E242" s="38" t="s">
        <v>2787</v>
      </c>
    </row>
    <row r="243" spans="1:5" x14ac:dyDescent="0.2">
      <c r="A243" s="39">
        <v>20975</v>
      </c>
      <c r="B243" s="37" t="s">
        <v>2788</v>
      </c>
      <c r="C243" s="37" t="s">
        <v>2316</v>
      </c>
      <c r="D243" s="37" t="s">
        <v>2320</v>
      </c>
      <c r="E243" s="38" t="s">
        <v>2789</v>
      </c>
    </row>
    <row r="244" spans="1:5" x14ac:dyDescent="0.2">
      <c r="A244" s="39">
        <v>20976</v>
      </c>
      <c r="B244" s="37" t="s">
        <v>2790</v>
      </c>
      <c r="C244" s="37" t="s">
        <v>2316</v>
      </c>
      <c r="D244" s="37" t="s">
        <v>2320</v>
      </c>
      <c r="E244" s="38" t="s">
        <v>2791</v>
      </c>
    </row>
    <row r="245" spans="1:5" x14ac:dyDescent="0.2">
      <c r="A245" s="39">
        <v>40340</v>
      </c>
      <c r="B245" s="37" t="s">
        <v>2792</v>
      </c>
      <c r="C245" s="37" t="s">
        <v>2316</v>
      </c>
      <c r="D245" s="37" t="s">
        <v>2320</v>
      </c>
      <c r="E245" s="38" t="s">
        <v>2793</v>
      </c>
    </row>
    <row r="246" spans="1:5" x14ac:dyDescent="0.2">
      <c r="A246" s="39">
        <v>40341</v>
      </c>
      <c r="B246" s="37" t="s">
        <v>2794</v>
      </c>
      <c r="C246" s="37" t="s">
        <v>2316</v>
      </c>
      <c r="D246" s="37" t="s">
        <v>2320</v>
      </c>
      <c r="E246" s="38" t="s">
        <v>2795</v>
      </c>
    </row>
    <row r="247" spans="1:5" x14ac:dyDescent="0.2">
      <c r="A247" s="39">
        <v>40342</v>
      </c>
      <c r="B247" s="37" t="s">
        <v>2796</v>
      </c>
      <c r="C247" s="37" t="s">
        <v>2316</v>
      </c>
      <c r="D247" s="37" t="s">
        <v>2320</v>
      </c>
      <c r="E247" s="38" t="s">
        <v>2797</v>
      </c>
    </row>
    <row r="248" spans="1:5" x14ac:dyDescent="0.2">
      <c r="A248" s="39">
        <v>40343</v>
      </c>
      <c r="B248" s="37" t="s">
        <v>2798</v>
      </c>
      <c r="C248" s="37" t="s">
        <v>2316</v>
      </c>
      <c r="D248" s="37" t="s">
        <v>2320</v>
      </c>
      <c r="E248" s="38" t="s">
        <v>2799</v>
      </c>
    </row>
    <row r="249" spans="1:5" x14ac:dyDescent="0.2">
      <c r="A249" s="39">
        <v>40344</v>
      </c>
      <c r="B249" s="37" t="s">
        <v>2800</v>
      </c>
      <c r="C249" s="37" t="s">
        <v>2316</v>
      </c>
      <c r="D249" s="37" t="s">
        <v>2320</v>
      </c>
      <c r="E249" s="38" t="s">
        <v>2801</v>
      </c>
    </row>
    <row r="250" spans="1:5" x14ac:dyDescent="0.2">
      <c r="A250" s="39">
        <v>40345</v>
      </c>
      <c r="B250" s="37" t="s">
        <v>2802</v>
      </c>
      <c r="C250" s="37" t="s">
        <v>2316</v>
      </c>
      <c r="D250" s="37" t="s">
        <v>2320</v>
      </c>
      <c r="E250" s="38" t="s">
        <v>2803</v>
      </c>
    </row>
    <row r="251" spans="1:5" x14ac:dyDescent="0.2">
      <c r="A251" s="39">
        <v>40346</v>
      </c>
      <c r="B251" s="37" t="s">
        <v>2804</v>
      </c>
      <c r="C251" s="37" t="s">
        <v>2316</v>
      </c>
      <c r="D251" s="37" t="s">
        <v>2320</v>
      </c>
      <c r="E251" s="38" t="s">
        <v>2805</v>
      </c>
    </row>
    <row r="252" spans="1:5" x14ac:dyDescent="0.2">
      <c r="A252" s="39">
        <v>40347</v>
      </c>
      <c r="B252" s="37" t="s">
        <v>2806</v>
      </c>
      <c r="C252" s="37" t="s">
        <v>2316</v>
      </c>
      <c r="D252" s="37" t="s">
        <v>2320</v>
      </c>
      <c r="E252" s="38" t="s">
        <v>2807</v>
      </c>
    </row>
    <row r="253" spans="1:5" x14ac:dyDescent="0.2">
      <c r="A253" s="39">
        <v>6138</v>
      </c>
      <c r="B253" s="37" t="s">
        <v>2808</v>
      </c>
      <c r="C253" s="37" t="s">
        <v>2316</v>
      </c>
      <c r="D253" s="37" t="s">
        <v>2320</v>
      </c>
      <c r="E253" s="38" t="s">
        <v>2809</v>
      </c>
    </row>
    <row r="254" spans="1:5" x14ac:dyDescent="0.2">
      <c r="A254" s="39">
        <v>38840</v>
      </c>
      <c r="B254" s="37" t="s">
        <v>2810</v>
      </c>
      <c r="C254" s="37" t="s">
        <v>2316</v>
      </c>
      <c r="D254" s="37" t="s">
        <v>2320</v>
      </c>
      <c r="E254" s="38" t="s">
        <v>2811</v>
      </c>
    </row>
    <row r="255" spans="1:5" x14ac:dyDescent="0.2">
      <c r="A255" s="39">
        <v>38841</v>
      </c>
      <c r="B255" s="37" t="s">
        <v>2812</v>
      </c>
      <c r="C255" s="37" t="s">
        <v>2316</v>
      </c>
      <c r="D255" s="37" t="s">
        <v>2320</v>
      </c>
      <c r="E255" s="38" t="s">
        <v>2813</v>
      </c>
    </row>
    <row r="256" spans="1:5" x14ac:dyDescent="0.2">
      <c r="A256" s="39">
        <v>38842</v>
      </c>
      <c r="B256" s="37" t="s">
        <v>2814</v>
      </c>
      <c r="C256" s="37" t="s">
        <v>2316</v>
      </c>
      <c r="D256" s="37" t="s">
        <v>2320</v>
      </c>
      <c r="E256" s="38" t="s">
        <v>2815</v>
      </c>
    </row>
    <row r="257" spans="1:5" x14ac:dyDescent="0.2">
      <c r="A257" s="39">
        <v>38843</v>
      </c>
      <c r="B257" s="37" t="s">
        <v>2816</v>
      </c>
      <c r="C257" s="37" t="s">
        <v>2316</v>
      </c>
      <c r="D257" s="37" t="s">
        <v>2320</v>
      </c>
      <c r="E257" s="38" t="s">
        <v>2457</v>
      </c>
    </row>
    <row r="258" spans="1:5" x14ac:dyDescent="0.2">
      <c r="A258" s="39">
        <v>43424</v>
      </c>
      <c r="B258" s="37" t="s">
        <v>2817</v>
      </c>
      <c r="C258" s="37" t="s">
        <v>2316</v>
      </c>
      <c r="D258" s="37" t="s">
        <v>2320</v>
      </c>
      <c r="E258" s="38" t="s">
        <v>2818</v>
      </c>
    </row>
    <row r="259" spans="1:5" x14ac:dyDescent="0.2">
      <c r="A259" s="39">
        <v>43426</v>
      </c>
      <c r="B259" s="37" t="s">
        <v>2819</v>
      </c>
      <c r="C259" s="37" t="s">
        <v>2316</v>
      </c>
      <c r="D259" s="37" t="s">
        <v>2320</v>
      </c>
      <c r="E259" s="38" t="s">
        <v>2820</v>
      </c>
    </row>
    <row r="260" spans="1:5" x14ac:dyDescent="0.2">
      <c r="A260" s="39">
        <v>12565</v>
      </c>
      <c r="B260" s="37" t="s">
        <v>2821</v>
      </c>
      <c r="C260" s="37" t="s">
        <v>2316</v>
      </c>
      <c r="D260" s="37" t="s">
        <v>2320</v>
      </c>
      <c r="E260" s="38" t="s">
        <v>2822</v>
      </c>
    </row>
    <row r="261" spans="1:5" x14ac:dyDescent="0.2">
      <c r="A261" s="39">
        <v>12567</v>
      </c>
      <c r="B261" s="37" t="s">
        <v>2823</v>
      </c>
      <c r="C261" s="37" t="s">
        <v>2316</v>
      </c>
      <c r="D261" s="37" t="s">
        <v>2320</v>
      </c>
      <c r="E261" s="38" t="s">
        <v>2824</v>
      </c>
    </row>
    <row r="262" spans="1:5" x14ac:dyDescent="0.2">
      <c r="A262" s="39">
        <v>12568</v>
      </c>
      <c r="B262" s="37" t="s">
        <v>2825</v>
      </c>
      <c r="C262" s="37" t="s">
        <v>2316</v>
      </c>
      <c r="D262" s="37" t="s">
        <v>2320</v>
      </c>
      <c r="E262" s="38" t="s">
        <v>2826</v>
      </c>
    </row>
    <row r="263" spans="1:5" x14ac:dyDescent="0.2">
      <c r="A263" s="39">
        <v>43441</v>
      </c>
      <c r="B263" s="37" t="s">
        <v>2827</v>
      </c>
      <c r="C263" s="37" t="s">
        <v>2316</v>
      </c>
      <c r="D263" s="37" t="s">
        <v>2320</v>
      </c>
      <c r="E263" s="38" t="s">
        <v>2828</v>
      </c>
    </row>
    <row r="264" spans="1:5" x14ac:dyDescent="0.2">
      <c r="A264" s="39">
        <v>43423</v>
      </c>
      <c r="B264" s="37" t="s">
        <v>2829</v>
      </c>
      <c r="C264" s="37" t="s">
        <v>2316</v>
      </c>
      <c r="D264" s="37" t="s">
        <v>2320</v>
      </c>
      <c r="E264" s="38" t="s">
        <v>2830</v>
      </c>
    </row>
    <row r="265" spans="1:5" x14ac:dyDescent="0.2">
      <c r="A265" s="39">
        <v>12532</v>
      </c>
      <c r="B265" s="37" t="s">
        <v>2831</v>
      </c>
      <c r="C265" s="37" t="s">
        <v>2316</v>
      </c>
      <c r="D265" s="37" t="s">
        <v>2320</v>
      </c>
      <c r="E265" s="38" t="s">
        <v>2832</v>
      </c>
    </row>
    <row r="266" spans="1:5" x14ac:dyDescent="0.2">
      <c r="A266" s="39">
        <v>43444</v>
      </c>
      <c r="B266" s="37" t="s">
        <v>2833</v>
      </c>
      <c r="C266" s="37" t="s">
        <v>2316</v>
      </c>
      <c r="D266" s="37" t="s">
        <v>2320</v>
      </c>
      <c r="E266" s="38" t="s">
        <v>2834</v>
      </c>
    </row>
    <row r="267" spans="1:5" x14ac:dyDescent="0.2">
      <c r="A267" s="39">
        <v>12551</v>
      </c>
      <c r="B267" s="37" t="s">
        <v>2835</v>
      </c>
      <c r="C267" s="37" t="s">
        <v>2316</v>
      </c>
      <c r="D267" s="37" t="s">
        <v>2320</v>
      </c>
      <c r="E267" s="38" t="s">
        <v>2836</v>
      </c>
    </row>
    <row r="268" spans="1:5" x14ac:dyDescent="0.2">
      <c r="A268" s="39">
        <v>43442</v>
      </c>
      <c r="B268" s="37" t="s">
        <v>2837</v>
      </c>
      <c r="C268" s="37" t="s">
        <v>2316</v>
      </c>
      <c r="D268" s="37" t="s">
        <v>2320</v>
      </c>
      <c r="E268" s="38" t="s">
        <v>2838</v>
      </c>
    </row>
    <row r="269" spans="1:5" x14ac:dyDescent="0.2">
      <c r="A269" s="39">
        <v>43443</v>
      </c>
      <c r="B269" s="37" t="s">
        <v>2839</v>
      </c>
      <c r="C269" s="37" t="s">
        <v>2316</v>
      </c>
      <c r="D269" s="37" t="s">
        <v>2320</v>
      </c>
      <c r="E269" s="38" t="s">
        <v>2840</v>
      </c>
    </row>
    <row r="270" spans="1:5" x14ac:dyDescent="0.2">
      <c r="A270" s="39">
        <v>12544</v>
      </c>
      <c r="B270" s="37" t="s">
        <v>2841</v>
      </c>
      <c r="C270" s="37" t="s">
        <v>2316</v>
      </c>
      <c r="D270" s="37" t="s">
        <v>2320</v>
      </c>
      <c r="E270" s="38" t="s">
        <v>2842</v>
      </c>
    </row>
    <row r="271" spans="1:5" x14ac:dyDescent="0.2">
      <c r="A271" s="39">
        <v>12547</v>
      </c>
      <c r="B271" s="37" t="s">
        <v>2843</v>
      </c>
      <c r="C271" s="37" t="s">
        <v>2316</v>
      </c>
      <c r="D271" s="37" t="s">
        <v>2320</v>
      </c>
      <c r="E271" s="38" t="s">
        <v>2844</v>
      </c>
    </row>
    <row r="272" spans="1:5" x14ac:dyDescent="0.2">
      <c r="A272" s="39">
        <v>43445</v>
      </c>
      <c r="B272" s="37" t="s">
        <v>2845</v>
      </c>
      <c r="C272" s="37" t="s">
        <v>2316</v>
      </c>
      <c r="D272" s="37" t="s">
        <v>2320</v>
      </c>
      <c r="E272" s="38" t="s">
        <v>2846</v>
      </c>
    </row>
    <row r="273" spans="1:5" x14ac:dyDescent="0.2">
      <c r="A273" s="39">
        <v>12563</v>
      </c>
      <c r="B273" s="37" t="s">
        <v>2847</v>
      </c>
      <c r="C273" s="37" t="s">
        <v>2316</v>
      </c>
      <c r="D273" s="37" t="s">
        <v>2320</v>
      </c>
      <c r="E273" s="38" t="s">
        <v>2848</v>
      </c>
    </row>
    <row r="274" spans="1:5" x14ac:dyDescent="0.2">
      <c r="A274" s="39">
        <v>43425</v>
      </c>
      <c r="B274" s="37" t="s">
        <v>2849</v>
      </c>
      <c r="C274" s="37" t="s">
        <v>2316</v>
      </c>
      <c r="D274" s="37" t="s">
        <v>2320</v>
      </c>
      <c r="E274" s="38" t="s">
        <v>2850</v>
      </c>
    </row>
    <row r="275" spans="1:5" x14ac:dyDescent="0.2">
      <c r="A275" s="39">
        <v>43446</v>
      </c>
      <c r="B275" s="37" t="s">
        <v>2851</v>
      </c>
      <c r="C275" s="37" t="s">
        <v>2316</v>
      </c>
      <c r="D275" s="37" t="s">
        <v>2320</v>
      </c>
      <c r="E275" s="38" t="s">
        <v>2852</v>
      </c>
    </row>
    <row r="276" spans="1:5" x14ac:dyDescent="0.2">
      <c r="A276" s="39">
        <v>43447</v>
      </c>
      <c r="B276" s="37" t="s">
        <v>2853</v>
      </c>
      <c r="C276" s="37" t="s">
        <v>2316</v>
      </c>
      <c r="D276" s="37" t="s">
        <v>2320</v>
      </c>
      <c r="E276" s="38" t="s">
        <v>2854</v>
      </c>
    </row>
    <row r="277" spans="1:5" x14ac:dyDescent="0.2">
      <c r="A277" s="39">
        <v>43448</v>
      </c>
      <c r="B277" s="37" t="s">
        <v>2855</v>
      </c>
      <c r="C277" s="37" t="s">
        <v>2316</v>
      </c>
      <c r="D277" s="37" t="s">
        <v>2320</v>
      </c>
      <c r="E277" s="38" t="s">
        <v>2856</v>
      </c>
    </row>
    <row r="278" spans="1:5" x14ac:dyDescent="0.2">
      <c r="A278" s="39">
        <v>13761</v>
      </c>
      <c r="B278" s="37" t="s">
        <v>2857</v>
      </c>
      <c r="C278" s="37" t="s">
        <v>2316</v>
      </c>
      <c r="D278" s="37" t="s">
        <v>2320</v>
      </c>
      <c r="E278" s="38" t="s">
        <v>2858</v>
      </c>
    </row>
    <row r="279" spans="1:5" x14ac:dyDescent="0.2">
      <c r="A279" s="39">
        <v>4814</v>
      </c>
      <c r="B279" s="37" t="s">
        <v>2859</v>
      </c>
      <c r="C279" s="37" t="s">
        <v>2316</v>
      </c>
      <c r="D279" s="37" t="s">
        <v>2320</v>
      </c>
      <c r="E279" s="38" t="s">
        <v>2860</v>
      </c>
    </row>
    <row r="280" spans="1:5" x14ac:dyDescent="0.2">
      <c r="A280" s="39">
        <v>44473</v>
      </c>
      <c r="B280" s="37" t="s">
        <v>2861</v>
      </c>
      <c r="C280" s="37" t="s">
        <v>2316</v>
      </c>
      <c r="D280" s="37" t="s">
        <v>2320</v>
      </c>
      <c r="E280" s="38" t="s">
        <v>2862</v>
      </c>
    </row>
    <row r="281" spans="1:5" x14ac:dyDescent="0.2">
      <c r="A281" s="39">
        <v>6122</v>
      </c>
      <c r="B281" s="37" t="s">
        <v>2863</v>
      </c>
      <c r="C281" s="37" t="s">
        <v>2660</v>
      </c>
      <c r="D281" s="37" t="s">
        <v>2320</v>
      </c>
      <c r="E281" s="38" t="s">
        <v>2864</v>
      </c>
    </row>
    <row r="282" spans="1:5" x14ac:dyDescent="0.2">
      <c r="A282" s="39">
        <v>40810</v>
      </c>
      <c r="B282" s="37" t="s">
        <v>2865</v>
      </c>
      <c r="C282" s="37" t="s">
        <v>2663</v>
      </c>
      <c r="D282" s="37" t="s">
        <v>2320</v>
      </c>
      <c r="E282" s="38" t="s">
        <v>2866</v>
      </c>
    </row>
    <row r="283" spans="1:5" x14ac:dyDescent="0.2">
      <c r="A283" s="39">
        <v>21100</v>
      </c>
      <c r="B283" s="37" t="s">
        <v>2867</v>
      </c>
      <c r="C283" s="37" t="s">
        <v>2316</v>
      </c>
      <c r="D283" s="37" t="s">
        <v>2320</v>
      </c>
      <c r="E283" s="38" t="s">
        <v>2868</v>
      </c>
    </row>
    <row r="284" spans="1:5" x14ac:dyDescent="0.2">
      <c r="A284" s="39">
        <v>11816</v>
      </c>
      <c r="B284" s="37" t="s">
        <v>2869</v>
      </c>
      <c r="C284" s="37" t="s">
        <v>2316</v>
      </c>
      <c r="D284" s="37" t="s">
        <v>2317</v>
      </c>
      <c r="E284" s="38" t="s">
        <v>2870</v>
      </c>
    </row>
    <row r="285" spans="1:5" x14ac:dyDescent="0.2">
      <c r="A285" s="39">
        <v>11814</v>
      </c>
      <c r="B285" s="37" t="s">
        <v>2871</v>
      </c>
      <c r="C285" s="37" t="s">
        <v>2316</v>
      </c>
      <c r="D285" s="37" t="s">
        <v>2320</v>
      </c>
      <c r="E285" s="38" t="s">
        <v>2872</v>
      </c>
    </row>
    <row r="286" spans="1:5" x14ac:dyDescent="0.2">
      <c r="A286" s="39">
        <v>14186</v>
      </c>
      <c r="B286" s="37" t="s">
        <v>2873</v>
      </c>
      <c r="C286" s="37" t="s">
        <v>2316</v>
      </c>
      <c r="D286" s="37" t="s">
        <v>2320</v>
      </c>
      <c r="E286" s="38" t="s">
        <v>2874</v>
      </c>
    </row>
    <row r="287" spans="1:5" x14ac:dyDescent="0.2">
      <c r="A287" s="39">
        <v>14185</v>
      </c>
      <c r="B287" s="37" t="s">
        <v>2875</v>
      </c>
      <c r="C287" s="37" t="s">
        <v>2316</v>
      </c>
      <c r="D287" s="37" t="s">
        <v>2320</v>
      </c>
      <c r="E287" s="38" t="s">
        <v>2876</v>
      </c>
    </row>
    <row r="288" spans="1:5" x14ac:dyDescent="0.2">
      <c r="A288" s="39">
        <v>11811</v>
      </c>
      <c r="B288" s="37" t="s">
        <v>2877</v>
      </c>
      <c r="C288" s="37" t="s">
        <v>2316</v>
      </c>
      <c r="D288" s="37" t="s">
        <v>2320</v>
      </c>
      <c r="E288" s="38" t="s">
        <v>2878</v>
      </c>
    </row>
    <row r="289" spans="1:5" x14ac:dyDescent="0.2">
      <c r="A289" s="39">
        <v>44498</v>
      </c>
      <c r="B289" s="37" t="s">
        <v>2879</v>
      </c>
      <c r="C289" s="37" t="s">
        <v>2316</v>
      </c>
      <c r="D289" s="37" t="s">
        <v>2320</v>
      </c>
      <c r="E289" s="38" t="s">
        <v>2880</v>
      </c>
    </row>
    <row r="290" spans="1:5" x14ac:dyDescent="0.2">
      <c r="A290" s="39">
        <v>34469</v>
      </c>
      <c r="B290" s="37" t="s">
        <v>2881</v>
      </c>
      <c r="C290" s="37" t="s">
        <v>2316</v>
      </c>
      <c r="D290" s="37" t="s">
        <v>2320</v>
      </c>
      <c r="E290" s="38" t="s">
        <v>2882</v>
      </c>
    </row>
    <row r="291" spans="1:5" x14ac:dyDescent="0.2">
      <c r="A291" s="39">
        <v>34476</v>
      </c>
      <c r="B291" s="37" t="s">
        <v>2883</v>
      </c>
      <c r="C291" s="37" t="s">
        <v>2316</v>
      </c>
      <c r="D291" s="37" t="s">
        <v>2320</v>
      </c>
      <c r="E291" s="38" t="s">
        <v>2884</v>
      </c>
    </row>
    <row r="292" spans="1:5" x14ac:dyDescent="0.2">
      <c r="A292" s="39">
        <v>34477</v>
      </c>
      <c r="B292" s="37" t="s">
        <v>2885</v>
      </c>
      <c r="C292" s="37" t="s">
        <v>2316</v>
      </c>
      <c r="D292" s="37" t="s">
        <v>2320</v>
      </c>
      <c r="E292" s="38" t="s">
        <v>2886</v>
      </c>
    </row>
    <row r="293" spans="1:5" x14ac:dyDescent="0.2">
      <c r="A293" s="39">
        <v>34482</v>
      </c>
      <c r="B293" s="37" t="s">
        <v>2887</v>
      </c>
      <c r="C293" s="37" t="s">
        <v>2316</v>
      </c>
      <c r="D293" s="37" t="s">
        <v>2320</v>
      </c>
      <c r="E293" s="38" t="s">
        <v>2888</v>
      </c>
    </row>
    <row r="294" spans="1:5" x14ac:dyDescent="0.2">
      <c r="A294" s="39">
        <v>34472</v>
      </c>
      <c r="B294" s="37" t="s">
        <v>2889</v>
      </c>
      <c r="C294" s="37" t="s">
        <v>2316</v>
      </c>
      <c r="D294" s="37" t="s">
        <v>2317</v>
      </c>
      <c r="E294" s="38" t="s">
        <v>2890</v>
      </c>
    </row>
    <row r="295" spans="1:5" x14ac:dyDescent="0.2">
      <c r="A295" s="39">
        <v>42425</v>
      </c>
      <c r="B295" s="37" t="s">
        <v>2891</v>
      </c>
      <c r="C295" s="37" t="s">
        <v>2316</v>
      </c>
      <c r="D295" s="37" t="s">
        <v>2320</v>
      </c>
      <c r="E295" s="38" t="s">
        <v>2892</v>
      </c>
    </row>
    <row r="296" spans="1:5" x14ac:dyDescent="0.2">
      <c r="A296" s="39">
        <v>42422</v>
      </c>
      <c r="B296" s="37" t="s">
        <v>2893</v>
      </c>
      <c r="C296" s="37" t="s">
        <v>2316</v>
      </c>
      <c r="D296" s="37" t="s">
        <v>2317</v>
      </c>
      <c r="E296" s="38" t="s">
        <v>2894</v>
      </c>
    </row>
    <row r="297" spans="1:5" x14ac:dyDescent="0.2">
      <c r="A297" s="39">
        <v>43184</v>
      </c>
      <c r="B297" s="37" t="s">
        <v>2895</v>
      </c>
      <c r="C297" s="37" t="s">
        <v>2316</v>
      </c>
      <c r="D297" s="37" t="s">
        <v>2320</v>
      </c>
      <c r="E297" s="38" t="s">
        <v>2896</v>
      </c>
    </row>
    <row r="298" spans="1:5" x14ac:dyDescent="0.2">
      <c r="A298" s="39">
        <v>42424</v>
      </c>
      <c r="B298" s="37" t="s">
        <v>2897</v>
      </c>
      <c r="C298" s="37" t="s">
        <v>2316</v>
      </c>
      <c r="D298" s="37" t="s">
        <v>2320</v>
      </c>
      <c r="E298" s="38" t="s">
        <v>2898</v>
      </c>
    </row>
    <row r="299" spans="1:5" x14ac:dyDescent="0.2">
      <c r="A299" s="39">
        <v>42421</v>
      </c>
      <c r="B299" s="37" t="s">
        <v>2899</v>
      </c>
      <c r="C299" s="37" t="s">
        <v>2316</v>
      </c>
      <c r="D299" s="37" t="s">
        <v>2320</v>
      </c>
      <c r="E299" s="38" t="s">
        <v>2900</v>
      </c>
    </row>
    <row r="300" spans="1:5" x14ac:dyDescent="0.2">
      <c r="A300" s="39">
        <v>42416</v>
      </c>
      <c r="B300" s="37" t="s">
        <v>2901</v>
      </c>
      <c r="C300" s="37" t="s">
        <v>2316</v>
      </c>
      <c r="D300" s="37" t="s">
        <v>2320</v>
      </c>
      <c r="E300" s="38" t="s">
        <v>2902</v>
      </c>
    </row>
    <row r="301" spans="1:5" x14ac:dyDescent="0.2">
      <c r="A301" s="39">
        <v>42417</v>
      </c>
      <c r="B301" s="37" t="s">
        <v>2903</v>
      </c>
      <c r="C301" s="37" t="s">
        <v>2316</v>
      </c>
      <c r="D301" s="37" t="s">
        <v>2320</v>
      </c>
      <c r="E301" s="38" t="s">
        <v>2904</v>
      </c>
    </row>
    <row r="302" spans="1:5" x14ac:dyDescent="0.2">
      <c r="A302" s="39">
        <v>42419</v>
      </c>
      <c r="B302" s="37" t="s">
        <v>2905</v>
      </c>
      <c r="C302" s="37" t="s">
        <v>2316</v>
      </c>
      <c r="D302" s="37" t="s">
        <v>2320</v>
      </c>
      <c r="E302" s="38" t="s">
        <v>2906</v>
      </c>
    </row>
    <row r="303" spans="1:5" x14ac:dyDescent="0.2">
      <c r="A303" s="39">
        <v>42420</v>
      </c>
      <c r="B303" s="37" t="s">
        <v>2907</v>
      </c>
      <c r="C303" s="37" t="s">
        <v>2316</v>
      </c>
      <c r="D303" s="37" t="s">
        <v>2320</v>
      </c>
      <c r="E303" s="38" t="s">
        <v>2908</v>
      </c>
    </row>
    <row r="304" spans="1:5" x14ac:dyDescent="0.2">
      <c r="A304" s="39">
        <v>43195</v>
      </c>
      <c r="B304" s="37" t="s">
        <v>2909</v>
      </c>
      <c r="C304" s="37" t="s">
        <v>2316</v>
      </c>
      <c r="D304" s="37" t="s">
        <v>2320</v>
      </c>
      <c r="E304" s="38" t="s">
        <v>2910</v>
      </c>
    </row>
    <row r="305" spans="1:5" x14ac:dyDescent="0.2">
      <c r="A305" s="39">
        <v>43196</v>
      </c>
      <c r="B305" s="37" t="s">
        <v>2911</v>
      </c>
      <c r="C305" s="37" t="s">
        <v>2316</v>
      </c>
      <c r="D305" s="37" t="s">
        <v>2320</v>
      </c>
      <c r="E305" s="38" t="s">
        <v>2912</v>
      </c>
    </row>
    <row r="306" spans="1:5" x14ac:dyDescent="0.2">
      <c r="A306" s="39">
        <v>43198</v>
      </c>
      <c r="B306" s="37" t="s">
        <v>2913</v>
      </c>
      <c r="C306" s="37" t="s">
        <v>2316</v>
      </c>
      <c r="D306" s="37" t="s">
        <v>2320</v>
      </c>
      <c r="E306" s="38" t="s">
        <v>2914</v>
      </c>
    </row>
    <row r="307" spans="1:5" x14ac:dyDescent="0.2">
      <c r="A307" s="39">
        <v>43199</v>
      </c>
      <c r="B307" s="37" t="s">
        <v>2915</v>
      </c>
      <c r="C307" s="37" t="s">
        <v>2316</v>
      </c>
      <c r="D307" s="37" t="s">
        <v>2320</v>
      </c>
      <c r="E307" s="38" t="s">
        <v>2916</v>
      </c>
    </row>
    <row r="308" spans="1:5" x14ac:dyDescent="0.2">
      <c r="A308" s="39">
        <v>43200</v>
      </c>
      <c r="B308" s="37" t="s">
        <v>2917</v>
      </c>
      <c r="C308" s="37" t="s">
        <v>2316</v>
      </c>
      <c r="D308" s="37" t="s">
        <v>2320</v>
      </c>
      <c r="E308" s="38" t="s">
        <v>2918</v>
      </c>
    </row>
    <row r="309" spans="1:5" x14ac:dyDescent="0.2">
      <c r="A309" s="39">
        <v>39556</v>
      </c>
      <c r="B309" s="37" t="s">
        <v>2919</v>
      </c>
      <c r="C309" s="37" t="s">
        <v>2316</v>
      </c>
      <c r="D309" s="37" t="s">
        <v>2320</v>
      </c>
      <c r="E309" s="38" t="s">
        <v>2920</v>
      </c>
    </row>
    <row r="310" spans="1:5" x14ac:dyDescent="0.2">
      <c r="A310" s="39">
        <v>39557</v>
      </c>
      <c r="B310" s="37" t="s">
        <v>2921</v>
      </c>
      <c r="C310" s="37" t="s">
        <v>2316</v>
      </c>
      <c r="D310" s="37" t="s">
        <v>2320</v>
      </c>
      <c r="E310" s="38" t="s">
        <v>2922</v>
      </c>
    </row>
    <row r="311" spans="1:5" x14ac:dyDescent="0.2">
      <c r="A311" s="39">
        <v>39559</v>
      </c>
      <c r="B311" s="37" t="s">
        <v>2923</v>
      </c>
      <c r="C311" s="37" t="s">
        <v>2316</v>
      </c>
      <c r="D311" s="37" t="s">
        <v>2320</v>
      </c>
      <c r="E311" s="38" t="s">
        <v>2924</v>
      </c>
    </row>
    <row r="312" spans="1:5" x14ac:dyDescent="0.2">
      <c r="A312" s="39">
        <v>39560</v>
      </c>
      <c r="B312" s="37" t="s">
        <v>2925</v>
      </c>
      <c r="C312" s="37" t="s">
        <v>2316</v>
      </c>
      <c r="D312" s="37" t="s">
        <v>2320</v>
      </c>
      <c r="E312" s="38" t="s">
        <v>2926</v>
      </c>
    </row>
    <row r="313" spans="1:5" x14ac:dyDescent="0.2">
      <c r="A313" s="39">
        <v>39561</v>
      </c>
      <c r="B313" s="37" t="s">
        <v>2927</v>
      </c>
      <c r="C313" s="37" t="s">
        <v>2316</v>
      </c>
      <c r="D313" s="37" t="s">
        <v>2320</v>
      </c>
      <c r="E313" s="38" t="s">
        <v>2928</v>
      </c>
    </row>
    <row r="314" spans="1:5" x14ac:dyDescent="0.2">
      <c r="A314" s="39">
        <v>43190</v>
      </c>
      <c r="B314" s="37" t="s">
        <v>2929</v>
      </c>
      <c r="C314" s="37" t="s">
        <v>2316</v>
      </c>
      <c r="D314" s="37" t="s">
        <v>2320</v>
      </c>
      <c r="E314" s="38" t="s">
        <v>2930</v>
      </c>
    </row>
    <row r="315" spans="1:5" x14ac:dyDescent="0.2">
      <c r="A315" s="39">
        <v>39555</v>
      </c>
      <c r="B315" s="37" t="s">
        <v>2931</v>
      </c>
      <c r="C315" s="37" t="s">
        <v>2316</v>
      </c>
      <c r="D315" s="37" t="s">
        <v>2320</v>
      </c>
      <c r="E315" s="38" t="s">
        <v>2932</v>
      </c>
    </row>
    <row r="316" spans="1:5" x14ac:dyDescent="0.2">
      <c r="A316" s="39">
        <v>43191</v>
      </c>
      <c r="B316" s="37" t="s">
        <v>2933</v>
      </c>
      <c r="C316" s="37" t="s">
        <v>2316</v>
      </c>
      <c r="D316" s="37" t="s">
        <v>2320</v>
      </c>
      <c r="E316" s="38" t="s">
        <v>2934</v>
      </c>
    </row>
    <row r="317" spans="1:5" x14ac:dyDescent="0.2">
      <c r="A317" s="39">
        <v>39548</v>
      </c>
      <c r="B317" s="37" t="s">
        <v>2935</v>
      </c>
      <c r="C317" s="37" t="s">
        <v>2316</v>
      </c>
      <c r="D317" s="37" t="s">
        <v>2320</v>
      </c>
      <c r="E317" s="38" t="s">
        <v>2936</v>
      </c>
    </row>
    <row r="318" spans="1:5" x14ac:dyDescent="0.2">
      <c r="A318" s="39">
        <v>43192</v>
      </c>
      <c r="B318" s="37" t="s">
        <v>2937</v>
      </c>
      <c r="C318" s="37" t="s">
        <v>2316</v>
      </c>
      <c r="D318" s="37" t="s">
        <v>2320</v>
      </c>
      <c r="E318" s="38" t="s">
        <v>2938</v>
      </c>
    </row>
    <row r="319" spans="1:5" x14ac:dyDescent="0.2">
      <c r="A319" s="39">
        <v>39554</v>
      </c>
      <c r="B319" s="37" t="s">
        <v>2939</v>
      </c>
      <c r="C319" s="37" t="s">
        <v>2316</v>
      </c>
      <c r="D319" s="37" t="s">
        <v>2320</v>
      </c>
      <c r="E319" s="38" t="s">
        <v>2940</v>
      </c>
    </row>
    <row r="320" spans="1:5" x14ac:dyDescent="0.2">
      <c r="A320" s="39">
        <v>43194</v>
      </c>
      <c r="B320" s="37" t="s">
        <v>2941</v>
      </c>
      <c r="C320" s="37" t="s">
        <v>2316</v>
      </c>
      <c r="D320" s="37" t="s">
        <v>2320</v>
      </c>
      <c r="E320" s="38" t="s">
        <v>2942</v>
      </c>
    </row>
    <row r="321" spans="1:5" x14ac:dyDescent="0.2">
      <c r="A321" s="39">
        <v>39551</v>
      </c>
      <c r="B321" s="37" t="s">
        <v>2943</v>
      </c>
      <c r="C321" s="37" t="s">
        <v>2316</v>
      </c>
      <c r="D321" s="37" t="s">
        <v>2320</v>
      </c>
      <c r="E321" s="38" t="s">
        <v>2944</v>
      </c>
    </row>
    <row r="322" spans="1:5" x14ac:dyDescent="0.2">
      <c r="A322" s="39">
        <v>43185</v>
      </c>
      <c r="B322" s="37" t="s">
        <v>2945</v>
      </c>
      <c r="C322" s="37" t="s">
        <v>2316</v>
      </c>
      <c r="D322" s="37" t="s">
        <v>2320</v>
      </c>
      <c r="E322" s="38" t="s">
        <v>2946</v>
      </c>
    </row>
    <row r="323" spans="1:5" x14ac:dyDescent="0.2">
      <c r="A323" s="39">
        <v>43186</v>
      </c>
      <c r="B323" s="37" t="s">
        <v>2947</v>
      </c>
      <c r="C323" s="37" t="s">
        <v>2316</v>
      </c>
      <c r="D323" s="37" t="s">
        <v>2320</v>
      </c>
      <c r="E323" s="38" t="s">
        <v>2948</v>
      </c>
    </row>
    <row r="324" spans="1:5" x14ac:dyDescent="0.2">
      <c r="A324" s="39">
        <v>43187</v>
      </c>
      <c r="B324" s="37" t="s">
        <v>2949</v>
      </c>
      <c r="C324" s="37" t="s">
        <v>2316</v>
      </c>
      <c r="D324" s="37" t="s">
        <v>2320</v>
      </c>
      <c r="E324" s="38" t="s">
        <v>2950</v>
      </c>
    </row>
    <row r="325" spans="1:5" x14ac:dyDescent="0.2">
      <c r="A325" s="39">
        <v>43188</v>
      </c>
      <c r="B325" s="37" t="s">
        <v>2951</v>
      </c>
      <c r="C325" s="37" t="s">
        <v>2316</v>
      </c>
      <c r="D325" s="37" t="s">
        <v>2320</v>
      </c>
      <c r="E325" s="38" t="s">
        <v>2952</v>
      </c>
    </row>
    <row r="326" spans="1:5" x14ac:dyDescent="0.2">
      <c r="A326" s="39">
        <v>43189</v>
      </c>
      <c r="B326" s="37" t="s">
        <v>2953</v>
      </c>
      <c r="C326" s="37" t="s">
        <v>2316</v>
      </c>
      <c r="D326" s="37" t="s">
        <v>2320</v>
      </c>
      <c r="E326" s="38" t="s">
        <v>2954</v>
      </c>
    </row>
    <row r="327" spans="1:5" x14ac:dyDescent="0.2">
      <c r="A327" s="39">
        <v>39580</v>
      </c>
      <c r="B327" s="37" t="s">
        <v>2955</v>
      </c>
      <c r="C327" s="37" t="s">
        <v>2316</v>
      </c>
      <c r="D327" s="37" t="s">
        <v>2320</v>
      </c>
      <c r="E327" s="38" t="s">
        <v>2956</v>
      </c>
    </row>
    <row r="328" spans="1:5" x14ac:dyDescent="0.2">
      <c r="A328" s="39">
        <v>39577</v>
      </c>
      <c r="B328" s="37" t="s">
        <v>2957</v>
      </c>
      <c r="C328" s="37" t="s">
        <v>2316</v>
      </c>
      <c r="D328" s="37" t="s">
        <v>2320</v>
      </c>
      <c r="E328" s="38" t="s">
        <v>2958</v>
      </c>
    </row>
    <row r="329" spans="1:5" x14ac:dyDescent="0.2">
      <c r="A329" s="39">
        <v>39578</v>
      </c>
      <c r="B329" s="37" t="s">
        <v>2959</v>
      </c>
      <c r="C329" s="37" t="s">
        <v>2316</v>
      </c>
      <c r="D329" s="37" t="s">
        <v>2320</v>
      </c>
      <c r="E329" s="38" t="s">
        <v>2960</v>
      </c>
    </row>
    <row r="330" spans="1:5" x14ac:dyDescent="0.2">
      <c r="A330" s="39">
        <v>39579</v>
      </c>
      <c r="B330" s="37" t="s">
        <v>2961</v>
      </c>
      <c r="C330" s="37" t="s">
        <v>2316</v>
      </c>
      <c r="D330" s="37" t="s">
        <v>2320</v>
      </c>
      <c r="E330" s="38" t="s">
        <v>2962</v>
      </c>
    </row>
    <row r="331" spans="1:5" x14ac:dyDescent="0.2">
      <c r="A331" s="39">
        <v>39826</v>
      </c>
      <c r="B331" s="37" t="s">
        <v>2963</v>
      </c>
      <c r="C331" s="37" t="s">
        <v>2316</v>
      </c>
      <c r="D331" s="37" t="s">
        <v>2320</v>
      </c>
      <c r="E331" s="38" t="s">
        <v>2964</v>
      </c>
    </row>
    <row r="332" spans="1:5" x14ac:dyDescent="0.2">
      <c r="A332" s="39">
        <v>10700</v>
      </c>
      <c r="B332" s="37" t="s">
        <v>2965</v>
      </c>
      <c r="C332" s="37" t="s">
        <v>2316</v>
      </c>
      <c r="D332" s="37" t="s">
        <v>2320</v>
      </c>
      <c r="E332" s="38" t="s">
        <v>2966</v>
      </c>
    </row>
    <row r="333" spans="1:5" x14ac:dyDescent="0.2">
      <c r="A333" s="39">
        <v>346</v>
      </c>
      <c r="B333" s="37" t="s">
        <v>2967</v>
      </c>
      <c r="C333" s="37" t="s">
        <v>2435</v>
      </c>
      <c r="D333" s="37" t="s">
        <v>2320</v>
      </c>
      <c r="E333" s="38" t="s">
        <v>2968</v>
      </c>
    </row>
    <row r="334" spans="1:5" x14ac:dyDescent="0.2">
      <c r="A334" s="39">
        <v>3312</v>
      </c>
      <c r="B334" s="37" t="s">
        <v>2969</v>
      </c>
      <c r="C334" s="37" t="s">
        <v>2435</v>
      </c>
      <c r="D334" s="37" t="s">
        <v>2320</v>
      </c>
      <c r="E334" s="38" t="s">
        <v>2970</v>
      </c>
    </row>
    <row r="335" spans="1:5" x14ac:dyDescent="0.2">
      <c r="A335" s="39">
        <v>339</v>
      </c>
      <c r="B335" s="37" t="s">
        <v>2971</v>
      </c>
      <c r="C335" s="37" t="s">
        <v>2336</v>
      </c>
      <c r="D335" s="37" t="s">
        <v>2320</v>
      </c>
      <c r="E335" s="38" t="s">
        <v>2972</v>
      </c>
    </row>
    <row r="336" spans="1:5" x14ac:dyDescent="0.2">
      <c r="A336" s="39">
        <v>340</v>
      </c>
      <c r="B336" s="37" t="s">
        <v>2973</v>
      </c>
      <c r="C336" s="37" t="s">
        <v>2336</v>
      </c>
      <c r="D336" s="37" t="s">
        <v>2320</v>
      </c>
      <c r="E336" s="38" t="s">
        <v>2974</v>
      </c>
    </row>
    <row r="337" spans="1:5" x14ac:dyDescent="0.2">
      <c r="A337" s="39">
        <v>43130</v>
      </c>
      <c r="B337" s="37" t="s">
        <v>2975</v>
      </c>
      <c r="C337" s="37" t="s">
        <v>2435</v>
      </c>
      <c r="D337" s="37" t="s">
        <v>2317</v>
      </c>
      <c r="E337" s="38" t="s">
        <v>2976</v>
      </c>
    </row>
    <row r="338" spans="1:5" x14ac:dyDescent="0.2">
      <c r="A338" s="39">
        <v>344</v>
      </c>
      <c r="B338" s="37" t="s">
        <v>2977</v>
      </c>
      <c r="C338" s="37" t="s">
        <v>2435</v>
      </c>
      <c r="D338" s="37" t="s">
        <v>2320</v>
      </c>
      <c r="E338" s="38" t="s">
        <v>2978</v>
      </c>
    </row>
    <row r="339" spans="1:5" x14ac:dyDescent="0.2">
      <c r="A339" s="39">
        <v>345</v>
      </c>
      <c r="B339" s="37" t="s">
        <v>2979</v>
      </c>
      <c r="C339" s="37" t="s">
        <v>2435</v>
      </c>
      <c r="D339" s="37" t="s">
        <v>2320</v>
      </c>
      <c r="E339" s="38" t="s">
        <v>2980</v>
      </c>
    </row>
    <row r="340" spans="1:5" x14ac:dyDescent="0.2">
      <c r="A340" s="39">
        <v>43131</v>
      </c>
      <c r="B340" s="37" t="s">
        <v>2981</v>
      </c>
      <c r="C340" s="37" t="s">
        <v>2435</v>
      </c>
      <c r="D340" s="37" t="s">
        <v>2320</v>
      </c>
      <c r="E340" s="38" t="s">
        <v>2982</v>
      </c>
    </row>
    <row r="341" spans="1:5" x14ac:dyDescent="0.2">
      <c r="A341" s="39">
        <v>3313</v>
      </c>
      <c r="B341" s="37" t="s">
        <v>2983</v>
      </c>
      <c r="C341" s="37" t="s">
        <v>2435</v>
      </c>
      <c r="D341" s="37" t="s">
        <v>2320</v>
      </c>
      <c r="E341" s="38" t="s">
        <v>2984</v>
      </c>
    </row>
    <row r="342" spans="1:5" x14ac:dyDescent="0.2">
      <c r="A342" s="39">
        <v>43132</v>
      </c>
      <c r="B342" s="37" t="s">
        <v>2985</v>
      </c>
      <c r="C342" s="37" t="s">
        <v>2435</v>
      </c>
      <c r="D342" s="37" t="s">
        <v>2320</v>
      </c>
      <c r="E342" s="38" t="s">
        <v>2976</v>
      </c>
    </row>
    <row r="343" spans="1:5" x14ac:dyDescent="0.2">
      <c r="A343" s="39">
        <v>366</v>
      </c>
      <c r="B343" s="37" t="s">
        <v>2986</v>
      </c>
      <c r="C343" s="37" t="s">
        <v>2657</v>
      </c>
      <c r="D343" s="37" t="s">
        <v>2317</v>
      </c>
      <c r="E343" s="38" t="s">
        <v>2987</v>
      </c>
    </row>
    <row r="344" spans="1:5" x14ac:dyDescent="0.2">
      <c r="A344" s="39">
        <v>367</v>
      </c>
      <c r="B344" s="37" t="s">
        <v>2988</v>
      </c>
      <c r="C344" s="37" t="s">
        <v>2657</v>
      </c>
      <c r="D344" s="37" t="s">
        <v>2320</v>
      </c>
      <c r="E344" s="38" t="s">
        <v>2989</v>
      </c>
    </row>
    <row r="345" spans="1:5" x14ac:dyDescent="0.2">
      <c r="A345" s="39">
        <v>370</v>
      </c>
      <c r="B345" s="37" t="s">
        <v>2990</v>
      </c>
      <c r="C345" s="37" t="s">
        <v>2657</v>
      </c>
      <c r="D345" s="37" t="s">
        <v>2320</v>
      </c>
      <c r="E345" s="38" t="s">
        <v>2987</v>
      </c>
    </row>
    <row r="346" spans="1:5" x14ac:dyDescent="0.2">
      <c r="A346" s="39">
        <v>368</v>
      </c>
      <c r="B346" s="37" t="s">
        <v>2991</v>
      </c>
      <c r="C346" s="37" t="s">
        <v>2657</v>
      </c>
      <c r="D346" s="37" t="s">
        <v>2320</v>
      </c>
      <c r="E346" s="38" t="s">
        <v>2992</v>
      </c>
    </row>
    <row r="347" spans="1:5" x14ac:dyDescent="0.2">
      <c r="A347" s="39">
        <v>11075</v>
      </c>
      <c r="B347" s="37" t="s">
        <v>2993</v>
      </c>
      <c r="C347" s="37" t="s">
        <v>2657</v>
      </c>
      <c r="D347" s="37" t="s">
        <v>2320</v>
      </c>
      <c r="E347" s="38" t="s">
        <v>2994</v>
      </c>
    </row>
    <row r="348" spans="1:5" x14ac:dyDescent="0.2">
      <c r="A348" s="39">
        <v>1381</v>
      </c>
      <c r="B348" s="37" t="s">
        <v>2995</v>
      </c>
      <c r="C348" s="37" t="s">
        <v>2435</v>
      </c>
      <c r="D348" s="37" t="s">
        <v>2317</v>
      </c>
      <c r="E348" s="38" t="s">
        <v>2996</v>
      </c>
    </row>
    <row r="349" spans="1:5" x14ac:dyDescent="0.2">
      <c r="A349" s="39">
        <v>34353</v>
      </c>
      <c r="B349" s="37" t="s">
        <v>2997</v>
      </c>
      <c r="C349" s="37" t="s">
        <v>2435</v>
      </c>
      <c r="D349" s="37" t="s">
        <v>2320</v>
      </c>
      <c r="E349" s="38" t="s">
        <v>2998</v>
      </c>
    </row>
    <row r="350" spans="1:5" x14ac:dyDescent="0.2">
      <c r="A350" s="39">
        <v>37595</v>
      </c>
      <c r="B350" s="37" t="s">
        <v>2999</v>
      </c>
      <c r="C350" s="37" t="s">
        <v>2435</v>
      </c>
      <c r="D350" s="37" t="s">
        <v>2320</v>
      </c>
      <c r="E350" s="38" t="s">
        <v>3000</v>
      </c>
    </row>
    <row r="351" spans="1:5" x14ac:dyDescent="0.2">
      <c r="A351" s="39">
        <v>37596</v>
      </c>
      <c r="B351" s="37" t="s">
        <v>3001</v>
      </c>
      <c r="C351" s="37" t="s">
        <v>2435</v>
      </c>
      <c r="D351" s="37" t="s">
        <v>2320</v>
      </c>
      <c r="E351" s="38" t="s">
        <v>3002</v>
      </c>
    </row>
    <row r="352" spans="1:5" x14ac:dyDescent="0.2">
      <c r="A352" s="39">
        <v>371</v>
      </c>
      <c r="B352" s="37" t="s">
        <v>3003</v>
      </c>
      <c r="C352" s="37" t="s">
        <v>2435</v>
      </c>
      <c r="D352" s="37" t="s">
        <v>2320</v>
      </c>
      <c r="E352" s="38" t="s">
        <v>3004</v>
      </c>
    </row>
    <row r="353" spans="1:5" x14ac:dyDescent="0.2">
      <c r="A353" s="39">
        <v>37553</v>
      </c>
      <c r="B353" s="37" t="s">
        <v>3005</v>
      </c>
      <c r="C353" s="37" t="s">
        <v>2435</v>
      </c>
      <c r="D353" s="37" t="s">
        <v>2320</v>
      </c>
      <c r="E353" s="38" t="s">
        <v>3006</v>
      </c>
    </row>
    <row r="354" spans="1:5" x14ac:dyDescent="0.2">
      <c r="A354" s="39">
        <v>37552</v>
      </c>
      <c r="B354" s="37" t="s">
        <v>3007</v>
      </c>
      <c r="C354" s="37" t="s">
        <v>2435</v>
      </c>
      <c r="D354" s="37" t="s">
        <v>2320</v>
      </c>
      <c r="E354" s="38" t="s">
        <v>3008</v>
      </c>
    </row>
    <row r="355" spans="1:5" x14ac:dyDescent="0.2">
      <c r="A355" s="39">
        <v>36880</v>
      </c>
      <c r="B355" s="37" t="s">
        <v>3009</v>
      </c>
      <c r="C355" s="37" t="s">
        <v>2435</v>
      </c>
      <c r="D355" s="37" t="s">
        <v>2320</v>
      </c>
      <c r="E355" s="38" t="s">
        <v>3010</v>
      </c>
    </row>
    <row r="356" spans="1:5" x14ac:dyDescent="0.2">
      <c r="A356" s="39">
        <v>34355</v>
      </c>
      <c r="B356" s="37" t="s">
        <v>3011</v>
      </c>
      <c r="C356" s="37" t="s">
        <v>2435</v>
      </c>
      <c r="D356" s="37" t="s">
        <v>2320</v>
      </c>
      <c r="E356" s="38" t="s">
        <v>2385</v>
      </c>
    </row>
    <row r="357" spans="1:5" x14ac:dyDescent="0.2">
      <c r="A357" s="39">
        <v>130</v>
      </c>
      <c r="B357" s="37" t="s">
        <v>3012</v>
      </c>
      <c r="C357" s="37" t="s">
        <v>2435</v>
      </c>
      <c r="D357" s="37" t="s">
        <v>2320</v>
      </c>
      <c r="E357" s="38" t="s">
        <v>3013</v>
      </c>
    </row>
    <row r="358" spans="1:5" x14ac:dyDescent="0.2">
      <c r="A358" s="39">
        <v>135</v>
      </c>
      <c r="B358" s="37" t="s">
        <v>3014</v>
      </c>
      <c r="C358" s="37" t="s">
        <v>2435</v>
      </c>
      <c r="D358" s="37" t="s">
        <v>2320</v>
      </c>
      <c r="E358" s="38" t="s">
        <v>3015</v>
      </c>
    </row>
    <row r="359" spans="1:5" x14ac:dyDescent="0.2">
      <c r="A359" s="39">
        <v>36886</v>
      </c>
      <c r="B359" s="37" t="s">
        <v>3016</v>
      </c>
      <c r="C359" s="37" t="s">
        <v>2435</v>
      </c>
      <c r="D359" s="37" t="s">
        <v>2320</v>
      </c>
      <c r="E359" s="38" t="s">
        <v>3017</v>
      </c>
    </row>
    <row r="360" spans="1:5" x14ac:dyDescent="0.2">
      <c r="A360" s="39">
        <v>38546</v>
      </c>
      <c r="B360" s="37" t="s">
        <v>3018</v>
      </c>
      <c r="C360" s="37" t="s">
        <v>2657</v>
      </c>
      <c r="D360" s="37" t="s">
        <v>2320</v>
      </c>
      <c r="E360" s="38" t="s">
        <v>3019</v>
      </c>
    </row>
    <row r="361" spans="1:5" x14ac:dyDescent="0.2">
      <c r="A361" s="39">
        <v>34549</v>
      </c>
      <c r="B361" s="37" t="s">
        <v>3020</v>
      </c>
      <c r="C361" s="37" t="s">
        <v>2657</v>
      </c>
      <c r="D361" s="37" t="s">
        <v>2320</v>
      </c>
      <c r="E361" s="38" t="s">
        <v>3021</v>
      </c>
    </row>
    <row r="362" spans="1:5" x14ac:dyDescent="0.2">
      <c r="A362" s="39">
        <v>6081</v>
      </c>
      <c r="B362" s="37" t="s">
        <v>3022</v>
      </c>
      <c r="C362" s="37" t="s">
        <v>2657</v>
      </c>
      <c r="D362" s="37" t="s">
        <v>2320</v>
      </c>
      <c r="E362" s="38" t="s">
        <v>3023</v>
      </c>
    </row>
    <row r="363" spans="1:5" x14ac:dyDescent="0.2">
      <c r="A363" s="39">
        <v>6077</v>
      </c>
      <c r="B363" s="37" t="s">
        <v>3024</v>
      </c>
      <c r="C363" s="37" t="s">
        <v>2657</v>
      </c>
      <c r="D363" s="37" t="s">
        <v>2320</v>
      </c>
      <c r="E363" s="38" t="s">
        <v>3025</v>
      </c>
    </row>
    <row r="364" spans="1:5" x14ac:dyDescent="0.2">
      <c r="A364" s="39">
        <v>6079</v>
      </c>
      <c r="B364" s="37" t="s">
        <v>3026</v>
      </c>
      <c r="C364" s="37" t="s">
        <v>2657</v>
      </c>
      <c r="D364" s="37" t="s">
        <v>2320</v>
      </c>
      <c r="E364" s="38" t="s">
        <v>3025</v>
      </c>
    </row>
    <row r="365" spans="1:5" x14ac:dyDescent="0.2">
      <c r="A365" s="39">
        <v>1091</v>
      </c>
      <c r="B365" s="37" t="s">
        <v>3027</v>
      </c>
      <c r="C365" s="37" t="s">
        <v>2316</v>
      </c>
      <c r="D365" s="37" t="s">
        <v>2320</v>
      </c>
      <c r="E365" s="38" t="s">
        <v>3028</v>
      </c>
    </row>
    <row r="366" spans="1:5" x14ac:dyDescent="0.2">
      <c r="A366" s="39">
        <v>1094</v>
      </c>
      <c r="B366" s="37" t="s">
        <v>3029</v>
      </c>
      <c r="C366" s="37" t="s">
        <v>2316</v>
      </c>
      <c r="D366" s="37" t="s">
        <v>2320</v>
      </c>
      <c r="E366" s="38" t="s">
        <v>3030</v>
      </c>
    </row>
    <row r="367" spans="1:5" x14ac:dyDescent="0.2">
      <c r="A367" s="39">
        <v>1095</v>
      </c>
      <c r="B367" s="37" t="s">
        <v>3031</v>
      </c>
      <c r="C367" s="37" t="s">
        <v>2316</v>
      </c>
      <c r="D367" s="37" t="s">
        <v>2320</v>
      </c>
      <c r="E367" s="38" t="s">
        <v>3032</v>
      </c>
    </row>
    <row r="368" spans="1:5" x14ac:dyDescent="0.2">
      <c r="A368" s="39">
        <v>1092</v>
      </c>
      <c r="B368" s="37" t="s">
        <v>3033</v>
      </c>
      <c r="C368" s="37" t="s">
        <v>2316</v>
      </c>
      <c r="D368" s="37" t="s">
        <v>2317</v>
      </c>
      <c r="E368" s="38" t="s">
        <v>3034</v>
      </c>
    </row>
    <row r="369" spans="1:5" x14ac:dyDescent="0.2">
      <c r="A369" s="39">
        <v>1093</v>
      </c>
      <c r="B369" s="37" t="s">
        <v>3035</v>
      </c>
      <c r="C369" s="37" t="s">
        <v>2316</v>
      </c>
      <c r="D369" s="37" t="s">
        <v>2320</v>
      </c>
      <c r="E369" s="38" t="s">
        <v>3036</v>
      </c>
    </row>
    <row r="370" spans="1:5" x14ac:dyDescent="0.2">
      <c r="A370" s="39">
        <v>1090</v>
      </c>
      <c r="B370" s="37" t="s">
        <v>3037</v>
      </c>
      <c r="C370" s="37" t="s">
        <v>2316</v>
      </c>
      <c r="D370" s="37" t="s">
        <v>2320</v>
      </c>
      <c r="E370" s="38" t="s">
        <v>3038</v>
      </c>
    </row>
    <row r="371" spans="1:5" x14ac:dyDescent="0.2">
      <c r="A371" s="39">
        <v>1096</v>
      </c>
      <c r="B371" s="37" t="s">
        <v>3039</v>
      </c>
      <c r="C371" s="37" t="s">
        <v>2316</v>
      </c>
      <c r="D371" s="37" t="s">
        <v>2320</v>
      </c>
      <c r="E371" s="38" t="s">
        <v>3040</v>
      </c>
    </row>
    <row r="372" spans="1:5" x14ac:dyDescent="0.2">
      <c r="A372" s="39">
        <v>1097</v>
      </c>
      <c r="B372" s="37" t="s">
        <v>3041</v>
      </c>
      <c r="C372" s="37" t="s">
        <v>2316</v>
      </c>
      <c r="D372" s="37" t="s">
        <v>2320</v>
      </c>
      <c r="E372" s="38" t="s">
        <v>3042</v>
      </c>
    </row>
    <row r="373" spans="1:5" x14ac:dyDescent="0.2">
      <c r="A373" s="39">
        <v>378</v>
      </c>
      <c r="B373" s="37" t="s">
        <v>3043</v>
      </c>
      <c r="C373" s="37" t="s">
        <v>2660</v>
      </c>
      <c r="D373" s="37" t="s">
        <v>2320</v>
      </c>
      <c r="E373" s="38" t="s">
        <v>3044</v>
      </c>
    </row>
    <row r="374" spans="1:5" x14ac:dyDescent="0.2">
      <c r="A374" s="39">
        <v>40911</v>
      </c>
      <c r="B374" s="37" t="s">
        <v>3045</v>
      </c>
      <c r="C374" s="37" t="s">
        <v>2663</v>
      </c>
      <c r="D374" s="37" t="s">
        <v>2320</v>
      </c>
      <c r="E374" s="38" t="s">
        <v>3046</v>
      </c>
    </row>
    <row r="375" spans="1:5" x14ac:dyDescent="0.2">
      <c r="A375" s="39">
        <v>33939</v>
      </c>
      <c r="B375" s="37" t="s">
        <v>3047</v>
      </c>
      <c r="C375" s="37" t="s">
        <v>2660</v>
      </c>
      <c r="D375" s="37" t="s">
        <v>2320</v>
      </c>
      <c r="E375" s="38" t="s">
        <v>3048</v>
      </c>
    </row>
    <row r="376" spans="1:5" x14ac:dyDescent="0.2">
      <c r="A376" s="39">
        <v>40815</v>
      </c>
      <c r="B376" s="37" t="s">
        <v>3049</v>
      </c>
      <c r="C376" s="37" t="s">
        <v>2663</v>
      </c>
      <c r="D376" s="37" t="s">
        <v>2320</v>
      </c>
      <c r="E376" s="38" t="s">
        <v>3050</v>
      </c>
    </row>
    <row r="377" spans="1:5" x14ac:dyDescent="0.2">
      <c r="A377" s="39">
        <v>34760</v>
      </c>
      <c r="B377" s="37" t="s">
        <v>3051</v>
      </c>
      <c r="C377" s="37" t="s">
        <v>2660</v>
      </c>
      <c r="D377" s="37" t="s">
        <v>2320</v>
      </c>
      <c r="E377" s="38" t="s">
        <v>3052</v>
      </c>
    </row>
    <row r="378" spans="1:5" x14ac:dyDescent="0.2">
      <c r="A378" s="39">
        <v>40935</v>
      </c>
      <c r="B378" s="37" t="s">
        <v>3053</v>
      </c>
      <c r="C378" s="37" t="s">
        <v>2663</v>
      </c>
      <c r="D378" s="37" t="s">
        <v>2320</v>
      </c>
      <c r="E378" s="38" t="s">
        <v>3054</v>
      </c>
    </row>
    <row r="379" spans="1:5" x14ac:dyDescent="0.2">
      <c r="A379" s="39">
        <v>33952</v>
      </c>
      <c r="B379" s="37" t="s">
        <v>3055</v>
      </c>
      <c r="C379" s="37" t="s">
        <v>2660</v>
      </c>
      <c r="D379" s="37" t="s">
        <v>2320</v>
      </c>
      <c r="E379" s="38" t="s">
        <v>3056</v>
      </c>
    </row>
    <row r="380" spans="1:5" x14ac:dyDescent="0.2">
      <c r="A380" s="39">
        <v>40816</v>
      </c>
      <c r="B380" s="37" t="s">
        <v>3057</v>
      </c>
      <c r="C380" s="37" t="s">
        <v>2663</v>
      </c>
      <c r="D380" s="37" t="s">
        <v>2320</v>
      </c>
      <c r="E380" s="38" t="s">
        <v>3058</v>
      </c>
    </row>
    <row r="381" spans="1:5" x14ac:dyDescent="0.2">
      <c r="A381" s="39">
        <v>33953</v>
      </c>
      <c r="B381" s="37" t="s">
        <v>3059</v>
      </c>
      <c r="C381" s="37" t="s">
        <v>2660</v>
      </c>
      <c r="D381" s="37" t="s">
        <v>2320</v>
      </c>
      <c r="E381" s="38" t="s">
        <v>3060</v>
      </c>
    </row>
    <row r="382" spans="1:5" x14ac:dyDescent="0.2">
      <c r="A382" s="39">
        <v>40817</v>
      </c>
      <c r="B382" s="37" t="s">
        <v>3061</v>
      </c>
      <c r="C382" s="37" t="s">
        <v>2663</v>
      </c>
      <c r="D382" s="37" t="s">
        <v>2320</v>
      </c>
      <c r="E382" s="38" t="s">
        <v>3062</v>
      </c>
    </row>
    <row r="383" spans="1:5" x14ac:dyDescent="0.2">
      <c r="A383" s="39">
        <v>13348</v>
      </c>
      <c r="B383" s="37" t="s">
        <v>3063</v>
      </c>
      <c r="C383" s="37" t="s">
        <v>2316</v>
      </c>
      <c r="D383" s="37" t="s">
        <v>2320</v>
      </c>
      <c r="E383" s="38" t="s">
        <v>3064</v>
      </c>
    </row>
    <row r="384" spans="1:5" x14ac:dyDescent="0.2">
      <c r="A384" s="39">
        <v>39211</v>
      </c>
      <c r="B384" s="37" t="s">
        <v>3065</v>
      </c>
      <c r="C384" s="37" t="s">
        <v>2316</v>
      </c>
      <c r="D384" s="37" t="s">
        <v>2320</v>
      </c>
      <c r="E384" s="38" t="s">
        <v>3066</v>
      </c>
    </row>
    <row r="385" spans="1:5" x14ac:dyDescent="0.2">
      <c r="A385" s="39">
        <v>39212</v>
      </c>
      <c r="B385" s="37" t="s">
        <v>3067</v>
      </c>
      <c r="C385" s="37" t="s">
        <v>2316</v>
      </c>
      <c r="D385" s="37" t="s">
        <v>2320</v>
      </c>
      <c r="E385" s="38" t="s">
        <v>2369</v>
      </c>
    </row>
    <row r="386" spans="1:5" x14ac:dyDescent="0.2">
      <c r="A386" s="39">
        <v>39208</v>
      </c>
      <c r="B386" s="37" t="s">
        <v>3068</v>
      </c>
      <c r="C386" s="37" t="s">
        <v>2316</v>
      </c>
      <c r="D386" s="37" t="s">
        <v>2320</v>
      </c>
      <c r="E386" s="38" t="s">
        <v>3069</v>
      </c>
    </row>
    <row r="387" spans="1:5" x14ac:dyDescent="0.2">
      <c r="A387" s="39">
        <v>39210</v>
      </c>
      <c r="B387" s="37" t="s">
        <v>3070</v>
      </c>
      <c r="C387" s="37" t="s">
        <v>2316</v>
      </c>
      <c r="D387" s="37" t="s">
        <v>2320</v>
      </c>
      <c r="E387" s="38" t="s">
        <v>3071</v>
      </c>
    </row>
    <row r="388" spans="1:5" x14ac:dyDescent="0.2">
      <c r="A388" s="39">
        <v>39214</v>
      </c>
      <c r="B388" s="37" t="s">
        <v>3072</v>
      </c>
      <c r="C388" s="37" t="s">
        <v>2316</v>
      </c>
      <c r="D388" s="37" t="s">
        <v>2320</v>
      </c>
      <c r="E388" s="38" t="s">
        <v>3015</v>
      </c>
    </row>
    <row r="389" spans="1:5" x14ac:dyDescent="0.2">
      <c r="A389" s="39">
        <v>39213</v>
      </c>
      <c r="B389" s="37" t="s">
        <v>3073</v>
      </c>
      <c r="C389" s="37" t="s">
        <v>2316</v>
      </c>
      <c r="D389" s="37" t="s">
        <v>2320</v>
      </c>
      <c r="E389" s="38" t="s">
        <v>3002</v>
      </c>
    </row>
    <row r="390" spans="1:5" x14ac:dyDescent="0.2">
      <c r="A390" s="39">
        <v>39209</v>
      </c>
      <c r="B390" s="37" t="s">
        <v>3074</v>
      </c>
      <c r="C390" s="37" t="s">
        <v>2316</v>
      </c>
      <c r="D390" s="37" t="s">
        <v>2320</v>
      </c>
      <c r="E390" s="38" t="s">
        <v>3075</v>
      </c>
    </row>
    <row r="391" spans="1:5" x14ac:dyDescent="0.2">
      <c r="A391" s="39">
        <v>39207</v>
      </c>
      <c r="B391" s="37" t="s">
        <v>3076</v>
      </c>
      <c r="C391" s="37" t="s">
        <v>2316</v>
      </c>
      <c r="D391" s="37" t="s">
        <v>2320</v>
      </c>
      <c r="E391" s="38" t="s">
        <v>3071</v>
      </c>
    </row>
    <row r="392" spans="1:5" x14ac:dyDescent="0.2">
      <c r="A392" s="39">
        <v>39215</v>
      </c>
      <c r="B392" s="37" t="s">
        <v>3077</v>
      </c>
      <c r="C392" s="37" t="s">
        <v>2316</v>
      </c>
      <c r="D392" s="37" t="s">
        <v>2320</v>
      </c>
      <c r="E392" s="38" t="s">
        <v>3078</v>
      </c>
    </row>
    <row r="393" spans="1:5" x14ac:dyDescent="0.2">
      <c r="A393" s="39">
        <v>39216</v>
      </c>
      <c r="B393" s="37" t="s">
        <v>3079</v>
      </c>
      <c r="C393" s="37" t="s">
        <v>2316</v>
      </c>
      <c r="D393" s="37" t="s">
        <v>2320</v>
      </c>
      <c r="E393" s="38" t="s">
        <v>3080</v>
      </c>
    </row>
    <row r="394" spans="1:5" x14ac:dyDescent="0.2">
      <c r="A394" s="39">
        <v>11267</v>
      </c>
      <c r="B394" s="37" t="s">
        <v>3081</v>
      </c>
      <c r="C394" s="37" t="s">
        <v>2316</v>
      </c>
      <c r="D394" s="37" t="s">
        <v>2320</v>
      </c>
      <c r="E394" s="38" t="s">
        <v>3082</v>
      </c>
    </row>
    <row r="395" spans="1:5" x14ac:dyDescent="0.2">
      <c r="A395" s="39">
        <v>379</v>
      </c>
      <c r="B395" s="37" t="s">
        <v>3083</v>
      </c>
      <c r="C395" s="37" t="s">
        <v>2316</v>
      </c>
      <c r="D395" s="37" t="s">
        <v>2320</v>
      </c>
      <c r="E395" s="38" t="s">
        <v>3084</v>
      </c>
    </row>
    <row r="396" spans="1:5" x14ac:dyDescent="0.2">
      <c r="A396" s="39">
        <v>510</v>
      </c>
      <c r="B396" s="37" t="s">
        <v>3085</v>
      </c>
      <c r="C396" s="37" t="s">
        <v>2435</v>
      </c>
      <c r="D396" s="37" t="s">
        <v>2320</v>
      </c>
      <c r="E396" s="38" t="s">
        <v>3086</v>
      </c>
    </row>
    <row r="397" spans="1:5" x14ac:dyDescent="0.2">
      <c r="A397" s="39">
        <v>516</v>
      </c>
      <c r="B397" s="37" t="s">
        <v>3087</v>
      </c>
      <c r="C397" s="37" t="s">
        <v>2435</v>
      </c>
      <c r="D397" s="37" t="s">
        <v>2320</v>
      </c>
      <c r="E397" s="38" t="s">
        <v>3088</v>
      </c>
    </row>
    <row r="398" spans="1:5" x14ac:dyDescent="0.2">
      <c r="A398" s="39">
        <v>509</v>
      </c>
      <c r="B398" s="37" t="s">
        <v>3089</v>
      </c>
      <c r="C398" s="37" t="s">
        <v>2435</v>
      </c>
      <c r="D398" s="37" t="s">
        <v>2320</v>
      </c>
      <c r="E398" s="38" t="s">
        <v>3090</v>
      </c>
    </row>
    <row r="399" spans="1:5" x14ac:dyDescent="0.2">
      <c r="A399" s="39">
        <v>40331</v>
      </c>
      <c r="B399" s="37" t="s">
        <v>3091</v>
      </c>
      <c r="C399" s="37" t="s">
        <v>2660</v>
      </c>
      <c r="D399" s="37" t="s">
        <v>2320</v>
      </c>
      <c r="E399" s="38" t="s">
        <v>3092</v>
      </c>
    </row>
    <row r="400" spans="1:5" x14ac:dyDescent="0.2">
      <c r="A400" s="39">
        <v>40930</v>
      </c>
      <c r="B400" s="37" t="s">
        <v>3093</v>
      </c>
      <c r="C400" s="37" t="s">
        <v>2663</v>
      </c>
      <c r="D400" s="37" t="s">
        <v>2320</v>
      </c>
      <c r="E400" s="38" t="s">
        <v>3094</v>
      </c>
    </row>
    <row r="401" spans="1:5" x14ac:dyDescent="0.2">
      <c r="A401" s="39">
        <v>11761</v>
      </c>
      <c r="B401" s="37" t="s">
        <v>3095</v>
      </c>
      <c r="C401" s="37" t="s">
        <v>2316</v>
      </c>
      <c r="D401" s="37" t="s">
        <v>2320</v>
      </c>
      <c r="E401" s="38" t="s">
        <v>3096</v>
      </c>
    </row>
    <row r="402" spans="1:5" x14ac:dyDescent="0.2">
      <c r="A402" s="39">
        <v>377</v>
      </c>
      <c r="B402" s="37" t="s">
        <v>3097</v>
      </c>
      <c r="C402" s="37" t="s">
        <v>2316</v>
      </c>
      <c r="D402" s="37" t="s">
        <v>2317</v>
      </c>
      <c r="E402" s="38" t="s">
        <v>3098</v>
      </c>
    </row>
    <row r="403" spans="1:5" x14ac:dyDescent="0.2">
      <c r="A403" s="39">
        <v>7588</v>
      </c>
      <c r="B403" s="37" t="s">
        <v>3099</v>
      </c>
      <c r="C403" s="37" t="s">
        <v>2316</v>
      </c>
      <c r="D403" s="37" t="s">
        <v>2317</v>
      </c>
      <c r="E403" s="38" t="s">
        <v>3100</v>
      </c>
    </row>
    <row r="404" spans="1:5" x14ac:dyDescent="0.2">
      <c r="A404" s="39">
        <v>34392</v>
      </c>
      <c r="B404" s="37" t="s">
        <v>3101</v>
      </c>
      <c r="C404" s="37" t="s">
        <v>2660</v>
      </c>
      <c r="D404" s="37" t="s">
        <v>2320</v>
      </c>
      <c r="E404" s="38" t="s">
        <v>3102</v>
      </c>
    </row>
    <row r="405" spans="1:5" x14ac:dyDescent="0.2">
      <c r="A405" s="39">
        <v>40908</v>
      </c>
      <c r="B405" s="37" t="s">
        <v>3103</v>
      </c>
      <c r="C405" s="37" t="s">
        <v>2663</v>
      </c>
      <c r="D405" s="37" t="s">
        <v>2320</v>
      </c>
      <c r="E405" s="38" t="s">
        <v>3104</v>
      </c>
    </row>
    <row r="406" spans="1:5" x14ac:dyDescent="0.2">
      <c r="A406" s="39">
        <v>34551</v>
      </c>
      <c r="B406" s="37" t="s">
        <v>3105</v>
      </c>
      <c r="C406" s="37" t="s">
        <v>2660</v>
      </c>
      <c r="D406" s="37" t="s">
        <v>2320</v>
      </c>
      <c r="E406" s="38" t="s">
        <v>2661</v>
      </c>
    </row>
    <row r="407" spans="1:5" x14ac:dyDescent="0.2">
      <c r="A407" s="39">
        <v>41078</v>
      </c>
      <c r="B407" s="37" t="s">
        <v>3106</v>
      </c>
      <c r="C407" s="37" t="s">
        <v>2663</v>
      </c>
      <c r="D407" s="37" t="s">
        <v>2320</v>
      </c>
      <c r="E407" s="38" t="s">
        <v>2664</v>
      </c>
    </row>
    <row r="408" spans="1:5" x14ac:dyDescent="0.2">
      <c r="A408" s="39">
        <v>246</v>
      </c>
      <c r="B408" s="37" t="s">
        <v>3107</v>
      </c>
      <c r="C408" s="37" t="s">
        <v>2660</v>
      </c>
      <c r="D408" s="37" t="s">
        <v>2320</v>
      </c>
      <c r="E408" s="38" t="s">
        <v>3108</v>
      </c>
    </row>
    <row r="409" spans="1:5" x14ac:dyDescent="0.2">
      <c r="A409" s="39">
        <v>40927</v>
      </c>
      <c r="B409" s="37" t="s">
        <v>3109</v>
      </c>
      <c r="C409" s="37" t="s">
        <v>2663</v>
      </c>
      <c r="D409" s="37" t="s">
        <v>2320</v>
      </c>
      <c r="E409" s="38" t="s">
        <v>3110</v>
      </c>
    </row>
    <row r="410" spans="1:5" x14ac:dyDescent="0.2">
      <c r="A410" s="39">
        <v>2350</v>
      </c>
      <c r="B410" s="37" t="s">
        <v>3111</v>
      </c>
      <c r="C410" s="37" t="s">
        <v>2660</v>
      </c>
      <c r="D410" s="37" t="s">
        <v>2320</v>
      </c>
      <c r="E410" s="38" t="s">
        <v>3112</v>
      </c>
    </row>
    <row r="411" spans="1:5" x14ac:dyDescent="0.2">
      <c r="A411" s="39">
        <v>40812</v>
      </c>
      <c r="B411" s="37" t="s">
        <v>3113</v>
      </c>
      <c r="C411" s="37" t="s">
        <v>2663</v>
      </c>
      <c r="D411" s="37" t="s">
        <v>2320</v>
      </c>
      <c r="E411" s="38" t="s">
        <v>3114</v>
      </c>
    </row>
    <row r="412" spans="1:5" x14ac:dyDescent="0.2">
      <c r="A412" s="39">
        <v>245</v>
      </c>
      <c r="B412" s="37" t="s">
        <v>3115</v>
      </c>
      <c r="C412" s="37" t="s">
        <v>2660</v>
      </c>
      <c r="D412" s="37" t="s">
        <v>2320</v>
      </c>
      <c r="E412" s="38" t="s">
        <v>3116</v>
      </c>
    </row>
    <row r="413" spans="1:5" x14ac:dyDescent="0.2">
      <c r="A413" s="39">
        <v>41090</v>
      </c>
      <c r="B413" s="37" t="s">
        <v>3117</v>
      </c>
      <c r="C413" s="37" t="s">
        <v>2663</v>
      </c>
      <c r="D413" s="37" t="s">
        <v>2320</v>
      </c>
      <c r="E413" s="38" t="s">
        <v>3118</v>
      </c>
    </row>
    <row r="414" spans="1:5" x14ac:dyDescent="0.2">
      <c r="A414" s="39">
        <v>251</v>
      </c>
      <c r="B414" s="37" t="s">
        <v>3119</v>
      </c>
      <c r="C414" s="37" t="s">
        <v>2660</v>
      </c>
      <c r="D414" s="37" t="s">
        <v>2320</v>
      </c>
      <c r="E414" s="38" t="s">
        <v>3120</v>
      </c>
    </row>
    <row r="415" spans="1:5" x14ac:dyDescent="0.2">
      <c r="A415" s="39">
        <v>40975</v>
      </c>
      <c r="B415" s="37" t="s">
        <v>3121</v>
      </c>
      <c r="C415" s="37" t="s">
        <v>2663</v>
      </c>
      <c r="D415" s="37" t="s">
        <v>2320</v>
      </c>
      <c r="E415" s="38" t="s">
        <v>3122</v>
      </c>
    </row>
    <row r="416" spans="1:5" x14ac:dyDescent="0.2">
      <c r="A416" s="39">
        <v>6127</v>
      </c>
      <c r="B416" s="37" t="s">
        <v>3123</v>
      </c>
      <c r="C416" s="37" t="s">
        <v>2660</v>
      </c>
      <c r="D416" s="37" t="s">
        <v>2320</v>
      </c>
      <c r="E416" s="38" t="s">
        <v>2661</v>
      </c>
    </row>
    <row r="417" spans="1:5" x14ac:dyDescent="0.2">
      <c r="A417" s="39">
        <v>41072</v>
      </c>
      <c r="B417" s="37" t="s">
        <v>3124</v>
      </c>
      <c r="C417" s="37" t="s">
        <v>2663</v>
      </c>
      <c r="D417" s="37" t="s">
        <v>2320</v>
      </c>
      <c r="E417" s="38" t="s">
        <v>2664</v>
      </c>
    </row>
    <row r="418" spans="1:5" x14ac:dyDescent="0.2">
      <c r="A418" s="39">
        <v>6121</v>
      </c>
      <c r="B418" s="37" t="s">
        <v>3125</v>
      </c>
      <c r="C418" s="37" t="s">
        <v>2660</v>
      </c>
      <c r="D418" s="37" t="s">
        <v>2320</v>
      </c>
      <c r="E418" s="38" t="s">
        <v>3126</v>
      </c>
    </row>
    <row r="419" spans="1:5" x14ac:dyDescent="0.2">
      <c r="A419" s="39">
        <v>41071</v>
      </c>
      <c r="B419" s="37" t="s">
        <v>3127</v>
      </c>
      <c r="C419" s="37" t="s">
        <v>2663</v>
      </c>
      <c r="D419" s="37" t="s">
        <v>2320</v>
      </c>
      <c r="E419" s="38" t="s">
        <v>3128</v>
      </c>
    </row>
    <row r="420" spans="1:5" x14ac:dyDescent="0.2">
      <c r="A420" s="39">
        <v>244</v>
      </c>
      <c r="B420" s="37" t="s">
        <v>3129</v>
      </c>
      <c r="C420" s="37" t="s">
        <v>2660</v>
      </c>
      <c r="D420" s="37" t="s">
        <v>2320</v>
      </c>
      <c r="E420" s="38" t="s">
        <v>3130</v>
      </c>
    </row>
    <row r="421" spans="1:5" x14ac:dyDescent="0.2">
      <c r="A421" s="39">
        <v>41093</v>
      </c>
      <c r="B421" s="37" t="s">
        <v>3131</v>
      </c>
      <c r="C421" s="37" t="s">
        <v>2663</v>
      </c>
      <c r="D421" s="37" t="s">
        <v>2320</v>
      </c>
      <c r="E421" s="38" t="s">
        <v>3132</v>
      </c>
    </row>
    <row r="422" spans="1:5" x14ac:dyDescent="0.2">
      <c r="A422" s="39">
        <v>532</v>
      </c>
      <c r="B422" s="37" t="s">
        <v>3133</v>
      </c>
      <c r="C422" s="37" t="s">
        <v>2660</v>
      </c>
      <c r="D422" s="37" t="s">
        <v>2320</v>
      </c>
      <c r="E422" s="38" t="s">
        <v>3134</v>
      </c>
    </row>
    <row r="423" spans="1:5" x14ac:dyDescent="0.2">
      <c r="A423" s="39">
        <v>40931</v>
      </c>
      <c r="B423" s="37" t="s">
        <v>3135</v>
      </c>
      <c r="C423" s="37" t="s">
        <v>2663</v>
      </c>
      <c r="D423" s="37" t="s">
        <v>2320</v>
      </c>
      <c r="E423" s="38" t="s">
        <v>3136</v>
      </c>
    </row>
    <row r="424" spans="1:5" x14ac:dyDescent="0.2">
      <c r="A424" s="39">
        <v>36150</v>
      </c>
      <c r="B424" s="37" t="s">
        <v>3137</v>
      </c>
      <c r="C424" s="37" t="s">
        <v>2316</v>
      </c>
      <c r="D424" s="37" t="s">
        <v>2320</v>
      </c>
      <c r="E424" s="38" t="s">
        <v>3138</v>
      </c>
    </row>
    <row r="425" spans="1:5" x14ac:dyDescent="0.2">
      <c r="A425" s="39">
        <v>4760</v>
      </c>
      <c r="B425" s="37" t="s">
        <v>3139</v>
      </c>
      <c r="C425" s="37" t="s">
        <v>2660</v>
      </c>
      <c r="D425" s="37" t="s">
        <v>2320</v>
      </c>
      <c r="E425" s="38" t="s">
        <v>3044</v>
      </c>
    </row>
    <row r="426" spans="1:5" x14ac:dyDescent="0.2">
      <c r="A426" s="39">
        <v>41069</v>
      </c>
      <c r="B426" s="37" t="s">
        <v>3140</v>
      </c>
      <c r="C426" s="37" t="s">
        <v>2663</v>
      </c>
      <c r="D426" s="37" t="s">
        <v>2320</v>
      </c>
      <c r="E426" s="38" t="s">
        <v>3046</v>
      </c>
    </row>
    <row r="427" spans="1:5" x14ac:dyDescent="0.2">
      <c r="A427" s="39">
        <v>10422</v>
      </c>
      <c r="B427" s="37" t="s">
        <v>3141</v>
      </c>
      <c r="C427" s="37" t="s">
        <v>2316</v>
      </c>
      <c r="D427" s="37" t="s">
        <v>2320</v>
      </c>
      <c r="E427" s="38" t="s">
        <v>3142</v>
      </c>
    </row>
    <row r="428" spans="1:5" x14ac:dyDescent="0.2">
      <c r="A428" s="39">
        <v>44019</v>
      </c>
      <c r="B428" s="37" t="s">
        <v>3143</v>
      </c>
      <c r="C428" s="37" t="s">
        <v>2316</v>
      </c>
      <c r="D428" s="37" t="s">
        <v>2320</v>
      </c>
      <c r="E428" s="38" t="s">
        <v>3144</v>
      </c>
    </row>
    <row r="429" spans="1:5" x14ac:dyDescent="0.2">
      <c r="A429" s="39">
        <v>36520</v>
      </c>
      <c r="B429" s="37" t="s">
        <v>3145</v>
      </c>
      <c r="C429" s="37" t="s">
        <v>2316</v>
      </c>
      <c r="D429" s="37" t="s">
        <v>2320</v>
      </c>
      <c r="E429" s="38" t="s">
        <v>3146</v>
      </c>
    </row>
    <row r="430" spans="1:5" x14ac:dyDescent="0.2">
      <c r="A430" s="39">
        <v>42319</v>
      </c>
      <c r="B430" s="37" t="s">
        <v>3147</v>
      </c>
      <c r="C430" s="37" t="s">
        <v>2316</v>
      </c>
      <c r="D430" s="37" t="s">
        <v>2320</v>
      </c>
      <c r="E430" s="38" t="s">
        <v>3148</v>
      </c>
    </row>
    <row r="431" spans="1:5" x14ac:dyDescent="0.2">
      <c r="A431" s="39">
        <v>10420</v>
      </c>
      <c r="B431" s="37" t="s">
        <v>3149</v>
      </c>
      <c r="C431" s="37" t="s">
        <v>2316</v>
      </c>
      <c r="D431" s="37" t="s">
        <v>2317</v>
      </c>
      <c r="E431" s="38" t="s">
        <v>3150</v>
      </c>
    </row>
    <row r="432" spans="1:5" x14ac:dyDescent="0.2">
      <c r="A432" s="39">
        <v>10421</v>
      </c>
      <c r="B432" s="37" t="s">
        <v>3151</v>
      </c>
      <c r="C432" s="37" t="s">
        <v>2316</v>
      </c>
      <c r="D432" s="37" t="s">
        <v>2320</v>
      </c>
      <c r="E432" s="38" t="s">
        <v>3152</v>
      </c>
    </row>
    <row r="433" spans="1:5" x14ac:dyDescent="0.2">
      <c r="A433" s="39">
        <v>11786</v>
      </c>
      <c r="B433" s="37" t="s">
        <v>3153</v>
      </c>
      <c r="C433" s="37" t="s">
        <v>2316</v>
      </c>
      <c r="D433" s="37" t="s">
        <v>2320</v>
      </c>
      <c r="E433" s="38" t="s">
        <v>3154</v>
      </c>
    </row>
    <row r="434" spans="1:5" x14ac:dyDescent="0.2">
      <c r="A434" s="39">
        <v>10</v>
      </c>
      <c r="B434" s="37" t="s">
        <v>3155</v>
      </c>
      <c r="C434" s="37" t="s">
        <v>2316</v>
      </c>
      <c r="D434" s="37" t="s">
        <v>2320</v>
      </c>
      <c r="E434" s="38" t="s">
        <v>3156</v>
      </c>
    </row>
    <row r="435" spans="1:5" x14ac:dyDescent="0.2">
      <c r="A435" s="39">
        <v>4815</v>
      </c>
      <c r="B435" s="37" t="s">
        <v>3157</v>
      </c>
      <c r="C435" s="37" t="s">
        <v>2316</v>
      </c>
      <c r="D435" s="37" t="s">
        <v>2320</v>
      </c>
      <c r="E435" s="38" t="s">
        <v>3158</v>
      </c>
    </row>
    <row r="436" spans="1:5" x14ac:dyDescent="0.2">
      <c r="A436" s="39">
        <v>541</v>
      </c>
      <c r="B436" s="37" t="s">
        <v>3159</v>
      </c>
      <c r="C436" s="37" t="s">
        <v>2316</v>
      </c>
      <c r="D436" s="37" t="s">
        <v>2317</v>
      </c>
      <c r="E436" s="38" t="s">
        <v>3160</v>
      </c>
    </row>
    <row r="437" spans="1:5" x14ac:dyDescent="0.2">
      <c r="A437" s="39">
        <v>542</v>
      </c>
      <c r="B437" s="37" t="s">
        <v>3161</v>
      </c>
      <c r="C437" s="37" t="s">
        <v>2316</v>
      </c>
      <c r="D437" s="37" t="s">
        <v>2320</v>
      </c>
      <c r="E437" s="38" t="s">
        <v>3162</v>
      </c>
    </row>
    <row r="438" spans="1:5" x14ac:dyDescent="0.2">
      <c r="A438" s="39">
        <v>540</v>
      </c>
      <c r="B438" s="37" t="s">
        <v>3163</v>
      </c>
      <c r="C438" s="37" t="s">
        <v>2316</v>
      </c>
      <c r="D438" s="37" t="s">
        <v>2320</v>
      </c>
      <c r="E438" s="38" t="s">
        <v>3164</v>
      </c>
    </row>
    <row r="439" spans="1:5" x14ac:dyDescent="0.2">
      <c r="A439" s="39">
        <v>38364</v>
      </c>
      <c r="B439" s="37" t="s">
        <v>3165</v>
      </c>
      <c r="C439" s="37" t="s">
        <v>2316</v>
      </c>
      <c r="D439" s="37" t="s">
        <v>2320</v>
      </c>
      <c r="E439" s="38" t="s">
        <v>3166</v>
      </c>
    </row>
    <row r="440" spans="1:5" x14ac:dyDescent="0.2">
      <c r="A440" s="39">
        <v>11692</v>
      </c>
      <c r="B440" s="37" t="s">
        <v>3167</v>
      </c>
      <c r="C440" s="37" t="s">
        <v>2327</v>
      </c>
      <c r="D440" s="37" t="s">
        <v>2320</v>
      </c>
      <c r="E440" s="38" t="s">
        <v>3168</v>
      </c>
    </row>
    <row r="441" spans="1:5" x14ac:dyDescent="0.2">
      <c r="A441" s="39">
        <v>1746</v>
      </c>
      <c r="B441" s="37" t="s">
        <v>3169</v>
      </c>
      <c r="C441" s="37" t="s">
        <v>2316</v>
      </c>
      <c r="D441" s="37" t="s">
        <v>2317</v>
      </c>
      <c r="E441" s="38" t="s">
        <v>3170</v>
      </c>
    </row>
    <row r="442" spans="1:5" x14ac:dyDescent="0.2">
      <c r="A442" s="39">
        <v>1748</v>
      </c>
      <c r="B442" s="37" t="s">
        <v>3171</v>
      </c>
      <c r="C442" s="37" t="s">
        <v>2316</v>
      </c>
      <c r="D442" s="37" t="s">
        <v>2320</v>
      </c>
      <c r="E442" s="38" t="s">
        <v>3172</v>
      </c>
    </row>
    <row r="443" spans="1:5" x14ac:dyDescent="0.2">
      <c r="A443" s="39">
        <v>1749</v>
      </c>
      <c r="B443" s="37" t="s">
        <v>3173</v>
      </c>
      <c r="C443" s="37" t="s">
        <v>2316</v>
      </c>
      <c r="D443" s="37" t="s">
        <v>2320</v>
      </c>
      <c r="E443" s="38" t="s">
        <v>3174</v>
      </c>
    </row>
    <row r="444" spans="1:5" x14ac:dyDescent="0.2">
      <c r="A444" s="39">
        <v>37412</v>
      </c>
      <c r="B444" s="37" t="s">
        <v>3175</v>
      </c>
      <c r="C444" s="37" t="s">
        <v>2316</v>
      </c>
      <c r="D444" s="37" t="s">
        <v>2320</v>
      </c>
      <c r="E444" s="38" t="s">
        <v>3176</v>
      </c>
    </row>
    <row r="445" spans="1:5" x14ac:dyDescent="0.2">
      <c r="A445" s="39">
        <v>1745</v>
      </c>
      <c r="B445" s="37" t="s">
        <v>3177</v>
      </c>
      <c r="C445" s="37" t="s">
        <v>2316</v>
      </c>
      <c r="D445" s="37" t="s">
        <v>2320</v>
      </c>
      <c r="E445" s="38" t="s">
        <v>3178</v>
      </c>
    </row>
    <row r="446" spans="1:5" x14ac:dyDescent="0.2">
      <c r="A446" s="39">
        <v>1750</v>
      </c>
      <c r="B446" s="37" t="s">
        <v>3179</v>
      </c>
      <c r="C446" s="37" t="s">
        <v>2316</v>
      </c>
      <c r="D446" s="37" t="s">
        <v>2320</v>
      </c>
      <c r="E446" s="38" t="s">
        <v>3180</v>
      </c>
    </row>
    <row r="447" spans="1:5" x14ac:dyDescent="0.2">
      <c r="A447" s="39">
        <v>11687</v>
      </c>
      <c r="B447" s="37" t="s">
        <v>3181</v>
      </c>
      <c r="C447" s="37" t="s">
        <v>2336</v>
      </c>
      <c r="D447" s="37" t="s">
        <v>2320</v>
      </c>
      <c r="E447" s="38" t="s">
        <v>3182</v>
      </c>
    </row>
    <row r="448" spans="1:5" x14ac:dyDescent="0.2">
      <c r="A448" s="39">
        <v>11689</v>
      </c>
      <c r="B448" s="37" t="s">
        <v>3183</v>
      </c>
      <c r="C448" s="37" t="s">
        <v>2336</v>
      </c>
      <c r="D448" s="37" t="s">
        <v>2320</v>
      </c>
      <c r="E448" s="38" t="s">
        <v>3184</v>
      </c>
    </row>
    <row r="449" spans="1:5" x14ac:dyDescent="0.2">
      <c r="A449" s="39">
        <v>11693</v>
      </c>
      <c r="B449" s="37" t="s">
        <v>3185</v>
      </c>
      <c r="C449" s="37" t="s">
        <v>2327</v>
      </c>
      <c r="D449" s="37" t="s">
        <v>2320</v>
      </c>
      <c r="E449" s="38" t="s">
        <v>3186</v>
      </c>
    </row>
    <row r="450" spans="1:5" x14ac:dyDescent="0.2">
      <c r="A450" s="39">
        <v>36215</v>
      </c>
      <c r="B450" s="37" t="s">
        <v>3187</v>
      </c>
      <c r="C450" s="37" t="s">
        <v>2316</v>
      </c>
      <c r="D450" s="37" t="s">
        <v>2320</v>
      </c>
      <c r="E450" s="38" t="s">
        <v>3188</v>
      </c>
    </row>
    <row r="451" spans="1:5" x14ac:dyDescent="0.2">
      <c r="A451" s="39">
        <v>42439</v>
      </c>
      <c r="B451" s="37" t="s">
        <v>3189</v>
      </c>
      <c r="C451" s="37" t="s">
        <v>2316</v>
      </c>
      <c r="D451" s="37" t="s">
        <v>2320</v>
      </c>
      <c r="E451" s="38" t="s">
        <v>3190</v>
      </c>
    </row>
    <row r="452" spans="1:5" x14ac:dyDescent="0.2">
      <c r="A452" s="39">
        <v>38381</v>
      </c>
      <c r="B452" s="37" t="s">
        <v>3191</v>
      </c>
      <c r="C452" s="37" t="s">
        <v>2316</v>
      </c>
      <c r="D452" s="37" t="s">
        <v>2320</v>
      </c>
      <c r="E452" s="38" t="s">
        <v>3192</v>
      </c>
    </row>
    <row r="453" spans="1:5" x14ac:dyDescent="0.2">
      <c r="A453" s="39">
        <v>39621</v>
      </c>
      <c r="B453" s="37" t="s">
        <v>3193</v>
      </c>
      <c r="C453" s="37" t="s">
        <v>3194</v>
      </c>
      <c r="D453" s="37" t="s">
        <v>2320</v>
      </c>
      <c r="E453" s="38" t="s">
        <v>3195</v>
      </c>
    </row>
    <row r="454" spans="1:5" x14ac:dyDescent="0.2">
      <c r="A454" s="39">
        <v>39624</v>
      </c>
      <c r="B454" s="37" t="s">
        <v>3196</v>
      </c>
      <c r="C454" s="37" t="s">
        <v>3194</v>
      </c>
      <c r="D454" s="37" t="s">
        <v>2320</v>
      </c>
      <c r="E454" s="38" t="s">
        <v>3197</v>
      </c>
    </row>
    <row r="455" spans="1:5" x14ac:dyDescent="0.2">
      <c r="A455" s="39">
        <v>39615</v>
      </c>
      <c r="B455" s="37" t="s">
        <v>3198</v>
      </c>
      <c r="C455" s="37" t="s">
        <v>2316</v>
      </c>
      <c r="D455" s="37" t="s">
        <v>2320</v>
      </c>
      <c r="E455" s="38" t="s">
        <v>3199</v>
      </c>
    </row>
    <row r="456" spans="1:5" x14ac:dyDescent="0.2">
      <c r="A456" s="39">
        <v>39620</v>
      </c>
      <c r="B456" s="37" t="s">
        <v>3200</v>
      </c>
      <c r="C456" s="37" t="s">
        <v>2316</v>
      </c>
      <c r="D456" s="37" t="s">
        <v>2320</v>
      </c>
      <c r="E456" s="38" t="s">
        <v>3201</v>
      </c>
    </row>
    <row r="457" spans="1:5" x14ac:dyDescent="0.2">
      <c r="A457" s="39">
        <v>39623</v>
      </c>
      <c r="B457" s="37" t="s">
        <v>3202</v>
      </c>
      <c r="C457" s="37" t="s">
        <v>2316</v>
      </c>
      <c r="D457" s="37" t="s">
        <v>2320</v>
      </c>
      <c r="E457" s="38" t="s">
        <v>3203</v>
      </c>
    </row>
    <row r="458" spans="1:5" x14ac:dyDescent="0.2">
      <c r="A458" s="39">
        <v>36207</v>
      </c>
      <c r="B458" s="37" t="s">
        <v>3204</v>
      </c>
      <c r="C458" s="37" t="s">
        <v>2316</v>
      </c>
      <c r="D458" s="37" t="s">
        <v>2320</v>
      </c>
      <c r="E458" s="38" t="s">
        <v>3205</v>
      </c>
    </row>
    <row r="459" spans="1:5" x14ac:dyDescent="0.2">
      <c r="A459" s="39">
        <v>36209</v>
      </c>
      <c r="B459" s="37" t="s">
        <v>3206</v>
      </c>
      <c r="C459" s="37" t="s">
        <v>2316</v>
      </c>
      <c r="D459" s="37" t="s">
        <v>2320</v>
      </c>
      <c r="E459" s="38" t="s">
        <v>3207</v>
      </c>
    </row>
    <row r="460" spans="1:5" x14ac:dyDescent="0.2">
      <c r="A460" s="39">
        <v>36210</v>
      </c>
      <c r="B460" s="37" t="s">
        <v>3208</v>
      </c>
      <c r="C460" s="37" t="s">
        <v>2316</v>
      </c>
      <c r="D460" s="37" t="s">
        <v>2320</v>
      </c>
      <c r="E460" s="38" t="s">
        <v>3209</v>
      </c>
    </row>
    <row r="461" spans="1:5" x14ac:dyDescent="0.2">
      <c r="A461" s="39">
        <v>36204</v>
      </c>
      <c r="B461" s="37" t="s">
        <v>3210</v>
      </c>
      <c r="C461" s="37" t="s">
        <v>2316</v>
      </c>
      <c r="D461" s="37" t="s">
        <v>2320</v>
      </c>
      <c r="E461" s="38" t="s">
        <v>3211</v>
      </c>
    </row>
    <row r="462" spans="1:5" x14ac:dyDescent="0.2">
      <c r="A462" s="39">
        <v>36205</v>
      </c>
      <c r="B462" s="37" t="s">
        <v>3212</v>
      </c>
      <c r="C462" s="37" t="s">
        <v>2316</v>
      </c>
      <c r="D462" s="37" t="s">
        <v>2320</v>
      </c>
      <c r="E462" s="38" t="s">
        <v>3213</v>
      </c>
    </row>
    <row r="463" spans="1:5" x14ac:dyDescent="0.2">
      <c r="A463" s="39">
        <v>36081</v>
      </c>
      <c r="B463" s="37" t="s">
        <v>3214</v>
      </c>
      <c r="C463" s="37" t="s">
        <v>2316</v>
      </c>
      <c r="D463" s="37" t="s">
        <v>2317</v>
      </c>
      <c r="E463" s="38" t="s">
        <v>3215</v>
      </c>
    </row>
    <row r="464" spans="1:5" x14ac:dyDescent="0.2">
      <c r="A464" s="39">
        <v>36206</v>
      </c>
      <c r="B464" s="37" t="s">
        <v>3216</v>
      </c>
      <c r="C464" s="37" t="s">
        <v>2316</v>
      </c>
      <c r="D464" s="37" t="s">
        <v>2320</v>
      </c>
      <c r="E464" s="38" t="s">
        <v>3217</v>
      </c>
    </row>
    <row r="465" spans="1:5" x14ac:dyDescent="0.2">
      <c r="A465" s="39">
        <v>36218</v>
      </c>
      <c r="B465" s="37" t="s">
        <v>3218</v>
      </c>
      <c r="C465" s="37" t="s">
        <v>2316</v>
      </c>
      <c r="D465" s="37" t="s">
        <v>2320</v>
      </c>
      <c r="E465" s="38" t="s">
        <v>3219</v>
      </c>
    </row>
    <row r="466" spans="1:5" x14ac:dyDescent="0.2">
      <c r="A466" s="39">
        <v>36220</v>
      </c>
      <c r="B466" s="37" t="s">
        <v>3220</v>
      </c>
      <c r="C466" s="37" t="s">
        <v>2316</v>
      </c>
      <c r="D466" s="37" t="s">
        <v>2320</v>
      </c>
      <c r="E466" s="38" t="s">
        <v>3221</v>
      </c>
    </row>
    <row r="467" spans="1:5" x14ac:dyDescent="0.2">
      <c r="A467" s="39">
        <v>36080</v>
      </c>
      <c r="B467" s="37" t="s">
        <v>3222</v>
      </c>
      <c r="C467" s="37" t="s">
        <v>2316</v>
      </c>
      <c r="D467" s="37" t="s">
        <v>2317</v>
      </c>
      <c r="E467" s="38" t="s">
        <v>3223</v>
      </c>
    </row>
    <row r="468" spans="1:5" x14ac:dyDescent="0.2">
      <c r="A468" s="39">
        <v>36223</v>
      </c>
      <c r="B468" s="37" t="s">
        <v>3224</v>
      </c>
      <c r="C468" s="37" t="s">
        <v>2316</v>
      </c>
      <c r="D468" s="37" t="s">
        <v>2320</v>
      </c>
      <c r="E468" s="38" t="s">
        <v>3225</v>
      </c>
    </row>
    <row r="469" spans="1:5" x14ac:dyDescent="0.2">
      <c r="A469" s="39">
        <v>546</v>
      </c>
      <c r="B469" s="37" t="s">
        <v>3226</v>
      </c>
      <c r="C469" s="37" t="s">
        <v>2435</v>
      </c>
      <c r="D469" s="37" t="s">
        <v>2317</v>
      </c>
      <c r="E469" s="38" t="s">
        <v>3227</v>
      </c>
    </row>
    <row r="470" spans="1:5" x14ac:dyDescent="0.2">
      <c r="A470" s="39">
        <v>566</v>
      </c>
      <c r="B470" s="37" t="s">
        <v>3228</v>
      </c>
      <c r="C470" s="37" t="s">
        <v>2336</v>
      </c>
      <c r="D470" s="37" t="s">
        <v>2320</v>
      </c>
      <c r="E470" s="38" t="s">
        <v>3229</v>
      </c>
    </row>
    <row r="471" spans="1:5" x14ac:dyDescent="0.2">
      <c r="A471" s="39">
        <v>565</v>
      </c>
      <c r="B471" s="37" t="s">
        <v>3230</v>
      </c>
      <c r="C471" s="37" t="s">
        <v>2336</v>
      </c>
      <c r="D471" s="37" t="s">
        <v>2320</v>
      </c>
      <c r="E471" s="38" t="s">
        <v>3231</v>
      </c>
    </row>
    <row r="472" spans="1:5" x14ac:dyDescent="0.2">
      <c r="A472" s="39">
        <v>555</v>
      </c>
      <c r="B472" s="37" t="s">
        <v>3232</v>
      </c>
      <c r="C472" s="37" t="s">
        <v>2336</v>
      </c>
      <c r="D472" s="37" t="s">
        <v>2320</v>
      </c>
      <c r="E472" s="38" t="s">
        <v>3233</v>
      </c>
    </row>
    <row r="473" spans="1:5" x14ac:dyDescent="0.2">
      <c r="A473" s="39">
        <v>557</v>
      </c>
      <c r="B473" s="37" t="s">
        <v>3234</v>
      </c>
      <c r="C473" s="37" t="s">
        <v>2336</v>
      </c>
      <c r="D473" s="37" t="s">
        <v>2320</v>
      </c>
      <c r="E473" s="38" t="s">
        <v>3235</v>
      </c>
    </row>
    <row r="474" spans="1:5" x14ac:dyDescent="0.2">
      <c r="A474" s="39">
        <v>552</v>
      </c>
      <c r="B474" s="37" t="s">
        <v>3236</v>
      </c>
      <c r="C474" s="37" t="s">
        <v>2336</v>
      </c>
      <c r="D474" s="37" t="s">
        <v>2320</v>
      </c>
      <c r="E474" s="38" t="s">
        <v>3237</v>
      </c>
    </row>
    <row r="475" spans="1:5" x14ac:dyDescent="0.2">
      <c r="A475" s="39">
        <v>563</v>
      </c>
      <c r="B475" s="37" t="s">
        <v>3238</v>
      </c>
      <c r="C475" s="37" t="s">
        <v>2336</v>
      </c>
      <c r="D475" s="37" t="s">
        <v>2320</v>
      </c>
      <c r="E475" s="38" t="s">
        <v>3239</v>
      </c>
    </row>
    <row r="476" spans="1:5" x14ac:dyDescent="0.2">
      <c r="A476" s="39">
        <v>549</v>
      </c>
      <c r="B476" s="37" t="s">
        <v>3240</v>
      </c>
      <c r="C476" s="37" t="s">
        <v>2336</v>
      </c>
      <c r="D476" s="37" t="s">
        <v>2320</v>
      </c>
      <c r="E476" s="38" t="s">
        <v>3241</v>
      </c>
    </row>
    <row r="477" spans="1:5" x14ac:dyDescent="0.2">
      <c r="A477" s="39">
        <v>551</v>
      </c>
      <c r="B477" s="37" t="s">
        <v>3242</v>
      </c>
      <c r="C477" s="37" t="s">
        <v>2336</v>
      </c>
      <c r="D477" s="37" t="s">
        <v>2320</v>
      </c>
      <c r="E477" s="38" t="s">
        <v>3243</v>
      </c>
    </row>
    <row r="478" spans="1:5" x14ac:dyDescent="0.2">
      <c r="A478" s="39">
        <v>559</v>
      </c>
      <c r="B478" s="37" t="s">
        <v>3244</v>
      </c>
      <c r="C478" s="37" t="s">
        <v>2336</v>
      </c>
      <c r="D478" s="37" t="s">
        <v>2320</v>
      </c>
      <c r="E478" s="38" t="s">
        <v>3245</v>
      </c>
    </row>
    <row r="479" spans="1:5" x14ac:dyDescent="0.2">
      <c r="A479" s="39">
        <v>560</v>
      </c>
      <c r="B479" s="37" t="s">
        <v>3246</v>
      </c>
      <c r="C479" s="37" t="s">
        <v>2336</v>
      </c>
      <c r="D479" s="37" t="s">
        <v>2320</v>
      </c>
      <c r="E479" s="38" t="s">
        <v>3247</v>
      </c>
    </row>
    <row r="480" spans="1:5" x14ac:dyDescent="0.2">
      <c r="A480" s="39">
        <v>547</v>
      </c>
      <c r="B480" s="37" t="s">
        <v>3248</v>
      </c>
      <c r="C480" s="37" t="s">
        <v>2336</v>
      </c>
      <c r="D480" s="37" t="s">
        <v>2320</v>
      </c>
      <c r="E480" s="38" t="s">
        <v>3249</v>
      </c>
    </row>
    <row r="481" spans="1:5" x14ac:dyDescent="0.2">
      <c r="A481" s="39">
        <v>38127</v>
      </c>
      <c r="B481" s="37" t="s">
        <v>3250</v>
      </c>
      <c r="C481" s="37" t="s">
        <v>2316</v>
      </c>
      <c r="D481" s="37" t="s">
        <v>2320</v>
      </c>
      <c r="E481" s="38" t="s">
        <v>3251</v>
      </c>
    </row>
    <row r="482" spans="1:5" x14ac:dyDescent="0.2">
      <c r="A482" s="39">
        <v>38060</v>
      </c>
      <c r="B482" s="37" t="s">
        <v>3252</v>
      </c>
      <c r="C482" s="37" t="s">
        <v>2316</v>
      </c>
      <c r="D482" s="37" t="s">
        <v>2320</v>
      </c>
      <c r="E482" s="38" t="s">
        <v>3253</v>
      </c>
    </row>
    <row r="483" spans="1:5" x14ac:dyDescent="0.2">
      <c r="A483" s="39">
        <v>10956</v>
      </c>
      <c r="B483" s="37" t="s">
        <v>3254</v>
      </c>
      <c r="C483" s="37" t="s">
        <v>2316</v>
      </c>
      <c r="D483" s="37" t="s">
        <v>2320</v>
      </c>
      <c r="E483" s="38" t="s">
        <v>3255</v>
      </c>
    </row>
    <row r="484" spans="1:5" x14ac:dyDescent="0.2">
      <c r="A484" s="39">
        <v>39380</v>
      </c>
      <c r="B484" s="37" t="s">
        <v>3256</v>
      </c>
      <c r="C484" s="37" t="s">
        <v>2316</v>
      </c>
      <c r="D484" s="37" t="s">
        <v>2320</v>
      </c>
      <c r="E484" s="38" t="s">
        <v>3257</v>
      </c>
    </row>
    <row r="485" spans="1:5" x14ac:dyDescent="0.2">
      <c r="A485" s="39">
        <v>37597</v>
      </c>
      <c r="B485" s="37" t="s">
        <v>3258</v>
      </c>
      <c r="C485" s="37" t="s">
        <v>2316</v>
      </c>
      <c r="D485" s="37" t="s">
        <v>2320</v>
      </c>
      <c r="E485" s="38" t="s">
        <v>3259</v>
      </c>
    </row>
    <row r="486" spans="1:5" x14ac:dyDescent="0.2">
      <c r="A486" s="39">
        <v>183</v>
      </c>
      <c r="B486" s="37" t="s">
        <v>3260</v>
      </c>
      <c r="C486" s="37" t="s">
        <v>3261</v>
      </c>
      <c r="D486" s="37" t="s">
        <v>2317</v>
      </c>
      <c r="E486" s="38" t="s">
        <v>3262</v>
      </c>
    </row>
    <row r="487" spans="1:5" x14ac:dyDescent="0.2">
      <c r="A487" s="39">
        <v>184</v>
      </c>
      <c r="B487" s="37" t="s">
        <v>3263</v>
      </c>
      <c r="C487" s="37" t="s">
        <v>3261</v>
      </c>
      <c r="D487" s="37" t="s">
        <v>2320</v>
      </c>
      <c r="E487" s="38" t="s">
        <v>3264</v>
      </c>
    </row>
    <row r="488" spans="1:5" x14ac:dyDescent="0.2">
      <c r="A488" s="39">
        <v>181</v>
      </c>
      <c r="B488" s="37" t="s">
        <v>3265</v>
      </c>
      <c r="C488" s="37" t="s">
        <v>3261</v>
      </c>
      <c r="D488" s="37" t="s">
        <v>2320</v>
      </c>
      <c r="E488" s="38" t="s">
        <v>3266</v>
      </c>
    </row>
    <row r="489" spans="1:5" x14ac:dyDescent="0.2">
      <c r="A489" s="39">
        <v>20001</v>
      </c>
      <c r="B489" s="37" t="s">
        <v>3267</v>
      </c>
      <c r="C489" s="37" t="s">
        <v>3261</v>
      </c>
      <c r="D489" s="37" t="s">
        <v>2320</v>
      </c>
      <c r="E489" s="38" t="s">
        <v>3268</v>
      </c>
    </row>
    <row r="490" spans="1:5" x14ac:dyDescent="0.2">
      <c r="A490" s="39">
        <v>39837</v>
      </c>
      <c r="B490" s="37" t="s">
        <v>3269</v>
      </c>
      <c r="C490" s="37" t="s">
        <v>3261</v>
      </c>
      <c r="D490" s="37" t="s">
        <v>2320</v>
      </c>
      <c r="E490" s="38" t="s">
        <v>3270</v>
      </c>
    </row>
    <row r="491" spans="1:5" x14ac:dyDescent="0.2">
      <c r="A491" s="39">
        <v>43366</v>
      </c>
      <c r="B491" s="37" t="s">
        <v>3271</v>
      </c>
      <c r="C491" s="37" t="s">
        <v>2435</v>
      </c>
      <c r="D491" s="37" t="s">
        <v>2320</v>
      </c>
      <c r="E491" s="38" t="s">
        <v>2400</v>
      </c>
    </row>
    <row r="492" spans="1:5" x14ac:dyDescent="0.2">
      <c r="A492" s="39">
        <v>10535</v>
      </c>
      <c r="B492" s="37" t="s">
        <v>3272</v>
      </c>
      <c r="C492" s="37" t="s">
        <v>2316</v>
      </c>
      <c r="D492" s="37" t="s">
        <v>2317</v>
      </c>
      <c r="E492" s="38" t="s">
        <v>3273</v>
      </c>
    </row>
    <row r="493" spans="1:5" x14ac:dyDescent="0.2">
      <c r="A493" s="39">
        <v>10537</v>
      </c>
      <c r="B493" s="37" t="s">
        <v>3274</v>
      </c>
      <c r="C493" s="37" t="s">
        <v>2316</v>
      </c>
      <c r="D493" s="37" t="s">
        <v>2320</v>
      </c>
      <c r="E493" s="38" t="s">
        <v>3275</v>
      </c>
    </row>
    <row r="494" spans="1:5" x14ac:dyDescent="0.2">
      <c r="A494" s="39">
        <v>13891</v>
      </c>
      <c r="B494" s="37" t="s">
        <v>3276</v>
      </c>
      <c r="C494" s="37" t="s">
        <v>2316</v>
      </c>
      <c r="D494" s="37" t="s">
        <v>2320</v>
      </c>
      <c r="E494" s="38" t="s">
        <v>3277</v>
      </c>
    </row>
    <row r="495" spans="1:5" x14ac:dyDescent="0.2">
      <c r="A495" s="39">
        <v>44492</v>
      </c>
      <c r="B495" s="37" t="s">
        <v>3278</v>
      </c>
      <c r="C495" s="37" t="s">
        <v>2316</v>
      </c>
      <c r="D495" s="37" t="s">
        <v>2320</v>
      </c>
      <c r="E495" s="38" t="s">
        <v>3279</v>
      </c>
    </row>
    <row r="496" spans="1:5" x14ac:dyDescent="0.2">
      <c r="A496" s="39">
        <v>36396</v>
      </c>
      <c r="B496" s="37" t="s">
        <v>3280</v>
      </c>
      <c r="C496" s="37" t="s">
        <v>2316</v>
      </c>
      <c r="D496" s="37" t="s">
        <v>2320</v>
      </c>
      <c r="E496" s="38" t="s">
        <v>3281</v>
      </c>
    </row>
    <row r="497" spans="1:5" x14ac:dyDescent="0.2">
      <c r="A497" s="39">
        <v>36397</v>
      </c>
      <c r="B497" s="37" t="s">
        <v>3282</v>
      </c>
      <c r="C497" s="37" t="s">
        <v>2316</v>
      </c>
      <c r="D497" s="37" t="s">
        <v>2320</v>
      </c>
      <c r="E497" s="38" t="s">
        <v>3283</v>
      </c>
    </row>
    <row r="498" spans="1:5" x14ac:dyDescent="0.2">
      <c r="A498" s="39">
        <v>36398</v>
      </c>
      <c r="B498" s="37" t="s">
        <v>3284</v>
      </c>
      <c r="C498" s="37" t="s">
        <v>2316</v>
      </c>
      <c r="D498" s="37" t="s">
        <v>2320</v>
      </c>
      <c r="E498" s="38" t="s">
        <v>3285</v>
      </c>
    </row>
    <row r="499" spans="1:5" x14ac:dyDescent="0.2">
      <c r="A499" s="39">
        <v>647</v>
      </c>
      <c r="B499" s="37" t="s">
        <v>3286</v>
      </c>
      <c r="C499" s="37" t="s">
        <v>2660</v>
      </c>
      <c r="D499" s="37" t="s">
        <v>2320</v>
      </c>
      <c r="E499" s="38" t="s">
        <v>3287</v>
      </c>
    </row>
    <row r="500" spans="1:5" x14ac:dyDescent="0.2">
      <c r="A500" s="39">
        <v>40920</v>
      </c>
      <c r="B500" s="37" t="s">
        <v>3288</v>
      </c>
      <c r="C500" s="37" t="s">
        <v>2663</v>
      </c>
      <c r="D500" s="37" t="s">
        <v>2320</v>
      </c>
      <c r="E500" s="38" t="s">
        <v>3289</v>
      </c>
    </row>
    <row r="501" spans="1:5" x14ac:dyDescent="0.2">
      <c r="A501" s="39">
        <v>715</v>
      </c>
      <c r="B501" s="37" t="s">
        <v>3290</v>
      </c>
      <c r="C501" s="37" t="s">
        <v>2316</v>
      </c>
      <c r="D501" s="37" t="s">
        <v>2317</v>
      </c>
      <c r="E501" s="38" t="s">
        <v>3291</v>
      </c>
    </row>
    <row r="502" spans="1:5" x14ac:dyDescent="0.2">
      <c r="A502" s="39">
        <v>716</v>
      </c>
      <c r="B502" s="37" t="s">
        <v>3292</v>
      </c>
      <c r="C502" s="37" t="s">
        <v>2316</v>
      </c>
      <c r="D502" s="37" t="s">
        <v>2320</v>
      </c>
      <c r="E502" s="38" t="s">
        <v>3293</v>
      </c>
    </row>
    <row r="503" spans="1:5" x14ac:dyDescent="0.2">
      <c r="A503" s="39">
        <v>38783</v>
      </c>
      <c r="B503" s="37" t="s">
        <v>3294</v>
      </c>
      <c r="C503" s="37" t="s">
        <v>2316</v>
      </c>
      <c r="D503" s="37" t="s">
        <v>2320</v>
      </c>
      <c r="E503" s="38" t="s">
        <v>3295</v>
      </c>
    </row>
    <row r="504" spans="1:5" x14ac:dyDescent="0.2">
      <c r="A504" s="39">
        <v>37593</v>
      </c>
      <c r="B504" s="37" t="s">
        <v>3296</v>
      </c>
      <c r="C504" s="37" t="s">
        <v>2316</v>
      </c>
      <c r="D504" s="37" t="s">
        <v>2320</v>
      </c>
      <c r="E504" s="38" t="s">
        <v>3297</v>
      </c>
    </row>
    <row r="505" spans="1:5" x14ac:dyDescent="0.2">
      <c r="A505" s="39">
        <v>37594</v>
      </c>
      <c r="B505" s="37" t="s">
        <v>3298</v>
      </c>
      <c r="C505" s="37" t="s">
        <v>2316</v>
      </c>
      <c r="D505" s="37" t="s">
        <v>2320</v>
      </c>
      <c r="E505" s="38" t="s">
        <v>2408</v>
      </c>
    </row>
    <row r="506" spans="1:5" x14ac:dyDescent="0.2">
      <c r="A506" s="39">
        <v>37592</v>
      </c>
      <c r="B506" s="37" t="s">
        <v>3299</v>
      </c>
      <c r="C506" s="37" t="s">
        <v>2316</v>
      </c>
      <c r="D506" s="37" t="s">
        <v>2320</v>
      </c>
      <c r="E506" s="38" t="s">
        <v>3300</v>
      </c>
    </row>
    <row r="507" spans="1:5" x14ac:dyDescent="0.2">
      <c r="A507" s="39">
        <v>7270</v>
      </c>
      <c r="B507" s="37" t="s">
        <v>3301</v>
      </c>
      <c r="C507" s="37" t="s">
        <v>2316</v>
      </c>
      <c r="D507" s="37" t="s">
        <v>2320</v>
      </c>
      <c r="E507" s="38" t="s">
        <v>3302</v>
      </c>
    </row>
    <row r="508" spans="1:5" x14ac:dyDescent="0.2">
      <c r="A508" s="39">
        <v>7267</v>
      </c>
      <c r="B508" s="37" t="s">
        <v>3303</v>
      </c>
      <c r="C508" s="37" t="s">
        <v>2316</v>
      </c>
      <c r="D508" s="37" t="s">
        <v>2320</v>
      </c>
      <c r="E508" s="38" t="s">
        <v>2581</v>
      </c>
    </row>
    <row r="509" spans="1:5" x14ac:dyDescent="0.2">
      <c r="A509" s="39">
        <v>7271</v>
      </c>
      <c r="B509" s="37" t="s">
        <v>3304</v>
      </c>
      <c r="C509" s="37" t="s">
        <v>2316</v>
      </c>
      <c r="D509" s="37" t="s">
        <v>2317</v>
      </c>
      <c r="E509" s="38" t="s">
        <v>3305</v>
      </c>
    </row>
    <row r="510" spans="1:5" x14ac:dyDescent="0.2">
      <c r="A510" s="39">
        <v>7268</v>
      </c>
      <c r="B510" s="37" t="s">
        <v>3306</v>
      </c>
      <c r="C510" s="37" t="s">
        <v>2316</v>
      </c>
      <c r="D510" s="37" t="s">
        <v>2320</v>
      </c>
      <c r="E510" s="38" t="s">
        <v>3307</v>
      </c>
    </row>
    <row r="511" spans="1:5" x14ac:dyDescent="0.2">
      <c r="A511" s="39">
        <v>34556</v>
      </c>
      <c r="B511" s="37" t="s">
        <v>3308</v>
      </c>
      <c r="C511" s="37" t="s">
        <v>2316</v>
      </c>
      <c r="D511" s="37" t="s">
        <v>2320</v>
      </c>
      <c r="E511" s="38" t="s">
        <v>3309</v>
      </c>
    </row>
    <row r="512" spans="1:5" x14ac:dyDescent="0.2">
      <c r="A512" s="39">
        <v>37873</v>
      </c>
      <c r="B512" s="37" t="s">
        <v>3310</v>
      </c>
      <c r="C512" s="37" t="s">
        <v>2316</v>
      </c>
      <c r="D512" s="37" t="s">
        <v>2320</v>
      </c>
      <c r="E512" s="38" t="s">
        <v>3311</v>
      </c>
    </row>
    <row r="513" spans="1:5" x14ac:dyDescent="0.2">
      <c r="A513" s="39">
        <v>34564</v>
      </c>
      <c r="B513" s="37" t="s">
        <v>3312</v>
      </c>
      <c r="C513" s="37" t="s">
        <v>2316</v>
      </c>
      <c r="D513" s="37" t="s">
        <v>2320</v>
      </c>
      <c r="E513" s="38" t="s">
        <v>3313</v>
      </c>
    </row>
    <row r="514" spans="1:5" x14ac:dyDescent="0.2">
      <c r="A514" s="39">
        <v>34565</v>
      </c>
      <c r="B514" s="37" t="s">
        <v>3314</v>
      </c>
      <c r="C514" s="37" t="s">
        <v>2316</v>
      </c>
      <c r="D514" s="37" t="s">
        <v>2320</v>
      </c>
      <c r="E514" s="38" t="s">
        <v>3315</v>
      </c>
    </row>
    <row r="515" spans="1:5" x14ac:dyDescent="0.2">
      <c r="A515" s="39">
        <v>38590</v>
      </c>
      <c r="B515" s="37" t="s">
        <v>3316</v>
      </c>
      <c r="C515" s="37" t="s">
        <v>2316</v>
      </c>
      <c r="D515" s="37" t="s">
        <v>2320</v>
      </c>
      <c r="E515" s="38" t="s">
        <v>3317</v>
      </c>
    </row>
    <row r="516" spans="1:5" x14ac:dyDescent="0.2">
      <c r="A516" s="39">
        <v>34566</v>
      </c>
      <c r="B516" s="37" t="s">
        <v>3318</v>
      </c>
      <c r="C516" s="37" t="s">
        <v>2316</v>
      </c>
      <c r="D516" s="37" t="s">
        <v>2320</v>
      </c>
      <c r="E516" s="38" t="s">
        <v>2730</v>
      </c>
    </row>
    <row r="517" spans="1:5" x14ac:dyDescent="0.2">
      <c r="A517" s="39">
        <v>34567</v>
      </c>
      <c r="B517" s="37" t="s">
        <v>3319</v>
      </c>
      <c r="C517" s="37" t="s">
        <v>2316</v>
      </c>
      <c r="D517" s="37" t="s">
        <v>2320</v>
      </c>
      <c r="E517" s="38" t="s">
        <v>3320</v>
      </c>
    </row>
    <row r="518" spans="1:5" x14ac:dyDescent="0.2">
      <c r="A518" s="39">
        <v>38591</v>
      </c>
      <c r="B518" s="37" t="s">
        <v>3321</v>
      </c>
      <c r="C518" s="37" t="s">
        <v>2316</v>
      </c>
      <c r="D518" s="37" t="s">
        <v>2320</v>
      </c>
      <c r="E518" s="38" t="s">
        <v>3322</v>
      </c>
    </row>
    <row r="519" spans="1:5" x14ac:dyDescent="0.2">
      <c r="A519" s="39">
        <v>34568</v>
      </c>
      <c r="B519" s="37" t="s">
        <v>3323</v>
      </c>
      <c r="C519" s="37" t="s">
        <v>2316</v>
      </c>
      <c r="D519" s="37" t="s">
        <v>2320</v>
      </c>
      <c r="E519" s="38" t="s">
        <v>3324</v>
      </c>
    </row>
    <row r="520" spans="1:5" x14ac:dyDescent="0.2">
      <c r="A520" s="39">
        <v>34569</v>
      </c>
      <c r="B520" s="37" t="s">
        <v>3325</v>
      </c>
      <c r="C520" s="37" t="s">
        <v>2316</v>
      </c>
      <c r="D520" s="37" t="s">
        <v>2320</v>
      </c>
      <c r="E520" s="38" t="s">
        <v>3315</v>
      </c>
    </row>
    <row r="521" spans="1:5" x14ac:dyDescent="0.2">
      <c r="A521" s="39">
        <v>34570</v>
      </c>
      <c r="B521" s="37" t="s">
        <v>3326</v>
      </c>
      <c r="C521" s="37" t="s">
        <v>2316</v>
      </c>
      <c r="D521" s="37" t="s">
        <v>2320</v>
      </c>
      <c r="E521" s="38" t="s">
        <v>3327</v>
      </c>
    </row>
    <row r="522" spans="1:5" x14ac:dyDescent="0.2">
      <c r="A522" s="39">
        <v>25070</v>
      </c>
      <c r="B522" s="37" t="s">
        <v>3328</v>
      </c>
      <c r="C522" s="37" t="s">
        <v>2316</v>
      </c>
      <c r="D522" s="37" t="s">
        <v>2320</v>
      </c>
      <c r="E522" s="38" t="s">
        <v>3329</v>
      </c>
    </row>
    <row r="523" spans="1:5" x14ac:dyDescent="0.2">
      <c r="A523" s="39">
        <v>34571</v>
      </c>
      <c r="B523" s="37" t="s">
        <v>3330</v>
      </c>
      <c r="C523" s="37" t="s">
        <v>2316</v>
      </c>
      <c r="D523" s="37" t="s">
        <v>2320</v>
      </c>
      <c r="E523" s="38" t="s">
        <v>3331</v>
      </c>
    </row>
    <row r="524" spans="1:5" x14ac:dyDescent="0.2">
      <c r="A524" s="39">
        <v>34573</v>
      </c>
      <c r="B524" s="37" t="s">
        <v>3332</v>
      </c>
      <c r="C524" s="37" t="s">
        <v>2316</v>
      </c>
      <c r="D524" s="37" t="s">
        <v>2320</v>
      </c>
      <c r="E524" s="38" t="s">
        <v>2359</v>
      </c>
    </row>
    <row r="525" spans="1:5" x14ac:dyDescent="0.2">
      <c r="A525" s="39">
        <v>37107</v>
      </c>
      <c r="B525" s="37" t="s">
        <v>3333</v>
      </c>
      <c r="C525" s="37" t="s">
        <v>2316</v>
      </c>
      <c r="D525" s="37" t="s">
        <v>2320</v>
      </c>
      <c r="E525" s="38" t="s">
        <v>3334</v>
      </c>
    </row>
    <row r="526" spans="1:5" x14ac:dyDescent="0.2">
      <c r="A526" s="39">
        <v>34576</v>
      </c>
      <c r="B526" s="37" t="s">
        <v>3335</v>
      </c>
      <c r="C526" s="37" t="s">
        <v>2316</v>
      </c>
      <c r="D526" s="37" t="s">
        <v>2320</v>
      </c>
      <c r="E526" s="38" t="s">
        <v>3336</v>
      </c>
    </row>
    <row r="527" spans="1:5" x14ac:dyDescent="0.2">
      <c r="A527" s="39">
        <v>34577</v>
      </c>
      <c r="B527" s="37" t="s">
        <v>3337</v>
      </c>
      <c r="C527" s="37" t="s">
        <v>2316</v>
      </c>
      <c r="D527" s="37" t="s">
        <v>2320</v>
      </c>
      <c r="E527" s="38" t="s">
        <v>3338</v>
      </c>
    </row>
    <row r="528" spans="1:5" x14ac:dyDescent="0.2">
      <c r="A528" s="39">
        <v>34578</v>
      </c>
      <c r="B528" s="37" t="s">
        <v>3339</v>
      </c>
      <c r="C528" s="37" t="s">
        <v>2316</v>
      </c>
      <c r="D528" s="37" t="s">
        <v>2320</v>
      </c>
      <c r="E528" s="38" t="s">
        <v>3340</v>
      </c>
    </row>
    <row r="529" spans="1:5" x14ac:dyDescent="0.2">
      <c r="A529" s="39">
        <v>34579</v>
      </c>
      <c r="B529" s="37" t="s">
        <v>3341</v>
      </c>
      <c r="C529" s="37" t="s">
        <v>2316</v>
      </c>
      <c r="D529" s="37" t="s">
        <v>2320</v>
      </c>
      <c r="E529" s="38" t="s">
        <v>3342</v>
      </c>
    </row>
    <row r="530" spans="1:5" x14ac:dyDescent="0.2">
      <c r="A530" s="39">
        <v>25067</v>
      </c>
      <c r="B530" s="37" t="s">
        <v>3343</v>
      </c>
      <c r="C530" s="37" t="s">
        <v>2316</v>
      </c>
      <c r="D530" s="37" t="s">
        <v>2320</v>
      </c>
      <c r="E530" s="38" t="s">
        <v>3344</v>
      </c>
    </row>
    <row r="531" spans="1:5" x14ac:dyDescent="0.2">
      <c r="A531" s="39">
        <v>34580</v>
      </c>
      <c r="B531" s="37" t="s">
        <v>3345</v>
      </c>
      <c r="C531" s="37" t="s">
        <v>2316</v>
      </c>
      <c r="D531" s="37" t="s">
        <v>2320</v>
      </c>
      <c r="E531" s="38" t="s">
        <v>2375</v>
      </c>
    </row>
    <row r="532" spans="1:5" x14ac:dyDescent="0.2">
      <c r="A532" s="39">
        <v>25071</v>
      </c>
      <c r="B532" s="37" t="s">
        <v>3346</v>
      </c>
      <c r="C532" s="37" t="s">
        <v>2316</v>
      </c>
      <c r="D532" s="37" t="s">
        <v>2320</v>
      </c>
      <c r="E532" s="38" t="s">
        <v>3347</v>
      </c>
    </row>
    <row r="533" spans="1:5" x14ac:dyDescent="0.2">
      <c r="A533" s="39">
        <v>38395</v>
      </c>
      <c r="B533" s="37" t="s">
        <v>3348</v>
      </c>
      <c r="C533" s="37" t="s">
        <v>2316</v>
      </c>
      <c r="D533" s="37" t="s">
        <v>2320</v>
      </c>
      <c r="E533" s="38" t="s">
        <v>3349</v>
      </c>
    </row>
    <row r="534" spans="1:5" x14ac:dyDescent="0.2">
      <c r="A534" s="39">
        <v>34583</v>
      </c>
      <c r="B534" s="37" t="s">
        <v>3350</v>
      </c>
      <c r="C534" s="37" t="s">
        <v>2327</v>
      </c>
      <c r="D534" s="37" t="s">
        <v>2320</v>
      </c>
      <c r="E534" s="38" t="s">
        <v>3351</v>
      </c>
    </row>
    <row r="535" spans="1:5" x14ac:dyDescent="0.2">
      <c r="A535" s="39">
        <v>34584</v>
      </c>
      <c r="B535" s="37" t="s">
        <v>3352</v>
      </c>
      <c r="C535" s="37" t="s">
        <v>2327</v>
      </c>
      <c r="D535" s="37" t="s">
        <v>2320</v>
      </c>
      <c r="E535" s="38" t="s">
        <v>3353</v>
      </c>
    </row>
    <row r="536" spans="1:5" x14ac:dyDescent="0.2">
      <c r="A536" s="39">
        <v>709</v>
      </c>
      <c r="B536" s="37" t="s">
        <v>3354</v>
      </c>
      <c r="C536" s="37" t="s">
        <v>2327</v>
      </c>
      <c r="D536" s="37" t="s">
        <v>2320</v>
      </c>
      <c r="E536" s="38" t="s">
        <v>3355</v>
      </c>
    </row>
    <row r="537" spans="1:5" x14ac:dyDescent="0.2">
      <c r="A537" s="39">
        <v>34599</v>
      </c>
      <c r="B537" s="37" t="s">
        <v>3356</v>
      </c>
      <c r="C537" s="37" t="s">
        <v>2316</v>
      </c>
      <c r="D537" s="37" t="s">
        <v>2320</v>
      </c>
      <c r="E537" s="38" t="s">
        <v>3357</v>
      </c>
    </row>
    <row r="538" spans="1:5" x14ac:dyDescent="0.2">
      <c r="A538" s="39">
        <v>34592</v>
      </c>
      <c r="B538" s="37" t="s">
        <v>3358</v>
      </c>
      <c r="C538" s="37" t="s">
        <v>2316</v>
      </c>
      <c r="D538" s="37" t="s">
        <v>2320</v>
      </c>
      <c r="E538" s="38" t="s">
        <v>3359</v>
      </c>
    </row>
    <row r="539" spans="1:5" x14ac:dyDescent="0.2">
      <c r="A539" s="39">
        <v>37103</v>
      </c>
      <c r="B539" s="37" t="s">
        <v>3360</v>
      </c>
      <c r="C539" s="37" t="s">
        <v>2316</v>
      </c>
      <c r="D539" s="37" t="s">
        <v>2320</v>
      </c>
      <c r="E539" s="38" t="s">
        <v>3361</v>
      </c>
    </row>
    <row r="540" spans="1:5" x14ac:dyDescent="0.2">
      <c r="A540" s="39">
        <v>34555</v>
      </c>
      <c r="B540" s="37" t="s">
        <v>3362</v>
      </c>
      <c r="C540" s="37" t="s">
        <v>2316</v>
      </c>
      <c r="D540" s="37" t="s">
        <v>2320</v>
      </c>
      <c r="E540" s="38" t="s">
        <v>3363</v>
      </c>
    </row>
    <row r="541" spans="1:5" x14ac:dyDescent="0.2">
      <c r="A541" s="39">
        <v>674</v>
      </c>
      <c r="B541" s="37" t="s">
        <v>3364</v>
      </c>
      <c r="C541" s="37" t="s">
        <v>2327</v>
      </c>
      <c r="D541" s="37" t="s">
        <v>2320</v>
      </c>
      <c r="E541" s="38" t="s">
        <v>3365</v>
      </c>
    </row>
    <row r="542" spans="1:5" x14ac:dyDescent="0.2">
      <c r="A542" s="39">
        <v>34600</v>
      </c>
      <c r="B542" s="37" t="s">
        <v>3366</v>
      </c>
      <c r="C542" s="37" t="s">
        <v>2327</v>
      </c>
      <c r="D542" s="37" t="s">
        <v>2317</v>
      </c>
      <c r="E542" s="38" t="s">
        <v>3367</v>
      </c>
    </row>
    <row r="543" spans="1:5" x14ac:dyDescent="0.2">
      <c r="A543" s="39">
        <v>652</v>
      </c>
      <c r="B543" s="37" t="s">
        <v>3368</v>
      </c>
      <c r="C543" s="37" t="s">
        <v>2327</v>
      </c>
      <c r="D543" s="37" t="s">
        <v>2320</v>
      </c>
      <c r="E543" s="38" t="s">
        <v>3369</v>
      </c>
    </row>
    <row r="544" spans="1:5" x14ac:dyDescent="0.2">
      <c r="A544" s="39">
        <v>651</v>
      </c>
      <c r="B544" s="37" t="s">
        <v>3370</v>
      </c>
      <c r="C544" s="37" t="s">
        <v>2316</v>
      </c>
      <c r="D544" s="37" t="s">
        <v>2320</v>
      </c>
      <c r="E544" s="38" t="s">
        <v>2696</v>
      </c>
    </row>
    <row r="545" spans="1:5" x14ac:dyDescent="0.2">
      <c r="A545" s="39">
        <v>654</v>
      </c>
      <c r="B545" s="37" t="s">
        <v>3371</v>
      </c>
      <c r="C545" s="37" t="s">
        <v>2316</v>
      </c>
      <c r="D545" s="37" t="s">
        <v>2320</v>
      </c>
      <c r="E545" s="38" t="s">
        <v>3309</v>
      </c>
    </row>
    <row r="546" spans="1:5" x14ac:dyDescent="0.2">
      <c r="A546" s="39">
        <v>650</v>
      </c>
      <c r="B546" s="37" t="s">
        <v>3372</v>
      </c>
      <c r="C546" s="37" t="s">
        <v>2316</v>
      </c>
      <c r="D546" s="37" t="s">
        <v>2317</v>
      </c>
      <c r="E546" s="38" t="s">
        <v>3373</v>
      </c>
    </row>
    <row r="547" spans="1:5" x14ac:dyDescent="0.2">
      <c r="A547" s="39">
        <v>718</v>
      </c>
      <c r="B547" s="37" t="s">
        <v>3374</v>
      </c>
      <c r="C547" s="37" t="s">
        <v>2316</v>
      </c>
      <c r="D547" s="37" t="s">
        <v>2320</v>
      </c>
      <c r="E547" s="38" t="s">
        <v>3375</v>
      </c>
    </row>
    <row r="548" spans="1:5" x14ac:dyDescent="0.2">
      <c r="A548" s="39">
        <v>11981</v>
      </c>
      <c r="B548" s="37" t="s">
        <v>3376</v>
      </c>
      <c r="C548" s="37" t="s">
        <v>2316</v>
      </c>
      <c r="D548" s="37" t="s">
        <v>2320</v>
      </c>
      <c r="E548" s="38" t="s">
        <v>3377</v>
      </c>
    </row>
    <row r="549" spans="1:5" x14ac:dyDescent="0.2">
      <c r="A549" s="39">
        <v>34586</v>
      </c>
      <c r="B549" s="37" t="s">
        <v>3378</v>
      </c>
      <c r="C549" s="37" t="s">
        <v>2316</v>
      </c>
      <c r="D549" s="37" t="s">
        <v>2320</v>
      </c>
      <c r="E549" s="38" t="s">
        <v>3379</v>
      </c>
    </row>
    <row r="550" spans="1:5" x14ac:dyDescent="0.2">
      <c r="A550" s="39">
        <v>38603</v>
      </c>
      <c r="B550" s="37" t="s">
        <v>3380</v>
      </c>
      <c r="C550" s="37" t="s">
        <v>2316</v>
      </c>
      <c r="D550" s="37" t="s">
        <v>2320</v>
      </c>
      <c r="E550" s="38" t="s">
        <v>3381</v>
      </c>
    </row>
    <row r="551" spans="1:5" x14ac:dyDescent="0.2">
      <c r="A551" s="39">
        <v>34588</v>
      </c>
      <c r="B551" s="37" t="s">
        <v>3382</v>
      </c>
      <c r="C551" s="37" t="s">
        <v>2316</v>
      </c>
      <c r="D551" s="37" t="s">
        <v>2320</v>
      </c>
      <c r="E551" s="38" t="s">
        <v>3383</v>
      </c>
    </row>
    <row r="552" spans="1:5" x14ac:dyDescent="0.2">
      <c r="A552" s="39">
        <v>34590</v>
      </c>
      <c r="B552" s="37" t="s">
        <v>3384</v>
      </c>
      <c r="C552" s="37" t="s">
        <v>2316</v>
      </c>
      <c r="D552" s="37" t="s">
        <v>2320</v>
      </c>
      <c r="E552" s="38" t="s">
        <v>2736</v>
      </c>
    </row>
    <row r="553" spans="1:5" x14ac:dyDescent="0.2">
      <c r="A553" s="39">
        <v>34591</v>
      </c>
      <c r="B553" s="37" t="s">
        <v>3385</v>
      </c>
      <c r="C553" s="37" t="s">
        <v>2316</v>
      </c>
      <c r="D553" s="37" t="s">
        <v>2320</v>
      </c>
      <c r="E553" s="38" t="s">
        <v>3386</v>
      </c>
    </row>
    <row r="554" spans="1:5" x14ac:dyDescent="0.2">
      <c r="A554" s="39">
        <v>41372</v>
      </c>
      <c r="B554" s="37" t="s">
        <v>3387</v>
      </c>
      <c r="C554" s="37" t="s">
        <v>2327</v>
      </c>
      <c r="D554" s="37" t="s">
        <v>2320</v>
      </c>
      <c r="E554" s="38" t="s">
        <v>3388</v>
      </c>
    </row>
    <row r="555" spans="1:5" x14ac:dyDescent="0.2">
      <c r="A555" s="39">
        <v>41371</v>
      </c>
      <c r="B555" s="37" t="s">
        <v>3389</v>
      </c>
      <c r="C555" s="37" t="s">
        <v>2327</v>
      </c>
      <c r="D555" s="37" t="s">
        <v>2320</v>
      </c>
      <c r="E555" s="38" t="s">
        <v>3390</v>
      </c>
    </row>
    <row r="556" spans="1:5" x14ac:dyDescent="0.2">
      <c r="A556" s="39">
        <v>40517</v>
      </c>
      <c r="B556" s="37" t="s">
        <v>3391</v>
      </c>
      <c r="C556" s="37" t="s">
        <v>2327</v>
      </c>
      <c r="D556" s="37" t="s">
        <v>2320</v>
      </c>
      <c r="E556" s="38" t="s">
        <v>3392</v>
      </c>
    </row>
    <row r="557" spans="1:5" x14ac:dyDescent="0.2">
      <c r="A557" s="39">
        <v>40515</v>
      </c>
      <c r="B557" s="37" t="s">
        <v>3393</v>
      </c>
      <c r="C557" s="37" t="s">
        <v>2327</v>
      </c>
      <c r="D557" s="37" t="s">
        <v>2320</v>
      </c>
      <c r="E557" s="38" t="s">
        <v>3394</v>
      </c>
    </row>
    <row r="558" spans="1:5" x14ac:dyDescent="0.2">
      <c r="A558" s="39">
        <v>40529</v>
      </c>
      <c r="B558" s="37" t="s">
        <v>3395</v>
      </c>
      <c r="C558" s="37" t="s">
        <v>2327</v>
      </c>
      <c r="D558" s="37" t="s">
        <v>2320</v>
      </c>
      <c r="E558" s="38" t="s">
        <v>3396</v>
      </c>
    </row>
    <row r="559" spans="1:5" x14ac:dyDescent="0.2">
      <c r="A559" s="39">
        <v>36170</v>
      </c>
      <c r="B559" s="37" t="s">
        <v>3397</v>
      </c>
      <c r="C559" s="37" t="s">
        <v>2327</v>
      </c>
      <c r="D559" s="37" t="s">
        <v>2317</v>
      </c>
      <c r="E559" s="38" t="s">
        <v>3398</v>
      </c>
    </row>
    <row r="560" spans="1:5" x14ac:dyDescent="0.2">
      <c r="A560" s="39">
        <v>40524</v>
      </c>
      <c r="B560" s="37" t="s">
        <v>3399</v>
      </c>
      <c r="C560" s="37" t="s">
        <v>2327</v>
      </c>
      <c r="D560" s="37" t="s">
        <v>2320</v>
      </c>
      <c r="E560" s="38" t="s">
        <v>3400</v>
      </c>
    </row>
    <row r="561" spans="1:5" x14ac:dyDescent="0.2">
      <c r="A561" s="39">
        <v>36156</v>
      </c>
      <c r="B561" s="37" t="s">
        <v>3401</v>
      </c>
      <c r="C561" s="37" t="s">
        <v>2327</v>
      </c>
      <c r="D561" s="37" t="s">
        <v>2320</v>
      </c>
      <c r="E561" s="38" t="s">
        <v>3402</v>
      </c>
    </row>
    <row r="562" spans="1:5" x14ac:dyDescent="0.2">
      <c r="A562" s="39">
        <v>36155</v>
      </c>
      <c r="B562" s="37" t="s">
        <v>3403</v>
      </c>
      <c r="C562" s="37" t="s">
        <v>2327</v>
      </c>
      <c r="D562" s="37" t="s">
        <v>2320</v>
      </c>
      <c r="E562" s="38" t="s">
        <v>3404</v>
      </c>
    </row>
    <row r="563" spans="1:5" x14ac:dyDescent="0.2">
      <c r="A563" s="39">
        <v>36154</v>
      </c>
      <c r="B563" s="37" t="s">
        <v>3405</v>
      </c>
      <c r="C563" s="37" t="s">
        <v>2327</v>
      </c>
      <c r="D563" s="37" t="s">
        <v>2320</v>
      </c>
      <c r="E563" s="38" t="s">
        <v>3406</v>
      </c>
    </row>
    <row r="564" spans="1:5" x14ac:dyDescent="0.2">
      <c r="A564" s="39">
        <v>695</v>
      </c>
      <c r="B564" s="37" t="s">
        <v>3407</v>
      </c>
      <c r="C564" s="37" t="s">
        <v>2327</v>
      </c>
      <c r="D564" s="37" t="s">
        <v>2320</v>
      </c>
      <c r="E564" s="38" t="s">
        <v>3408</v>
      </c>
    </row>
    <row r="565" spans="1:5" x14ac:dyDescent="0.2">
      <c r="A565" s="39">
        <v>679</v>
      </c>
      <c r="B565" s="37" t="s">
        <v>3409</v>
      </c>
      <c r="C565" s="37" t="s">
        <v>2327</v>
      </c>
      <c r="D565" s="37" t="s">
        <v>2320</v>
      </c>
      <c r="E565" s="38" t="s">
        <v>3396</v>
      </c>
    </row>
    <row r="566" spans="1:5" x14ac:dyDescent="0.2">
      <c r="A566" s="39">
        <v>711</v>
      </c>
      <c r="B566" s="37" t="s">
        <v>3410</v>
      </c>
      <c r="C566" s="37" t="s">
        <v>2327</v>
      </c>
      <c r="D566" s="37" t="s">
        <v>2320</v>
      </c>
      <c r="E566" s="38" t="s">
        <v>3411</v>
      </c>
    </row>
    <row r="567" spans="1:5" x14ac:dyDescent="0.2">
      <c r="A567" s="39">
        <v>712</v>
      </c>
      <c r="B567" s="37" t="s">
        <v>3412</v>
      </c>
      <c r="C567" s="37" t="s">
        <v>2327</v>
      </c>
      <c r="D567" s="37" t="s">
        <v>2320</v>
      </c>
      <c r="E567" s="38" t="s">
        <v>3413</v>
      </c>
    </row>
    <row r="568" spans="1:5" x14ac:dyDescent="0.2">
      <c r="A568" s="39">
        <v>12614</v>
      </c>
      <c r="B568" s="37" t="s">
        <v>3414</v>
      </c>
      <c r="C568" s="37" t="s">
        <v>2316</v>
      </c>
      <c r="D568" s="37" t="s">
        <v>2320</v>
      </c>
      <c r="E568" s="38" t="s">
        <v>3415</v>
      </c>
    </row>
    <row r="569" spans="1:5" x14ac:dyDescent="0.2">
      <c r="A569" s="39">
        <v>6140</v>
      </c>
      <c r="B569" s="37" t="s">
        <v>3416</v>
      </c>
      <c r="C569" s="37" t="s">
        <v>2316</v>
      </c>
      <c r="D569" s="37" t="s">
        <v>2320</v>
      </c>
      <c r="E569" s="38" t="s">
        <v>3417</v>
      </c>
    </row>
    <row r="570" spans="1:5" x14ac:dyDescent="0.2">
      <c r="A570" s="39">
        <v>38399</v>
      </c>
      <c r="B570" s="37" t="s">
        <v>3418</v>
      </c>
      <c r="C570" s="37" t="s">
        <v>2316</v>
      </c>
      <c r="D570" s="37" t="s">
        <v>2320</v>
      </c>
      <c r="E570" s="38" t="s">
        <v>3419</v>
      </c>
    </row>
    <row r="571" spans="1:5" x14ac:dyDescent="0.2">
      <c r="A571" s="39">
        <v>735</v>
      </c>
      <c r="B571" s="37" t="s">
        <v>3420</v>
      </c>
      <c r="C571" s="37" t="s">
        <v>2316</v>
      </c>
      <c r="D571" s="37" t="s">
        <v>2320</v>
      </c>
      <c r="E571" s="38" t="s">
        <v>3421</v>
      </c>
    </row>
    <row r="572" spans="1:5" x14ac:dyDescent="0.2">
      <c r="A572" s="39">
        <v>736</v>
      </c>
      <c r="B572" s="37" t="s">
        <v>3422</v>
      </c>
      <c r="C572" s="37" t="s">
        <v>2316</v>
      </c>
      <c r="D572" s="37" t="s">
        <v>2320</v>
      </c>
      <c r="E572" s="38" t="s">
        <v>3423</v>
      </c>
    </row>
    <row r="573" spans="1:5" x14ac:dyDescent="0.2">
      <c r="A573" s="39">
        <v>729</v>
      </c>
      <c r="B573" s="37" t="s">
        <v>3424</v>
      </c>
      <c r="C573" s="37" t="s">
        <v>2316</v>
      </c>
      <c r="D573" s="37" t="s">
        <v>2317</v>
      </c>
      <c r="E573" s="38" t="s">
        <v>3425</v>
      </c>
    </row>
    <row r="574" spans="1:5" x14ac:dyDescent="0.2">
      <c r="A574" s="39">
        <v>39925</v>
      </c>
      <c r="B574" s="37" t="s">
        <v>3426</v>
      </c>
      <c r="C574" s="37" t="s">
        <v>2316</v>
      </c>
      <c r="D574" s="37" t="s">
        <v>2320</v>
      </c>
      <c r="E574" s="38" t="s">
        <v>3427</v>
      </c>
    </row>
    <row r="575" spans="1:5" x14ac:dyDescent="0.2">
      <c r="A575" s="39">
        <v>731</v>
      </c>
      <c r="B575" s="37" t="s">
        <v>3428</v>
      </c>
      <c r="C575" s="37" t="s">
        <v>2316</v>
      </c>
      <c r="D575" s="37" t="s">
        <v>2320</v>
      </c>
      <c r="E575" s="38" t="s">
        <v>3429</v>
      </c>
    </row>
    <row r="576" spans="1:5" x14ac:dyDescent="0.2">
      <c r="A576" s="39">
        <v>10575</v>
      </c>
      <c r="B576" s="37" t="s">
        <v>3430</v>
      </c>
      <c r="C576" s="37" t="s">
        <v>2316</v>
      </c>
      <c r="D576" s="37" t="s">
        <v>2320</v>
      </c>
      <c r="E576" s="38" t="s">
        <v>3431</v>
      </c>
    </row>
    <row r="577" spans="1:5" x14ac:dyDescent="0.2">
      <c r="A577" s="39">
        <v>733</v>
      </c>
      <c r="B577" s="37" t="s">
        <v>3432</v>
      </c>
      <c r="C577" s="37" t="s">
        <v>2316</v>
      </c>
      <c r="D577" s="37" t="s">
        <v>2320</v>
      </c>
      <c r="E577" s="38" t="s">
        <v>3433</v>
      </c>
    </row>
    <row r="578" spans="1:5" x14ac:dyDescent="0.2">
      <c r="A578" s="39">
        <v>732</v>
      </c>
      <c r="B578" s="37" t="s">
        <v>3434</v>
      </c>
      <c r="C578" s="37" t="s">
        <v>2316</v>
      </c>
      <c r="D578" s="37" t="s">
        <v>2320</v>
      </c>
      <c r="E578" s="38" t="s">
        <v>3435</v>
      </c>
    </row>
    <row r="579" spans="1:5" x14ac:dyDescent="0.2">
      <c r="A579" s="39">
        <v>737</v>
      </c>
      <c r="B579" s="37" t="s">
        <v>3436</v>
      </c>
      <c r="C579" s="37" t="s">
        <v>2316</v>
      </c>
      <c r="D579" s="37" t="s">
        <v>2320</v>
      </c>
      <c r="E579" s="38" t="s">
        <v>3437</v>
      </c>
    </row>
    <row r="580" spans="1:5" x14ac:dyDescent="0.2">
      <c r="A580" s="39">
        <v>738</v>
      </c>
      <c r="B580" s="37" t="s">
        <v>3438</v>
      </c>
      <c r="C580" s="37" t="s">
        <v>2316</v>
      </c>
      <c r="D580" s="37" t="s">
        <v>2320</v>
      </c>
      <c r="E580" s="38" t="s">
        <v>3439</v>
      </c>
    </row>
    <row r="581" spans="1:5" x14ac:dyDescent="0.2">
      <c r="A581" s="39">
        <v>740</v>
      </c>
      <c r="B581" s="37" t="s">
        <v>3440</v>
      </c>
      <c r="C581" s="37" t="s">
        <v>2316</v>
      </c>
      <c r="D581" s="37" t="s">
        <v>2320</v>
      </c>
      <c r="E581" s="38" t="s">
        <v>3441</v>
      </c>
    </row>
    <row r="582" spans="1:5" x14ac:dyDescent="0.2">
      <c r="A582" s="39">
        <v>734</v>
      </c>
      <c r="B582" s="37" t="s">
        <v>3442</v>
      </c>
      <c r="C582" s="37" t="s">
        <v>2316</v>
      </c>
      <c r="D582" s="37" t="s">
        <v>2320</v>
      </c>
      <c r="E582" s="38" t="s">
        <v>3443</v>
      </c>
    </row>
    <row r="583" spans="1:5" x14ac:dyDescent="0.2">
      <c r="A583" s="39">
        <v>39008</v>
      </c>
      <c r="B583" s="37" t="s">
        <v>3444</v>
      </c>
      <c r="C583" s="37" t="s">
        <v>2316</v>
      </c>
      <c r="D583" s="37" t="s">
        <v>2320</v>
      </c>
      <c r="E583" s="38" t="s">
        <v>3445</v>
      </c>
    </row>
    <row r="584" spans="1:5" x14ac:dyDescent="0.2">
      <c r="A584" s="39">
        <v>39009</v>
      </c>
      <c r="B584" s="37" t="s">
        <v>3446</v>
      </c>
      <c r="C584" s="37" t="s">
        <v>2316</v>
      </c>
      <c r="D584" s="37" t="s">
        <v>2320</v>
      </c>
      <c r="E584" s="38" t="s">
        <v>3447</v>
      </c>
    </row>
    <row r="585" spans="1:5" x14ac:dyDescent="0.2">
      <c r="A585" s="39">
        <v>10587</v>
      </c>
      <c r="B585" s="37" t="s">
        <v>3448</v>
      </c>
      <c r="C585" s="37" t="s">
        <v>2316</v>
      </c>
      <c r="D585" s="37" t="s">
        <v>2320</v>
      </c>
      <c r="E585" s="38" t="s">
        <v>3449</v>
      </c>
    </row>
    <row r="586" spans="1:5" x14ac:dyDescent="0.2">
      <c r="A586" s="39">
        <v>759</v>
      </c>
      <c r="B586" s="37" t="s">
        <v>3450</v>
      </c>
      <c r="C586" s="37" t="s">
        <v>2316</v>
      </c>
      <c r="D586" s="37" t="s">
        <v>2320</v>
      </c>
      <c r="E586" s="38" t="s">
        <v>3451</v>
      </c>
    </row>
    <row r="587" spans="1:5" x14ac:dyDescent="0.2">
      <c r="A587" s="39">
        <v>761</v>
      </c>
      <c r="B587" s="37" t="s">
        <v>3452</v>
      </c>
      <c r="C587" s="37" t="s">
        <v>2316</v>
      </c>
      <c r="D587" s="37" t="s">
        <v>2320</v>
      </c>
      <c r="E587" s="38" t="s">
        <v>3453</v>
      </c>
    </row>
    <row r="588" spans="1:5" x14ac:dyDescent="0.2">
      <c r="A588" s="39">
        <v>750</v>
      </c>
      <c r="B588" s="37" t="s">
        <v>3454</v>
      </c>
      <c r="C588" s="37" t="s">
        <v>2316</v>
      </c>
      <c r="D588" s="37" t="s">
        <v>2320</v>
      </c>
      <c r="E588" s="38" t="s">
        <v>3455</v>
      </c>
    </row>
    <row r="589" spans="1:5" x14ac:dyDescent="0.2">
      <c r="A589" s="39">
        <v>755</v>
      </c>
      <c r="B589" s="37" t="s">
        <v>3456</v>
      </c>
      <c r="C589" s="37" t="s">
        <v>2316</v>
      </c>
      <c r="D589" s="37" t="s">
        <v>2320</v>
      </c>
      <c r="E589" s="38" t="s">
        <v>3457</v>
      </c>
    </row>
    <row r="590" spans="1:5" x14ac:dyDescent="0.2">
      <c r="A590" s="39">
        <v>749</v>
      </c>
      <c r="B590" s="37" t="s">
        <v>3458</v>
      </c>
      <c r="C590" s="37" t="s">
        <v>2316</v>
      </c>
      <c r="D590" s="37" t="s">
        <v>2320</v>
      </c>
      <c r="E590" s="38" t="s">
        <v>3459</v>
      </c>
    </row>
    <row r="591" spans="1:5" x14ac:dyDescent="0.2">
      <c r="A591" s="39">
        <v>756</v>
      </c>
      <c r="B591" s="37" t="s">
        <v>3460</v>
      </c>
      <c r="C591" s="37" t="s">
        <v>2316</v>
      </c>
      <c r="D591" s="37" t="s">
        <v>2320</v>
      </c>
      <c r="E591" s="38" t="s">
        <v>3461</v>
      </c>
    </row>
    <row r="592" spans="1:5" x14ac:dyDescent="0.2">
      <c r="A592" s="39">
        <v>757</v>
      </c>
      <c r="B592" s="37" t="s">
        <v>3462</v>
      </c>
      <c r="C592" s="37" t="s">
        <v>2316</v>
      </c>
      <c r="D592" s="37" t="s">
        <v>2320</v>
      </c>
      <c r="E592" s="38" t="s">
        <v>3463</v>
      </c>
    </row>
    <row r="593" spans="1:5" x14ac:dyDescent="0.2">
      <c r="A593" s="39">
        <v>10588</v>
      </c>
      <c r="B593" s="37" t="s">
        <v>3464</v>
      </c>
      <c r="C593" s="37" t="s">
        <v>2316</v>
      </c>
      <c r="D593" s="37" t="s">
        <v>2320</v>
      </c>
      <c r="E593" s="38" t="s">
        <v>3465</v>
      </c>
    </row>
    <row r="594" spans="1:5" x14ac:dyDescent="0.2">
      <c r="A594" s="39">
        <v>10592</v>
      </c>
      <c r="B594" s="37" t="s">
        <v>3466</v>
      </c>
      <c r="C594" s="37" t="s">
        <v>2316</v>
      </c>
      <c r="D594" s="37" t="s">
        <v>2317</v>
      </c>
      <c r="E594" s="38" t="s">
        <v>3467</v>
      </c>
    </row>
    <row r="595" spans="1:5" x14ac:dyDescent="0.2">
      <c r="A595" s="39">
        <v>10589</v>
      </c>
      <c r="B595" s="37" t="s">
        <v>3468</v>
      </c>
      <c r="C595" s="37" t="s">
        <v>2316</v>
      </c>
      <c r="D595" s="37" t="s">
        <v>2320</v>
      </c>
      <c r="E595" s="38" t="s">
        <v>3469</v>
      </c>
    </row>
    <row r="596" spans="1:5" x14ac:dyDescent="0.2">
      <c r="A596" s="39">
        <v>760</v>
      </c>
      <c r="B596" s="37" t="s">
        <v>3470</v>
      </c>
      <c r="C596" s="37" t="s">
        <v>2316</v>
      </c>
      <c r="D596" s="37" t="s">
        <v>2320</v>
      </c>
      <c r="E596" s="38" t="s">
        <v>3471</v>
      </c>
    </row>
    <row r="597" spans="1:5" x14ac:dyDescent="0.2">
      <c r="A597" s="39">
        <v>751</v>
      </c>
      <c r="B597" s="37" t="s">
        <v>3472</v>
      </c>
      <c r="C597" s="37" t="s">
        <v>2316</v>
      </c>
      <c r="D597" s="37" t="s">
        <v>2320</v>
      </c>
      <c r="E597" s="38" t="s">
        <v>3473</v>
      </c>
    </row>
    <row r="598" spans="1:5" x14ac:dyDescent="0.2">
      <c r="A598" s="39">
        <v>754</v>
      </c>
      <c r="B598" s="37" t="s">
        <v>3474</v>
      </c>
      <c r="C598" s="37" t="s">
        <v>2316</v>
      </c>
      <c r="D598" s="37" t="s">
        <v>2320</v>
      </c>
      <c r="E598" s="38" t="s">
        <v>3475</v>
      </c>
    </row>
    <row r="599" spans="1:5" x14ac:dyDescent="0.2">
      <c r="A599" s="39">
        <v>44489</v>
      </c>
      <c r="B599" s="37" t="s">
        <v>3476</v>
      </c>
      <c r="C599" s="37" t="s">
        <v>2316</v>
      </c>
      <c r="D599" s="37" t="s">
        <v>2320</v>
      </c>
      <c r="E599" s="38" t="s">
        <v>3477</v>
      </c>
    </row>
    <row r="600" spans="1:5" x14ac:dyDescent="0.2">
      <c r="A600" s="39">
        <v>39917</v>
      </c>
      <c r="B600" s="37" t="s">
        <v>3478</v>
      </c>
      <c r="C600" s="37" t="s">
        <v>2316</v>
      </c>
      <c r="D600" s="37" t="s">
        <v>2320</v>
      </c>
      <c r="E600" s="38" t="s">
        <v>3479</v>
      </c>
    </row>
    <row r="601" spans="1:5" x14ac:dyDescent="0.2">
      <c r="A601" s="39">
        <v>38167</v>
      </c>
      <c r="B601" s="37" t="s">
        <v>3480</v>
      </c>
      <c r="C601" s="37" t="s">
        <v>3194</v>
      </c>
      <c r="D601" s="37" t="s">
        <v>2320</v>
      </c>
      <c r="E601" s="38" t="s">
        <v>3481</v>
      </c>
    </row>
    <row r="602" spans="1:5" x14ac:dyDescent="0.2">
      <c r="A602" s="39">
        <v>36145</v>
      </c>
      <c r="B602" s="37" t="s">
        <v>3482</v>
      </c>
      <c r="C602" s="37" t="s">
        <v>3194</v>
      </c>
      <c r="D602" s="37" t="s">
        <v>2320</v>
      </c>
      <c r="E602" s="38" t="s">
        <v>3483</v>
      </c>
    </row>
    <row r="603" spans="1:5" x14ac:dyDescent="0.2">
      <c r="A603" s="39">
        <v>12893</v>
      </c>
      <c r="B603" s="37" t="s">
        <v>3484</v>
      </c>
      <c r="C603" s="37" t="s">
        <v>3194</v>
      </c>
      <c r="D603" s="37" t="s">
        <v>2320</v>
      </c>
      <c r="E603" s="38" t="s">
        <v>3485</v>
      </c>
    </row>
    <row r="604" spans="1:5" x14ac:dyDescent="0.2">
      <c r="A604" s="39">
        <v>11685</v>
      </c>
      <c r="B604" s="37" t="s">
        <v>3486</v>
      </c>
      <c r="C604" s="37" t="s">
        <v>2316</v>
      </c>
      <c r="D604" s="37" t="s">
        <v>2320</v>
      </c>
      <c r="E604" s="38" t="s">
        <v>3487</v>
      </c>
    </row>
    <row r="605" spans="1:5" x14ac:dyDescent="0.2">
      <c r="A605" s="39">
        <v>11680</v>
      </c>
      <c r="B605" s="37" t="s">
        <v>3488</v>
      </c>
      <c r="C605" s="37" t="s">
        <v>2316</v>
      </c>
      <c r="D605" s="37" t="s">
        <v>2320</v>
      </c>
      <c r="E605" s="38" t="s">
        <v>3489</v>
      </c>
    </row>
    <row r="606" spans="1:5" x14ac:dyDescent="0.2">
      <c r="A606" s="39">
        <v>11679</v>
      </c>
      <c r="B606" s="37" t="s">
        <v>3490</v>
      </c>
      <c r="C606" s="37" t="s">
        <v>2316</v>
      </c>
      <c r="D606" s="37" t="s">
        <v>2320</v>
      </c>
      <c r="E606" s="38" t="s">
        <v>3491</v>
      </c>
    </row>
    <row r="607" spans="1:5" x14ac:dyDescent="0.2">
      <c r="A607" s="39">
        <v>2512</v>
      </c>
      <c r="B607" s="37" t="s">
        <v>3492</v>
      </c>
      <c r="C607" s="37" t="s">
        <v>2316</v>
      </c>
      <c r="D607" s="37" t="s">
        <v>2320</v>
      </c>
      <c r="E607" s="38" t="s">
        <v>3493</v>
      </c>
    </row>
    <row r="608" spans="1:5" x14ac:dyDescent="0.2">
      <c r="A608" s="39">
        <v>4374</v>
      </c>
      <c r="B608" s="37" t="s">
        <v>3494</v>
      </c>
      <c r="C608" s="37" t="s">
        <v>2316</v>
      </c>
      <c r="D608" s="37" t="s">
        <v>2320</v>
      </c>
      <c r="E608" s="38" t="s">
        <v>3495</v>
      </c>
    </row>
    <row r="609" spans="1:5" x14ac:dyDescent="0.2">
      <c r="A609" s="39">
        <v>7568</v>
      </c>
      <c r="B609" s="37" t="s">
        <v>3496</v>
      </c>
      <c r="C609" s="37" t="s">
        <v>2316</v>
      </c>
      <c r="D609" s="37" t="s">
        <v>2320</v>
      </c>
      <c r="E609" s="38" t="s">
        <v>3497</v>
      </c>
    </row>
    <row r="610" spans="1:5" x14ac:dyDescent="0.2">
      <c r="A610" s="39">
        <v>7584</v>
      </c>
      <c r="B610" s="37" t="s">
        <v>3498</v>
      </c>
      <c r="C610" s="37" t="s">
        <v>2316</v>
      </c>
      <c r="D610" s="37" t="s">
        <v>2320</v>
      </c>
      <c r="E610" s="38" t="s">
        <v>3499</v>
      </c>
    </row>
    <row r="611" spans="1:5" x14ac:dyDescent="0.2">
      <c r="A611" s="39">
        <v>11945</v>
      </c>
      <c r="B611" s="37" t="s">
        <v>3500</v>
      </c>
      <c r="C611" s="37" t="s">
        <v>2316</v>
      </c>
      <c r="D611" s="37" t="s">
        <v>2320</v>
      </c>
      <c r="E611" s="38" t="s">
        <v>3501</v>
      </c>
    </row>
    <row r="612" spans="1:5" x14ac:dyDescent="0.2">
      <c r="A612" s="39">
        <v>11946</v>
      </c>
      <c r="B612" s="37" t="s">
        <v>3502</v>
      </c>
      <c r="C612" s="37" t="s">
        <v>2316</v>
      </c>
      <c r="D612" s="37" t="s">
        <v>2320</v>
      </c>
      <c r="E612" s="38" t="s">
        <v>3501</v>
      </c>
    </row>
    <row r="613" spans="1:5" x14ac:dyDescent="0.2">
      <c r="A613" s="39">
        <v>4375</v>
      </c>
      <c r="B613" s="37" t="s">
        <v>3503</v>
      </c>
      <c r="C613" s="37" t="s">
        <v>2316</v>
      </c>
      <c r="D613" s="37" t="s">
        <v>2317</v>
      </c>
      <c r="E613" s="38" t="s">
        <v>3504</v>
      </c>
    </row>
    <row r="614" spans="1:5" x14ac:dyDescent="0.2">
      <c r="A614" s="39">
        <v>11950</v>
      </c>
      <c r="B614" s="37" t="s">
        <v>3505</v>
      </c>
      <c r="C614" s="37" t="s">
        <v>2316</v>
      </c>
      <c r="D614" s="37" t="s">
        <v>2320</v>
      </c>
      <c r="E614" s="38" t="s">
        <v>3506</v>
      </c>
    </row>
    <row r="615" spans="1:5" x14ac:dyDescent="0.2">
      <c r="A615" s="39">
        <v>4376</v>
      </c>
      <c r="B615" s="37" t="s">
        <v>3507</v>
      </c>
      <c r="C615" s="37" t="s">
        <v>2316</v>
      </c>
      <c r="D615" s="37" t="s">
        <v>2320</v>
      </c>
      <c r="E615" s="38" t="s">
        <v>3508</v>
      </c>
    </row>
    <row r="616" spans="1:5" x14ac:dyDescent="0.2">
      <c r="A616" s="39">
        <v>7583</v>
      </c>
      <c r="B616" s="37" t="s">
        <v>3509</v>
      </c>
      <c r="C616" s="37" t="s">
        <v>2316</v>
      </c>
      <c r="D616" s="37" t="s">
        <v>2320</v>
      </c>
      <c r="E616" s="38" t="s">
        <v>3510</v>
      </c>
    </row>
    <row r="617" spans="1:5" x14ac:dyDescent="0.2">
      <c r="A617" s="39">
        <v>4350</v>
      </c>
      <c r="B617" s="37" t="s">
        <v>3511</v>
      </c>
      <c r="C617" s="37" t="s">
        <v>2316</v>
      </c>
      <c r="D617" s="37" t="s">
        <v>2320</v>
      </c>
      <c r="E617" s="38" t="s">
        <v>3017</v>
      </c>
    </row>
    <row r="618" spans="1:5" x14ac:dyDescent="0.2">
      <c r="A618" s="39">
        <v>39886</v>
      </c>
      <c r="B618" s="37" t="s">
        <v>3512</v>
      </c>
      <c r="C618" s="37" t="s">
        <v>2316</v>
      </c>
      <c r="D618" s="37" t="s">
        <v>2320</v>
      </c>
      <c r="E618" s="38" t="s">
        <v>3513</v>
      </c>
    </row>
    <row r="619" spans="1:5" x14ac:dyDescent="0.2">
      <c r="A619" s="39">
        <v>39887</v>
      </c>
      <c r="B619" s="37" t="s">
        <v>3514</v>
      </c>
      <c r="C619" s="37" t="s">
        <v>2316</v>
      </c>
      <c r="D619" s="37" t="s">
        <v>2320</v>
      </c>
      <c r="E619" s="38" t="s">
        <v>3515</v>
      </c>
    </row>
    <row r="620" spans="1:5" x14ac:dyDescent="0.2">
      <c r="A620" s="39">
        <v>39888</v>
      </c>
      <c r="B620" s="37" t="s">
        <v>3516</v>
      </c>
      <c r="C620" s="37" t="s">
        <v>2316</v>
      </c>
      <c r="D620" s="37" t="s">
        <v>2320</v>
      </c>
      <c r="E620" s="38" t="s">
        <v>3517</v>
      </c>
    </row>
    <row r="621" spans="1:5" x14ac:dyDescent="0.2">
      <c r="A621" s="39">
        <v>39890</v>
      </c>
      <c r="B621" s="37" t="s">
        <v>3518</v>
      </c>
      <c r="C621" s="37" t="s">
        <v>2316</v>
      </c>
      <c r="D621" s="37" t="s">
        <v>2320</v>
      </c>
      <c r="E621" s="38" t="s">
        <v>3519</v>
      </c>
    </row>
    <row r="622" spans="1:5" x14ac:dyDescent="0.2">
      <c r="A622" s="39">
        <v>39891</v>
      </c>
      <c r="B622" s="37" t="s">
        <v>3520</v>
      </c>
      <c r="C622" s="37" t="s">
        <v>2316</v>
      </c>
      <c r="D622" s="37" t="s">
        <v>2320</v>
      </c>
      <c r="E622" s="38" t="s">
        <v>3521</v>
      </c>
    </row>
    <row r="623" spans="1:5" x14ac:dyDescent="0.2">
      <c r="A623" s="39">
        <v>39892</v>
      </c>
      <c r="B623" s="37" t="s">
        <v>3522</v>
      </c>
      <c r="C623" s="37" t="s">
        <v>2316</v>
      </c>
      <c r="D623" s="37" t="s">
        <v>2320</v>
      </c>
      <c r="E623" s="38" t="s">
        <v>3523</v>
      </c>
    </row>
    <row r="624" spans="1:5" x14ac:dyDescent="0.2">
      <c r="A624" s="39">
        <v>790</v>
      </c>
      <c r="B624" s="37" t="s">
        <v>3524</v>
      </c>
      <c r="C624" s="37" t="s">
        <v>2316</v>
      </c>
      <c r="D624" s="37" t="s">
        <v>2320</v>
      </c>
      <c r="E624" s="38" t="s">
        <v>3525</v>
      </c>
    </row>
    <row r="625" spans="1:5" x14ac:dyDescent="0.2">
      <c r="A625" s="39">
        <v>766</v>
      </c>
      <c r="B625" s="37" t="s">
        <v>3526</v>
      </c>
      <c r="C625" s="37" t="s">
        <v>2316</v>
      </c>
      <c r="D625" s="37" t="s">
        <v>2320</v>
      </c>
      <c r="E625" s="38" t="s">
        <v>3525</v>
      </c>
    </row>
    <row r="626" spans="1:5" x14ac:dyDescent="0.2">
      <c r="A626" s="39">
        <v>791</v>
      </c>
      <c r="B626" s="37" t="s">
        <v>3527</v>
      </c>
      <c r="C626" s="37" t="s">
        <v>2316</v>
      </c>
      <c r="D626" s="37" t="s">
        <v>2320</v>
      </c>
      <c r="E626" s="38" t="s">
        <v>3525</v>
      </c>
    </row>
    <row r="627" spans="1:5" x14ac:dyDescent="0.2">
      <c r="A627" s="39">
        <v>767</v>
      </c>
      <c r="B627" s="37" t="s">
        <v>3528</v>
      </c>
      <c r="C627" s="37" t="s">
        <v>2316</v>
      </c>
      <c r="D627" s="37" t="s">
        <v>2320</v>
      </c>
      <c r="E627" s="38" t="s">
        <v>3525</v>
      </c>
    </row>
    <row r="628" spans="1:5" x14ac:dyDescent="0.2">
      <c r="A628" s="39">
        <v>768</v>
      </c>
      <c r="B628" s="37" t="s">
        <v>3529</v>
      </c>
      <c r="C628" s="37" t="s">
        <v>2316</v>
      </c>
      <c r="D628" s="37" t="s">
        <v>2320</v>
      </c>
      <c r="E628" s="38" t="s">
        <v>3530</v>
      </c>
    </row>
    <row r="629" spans="1:5" x14ac:dyDescent="0.2">
      <c r="A629" s="39">
        <v>789</v>
      </c>
      <c r="B629" s="37" t="s">
        <v>3531</v>
      </c>
      <c r="C629" s="37" t="s">
        <v>2316</v>
      </c>
      <c r="D629" s="37" t="s">
        <v>2320</v>
      </c>
      <c r="E629" s="38" t="s">
        <v>3532</v>
      </c>
    </row>
    <row r="630" spans="1:5" x14ac:dyDescent="0.2">
      <c r="A630" s="39">
        <v>769</v>
      </c>
      <c r="B630" s="37" t="s">
        <v>3533</v>
      </c>
      <c r="C630" s="37" t="s">
        <v>2316</v>
      </c>
      <c r="D630" s="37" t="s">
        <v>2320</v>
      </c>
      <c r="E630" s="38" t="s">
        <v>3530</v>
      </c>
    </row>
    <row r="631" spans="1:5" x14ac:dyDescent="0.2">
      <c r="A631" s="39">
        <v>770</v>
      </c>
      <c r="B631" s="37" t="s">
        <v>3534</v>
      </c>
      <c r="C631" s="37" t="s">
        <v>2316</v>
      </c>
      <c r="D631" s="37" t="s">
        <v>2320</v>
      </c>
      <c r="E631" s="38" t="s">
        <v>3535</v>
      </c>
    </row>
    <row r="632" spans="1:5" x14ac:dyDescent="0.2">
      <c r="A632" s="39">
        <v>12394</v>
      </c>
      <c r="B632" s="37" t="s">
        <v>3536</v>
      </c>
      <c r="C632" s="37" t="s">
        <v>2316</v>
      </c>
      <c r="D632" s="37" t="s">
        <v>2320</v>
      </c>
      <c r="E632" s="38" t="s">
        <v>3535</v>
      </c>
    </row>
    <row r="633" spans="1:5" x14ac:dyDescent="0.2">
      <c r="A633" s="39">
        <v>764</v>
      </c>
      <c r="B633" s="37" t="s">
        <v>3537</v>
      </c>
      <c r="C633" s="37" t="s">
        <v>2316</v>
      </c>
      <c r="D633" s="37" t="s">
        <v>2317</v>
      </c>
      <c r="E633" s="38" t="s">
        <v>3538</v>
      </c>
    </row>
    <row r="634" spans="1:5" x14ac:dyDescent="0.2">
      <c r="A634" s="39">
        <v>765</v>
      </c>
      <c r="B634" s="37" t="s">
        <v>3539</v>
      </c>
      <c r="C634" s="37" t="s">
        <v>2316</v>
      </c>
      <c r="D634" s="37" t="s">
        <v>2320</v>
      </c>
      <c r="E634" s="38" t="s">
        <v>3538</v>
      </c>
    </row>
    <row r="635" spans="1:5" x14ac:dyDescent="0.2">
      <c r="A635" s="39">
        <v>787</v>
      </c>
      <c r="B635" s="37" t="s">
        <v>3540</v>
      </c>
      <c r="C635" s="37" t="s">
        <v>2316</v>
      </c>
      <c r="D635" s="37" t="s">
        <v>2320</v>
      </c>
      <c r="E635" s="38" t="s">
        <v>3541</v>
      </c>
    </row>
    <row r="636" spans="1:5" x14ac:dyDescent="0.2">
      <c r="A636" s="39">
        <v>774</v>
      </c>
      <c r="B636" s="37" t="s">
        <v>3542</v>
      </c>
      <c r="C636" s="37" t="s">
        <v>2316</v>
      </c>
      <c r="D636" s="37" t="s">
        <v>2320</v>
      </c>
      <c r="E636" s="38" t="s">
        <v>3541</v>
      </c>
    </row>
    <row r="637" spans="1:5" x14ac:dyDescent="0.2">
      <c r="A637" s="39">
        <v>773</v>
      </c>
      <c r="B637" s="37" t="s">
        <v>3543</v>
      </c>
      <c r="C637" s="37" t="s">
        <v>2316</v>
      </c>
      <c r="D637" s="37" t="s">
        <v>2320</v>
      </c>
      <c r="E637" s="38" t="s">
        <v>3541</v>
      </c>
    </row>
    <row r="638" spans="1:5" x14ac:dyDescent="0.2">
      <c r="A638" s="39">
        <v>775</v>
      </c>
      <c r="B638" s="37" t="s">
        <v>3544</v>
      </c>
      <c r="C638" s="37" t="s">
        <v>2316</v>
      </c>
      <c r="D638" s="37" t="s">
        <v>2320</v>
      </c>
      <c r="E638" s="38" t="s">
        <v>3541</v>
      </c>
    </row>
    <row r="639" spans="1:5" x14ac:dyDescent="0.2">
      <c r="A639" s="39">
        <v>788</v>
      </c>
      <c r="B639" s="37" t="s">
        <v>3545</v>
      </c>
      <c r="C639" s="37" t="s">
        <v>2316</v>
      </c>
      <c r="D639" s="37" t="s">
        <v>2320</v>
      </c>
      <c r="E639" s="38" t="s">
        <v>3546</v>
      </c>
    </row>
    <row r="640" spans="1:5" x14ac:dyDescent="0.2">
      <c r="A640" s="39">
        <v>772</v>
      </c>
      <c r="B640" s="37" t="s">
        <v>3547</v>
      </c>
      <c r="C640" s="37" t="s">
        <v>2316</v>
      </c>
      <c r="D640" s="37" t="s">
        <v>2320</v>
      </c>
      <c r="E640" s="38" t="s">
        <v>3546</v>
      </c>
    </row>
    <row r="641" spans="1:5" x14ac:dyDescent="0.2">
      <c r="A641" s="39">
        <v>771</v>
      </c>
      <c r="B641" s="37" t="s">
        <v>3548</v>
      </c>
      <c r="C641" s="37" t="s">
        <v>2316</v>
      </c>
      <c r="D641" s="37" t="s">
        <v>2320</v>
      </c>
      <c r="E641" s="38" t="s">
        <v>3546</v>
      </c>
    </row>
    <row r="642" spans="1:5" x14ac:dyDescent="0.2">
      <c r="A642" s="39">
        <v>779</v>
      </c>
      <c r="B642" s="37" t="s">
        <v>3549</v>
      </c>
      <c r="C642" s="37" t="s">
        <v>2316</v>
      </c>
      <c r="D642" s="37" t="s">
        <v>2320</v>
      </c>
      <c r="E642" s="38" t="s">
        <v>3550</v>
      </c>
    </row>
    <row r="643" spans="1:5" x14ac:dyDescent="0.2">
      <c r="A643" s="39">
        <v>776</v>
      </c>
      <c r="B643" s="37" t="s">
        <v>3551</v>
      </c>
      <c r="C643" s="37" t="s">
        <v>2316</v>
      </c>
      <c r="D643" s="37" t="s">
        <v>2320</v>
      </c>
      <c r="E643" s="38" t="s">
        <v>3552</v>
      </c>
    </row>
    <row r="644" spans="1:5" x14ac:dyDescent="0.2">
      <c r="A644" s="39">
        <v>777</v>
      </c>
      <c r="B644" s="37" t="s">
        <v>3553</v>
      </c>
      <c r="C644" s="37" t="s">
        <v>2316</v>
      </c>
      <c r="D644" s="37" t="s">
        <v>2320</v>
      </c>
      <c r="E644" s="38" t="s">
        <v>3554</v>
      </c>
    </row>
    <row r="645" spans="1:5" x14ac:dyDescent="0.2">
      <c r="A645" s="39">
        <v>780</v>
      </c>
      <c r="B645" s="37" t="s">
        <v>3555</v>
      </c>
      <c r="C645" s="37" t="s">
        <v>2316</v>
      </c>
      <c r="D645" s="37" t="s">
        <v>2320</v>
      </c>
      <c r="E645" s="38" t="s">
        <v>3556</v>
      </c>
    </row>
    <row r="646" spans="1:5" x14ac:dyDescent="0.2">
      <c r="A646" s="39">
        <v>778</v>
      </c>
      <c r="B646" s="37" t="s">
        <v>3557</v>
      </c>
      <c r="C646" s="37" t="s">
        <v>2316</v>
      </c>
      <c r="D646" s="37" t="s">
        <v>2320</v>
      </c>
      <c r="E646" s="38" t="s">
        <v>3552</v>
      </c>
    </row>
    <row r="647" spans="1:5" x14ac:dyDescent="0.2">
      <c r="A647" s="39">
        <v>781</v>
      </c>
      <c r="B647" s="37" t="s">
        <v>3558</v>
      </c>
      <c r="C647" s="37" t="s">
        <v>2316</v>
      </c>
      <c r="D647" s="37" t="s">
        <v>2320</v>
      </c>
      <c r="E647" s="38" t="s">
        <v>3559</v>
      </c>
    </row>
    <row r="648" spans="1:5" x14ac:dyDescent="0.2">
      <c r="A648" s="39">
        <v>786</v>
      </c>
      <c r="B648" s="37" t="s">
        <v>3560</v>
      </c>
      <c r="C648" s="37" t="s">
        <v>2316</v>
      </c>
      <c r="D648" s="37" t="s">
        <v>2320</v>
      </c>
      <c r="E648" s="38" t="s">
        <v>3559</v>
      </c>
    </row>
    <row r="649" spans="1:5" x14ac:dyDescent="0.2">
      <c r="A649" s="39">
        <v>782</v>
      </c>
      <c r="B649" s="37" t="s">
        <v>3561</v>
      </c>
      <c r="C649" s="37" t="s">
        <v>2316</v>
      </c>
      <c r="D649" s="37" t="s">
        <v>2320</v>
      </c>
      <c r="E649" s="38" t="s">
        <v>3559</v>
      </c>
    </row>
    <row r="650" spans="1:5" x14ac:dyDescent="0.2">
      <c r="A650" s="39">
        <v>783</v>
      </c>
      <c r="B650" s="37" t="s">
        <v>3562</v>
      </c>
      <c r="C650" s="37" t="s">
        <v>2316</v>
      </c>
      <c r="D650" s="37" t="s">
        <v>2320</v>
      </c>
      <c r="E650" s="38" t="s">
        <v>3563</v>
      </c>
    </row>
    <row r="651" spans="1:5" x14ac:dyDescent="0.2">
      <c r="A651" s="39">
        <v>785</v>
      </c>
      <c r="B651" s="37" t="s">
        <v>3564</v>
      </c>
      <c r="C651" s="37" t="s">
        <v>2316</v>
      </c>
      <c r="D651" s="37" t="s">
        <v>2320</v>
      </c>
      <c r="E651" s="38" t="s">
        <v>3565</v>
      </c>
    </row>
    <row r="652" spans="1:5" x14ac:dyDescent="0.2">
      <c r="A652" s="39">
        <v>784</v>
      </c>
      <c r="B652" s="37" t="s">
        <v>3566</v>
      </c>
      <c r="C652" s="37" t="s">
        <v>2316</v>
      </c>
      <c r="D652" s="37" t="s">
        <v>2320</v>
      </c>
      <c r="E652" s="38" t="s">
        <v>3567</v>
      </c>
    </row>
    <row r="653" spans="1:5" x14ac:dyDescent="0.2">
      <c r="A653" s="39">
        <v>831</v>
      </c>
      <c r="B653" s="37" t="s">
        <v>3568</v>
      </c>
      <c r="C653" s="37" t="s">
        <v>2316</v>
      </c>
      <c r="D653" s="37" t="s">
        <v>2320</v>
      </c>
      <c r="E653" s="38" t="s">
        <v>3569</v>
      </c>
    </row>
    <row r="654" spans="1:5" x14ac:dyDescent="0.2">
      <c r="A654" s="39">
        <v>828</v>
      </c>
      <c r="B654" s="37" t="s">
        <v>3570</v>
      </c>
      <c r="C654" s="37" t="s">
        <v>2316</v>
      </c>
      <c r="D654" s="37" t="s">
        <v>2320</v>
      </c>
      <c r="E654" s="38" t="s">
        <v>3571</v>
      </c>
    </row>
    <row r="655" spans="1:5" x14ac:dyDescent="0.2">
      <c r="A655" s="39">
        <v>829</v>
      </c>
      <c r="B655" s="37" t="s">
        <v>3572</v>
      </c>
      <c r="C655" s="37" t="s">
        <v>2316</v>
      </c>
      <c r="D655" s="37" t="s">
        <v>2320</v>
      </c>
      <c r="E655" s="38" t="s">
        <v>3573</v>
      </c>
    </row>
    <row r="656" spans="1:5" x14ac:dyDescent="0.2">
      <c r="A656" s="39">
        <v>812</v>
      </c>
      <c r="B656" s="37" t="s">
        <v>3574</v>
      </c>
      <c r="C656" s="37" t="s">
        <v>2316</v>
      </c>
      <c r="D656" s="37" t="s">
        <v>2320</v>
      </c>
      <c r="E656" s="38" t="s">
        <v>3575</v>
      </c>
    </row>
    <row r="657" spans="1:5" x14ac:dyDescent="0.2">
      <c r="A657" s="39">
        <v>819</v>
      </c>
      <c r="B657" s="37" t="s">
        <v>3576</v>
      </c>
      <c r="C657" s="37" t="s">
        <v>2316</v>
      </c>
      <c r="D657" s="37" t="s">
        <v>2320</v>
      </c>
      <c r="E657" s="38" t="s">
        <v>3577</v>
      </c>
    </row>
    <row r="658" spans="1:5" x14ac:dyDescent="0.2">
      <c r="A658" s="39">
        <v>818</v>
      </c>
      <c r="B658" s="37" t="s">
        <v>3578</v>
      </c>
      <c r="C658" s="37" t="s">
        <v>2316</v>
      </c>
      <c r="D658" s="37" t="s">
        <v>2320</v>
      </c>
      <c r="E658" s="38" t="s">
        <v>3579</v>
      </c>
    </row>
    <row r="659" spans="1:5" x14ac:dyDescent="0.2">
      <c r="A659" s="39">
        <v>823</v>
      </c>
      <c r="B659" s="37" t="s">
        <v>3580</v>
      </c>
      <c r="C659" s="37" t="s">
        <v>2316</v>
      </c>
      <c r="D659" s="37" t="s">
        <v>2320</v>
      </c>
      <c r="E659" s="38" t="s">
        <v>3581</v>
      </c>
    </row>
    <row r="660" spans="1:5" x14ac:dyDescent="0.2">
      <c r="A660" s="39">
        <v>830</v>
      </c>
      <c r="B660" s="37" t="s">
        <v>3582</v>
      </c>
      <c r="C660" s="37" t="s">
        <v>2316</v>
      </c>
      <c r="D660" s="37" t="s">
        <v>2320</v>
      </c>
      <c r="E660" s="38" t="s">
        <v>3583</v>
      </c>
    </row>
    <row r="661" spans="1:5" x14ac:dyDescent="0.2">
      <c r="A661" s="39">
        <v>826</v>
      </c>
      <c r="B661" s="37" t="s">
        <v>3584</v>
      </c>
      <c r="C661" s="37" t="s">
        <v>2316</v>
      </c>
      <c r="D661" s="37" t="s">
        <v>2320</v>
      </c>
      <c r="E661" s="38" t="s">
        <v>3585</v>
      </c>
    </row>
    <row r="662" spans="1:5" x14ac:dyDescent="0.2">
      <c r="A662" s="39">
        <v>827</v>
      </c>
      <c r="B662" s="37" t="s">
        <v>3586</v>
      </c>
      <c r="C662" s="37" t="s">
        <v>2316</v>
      </c>
      <c r="D662" s="37" t="s">
        <v>2320</v>
      </c>
      <c r="E662" s="38" t="s">
        <v>3587</v>
      </c>
    </row>
    <row r="663" spans="1:5" x14ac:dyDescent="0.2">
      <c r="A663" s="39">
        <v>832</v>
      </c>
      <c r="B663" s="37" t="s">
        <v>3588</v>
      </c>
      <c r="C663" s="37" t="s">
        <v>2316</v>
      </c>
      <c r="D663" s="37" t="s">
        <v>2320</v>
      </c>
      <c r="E663" s="38" t="s">
        <v>3589</v>
      </c>
    </row>
    <row r="664" spans="1:5" x14ac:dyDescent="0.2">
      <c r="A664" s="39">
        <v>833</v>
      </c>
      <c r="B664" s="37" t="s">
        <v>3590</v>
      </c>
      <c r="C664" s="37" t="s">
        <v>2316</v>
      </c>
      <c r="D664" s="37" t="s">
        <v>2320</v>
      </c>
      <c r="E664" s="38" t="s">
        <v>2517</v>
      </c>
    </row>
    <row r="665" spans="1:5" x14ac:dyDescent="0.2">
      <c r="A665" s="39">
        <v>834</v>
      </c>
      <c r="B665" s="37" t="s">
        <v>3591</v>
      </c>
      <c r="C665" s="37" t="s">
        <v>2316</v>
      </c>
      <c r="D665" s="37" t="s">
        <v>2320</v>
      </c>
      <c r="E665" s="38" t="s">
        <v>3592</v>
      </c>
    </row>
    <row r="666" spans="1:5" x14ac:dyDescent="0.2">
      <c r="A666" s="39">
        <v>825</v>
      </c>
      <c r="B666" s="37" t="s">
        <v>3593</v>
      </c>
      <c r="C666" s="37" t="s">
        <v>2316</v>
      </c>
      <c r="D666" s="37" t="s">
        <v>2320</v>
      </c>
      <c r="E666" s="38" t="s">
        <v>3594</v>
      </c>
    </row>
    <row r="667" spans="1:5" x14ac:dyDescent="0.2">
      <c r="A667" s="39">
        <v>813</v>
      </c>
      <c r="B667" s="37" t="s">
        <v>3595</v>
      </c>
      <c r="C667" s="37" t="s">
        <v>2316</v>
      </c>
      <c r="D667" s="37" t="s">
        <v>2320</v>
      </c>
      <c r="E667" s="38" t="s">
        <v>3596</v>
      </c>
    </row>
    <row r="668" spans="1:5" x14ac:dyDescent="0.2">
      <c r="A668" s="39">
        <v>820</v>
      </c>
      <c r="B668" s="37" t="s">
        <v>3597</v>
      </c>
      <c r="C668" s="37" t="s">
        <v>2316</v>
      </c>
      <c r="D668" s="37" t="s">
        <v>2320</v>
      </c>
      <c r="E668" s="38" t="s">
        <v>3598</v>
      </c>
    </row>
    <row r="669" spans="1:5" x14ac:dyDescent="0.2">
      <c r="A669" s="39">
        <v>816</v>
      </c>
      <c r="B669" s="37" t="s">
        <v>3599</v>
      </c>
      <c r="C669" s="37" t="s">
        <v>2316</v>
      </c>
      <c r="D669" s="37" t="s">
        <v>2320</v>
      </c>
      <c r="E669" s="38" t="s">
        <v>3600</v>
      </c>
    </row>
    <row r="670" spans="1:5" x14ac:dyDescent="0.2">
      <c r="A670" s="39">
        <v>814</v>
      </c>
      <c r="B670" s="37" t="s">
        <v>3601</v>
      </c>
      <c r="C670" s="37" t="s">
        <v>2316</v>
      </c>
      <c r="D670" s="37" t="s">
        <v>2320</v>
      </c>
      <c r="E670" s="38" t="s">
        <v>3602</v>
      </c>
    </row>
    <row r="671" spans="1:5" x14ac:dyDescent="0.2">
      <c r="A671" s="39">
        <v>815</v>
      </c>
      <c r="B671" s="37" t="s">
        <v>3603</v>
      </c>
      <c r="C671" s="37" t="s">
        <v>2316</v>
      </c>
      <c r="D671" s="37" t="s">
        <v>2320</v>
      </c>
      <c r="E671" s="38" t="s">
        <v>3604</v>
      </c>
    </row>
    <row r="672" spans="1:5" x14ac:dyDescent="0.2">
      <c r="A672" s="39">
        <v>822</v>
      </c>
      <c r="B672" s="37" t="s">
        <v>3605</v>
      </c>
      <c r="C672" s="37" t="s">
        <v>2316</v>
      </c>
      <c r="D672" s="37" t="s">
        <v>2320</v>
      </c>
      <c r="E672" s="38" t="s">
        <v>3606</v>
      </c>
    </row>
    <row r="673" spans="1:5" x14ac:dyDescent="0.2">
      <c r="A673" s="39">
        <v>821</v>
      </c>
      <c r="B673" s="37" t="s">
        <v>3607</v>
      </c>
      <c r="C673" s="37" t="s">
        <v>2316</v>
      </c>
      <c r="D673" s="37" t="s">
        <v>2320</v>
      </c>
      <c r="E673" s="38" t="s">
        <v>3608</v>
      </c>
    </row>
    <row r="674" spans="1:5" x14ac:dyDescent="0.2">
      <c r="A674" s="39">
        <v>817</v>
      </c>
      <c r="B674" s="37" t="s">
        <v>3609</v>
      </c>
      <c r="C674" s="37" t="s">
        <v>2316</v>
      </c>
      <c r="D674" s="37" t="s">
        <v>2320</v>
      </c>
      <c r="E674" s="38" t="s">
        <v>3610</v>
      </c>
    </row>
    <row r="675" spans="1:5" x14ac:dyDescent="0.2">
      <c r="A675" s="39">
        <v>20086</v>
      </c>
      <c r="B675" s="37" t="s">
        <v>3611</v>
      </c>
      <c r="C675" s="37" t="s">
        <v>2316</v>
      </c>
      <c r="D675" s="37" t="s">
        <v>2320</v>
      </c>
      <c r="E675" s="38" t="s">
        <v>3612</v>
      </c>
    </row>
    <row r="676" spans="1:5" x14ac:dyDescent="0.2">
      <c r="A676" s="39">
        <v>39191</v>
      </c>
      <c r="B676" s="37" t="s">
        <v>3613</v>
      </c>
      <c r="C676" s="37" t="s">
        <v>2316</v>
      </c>
      <c r="D676" s="37" t="s">
        <v>2320</v>
      </c>
      <c r="E676" s="38" t="s">
        <v>3614</v>
      </c>
    </row>
    <row r="677" spans="1:5" x14ac:dyDescent="0.2">
      <c r="A677" s="39">
        <v>39190</v>
      </c>
      <c r="B677" s="37" t="s">
        <v>3615</v>
      </c>
      <c r="C677" s="37" t="s">
        <v>2316</v>
      </c>
      <c r="D677" s="37" t="s">
        <v>2320</v>
      </c>
      <c r="E677" s="38" t="s">
        <v>3616</v>
      </c>
    </row>
    <row r="678" spans="1:5" x14ac:dyDescent="0.2">
      <c r="A678" s="39">
        <v>39189</v>
      </c>
      <c r="B678" s="37" t="s">
        <v>3617</v>
      </c>
      <c r="C678" s="37" t="s">
        <v>2316</v>
      </c>
      <c r="D678" s="37" t="s">
        <v>2320</v>
      </c>
      <c r="E678" s="38" t="s">
        <v>3618</v>
      </c>
    </row>
    <row r="679" spans="1:5" x14ac:dyDescent="0.2">
      <c r="A679" s="39">
        <v>39186</v>
      </c>
      <c r="B679" s="37" t="s">
        <v>3619</v>
      </c>
      <c r="C679" s="37" t="s">
        <v>2316</v>
      </c>
      <c r="D679" s="37" t="s">
        <v>2320</v>
      </c>
      <c r="E679" s="38" t="s">
        <v>3620</v>
      </c>
    </row>
    <row r="680" spans="1:5" x14ac:dyDescent="0.2">
      <c r="A680" s="39">
        <v>39188</v>
      </c>
      <c r="B680" s="37" t="s">
        <v>3621</v>
      </c>
      <c r="C680" s="37" t="s">
        <v>2316</v>
      </c>
      <c r="D680" s="37" t="s">
        <v>2320</v>
      </c>
      <c r="E680" s="38" t="s">
        <v>3622</v>
      </c>
    </row>
    <row r="681" spans="1:5" x14ac:dyDescent="0.2">
      <c r="A681" s="39">
        <v>39187</v>
      </c>
      <c r="B681" s="37" t="s">
        <v>3623</v>
      </c>
      <c r="C681" s="37" t="s">
        <v>2316</v>
      </c>
      <c r="D681" s="37" t="s">
        <v>2320</v>
      </c>
      <c r="E681" s="38" t="s">
        <v>3624</v>
      </c>
    </row>
    <row r="682" spans="1:5" x14ac:dyDescent="0.2">
      <c r="A682" s="39">
        <v>39184</v>
      </c>
      <c r="B682" s="37" t="s">
        <v>3625</v>
      </c>
      <c r="C682" s="37" t="s">
        <v>2316</v>
      </c>
      <c r="D682" s="37" t="s">
        <v>2320</v>
      </c>
      <c r="E682" s="38" t="s">
        <v>3078</v>
      </c>
    </row>
    <row r="683" spans="1:5" x14ac:dyDescent="0.2">
      <c r="A683" s="39">
        <v>39185</v>
      </c>
      <c r="B683" s="37" t="s">
        <v>3626</v>
      </c>
      <c r="C683" s="37" t="s">
        <v>2316</v>
      </c>
      <c r="D683" s="37" t="s">
        <v>2320</v>
      </c>
      <c r="E683" s="38" t="s">
        <v>3338</v>
      </c>
    </row>
    <row r="684" spans="1:5" x14ac:dyDescent="0.2">
      <c r="A684" s="39">
        <v>39198</v>
      </c>
      <c r="B684" s="37" t="s">
        <v>3627</v>
      </c>
      <c r="C684" s="37" t="s">
        <v>2316</v>
      </c>
      <c r="D684" s="37" t="s">
        <v>2320</v>
      </c>
      <c r="E684" s="38" t="s">
        <v>3628</v>
      </c>
    </row>
    <row r="685" spans="1:5" x14ac:dyDescent="0.2">
      <c r="A685" s="39">
        <v>39197</v>
      </c>
      <c r="B685" s="37" t="s">
        <v>3629</v>
      </c>
      <c r="C685" s="37" t="s">
        <v>2316</v>
      </c>
      <c r="D685" s="37" t="s">
        <v>2320</v>
      </c>
      <c r="E685" s="38" t="s">
        <v>3630</v>
      </c>
    </row>
    <row r="686" spans="1:5" x14ac:dyDescent="0.2">
      <c r="A686" s="39">
        <v>39196</v>
      </c>
      <c r="B686" s="37" t="s">
        <v>3631</v>
      </c>
      <c r="C686" s="37" t="s">
        <v>2316</v>
      </c>
      <c r="D686" s="37" t="s">
        <v>2320</v>
      </c>
      <c r="E686" s="38" t="s">
        <v>3632</v>
      </c>
    </row>
    <row r="687" spans="1:5" x14ac:dyDescent="0.2">
      <c r="A687" s="39">
        <v>39199</v>
      </c>
      <c r="B687" s="37" t="s">
        <v>3633</v>
      </c>
      <c r="C687" s="37" t="s">
        <v>2316</v>
      </c>
      <c r="D687" s="37" t="s">
        <v>2320</v>
      </c>
      <c r="E687" s="38" t="s">
        <v>3634</v>
      </c>
    </row>
    <row r="688" spans="1:5" x14ac:dyDescent="0.2">
      <c r="A688" s="39">
        <v>39195</v>
      </c>
      <c r="B688" s="37" t="s">
        <v>3635</v>
      </c>
      <c r="C688" s="37" t="s">
        <v>2316</v>
      </c>
      <c r="D688" s="37" t="s">
        <v>2320</v>
      </c>
      <c r="E688" s="38" t="s">
        <v>3636</v>
      </c>
    </row>
    <row r="689" spans="1:5" x14ac:dyDescent="0.2">
      <c r="A689" s="39">
        <v>39194</v>
      </c>
      <c r="B689" s="37" t="s">
        <v>3637</v>
      </c>
      <c r="C689" s="37" t="s">
        <v>2316</v>
      </c>
      <c r="D689" s="37" t="s">
        <v>2320</v>
      </c>
      <c r="E689" s="38" t="s">
        <v>3638</v>
      </c>
    </row>
    <row r="690" spans="1:5" x14ac:dyDescent="0.2">
      <c r="A690" s="39">
        <v>39193</v>
      </c>
      <c r="B690" s="37" t="s">
        <v>3639</v>
      </c>
      <c r="C690" s="37" t="s">
        <v>2316</v>
      </c>
      <c r="D690" s="37" t="s">
        <v>2320</v>
      </c>
      <c r="E690" s="38" t="s">
        <v>3640</v>
      </c>
    </row>
    <row r="691" spans="1:5" x14ac:dyDescent="0.2">
      <c r="A691" s="39">
        <v>39192</v>
      </c>
      <c r="B691" s="37" t="s">
        <v>3641</v>
      </c>
      <c r="C691" s="37" t="s">
        <v>2316</v>
      </c>
      <c r="D691" s="37" t="s">
        <v>2320</v>
      </c>
      <c r="E691" s="38" t="s">
        <v>3642</v>
      </c>
    </row>
    <row r="692" spans="1:5" x14ac:dyDescent="0.2">
      <c r="A692" s="39">
        <v>39920</v>
      </c>
      <c r="B692" s="37" t="s">
        <v>3643</v>
      </c>
      <c r="C692" s="37" t="s">
        <v>2316</v>
      </c>
      <c r="D692" s="37" t="s">
        <v>2320</v>
      </c>
      <c r="E692" s="38" t="s">
        <v>3644</v>
      </c>
    </row>
    <row r="693" spans="1:5" x14ac:dyDescent="0.2">
      <c r="A693" s="39">
        <v>39201</v>
      </c>
      <c r="B693" s="37" t="s">
        <v>3645</v>
      </c>
      <c r="C693" s="37" t="s">
        <v>2316</v>
      </c>
      <c r="D693" s="37" t="s">
        <v>2320</v>
      </c>
      <c r="E693" s="38" t="s">
        <v>3646</v>
      </c>
    </row>
    <row r="694" spans="1:5" x14ac:dyDescent="0.2">
      <c r="A694" s="39">
        <v>39200</v>
      </c>
      <c r="B694" s="37" t="s">
        <v>3647</v>
      </c>
      <c r="C694" s="37" t="s">
        <v>2316</v>
      </c>
      <c r="D694" s="37" t="s">
        <v>2320</v>
      </c>
      <c r="E694" s="38" t="s">
        <v>3648</v>
      </c>
    </row>
    <row r="695" spans="1:5" x14ac:dyDescent="0.2">
      <c r="A695" s="39">
        <v>39203</v>
      </c>
      <c r="B695" s="37" t="s">
        <v>3649</v>
      </c>
      <c r="C695" s="37" t="s">
        <v>2316</v>
      </c>
      <c r="D695" s="37" t="s">
        <v>2320</v>
      </c>
      <c r="E695" s="38" t="s">
        <v>3650</v>
      </c>
    </row>
    <row r="696" spans="1:5" x14ac:dyDescent="0.2">
      <c r="A696" s="39">
        <v>39202</v>
      </c>
      <c r="B696" s="37" t="s">
        <v>3651</v>
      </c>
      <c r="C696" s="37" t="s">
        <v>2316</v>
      </c>
      <c r="D696" s="37" t="s">
        <v>2320</v>
      </c>
      <c r="E696" s="38" t="s">
        <v>3652</v>
      </c>
    </row>
    <row r="697" spans="1:5" x14ac:dyDescent="0.2">
      <c r="A697" s="39">
        <v>39205</v>
      </c>
      <c r="B697" s="37" t="s">
        <v>3653</v>
      </c>
      <c r="C697" s="37" t="s">
        <v>2316</v>
      </c>
      <c r="D697" s="37" t="s">
        <v>2320</v>
      </c>
      <c r="E697" s="38" t="s">
        <v>3654</v>
      </c>
    </row>
    <row r="698" spans="1:5" x14ac:dyDescent="0.2">
      <c r="A698" s="39">
        <v>39204</v>
      </c>
      <c r="B698" s="37" t="s">
        <v>3655</v>
      </c>
      <c r="C698" s="37" t="s">
        <v>2316</v>
      </c>
      <c r="D698" s="37" t="s">
        <v>2320</v>
      </c>
      <c r="E698" s="38" t="s">
        <v>3656</v>
      </c>
    </row>
    <row r="699" spans="1:5" x14ac:dyDescent="0.2">
      <c r="A699" s="39">
        <v>39206</v>
      </c>
      <c r="B699" s="37" t="s">
        <v>3657</v>
      </c>
      <c r="C699" s="37" t="s">
        <v>2316</v>
      </c>
      <c r="D699" s="37" t="s">
        <v>2320</v>
      </c>
      <c r="E699" s="38" t="s">
        <v>3658</v>
      </c>
    </row>
    <row r="700" spans="1:5" x14ac:dyDescent="0.2">
      <c r="A700" s="39">
        <v>797</v>
      </c>
      <c r="B700" s="37" t="s">
        <v>3659</v>
      </c>
      <c r="C700" s="37" t="s">
        <v>2316</v>
      </c>
      <c r="D700" s="37" t="s">
        <v>2320</v>
      </c>
      <c r="E700" s="38" t="s">
        <v>3660</v>
      </c>
    </row>
    <row r="701" spans="1:5" x14ac:dyDescent="0.2">
      <c r="A701" s="39">
        <v>798</v>
      </c>
      <c r="B701" s="37" t="s">
        <v>3661</v>
      </c>
      <c r="C701" s="37" t="s">
        <v>2316</v>
      </c>
      <c r="D701" s="37" t="s">
        <v>2320</v>
      </c>
      <c r="E701" s="38" t="s">
        <v>2400</v>
      </c>
    </row>
    <row r="702" spans="1:5" x14ac:dyDescent="0.2">
      <c r="A702" s="39">
        <v>796</v>
      </c>
      <c r="B702" s="37" t="s">
        <v>3662</v>
      </c>
      <c r="C702" s="37" t="s">
        <v>2316</v>
      </c>
      <c r="D702" s="37" t="s">
        <v>2320</v>
      </c>
      <c r="E702" s="38" t="s">
        <v>2475</v>
      </c>
    </row>
    <row r="703" spans="1:5" x14ac:dyDescent="0.2">
      <c r="A703" s="39">
        <v>799</v>
      </c>
      <c r="B703" s="37" t="s">
        <v>3663</v>
      </c>
      <c r="C703" s="37" t="s">
        <v>2316</v>
      </c>
      <c r="D703" s="37" t="s">
        <v>2320</v>
      </c>
      <c r="E703" s="38" t="s">
        <v>3664</v>
      </c>
    </row>
    <row r="704" spans="1:5" x14ac:dyDescent="0.2">
      <c r="A704" s="39">
        <v>792</v>
      </c>
      <c r="B704" s="37" t="s">
        <v>3665</v>
      </c>
      <c r="C704" s="37" t="s">
        <v>2316</v>
      </c>
      <c r="D704" s="37" t="s">
        <v>2320</v>
      </c>
      <c r="E704" s="38" t="s">
        <v>3666</v>
      </c>
    </row>
    <row r="705" spans="1:5" x14ac:dyDescent="0.2">
      <c r="A705" s="39">
        <v>804</v>
      </c>
      <c r="B705" s="37" t="s">
        <v>3667</v>
      </c>
      <c r="C705" s="37" t="s">
        <v>2316</v>
      </c>
      <c r="D705" s="37" t="s">
        <v>2320</v>
      </c>
      <c r="E705" s="38" t="s">
        <v>3668</v>
      </c>
    </row>
    <row r="706" spans="1:5" x14ac:dyDescent="0.2">
      <c r="A706" s="39">
        <v>793</v>
      </c>
      <c r="B706" s="37" t="s">
        <v>3669</v>
      </c>
      <c r="C706" s="37" t="s">
        <v>2316</v>
      </c>
      <c r="D706" s="37" t="s">
        <v>2320</v>
      </c>
      <c r="E706" s="38" t="s">
        <v>3670</v>
      </c>
    </row>
    <row r="707" spans="1:5" x14ac:dyDescent="0.2">
      <c r="A707" s="39">
        <v>801</v>
      </c>
      <c r="B707" s="37" t="s">
        <v>3671</v>
      </c>
      <c r="C707" s="37" t="s">
        <v>2316</v>
      </c>
      <c r="D707" s="37" t="s">
        <v>2320</v>
      </c>
      <c r="E707" s="38" t="s">
        <v>3579</v>
      </c>
    </row>
    <row r="708" spans="1:5" x14ac:dyDescent="0.2">
      <c r="A708" s="39">
        <v>794</v>
      </c>
      <c r="B708" s="37" t="s">
        <v>3672</v>
      </c>
      <c r="C708" s="37" t="s">
        <v>2316</v>
      </c>
      <c r="D708" s="37" t="s">
        <v>2320</v>
      </c>
      <c r="E708" s="38" t="s">
        <v>3673</v>
      </c>
    </row>
    <row r="709" spans="1:5" x14ac:dyDescent="0.2">
      <c r="A709" s="39">
        <v>802</v>
      </c>
      <c r="B709" s="37" t="s">
        <v>3674</v>
      </c>
      <c r="C709" s="37" t="s">
        <v>2316</v>
      </c>
      <c r="D709" s="37" t="s">
        <v>2320</v>
      </c>
      <c r="E709" s="38" t="s">
        <v>3675</v>
      </c>
    </row>
    <row r="710" spans="1:5" x14ac:dyDescent="0.2">
      <c r="A710" s="39">
        <v>803</v>
      </c>
      <c r="B710" s="37" t="s">
        <v>3676</v>
      </c>
      <c r="C710" s="37" t="s">
        <v>2316</v>
      </c>
      <c r="D710" s="37" t="s">
        <v>2320</v>
      </c>
      <c r="E710" s="38" t="s">
        <v>3677</v>
      </c>
    </row>
    <row r="711" spans="1:5" x14ac:dyDescent="0.2">
      <c r="A711" s="39">
        <v>38001</v>
      </c>
      <c r="B711" s="37" t="s">
        <v>3678</v>
      </c>
      <c r="C711" s="37" t="s">
        <v>2316</v>
      </c>
      <c r="D711" s="37" t="s">
        <v>2320</v>
      </c>
      <c r="E711" s="38" t="s">
        <v>3499</v>
      </c>
    </row>
    <row r="712" spans="1:5" x14ac:dyDescent="0.2">
      <c r="A712" s="39">
        <v>38002</v>
      </c>
      <c r="B712" s="37" t="s">
        <v>3679</v>
      </c>
      <c r="C712" s="37" t="s">
        <v>2316</v>
      </c>
      <c r="D712" s="37" t="s">
        <v>2320</v>
      </c>
      <c r="E712" s="38" t="s">
        <v>3680</v>
      </c>
    </row>
    <row r="713" spans="1:5" x14ac:dyDescent="0.2">
      <c r="A713" s="39">
        <v>38003</v>
      </c>
      <c r="B713" s="37" t="s">
        <v>3681</v>
      </c>
      <c r="C713" s="37" t="s">
        <v>2316</v>
      </c>
      <c r="D713" s="37" t="s">
        <v>2320</v>
      </c>
      <c r="E713" s="38" t="s">
        <v>3682</v>
      </c>
    </row>
    <row r="714" spans="1:5" x14ac:dyDescent="0.2">
      <c r="A714" s="39">
        <v>38004</v>
      </c>
      <c r="B714" s="37" t="s">
        <v>3683</v>
      </c>
      <c r="C714" s="37" t="s">
        <v>2316</v>
      </c>
      <c r="D714" s="37" t="s">
        <v>2320</v>
      </c>
      <c r="E714" s="38" t="s">
        <v>3684</v>
      </c>
    </row>
    <row r="715" spans="1:5" x14ac:dyDescent="0.2">
      <c r="A715" s="39">
        <v>36327</v>
      </c>
      <c r="B715" s="37" t="s">
        <v>3685</v>
      </c>
      <c r="C715" s="37" t="s">
        <v>2316</v>
      </c>
      <c r="D715" s="37" t="s">
        <v>2320</v>
      </c>
      <c r="E715" s="38" t="s">
        <v>3686</v>
      </c>
    </row>
    <row r="716" spans="1:5" x14ac:dyDescent="0.2">
      <c r="A716" s="39">
        <v>38992</v>
      </c>
      <c r="B716" s="37" t="s">
        <v>3687</v>
      </c>
      <c r="C716" s="37" t="s">
        <v>2316</v>
      </c>
      <c r="D716" s="37" t="s">
        <v>2320</v>
      </c>
      <c r="E716" s="38" t="s">
        <v>3688</v>
      </c>
    </row>
    <row r="717" spans="1:5" x14ac:dyDescent="0.2">
      <c r="A717" s="39">
        <v>38993</v>
      </c>
      <c r="B717" s="37" t="s">
        <v>3689</v>
      </c>
      <c r="C717" s="37" t="s">
        <v>2316</v>
      </c>
      <c r="D717" s="37" t="s">
        <v>2320</v>
      </c>
      <c r="E717" s="38" t="s">
        <v>3690</v>
      </c>
    </row>
    <row r="718" spans="1:5" x14ac:dyDescent="0.2">
      <c r="A718" s="39">
        <v>38418</v>
      </c>
      <c r="B718" s="37" t="s">
        <v>3691</v>
      </c>
      <c r="C718" s="37" t="s">
        <v>2316</v>
      </c>
      <c r="D718" s="37" t="s">
        <v>2320</v>
      </c>
      <c r="E718" s="38" t="s">
        <v>3692</v>
      </c>
    </row>
    <row r="719" spans="1:5" x14ac:dyDescent="0.2">
      <c r="A719" s="39">
        <v>39178</v>
      </c>
      <c r="B719" s="37" t="s">
        <v>3693</v>
      </c>
      <c r="C719" s="37" t="s">
        <v>2316</v>
      </c>
      <c r="D719" s="37" t="s">
        <v>2320</v>
      </c>
      <c r="E719" s="38" t="s">
        <v>2371</v>
      </c>
    </row>
    <row r="720" spans="1:5" x14ac:dyDescent="0.2">
      <c r="A720" s="39">
        <v>39177</v>
      </c>
      <c r="B720" s="37" t="s">
        <v>3694</v>
      </c>
      <c r="C720" s="37" t="s">
        <v>2316</v>
      </c>
      <c r="D720" s="37" t="s">
        <v>2320</v>
      </c>
      <c r="E720" s="38" t="s">
        <v>3695</v>
      </c>
    </row>
    <row r="721" spans="1:5" x14ac:dyDescent="0.2">
      <c r="A721" s="39">
        <v>39174</v>
      </c>
      <c r="B721" s="37" t="s">
        <v>3696</v>
      </c>
      <c r="C721" s="37" t="s">
        <v>2316</v>
      </c>
      <c r="D721" s="37" t="s">
        <v>2320</v>
      </c>
      <c r="E721" s="38" t="s">
        <v>3697</v>
      </c>
    </row>
    <row r="722" spans="1:5" x14ac:dyDescent="0.2">
      <c r="A722" s="39">
        <v>39176</v>
      </c>
      <c r="B722" s="37" t="s">
        <v>3698</v>
      </c>
      <c r="C722" s="37" t="s">
        <v>2316</v>
      </c>
      <c r="D722" s="37" t="s">
        <v>2320</v>
      </c>
      <c r="E722" s="38" t="s">
        <v>3699</v>
      </c>
    </row>
    <row r="723" spans="1:5" x14ac:dyDescent="0.2">
      <c r="A723" s="39">
        <v>39180</v>
      </c>
      <c r="B723" s="37" t="s">
        <v>3700</v>
      </c>
      <c r="C723" s="37" t="s">
        <v>2316</v>
      </c>
      <c r="D723" s="37" t="s">
        <v>2320</v>
      </c>
      <c r="E723" s="38" t="s">
        <v>3701</v>
      </c>
    </row>
    <row r="724" spans="1:5" x14ac:dyDescent="0.2">
      <c r="A724" s="39">
        <v>39179</v>
      </c>
      <c r="B724" s="37" t="s">
        <v>3702</v>
      </c>
      <c r="C724" s="37" t="s">
        <v>2316</v>
      </c>
      <c r="D724" s="37" t="s">
        <v>2320</v>
      </c>
      <c r="E724" s="38" t="s">
        <v>3703</v>
      </c>
    </row>
    <row r="725" spans="1:5" x14ac:dyDescent="0.2">
      <c r="A725" s="39">
        <v>39175</v>
      </c>
      <c r="B725" s="37" t="s">
        <v>3704</v>
      </c>
      <c r="C725" s="37" t="s">
        <v>2316</v>
      </c>
      <c r="D725" s="37" t="s">
        <v>2320</v>
      </c>
      <c r="E725" s="38" t="s">
        <v>3705</v>
      </c>
    </row>
    <row r="726" spans="1:5" x14ac:dyDescent="0.2">
      <c r="A726" s="39">
        <v>39217</v>
      </c>
      <c r="B726" s="37" t="s">
        <v>3706</v>
      </c>
      <c r="C726" s="37" t="s">
        <v>2316</v>
      </c>
      <c r="D726" s="37" t="s">
        <v>2320</v>
      </c>
      <c r="E726" s="38" t="s">
        <v>3302</v>
      </c>
    </row>
    <row r="727" spans="1:5" x14ac:dyDescent="0.2">
      <c r="A727" s="39">
        <v>39181</v>
      </c>
      <c r="B727" s="37" t="s">
        <v>3707</v>
      </c>
      <c r="C727" s="37" t="s">
        <v>2316</v>
      </c>
      <c r="D727" s="37" t="s">
        <v>2320</v>
      </c>
      <c r="E727" s="38" t="s">
        <v>2641</v>
      </c>
    </row>
    <row r="728" spans="1:5" x14ac:dyDescent="0.2">
      <c r="A728" s="39">
        <v>39182</v>
      </c>
      <c r="B728" s="37" t="s">
        <v>3708</v>
      </c>
      <c r="C728" s="37" t="s">
        <v>2316</v>
      </c>
      <c r="D728" s="37" t="s">
        <v>2320</v>
      </c>
      <c r="E728" s="38" t="s">
        <v>3709</v>
      </c>
    </row>
    <row r="729" spans="1:5" x14ac:dyDescent="0.2">
      <c r="A729" s="39">
        <v>12616</v>
      </c>
      <c r="B729" s="37" t="s">
        <v>3710</v>
      </c>
      <c r="C729" s="37" t="s">
        <v>2316</v>
      </c>
      <c r="D729" s="37" t="s">
        <v>2320</v>
      </c>
      <c r="E729" s="38" t="s">
        <v>3711</v>
      </c>
    </row>
    <row r="730" spans="1:5" x14ac:dyDescent="0.2">
      <c r="A730" s="39">
        <v>1049</v>
      </c>
      <c r="B730" s="37" t="s">
        <v>3712</v>
      </c>
      <c r="C730" s="37" t="s">
        <v>2316</v>
      </c>
      <c r="D730" s="37" t="s">
        <v>2320</v>
      </c>
      <c r="E730" s="38" t="s">
        <v>3713</v>
      </c>
    </row>
    <row r="731" spans="1:5" x14ac:dyDescent="0.2">
      <c r="A731" s="39">
        <v>1099</v>
      </c>
      <c r="B731" s="37" t="s">
        <v>3714</v>
      </c>
      <c r="C731" s="37" t="s">
        <v>2316</v>
      </c>
      <c r="D731" s="37" t="s">
        <v>2320</v>
      </c>
      <c r="E731" s="38" t="s">
        <v>3715</v>
      </c>
    </row>
    <row r="732" spans="1:5" x14ac:dyDescent="0.2">
      <c r="A732" s="39">
        <v>39678</v>
      </c>
      <c r="B732" s="37" t="s">
        <v>3716</v>
      </c>
      <c r="C732" s="37" t="s">
        <v>2316</v>
      </c>
      <c r="D732" s="37" t="s">
        <v>2320</v>
      </c>
      <c r="E732" s="38" t="s">
        <v>3717</v>
      </c>
    </row>
    <row r="733" spans="1:5" x14ac:dyDescent="0.2">
      <c r="A733" s="39">
        <v>1050</v>
      </c>
      <c r="B733" s="37" t="s">
        <v>3718</v>
      </c>
      <c r="C733" s="37" t="s">
        <v>2316</v>
      </c>
      <c r="D733" s="37" t="s">
        <v>2320</v>
      </c>
      <c r="E733" s="38" t="s">
        <v>3719</v>
      </c>
    </row>
    <row r="734" spans="1:5" x14ac:dyDescent="0.2">
      <c r="A734" s="39">
        <v>1101</v>
      </c>
      <c r="B734" s="37" t="s">
        <v>3720</v>
      </c>
      <c r="C734" s="37" t="s">
        <v>2316</v>
      </c>
      <c r="D734" s="37" t="s">
        <v>2320</v>
      </c>
      <c r="E734" s="38" t="s">
        <v>3721</v>
      </c>
    </row>
    <row r="735" spans="1:5" x14ac:dyDescent="0.2">
      <c r="A735" s="39">
        <v>1100</v>
      </c>
      <c r="B735" s="37" t="s">
        <v>3722</v>
      </c>
      <c r="C735" s="37" t="s">
        <v>2316</v>
      </c>
      <c r="D735" s="37" t="s">
        <v>2320</v>
      </c>
      <c r="E735" s="38" t="s">
        <v>3723</v>
      </c>
    </row>
    <row r="736" spans="1:5" x14ac:dyDescent="0.2">
      <c r="A736" s="39">
        <v>39679</v>
      </c>
      <c r="B736" s="37" t="s">
        <v>3724</v>
      </c>
      <c r="C736" s="37" t="s">
        <v>2316</v>
      </c>
      <c r="D736" s="37" t="s">
        <v>2320</v>
      </c>
      <c r="E736" s="38" t="s">
        <v>3725</v>
      </c>
    </row>
    <row r="737" spans="1:5" x14ac:dyDescent="0.2">
      <c r="A737" s="39">
        <v>1098</v>
      </c>
      <c r="B737" s="37" t="s">
        <v>3726</v>
      </c>
      <c r="C737" s="37" t="s">
        <v>2316</v>
      </c>
      <c r="D737" s="37" t="s">
        <v>2320</v>
      </c>
      <c r="E737" s="38" t="s">
        <v>3727</v>
      </c>
    </row>
    <row r="738" spans="1:5" x14ac:dyDescent="0.2">
      <c r="A738" s="39">
        <v>1102</v>
      </c>
      <c r="B738" s="37" t="s">
        <v>3728</v>
      </c>
      <c r="C738" s="37" t="s">
        <v>2316</v>
      </c>
      <c r="D738" s="37" t="s">
        <v>2320</v>
      </c>
      <c r="E738" s="38" t="s">
        <v>3729</v>
      </c>
    </row>
    <row r="739" spans="1:5" x14ac:dyDescent="0.2">
      <c r="A739" s="39">
        <v>1051</v>
      </c>
      <c r="B739" s="37" t="s">
        <v>3730</v>
      </c>
      <c r="C739" s="37" t="s">
        <v>2316</v>
      </c>
      <c r="D739" s="37" t="s">
        <v>2320</v>
      </c>
      <c r="E739" s="38" t="s">
        <v>3731</v>
      </c>
    </row>
    <row r="740" spans="1:5" x14ac:dyDescent="0.2">
      <c r="A740" s="39">
        <v>37399</v>
      </c>
      <c r="B740" s="37" t="s">
        <v>3732</v>
      </c>
      <c r="C740" s="37" t="s">
        <v>2316</v>
      </c>
      <c r="D740" s="37" t="s">
        <v>2320</v>
      </c>
      <c r="E740" s="38" t="s">
        <v>3733</v>
      </c>
    </row>
    <row r="741" spans="1:5" x14ac:dyDescent="0.2">
      <c r="A741" s="39">
        <v>41955</v>
      </c>
      <c r="B741" s="37" t="s">
        <v>3734</v>
      </c>
      <c r="C741" s="37" t="s">
        <v>2435</v>
      </c>
      <c r="D741" s="37" t="s">
        <v>2320</v>
      </c>
      <c r="E741" s="38" t="s">
        <v>3735</v>
      </c>
    </row>
    <row r="742" spans="1:5" x14ac:dyDescent="0.2">
      <c r="A742" s="39">
        <v>41953</v>
      </c>
      <c r="B742" s="37" t="s">
        <v>3736</v>
      </c>
      <c r="C742" s="37" t="s">
        <v>2435</v>
      </c>
      <c r="D742" s="37" t="s">
        <v>2320</v>
      </c>
      <c r="E742" s="38" t="s">
        <v>3737</v>
      </c>
    </row>
    <row r="743" spans="1:5" x14ac:dyDescent="0.2">
      <c r="A743" s="39">
        <v>41954</v>
      </c>
      <c r="B743" s="37" t="s">
        <v>3738</v>
      </c>
      <c r="C743" s="37" t="s">
        <v>2435</v>
      </c>
      <c r="D743" s="37" t="s">
        <v>2320</v>
      </c>
      <c r="E743" s="38" t="s">
        <v>3739</v>
      </c>
    </row>
    <row r="744" spans="1:5" x14ac:dyDescent="0.2">
      <c r="A744" s="39">
        <v>25004</v>
      </c>
      <c r="B744" s="37" t="s">
        <v>3740</v>
      </c>
      <c r="C744" s="37" t="s">
        <v>2435</v>
      </c>
      <c r="D744" s="37" t="s">
        <v>2320</v>
      </c>
      <c r="E744" s="38" t="s">
        <v>3741</v>
      </c>
    </row>
    <row r="745" spans="1:5" x14ac:dyDescent="0.2">
      <c r="A745" s="39">
        <v>25002</v>
      </c>
      <c r="B745" s="37" t="s">
        <v>3742</v>
      </c>
      <c r="C745" s="37" t="s">
        <v>2435</v>
      </c>
      <c r="D745" s="37" t="s">
        <v>2320</v>
      </c>
      <c r="E745" s="38" t="s">
        <v>2980</v>
      </c>
    </row>
    <row r="746" spans="1:5" x14ac:dyDescent="0.2">
      <c r="A746" s="39">
        <v>37409</v>
      </c>
      <c r="B746" s="37" t="s">
        <v>3743</v>
      </c>
      <c r="C746" s="37" t="s">
        <v>2435</v>
      </c>
      <c r="D746" s="37" t="s">
        <v>2320</v>
      </c>
      <c r="E746" s="38" t="s">
        <v>3744</v>
      </c>
    </row>
    <row r="747" spans="1:5" x14ac:dyDescent="0.2">
      <c r="A747" s="39">
        <v>841</v>
      </c>
      <c r="B747" s="37" t="s">
        <v>3745</v>
      </c>
      <c r="C747" s="37" t="s">
        <v>2435</v>
      </c>
      <c r="D747" s="37" t="s">
        <v>2317</v>
      </c>
      <c r="E747" s="38" t="s">
        <v>3746</v>
      </c>
    </row>
    <row r="748" spans="1:5" x14ac:dyDescent="0.2">
      <c r="A748" s="39">
        <v>25005</v>
      </c>
      <c r="B748" s="37" t="s">
        <v>3747</v>
      </c>
      <c r="C748" s="37" t="s">
        <v>2435</v>
      </c>
      <c r="D748" s="37" t="s">
        <v>2320</v>
      </c>
      <c r="E748" s="38" t="s">
        <v>3748</v>
      </c>
    </row>
    <row r="749" spans="1:5" x14ac:dyDescent="0.2">
      <c r="A749" s="39">
        <v>25003</v>
      </c>
      <c r="B749" s="37" t="s">
        <v>3749</v>
      </c>
      <c r="C749" s="37" t="s">
        <v>2435</v>
      </c>
      <c r="D749" s="37" t="s">
        <v>2320</v>
      </c>
      <c r="E749" s="38" t="s">
        <v>3750</v>
      </c>
    </row>
    <row r="750" spans="1:5" x14ac:dyDescent="0.2">
      <c r="A750" s="39">
        <v>37410</v>
      </c>
      <c r="B750" s="37" t="s">
        <v>3751</v>
      </c>
      <c r="C750" s="37" t="s">
        <v>2435</v>
      </c>
      <c r="D750" s="37" t="s">
        <v>2320</v>
      </c>
      <c r="E750" s="38" t="s">
        <v>3748</v>
      </c>
    </row>
    <row r="751" spans="1:5" x14ac:dyDescent="0.2">
      <c r="A751" s="39">
        <v>842</v>
      </c>
      <c r="B751" s="37" t="s">
        <v>3752</v>
      </c>
      <c r="C751" s="37" t="s">
        <v>2435</v>
      </c>
      <c r="D751" s="37" t="s">
        <v>2320</v>
      </c>
      <c r="E751" s="38" t="s">
        <v>3753</v>
      </c>
    </row>
    <row r="752" spans="1:5" x14ac:dyDescent="0.2">
      <c r="A752" s="39">
        <v>862</v>
      </c>
      <c r="B752" s="37" t="s">
        <v>3754</v>
      </c>
      <c r="C752" s="37" t="s">
        <v>2336</v>
      </c>
      <c r="D752" s="37" t="s">
        <v>2320</v>
      </c>
      <c r="E752" s="38" t="s">
        <v>3755</v>
      </c>
    </row>
    <row r="753" spans="1:5" x14ac:dyDescent="0.2">
      <c r="A753" s="39">
        <v>866</v>
      </c>
      <c r="B753" s="37" t="s">
        <v>3756</v>
      </c>
      <c r="C753" s="37" t="s">
        <v>2336</v>
      </c>
      <c r="D753" s="37" t="s">
        <v>2320</v>
      </c>
      <c r="E753" s="38" t="s">
        <v>3757</v>
      </c>
    </row>
    <row r="754" spans="1:5" x14ac:dyDescent="0.2">
      <c r="A754" s="39">
        <v>892</v>
      </c>
      <c r="B754" s="37" t="s">
        <v>3758</v>
      </c>
      <c r="C754" s="37" t="s">
        <v>2336</v>
      </c>
      <c r="D754" s="37" t="s">
        <v>2320</v>
      </c>
      <c r="E754" s="38" t="s">
        <v>3759</v>
      </c>
    </row>
    <row r="755" spans="1:5" x14ac:dyDescent="0.2">
      <c r="A755" s="39">
        <v>857</v>
      </c>
      <c r="B755" s="37" t="s">
        <v>3760</v>
      </c>
      <c r="C755" s="37" t="s">
        <v>2336</v>
      </c>
      <c r="D755" s="37" t="s">
        <v>2317</v>
      </c>
      <c r="E755" s="38" t="s">
        <v>3761</v>
      </c>
    </row>
    <row r="756" spans="1:5" x14ac:dyDescent="0.2">
      <c r="A756" s="39">
        <v>37404</v>
      </c>
      <c r="B756" s="37" t="s">
        <v>3762</v>
      </c>
      <c r="C756" s="37" t="s">
        <v>2336</v>
      </c>
      <c r="D756" s="37" t="s">
        <v>2320</v>
      </c>
      <c r="E756" s="38" t="s">
        <v>3763</v>
      </c>
    </row>
    <row r="757" spans="1:5" x14ac:dyDescent="0.2">
      <c r="A757" s="39">
        <v>868</v>
      </c>
      <c r="B757" s="37" t="s">
        <v>3764</v>
      </c>
      <c r="C757" s="37" t="s">
        <v>2336</v>
      </c>
      <c r="D757" s="37" t="s">
        <v>2320</v>
      </c>
      <c r="E757" s="38" t="s">
        <v>3765</v>
      </c>
    </row>
    <row r="758" spans="1:5" x14ac:dyDescent="0.2">
      <c r="A758" s="39">
        <v>870</v>
      </c>
      <c r="B758" s="37" t="s">
        <v>3766</v>
      </c>
      <c r="C758" s="37" t="s">
        <v>2336</v>
      </c>
      <c r="D758" s="37" t="s">
        <v>2320</v>
      </c>
      <c r="E758" s="38" t="s">
        <v>3767</v>
      </c>
    </row>
    <row r="759" spans="1:5" x14ac:dyDescent="0.2">
      <c r="A759" s="39">
        <v>863</v>
      </c>
      <c r="B759" s="37" t="s">
        <v>3768</v>
      </c>
      <c r="C759" s="37" t="s">
        <v>2336</v>
      </c>
      <c r="D759" s="37" t="s">
        <v>2320</v>
      </c>
      <c r="E759" s="38" t="s">
        <v>3769</v>
      </c>
    </row>
    <row r="760" spans="1:5" x14ac:dyDescent="0.2">
      <c r="A760" s="39">
        <v>867</v>
      </c>
      <c r="B760" s="37" t="s">
        <v>3770</v>
      </c>
      <c r="C760" s="37" t="s">
        <v>2336</v>
      </c>
      <c r="D760" s="37" t="s">
        <v>2320</v>
      </c>
      <c r="E760" s="38" t="s">
        <v>3771</v>
      </c>
    </row>
    <row r="761" spans="1:5" x14ac:dyDescent="0.2">
      <c r="A761" s="39">
        <v>891</v>
      </c>
      <c r="B761" s="37" t="s">
        <v>3772</v>
      </c>
      <c r="C761" s="37" t="s">
        <v>2336</v>
      </c>
      <c r="D761" s="37" t="s">
        <v>2320</v>
      </c>
      <c r="E761" s="38" t="s">
        <v>3773</v>
      </c>
    </row>
    <row r="762" spans="1:5" x14ac:dyDescent="0.2">
      <c r="A762" s="39">
        <v>864</v>
      </c>
      <c r="B762" s="37" t="s">
        <v>3774</v>
      </c>
      <c r="C762" s="37" t="s">
        <v>2336</v>
      </c>
      <c r="D762" s="37" t="s">
        <v>2320</v>
      </c>
      <c r="E762" s="38" t="s">
        <v>3775</v>
      </c>
    </row>
    <row r="763" spans="1:5" x14ac:dyDescent="0.2">
      <c r="A763" s="39">
        <v>865</v>
      </c>
      <c r="B763" s="37" t="s">
        <v>3776</v>
      </c>
      <c r="C763" s="37" t="s">
        <v>2336</v>
      </c>
      <c r="D763" s="37" t="s">
        <v>2320</v>
      </c>
      <c r="E763" s="38" t="s">
        <v>3777</v>
      </c>
    </row>
    <row r="764" spans="1:5" x14ac:dyDescent="0.2">
      <c r="A764" s="39">
        <v>1006</v>
      </c>
      <c r="B764" s="37" t="s">
        <v>3778</v>
      </c>
      <c r="C764" s="37" t="s">
        <v>2336</v>
      </c>
      <c r="D764" s="37" t="s">
        <v>2320</v>
      </c>
      <c r="E764" s="38" t="s">
        <v>3779</v>
      </c>
    </row>
    <row r="765" spans="1:5" x14ac:dyDescent="0.2">
      <c r="A765" s="39">
        <v>948</v>
      </c>
      <c r="B765" s="37" t="s">
        <v>3780</v>
      </c>
      <c r="C765" s="37" t="s">
        <v>2336</v>
      </c>
      <c r="D765" s="37" t="s">
        <v>2320</v>
      </c>
      <c r="E765" s="38" t="s">
        <v>3781</v>
      </c>
    </row>
    <row r="766" spans="1:5" x14ac:dyDescent="0.2">
      <c r="A766" s="39">
        <v>947</v>
      </c>
      <c r="B766" s="37" t="s">
        <v>3782</v>
      </c>
      <c r="C766" s="37" t="s">
        <v>2336</v>
      </c>
      <c r="D766" s="37" t="s">
        <v>2320</v>
      </c>
      <c r="E766" s="38" t="s">
        <v>3783</v>
      </c>
    </row>
    <row r="767" spans="1:5" x14ac:dyDescent="0.2">
      <c r="A767" s="39">
        <v>911</v>
      </c>
      <c r="B767" s="37" t="s">
        <v>3784</v>
      </c>
      <c r="C767" s="37" t="s">
        <v>2336</v>
      </c>
      <c r="D767" s="37" t="s">
        <v>2320</v>
      </c>
      <c r="E767" s="38" t="s">
        <v>3785</v>
      </c>
    </row>
    <row r="768" spans="1:5" x14ac:dyDescent="0.2">
      <c r="A768" s="39">
        <v>925</v>
      </c>
      <c r="B768" s="37" t="s">
        <v>3786</v>
      </c>
      <c r="C768" s="37" t="s">
        <v>2336</v>
      </c>
      <c r="D768" s="37" t="s">
        <v>2320</v>
      </c>
      <c r="E768" s="38" t="s">
        <v>3787</v>
      </c>
    </row>
    <row r="769" spans="1:5" x14ac:dyDescent="0.2">
      <c r="A769" s="39">
        <v>954</v>
      </c>
      <c r="B769" s="37" t="s">
        <v>3788</v>
      </c>
      <c r="C769" s="37" t="s">
        <v>2336</v>
      </c>
      <c r="D769" s="37" t="s">
        <v>2320</v>
      </c>
      <c r="E769" s="38" t="s">
        <v>3789</v>
      </c>
    </row>
    <row r="770" spans="1:5" x14ac:dyDescent="0.2">
      <c r="A770" s="39">
        <v>901</v>
      </c>
      <c r="B770" s="37" t="s">
        <v>3790</v>
      </c>
      <c r="C770" s="37" t="s">
        <v>2336</v>
      </c>
      <c r="D770" s="37" t="s">
        <v>2320</v>
      </c>
      <c r="E770" s="38" t="s">
        <v>3791</v>
      </c>
    </row>
    <row r="771" spans="1:5" x14ac:dyDescent="0.2">
      <c r="A771" s="39">
        <v>926</v>
      </c>
      <c r="B771" s="37" t="s">
        <v>3792</v>
      </c>
      <c r="C771" s="37" t="s">
        <v>2336</v>
      </c>
      <c r="D771" s="37" t="s">
        <v>2320</v>
      </c>
      <c r="E771" s="38" t="s">
        <v>3793</v>
      </c>
    </row>
    <row r="772" spans="1:5" x14ac:dyDescent="0.2">
      <c r="A772" s="39">
        <v>912</v>
      </c>
      <c r="B772" s="37" t="s">
        <v>3794</v>
      </c>
      <c r="C772" s="37" t="s">
        <v>2336</v>
      </c>
      <c r="D772" s="37" t="s">
        <v>2320</v>
      </c>
      <c r="E772" s="38" t="s">
        <v>3795</v>
      </c>
    </row>
    <row r="773" spans="1:5" x14ac:dyDescent="0.2">
      <c r="A773" s="39">
        <v>955</v>
      </c>
      <c r="B773" s="37" t="s">
        <v>3796</v>
      </c>
      <c r="C773" s="37" t="s">
        <v>2336</v>
      </c>
      <c r="D773" s="37" t="s">
        <v>2320</v>
      </c>
      <c r="E773" s="38" t="s">
        <v>3797</v>
      </c>
    </row>
    <row r="774" spans="1:5" x14ac:dyDescent="0.2">
      <c r="A774" s="39">
        <v>946</v>
      </c>
      <c r="B774" s="37" t="s">
        <v>3798</v>
      </c>
      <c r="C774" s="37" t="s">
        <v>2336</v>
      </c>
      <c r="D774" s="37" t="s">
        <v>2320</v>
      </c>
      <c r="E774" s="38" t="s">
        <v>3799</v>
      </c>
    </row>
    <row r="775" spans="1:5" x14ac:dyDescent="0.2">
      <c r="A775" s="39">
        <v>953</v>
      </c>
      <c r="B775" s="37" t="s">
        <v>3800</v>
      </c>
      <c r="C775" s="37" t="s">
        <v>2336</v>
      </c>
      <c r="D775" s="37" t="s">
        <v>2320</v>
      </c>
      <c r="E775" s="38" t="s">
        <v>3801</v>
      </c>
    </row>
    <row r="776" spans="1:5" x14ac:dyDescent="0.2">
      <c r="A776" s="39">
        <v>902</v>
      </c>
      <c r="B776" s="37" t="s">
        <v>3802</v>
      </c>
      <c r="C776" s="37" t="s">
        <v>2336</v>
      </c>
      <c r="D776" s="37" t="s">
        <v>2320</v>
      </c>
      <c r="E776" s="38" t="s">
        <v>3803</v>
      </c>
    </row>
    <row r="777" spans="1:5" x14ac:dyDescent="0.2">
      <c r="A777" s="39">
        <v>927</v>
      </c>
      <c r="B777" s="37" t="s">
        <v>3804</v>
      </c>
      <c r="C777" s="37" t="s">
        <v>2336</v>
      </c>
      <c r="D777" s="37" t="s">
        <v>2320</v>
      </c>
      <c r="E777" s="38" t="s">
        <v>3805</v>
      </c>
    </row>
    <row r="778" spans="1:5" x14ac:dyDescent="0.2">
      <c r="A778" s="39">
        <v>913</v>
      </c>
      <c r="B778" s="37" t="s">
        <v>3806</v>
      </c>
      <c r="C778" s="37" t="s">
        <v>2336</v>
      </c>
      <c r="D778" s="37" t="s">
        <v>2320</v>
      </c>
      <c r="E778" s="38" t="s">
        <v>3807</v>
      </c>
    </row>
    <row r="779" spans="1:5" x14ac:dyDescent="0.2">
      <c r="A779" s="39">
        <v>903</v>
      </c>
      <c r="B779" s="37" t="s">
        <v>3808</v>
      </c>
      <c r="C779" s="37" t="s">
        <v>2336</v>
      </c>
      <c r="D779" s="37" t="s">
        <v>2320</v>
      </c>
      <c r="E779" s="38" t="s">
        <v>3809</v>
      </c>
    </row>
    <row r="780" spans="1:5" x14ac:dyDescent="0.2">
      <c r="A780" s="39">
        <v>945</v>
      </c>
      <c r="B780" s="37" t="s">
        <v>3810</v>
      </c>
      <c r="C780" s="37" t="s">
        <v>2336</v>
      </c>
      <c r="D780" s="37" t="s">
        <v>2320</v>
      </c>
      <c r="E780" s="38" t="s">
        <v>3811</v>
      </c>
    </row>
    <row r="781" spans="1:5" x14ac:dyDescent="0.2">
      <c r="A781" s="39">
        <v>914</v>
      </c>
      <c r="B781" s="37" t="s">
        <v>3812</v>
      </c>
      <c r="C781" s="37" t="s">
        <v>2336</v>
      </c>
      <c r="D781" s="37" t="s">
        <v>2320</v>
      </c>
      <c r="E781" s="38" t="s">
        <v>3813</v>
      </c>
    </row>
    <row r="782" spans="1:5" x14ac:dyDescent="0.2">
      <c r="A782" s="39">
        <v>993</v>
      </c>
      <c r="B782" s="37" t="s">
        <v>3814</v>
      </c>
      <c r="C782" s="37" t="s">
        <v>2336</v>
      </c>
      <c r="D782" s="37" t="s">
        <v>2320</v>
      </c>
      <c r="E782" s="38" t="s">
        <v>2653</v>
      </c>
    </row>
    <row r="783" spans="1:5" x14ac:dyDescent="0.2">
      <c r="A783" s="39">
        <v>1020</v>
      </c>
      <c r="B783" s="37" t="s">
        <v>3815</v>
      </c>
      <c r="C783" s="37" t="s">
        <v>2336</v>
      </c>
      <c r="D783" s="37" t="s">
        <v>2320</v>
      </c>
      <c r="E783" s="38" t="s">
        <v>3816</v>
      </c>
    </row>
    <row r="784" spans="1:5" x14ac:dyDescent="0.2">
      <c r="A784" s="39">
        <v>1017</v>
      </c>
      <c r="B784" s="37" t="s">
        <v>3817</v>
      </c>
      <c r="C784" s="37" t="s">
        <v>2336</v>
      </c>
      <c r="D784" s="37" t="s">
        <v>2320</v>
      </c>
      <c r="E784" s="38" t="s">
        <v>3818</v>
      </c>
    </row>
    <row r="785" spans="1:5" x14ac:dyDescent="0.2">
      <c r="A785" s="39">
        <v>999</v>
      </c>
      <c r="B785" s="37" t="s">
        <v>3819</v>
      </c>
      <c r="C785" s="37" t="s">
        <v>2336</v>
      </c>
      <c r="D785" s="37" t="s">
        <v>2320</v>
      </c>
      <c r="E785" s="38" t="s">
        <v>3820</v>
      </c>
    </row>
    <row r="786" spans="1:5" x14ac:dyDescent="0.2">
      <c r="A786" s="39">
        <v>995</v>
      </c>
      <c r="B786" s="37" t="s">
        <v>3821</v>
      </c>
      <c r="C786" s="37" t="s">
        <v>2336</v>
      </c>
      <c r="D786" s="37" t="s">
        <v>2320</v>
      </c>
      <c r="E786" s="38" t="s">
        <v>3822</v>
      </c>
    </row>
    <row r="787" spans="1:5" x14ac:dyDescent="0.2">
      <c r="A787" s="39">
        <v>1000</v>
      </c>
      <c r="B787" s="37" t="s">
        <v>3823</v>
      </c>
      <c r="C787" s="37" t="s">
        <v>2336</v>
      </c>
      <c r="D787" s="37" t="s">
        <v>2320</v>
      </c>
      <c r="E787" s="38" t="s">
        <v>3824</v>
      </c>
    </row>
    <row r="788" spans="1:5" x14ac:dyDescent="0.2">
      <c r="A788" s="39">
        <v>1022</v>
      </c>
      <c r="B788" s="37" t="s">
        <v>3825</v>
      </c>
      <c r="C788" s="37" t="s">
        <v>2336</v>
      </c>
      <c r="D788" s="37" t="s">
        <v>2320</v>
      </c>
      <c r="E788" s="38" t="s">
        <v>2724</v>
      </c>
    </row>
    <row r="789" spans="1:5" x14ac:dyDescent="0.2">
      <c r="A789" s="39">
        <v>1015</v>
      </c>
      <c r="B789" s="37" t="s">
        <v>3826</v>
      </c>
      <c r="C789" s="37" t="s">
        <v>2336</v>
      </c>
      <c r="D789" s="37" t="s">
        <v>2320</v>
      </c>
      <c r="E789" s="38" t="s">
        <v>3827</v>
      </c>
    </row>
    <row r="790" spans="1:5" x14ac:dyDescent="0.2">
      <c r="A790" s="39">
        <v>996</v>
      </c>
      <c r="B790" s="37" t="s">
        <v>3828</v>
      </c>
      <c r="C790" s="37" t="s">
        <v>2336</v>
      </c>
      <c r="D790" s="37" t="s">
        <v>2320</v>
      </c>
      <c r="E790" s="38" t="s">
        <v>3829</v>
      </c>
    </row>
    <row r="791" spans="1:5" x14ac:dyDescent="0.2">
      <c r="A791" s="39">
        <v>1001</v>
      </c>
      <c r="B791" s="37" t="s">
        <v>3830</v>
      </c>
      <c r="C791" s="37" t="s">
        <v>2336</v>
      </c>
      <c r="D791" s="37" t="s">
        <v>2320</v>
      </c>
      <c r="E791" s="38" t="s">
        <v>3831</v>
      </c>
    </row>
    <row r="792" spans="1:5" x14ac:dyDescent="0.2">
      <c r="A792" s="39">
        <v>1019</v>
      </c>
      <c r="B792" s="37" t="s">
        <v>3832</v>
      </c>
      <c r="C792" s="37" t="s">
        <v>2336</v>
      </c>
      <c r="D792" s="37" t="s">
        <v>2320</v>
      </c>
      <c r="E792" s="38" t="s">
        <v>3833</v>
      </c>
    </row>
    <row r="793" spans="1:5" x14ac:dyDescent="0.2">
      <c r="A793" s="39">
        <v>1021</v>
      </c>
      <c r="B793" s="37" t="s">
        <v>3834</v>
      </c>
      <c r="C793" s="37" t="s">
        <v>2336</v>
      </c>
      <c r="D793" s="37" t="s">
        <v>2320</v>
      </c>
      <c r="E793" s="38" t="s">
        <v>3835</v>
      </c>
    </row>
    <row r="794" spans="1:5" x14ac:dyDescent="0.2">
      <c r="A794" s="39">
        <v>39249</v>
      </c>
      <c r="B794" s="37" t="s">
        <v>3836</v>
      </c>
      <c r="C794" s="37" t="s">
        <v>2336</v>
      </c>
      <c r="D794" s="37" t="s">
        <v>2320</v>
      </c>
      <c r="E794" s="38" t="s">
        <v>3837</v>
      </c>
    </row>
    <row r="795" spans="1:5" x14ac:dyDescent="0.2">
      <c r="A795" s="39">
        <v>1018</v>
      </c>
      <c r="B795" s="37" t="s">
        <v>3838</v>
      </c>
      <c r="C795" s="37" t="s">
        <v>2336</v>
      </c>
      <c r="D795" s="37" t="s">
        <v>2320</v>
      </c>
      <c r="E795" s="38" t="s">
        <v>3839</v>
      </c>
    </row>
    <row r="796" spans="1:5" x14ac:dyDescent="0.2">
      <c r="A796" s="39">
        <v>39250</v>
      </c>
      <c r="B796" s="37" t="s">
        <v>3840</v>
      </c>
      <c r="C796" s="37" t="s">
        <v>2336</v>
      </c>
      <c r="D796" s="37" t="s">
        <v>2320</v>
      </c>
      <c r="E796" s="38" t="s">
        <v>3841</v>
      </c>
    </row>
    <row r="797" spans="1:5" x14ac:dyDescent="0.2">
      <c r="A797" s="39">
        <v>994</v>
      </c>
      <c r="B797" s="37" t="s">
        <v>3842</v>
      </c>
      <c r="C797" s="37" t="s">
        <v>2336</v>
      </c>
      <c r="D797" s="37" t="s">
        <v>2320</v>
      </c>
      <c r="E797" s="38" t="s">
        <v>3843</v>
      </c>
    </row>
    <row r="798" spans="1:5" x14ac:dyDescent="0.2">
      <c r="A798" s="39">
        <v>977</v>
      </c>
      <c r="B798" s="37" t="s">
        <v>3844</v>
      </c>
      <c r="C798" s="37" t="s">
        <v>2336</v>
      </c>
      <c r="D798" s="37" t="s">
        <v>2320</v>
      </c>
      <c r="E798" s="38" t="s">
        <v>3845</v>
      </c>
    </row>
    <row r="799" spans="1:5" x14ac:dyDescent="0.2">
      <c r="A799" s="39">
        <v>998</v>
      </c>
      <c r="B799" s="37" t="s">
        <v>3846</v>
      </c>
      <c r="C799" s="37" t="s">
        <v>2336</v>
      </c>
      <c r="D799" s="37" t="s">
        <v>2320</v>
      </c>
      <c r="E799" s="38" t="s">
        <v>3847</v>
      </c>
    </row>
    <row r="800" spans="1:5" x14ac:dyDescent="0.2">
      <c r="A800" s="39">
        <v>39251</v>
      </c>
      <c r="B800" s="37" t="s">
        <v>3848</v>
      </c>
      <c r="C800" s="37" t="s">
        <v>2336</v>
      </c>
      <c r="D800" s="37" t="s">
        <v>2320</v>
      </c>
      <c r="E800" s="38" t="s">
        <v>3849</v>
      </c>
    </row>
    <row r="801" spans="1:5" x14ac:dyDescent="0.2">
      <c r="A801" s="39">
        <v>1011</v>
      </c>
      <c r="B801" s="37" t="s">
        <v>3850</v>
      </c>
      <c r="C801" s="37" t="s">
        <v>2336</v>
      </c>
      <c r="D801" s="37" t="s">
        <v>2320</v>
      </c>
      <c r="E801" s="38" t="s">
        <v>3851</v>
      </c>
    </row>
    <row r="802" spans="1:5" x14ac:dyDescent="0.2">
      <c r="A802" s="39">
        <v>39252</v>
      </c>
      <c r="B802" s="37" t="s">
        <v>3852</v>
      </c>
      <c r="C802" s="37" t="s">
        <v>2336</v>
      </c>
      <c r="D802" s="37" t="s">
        <v>2320</v>
      </c>
      <c r="E802" s="38" t="s">
        <v>3853</v>
      </c>
    </row>
    <row r="803" spans="1:5" x14ac:dyDescent="0.2">
      <c r="A803" s="39">
        <v>1013</v>
      </c>
      <c r="B803" s="37" t="s">
        <v>3854</v>
      </c>
      <c r="C803" s="37" t="s">
        <v>2336</v>
      </c>
      <c r="D803" s="37" t="s">
        <v>2320</v>
      </c>
      <c r="E803" s="38" t="s">
        <v>2349</v>
      </c>
    </row>
    <row r="804" spans="1:5" x14ac:dyDescent="0.2">
      <c r="A804" s="39">
        <v>980</v>
      </c>
      <c r="B804" s="37" t="s">
        <v>3855</v>
      </c>
      <c r="C804" s="37" t="s">
        <v>2336</v>
      </c>
      <c r="D804" s="37" t="s">
        <v>2320</v>
      </c>
      <c r="E804" s="38" t="s">
        <v>3856</v>
      </c>
    </row>
    <row r="805" spans="1:5" x14ac:dyDescent="0.2">
      <c r="A805" s="39">
        <v>39237</v>
      </c>
      <c r="B805" s="37" t="s">
        <v>3857</v>
      </c>
      <c r="C805" s="37" t="s">
        <v>2336</v>
      </c>
      <c r="D805" s="37" t="s">
        <v>2320</v>
      </c>
      <c r="E805" s="38" t="s">
        <v>3858</v>
      </c>
    </row>
    <row r="806" spans="1:5" x14ac:dyDescent="0.2">
      <c r="A806" s="39">
        <v>39238</v>
      </c>
      <c r="B806" s="37" t="s">
        <v>3859</v>
      </c>
      <c r="C806" s="37" t="s">
        <v>2336</v>
      </c>
      <c r="D806" s="37" t="s">
        <v>2320</v>
      </c>
      <c r="E806" s="38" t="s">
        <v>3860</v>
      </c>
    </row>
    <row r="807" spans="1:5" x14ac:dyDescent="0.2">
      <c r="A807" s="39">
        <v>979</v>
      </c>
      <c r="B807" s="37" t="s">
        <v>3861</v>
      </c>
      <c r="C807" s="37" t="s">
        <v>2336</v>
      </c>
      <c r="D807" s="37" t="s">
        <v>2320</v>
      </c>
      <c r="E807" s="38" t="s">
        <v>3862</v>
      </c>
    </row>
    <row r="808" spans="1:5" x14ac:dyDescent="0.2">
      <c r="A808" s="39">
        <v>39239</v>
      </c>
      <c r="B808" s="37" t="s">
        <v>3863</v>
      </c>
      <c r="C808" s="37" t="s">
        <v>2336</v>
      </c>
      <c r="D808" s="37" t="s">
        <v>2320</v>
      </c>
      <c r="E808" s="38" t="s">
        <v>3864</v>
      </c>
    </row>
    <row r="809" spans="1:5" x14ac:dyDescent="0.2">
      <c r="A809" s="39">
        <v>1014</v>
      </c>
      <c r="B809" s="37" t="s">
        <v>3865</v>
      </c>
      <c r="C809" s="37" t="s">
        <v>2336</v>
      </c>
      <c r="D809" s="37" t="s">
        <v>2320</v>
      </c>
      <c r="E809" s="38" t="s">
        <v>3866</v>
      </c>
    </row>
    <row r="810" spans="1:5" x14ac:dyDescent="0.2">
      <c r="A810" s="39">
        <v>39240</v>
      </c>
      <c r="B810" s="37" t="s">
        <v>3867</v>
      </c>
      <c r="C810" s="37" t="s">
        <v>2336</v>
      </c>
      <c r="D810" s="37" t="s">
        <v>2320</v>
      </c>
      <c r="E810" s="38" t="s">
        <v>3868</v>
      </c>
    </row>
    <row r="811" spans="1:5" x14ac:dyDescent="0.2">
      <c r="A811" s="39">
        <v>39232</v>
      </c>
      <c r="B811" s="37" t="s">
        <v>3869</v>
      </c>
      <c r="C811" s="37" t="s">
        <v>2336</v>
      </c>
      <c r="D811" s="37" t="s">
        <v>2320</v>
      </c>
      <c r="E811" s="38" t="s">
        <v>3870</v>
      </c>
    </row>
    <row r="812" spans="1:5" x14ac:dyDescent="0.2">
      <c r="A812" s="39">
        <v>39233</v>
      </c>
      <c r="B812" s="37" t="s">
        <v>3871</v>
      </c>
      <c r="C812" s="37" t="s">
        <v>2336</v>
      </c>
      <c r="D812" s="37" t="s">
        <v>2320</v>
      </c>
      <c r="E812" s="38" t="s">
        <v>3872</v>
      </c>
    </row>
    <row r="813" spans="1:5" x14ac:dyDescent="0.2">
      <c r="A813" s="39">
        <v>981</v>
      </c>
      <c r="B813" s="37" t="s">
        <v>3873</v>
      </c>
      <c r="C813" s="37" t="s">
        <v>2336</v>
      </c>
      <c r="D813" s="37" t="s">
        <v>2317</v>
      </c>
      <c r="E813" s="38" t="s">
        <v>2710</v>
      </c>
    </row>
    <row r="814" spans="1:5" x14ac:dyDescent="0.2">
      <c r="A814" s="39">
        <v>39234</v>
      </c>
      <c r="B814" s="37" t="s">
        <v>3874</v>
      </c>
      <c r="C814" s="37" t="s">
        <v>2336</v>
      </c>
      <c r="D814" s="37" t="s">
        <v>2320</v>
      </c>
      <c r="E814" s="38" t="s">
        <v>3875</v>
      </c>
    </row>
    <row r="815" spans="1:5" x14ac:dyDescent="0.2">
      <c r="A815" s="39">
        <v>982</v>
      </c>
      <c r="B815" s="37" t="s">
        <v>3876</v>
      </c>
      <c r="C815" s="37" t="s">
        <v>2336</v>
      </c>
      <c r="D815" s="37" t="s">
        <v>2320</v>
      </c>
      <c r="E815" s="38" t="s">
        <v>3877</v>
      </c>
    </row>
    <row r="816" spans="1:5" x14ac:dyDescent="0.2">
      <c r="A816" s="39">
        <v>39235</v>
      </c>
      <c r="B816" s="37" t="s">
        <v>3878</v>
      </c>
      <c r="C816" s="37" t="s">
        <v>2336</v>
      </c>
      <c r="D816" s="37" t="s">
        <v>2320</v>
      </c>
      <c r="E816" s="38" t="s">
        <v>3879</v>
      </c>
    </row>
    <row r="817" spans="1:5" x14ac:dyDescent="0.2">
      <c r="A817" s="39">
        <v>39236</v>
      </c>
      <c r="B817" s="37" t="s">
        <v>3880</v>
      </c>
      <c r="C817" s="37" t="s">
        <v>2336</v>
      </c>
      <c r="D817" s="37" t="s">
        <v>2320</v>
      </c>
      <c r="E817" s="38" t="s">
        <v>3881</v>
      </c>
    </row>
    <row r="818" spans="1:5" x14ac:dyDescent="0.2">
      <c r="A818" s="39">
        <v>876</v>
      </c>
      <c r="B818" s="37" t="s">
        <v>3882</v>
      </c>
      <c r="C818" s="37" t="s">
        <v>2336</v>
      </c>
      <c r="D818" s="37" t="s">
        <v>2320</v>
      </c>
      <c r="E818" s="38" t="s">
        <v>3883</v>
      </c>
    </row>
    <row r="819" spans="1:5" x14ac:dyDescent="0.2">
      <c r="A819" s="39">
        <v>877</v>
      </c>
      <c r="B819" s="37" t="s">
        <v>3884</v>
      </c>
      <c r="C819" s="37" t="s">
        <v>2336</v>
      </c>
      <c r="D819" s="37" t="s">
        <v>2320</v>
      </c>
      <c r="E819" s="38" t="s">
        <v>3885</v>
      </c>
    </row>
    <row r="820" spans="1:5" x14ac:dyDescent="0.2">
      <c r="A820" s="39">
        <v>882</v>
      </c>
      <c r="B820" s="37" t="s">
        <v>3886</v>
      </c>
      <c r="C820" s="37" t="s">
        <v>2336</v>
      </c>
      <c r="D820" s="37" t="s">
        <v>2320</v>
      </c>
      <c r="E820" s="38" t="s">
        <v>3887</v>
      </c>
    </row>
    <row r="821" spans="1:5" x14ac:dyDescent="0.2">
      <c r="A821" s="39">
        <v>878</v>
      </c>
      <c r="B821" s="37" t="s">
        <v>3888</v>
      </c>
      <c r="C821" s="37" t="s">
        <v>2336</v>
      </c>
      <c r="D821" s="37" t="s">
        <v>2320</v>
      </c>
      <c r="E821" s="38" t="s">
        <v>3889</v>
      </c>
    </row>
    <row r="822" spans="1:5" x14ac:dyDescent="0.2">
      <c r="A822" s="39">
        <v>879</v>
      </c>
      <c r="B822" s="37" t="s">
        <v>3890</v>
      </c>
      <c r="C822" s="37" t="s">
        <v>2336</v>
      </c>
      <c r="D822" s="37" t="s">
        <v>2320</v>
      </c>
      <c r="E822" s="38" t="s">
        <v>3891</v>
      </c>
    </row>
    <row r="823" spans="1:5" x14ac:dyDescent="0.2">
      <c r="A823" s="39">
        <v>880</v>
      </c>
      <c r="B823" s="37" t="s">
        <v>3892</v>
      </c>
      <c r="C823" s="37" t="s">
        <v>2336</v>
      </c>
      <c r="D823" s="37" t="s">
        <v>2320</v>
      </c>
      <c r="E823" s="38" t="s">
        <v>3893</v>
      </c>
    </row>
    <row r="824" spans="1:5" x14ac:dyDescent="0.2">
      <c r="A824" s="39">
        <v>873</v>
      </c>
      <c r="B824" s="37" t="s">
        <v>3894</v>
      </c>
      <c r="C824" s="37" t="s">
        <v>2336</v>
      </c>
      <c r="D824" s="37" t="s">
        <v>2320</v>
      </c>
      <c r="E824" s="38" t="s">
        <v>3895</v>
      </c>
    </row>
    <row r="825" spans="1:5" x14ac:dyDescent="0.2">
      <c r="A825" s="39">
        <v>881</v>
      </c>
      <c r="B825" s="37" t="s">
        <v>3896</v>
      </c>
      <c r="C825" s="37" t="s">
        <v>2336</v>
      </c>
      <c r="D825" s="37" t="s">
        <v>2320</v>
      </c>
      <c r="E825" s="38" t="s">
        <v>3897</v>
      </c>
    </row>
    <row r="826" spans="1:5" x14ac:dyDescent="0.2">
      <c r="A826" s="39">
        <v>874</v>
      </c>
      <c r="B826" s="37" t="s">
        <v>3898</v>
      </c>
      <c r="C826" s="37" t="s">
        <v>2336</v>
      </c>
      <c r="D826" s="37" t="s">
        <v>2320</v>
      </c>
      <c r="E826" s="38" t="s">
        <v>3899</v>
      </c>
    </row>
    <row r="827" spans="1:5" x14ac:dyDescent="0.2">
      <c r="A827" s="39">
        <v>875</v>
      </c>
      <c r="B827" s="37" t="s">
        <v>3900</v>
      </c>
      <c r="C827" s="37" t="s">
        <v>2336</v>
      </c>
      <c r="D827" s="37" t="s">
        <v>2320</v>
      </c>
      <c r="E827" s="38" t="s">
        <v>3901</v>
      </c>
    </row>
    <row r="828" spans="1:5" x14ac:dyDescent="0.2">
      <c r="A828" s="39">
        <v>983</v>
      </c>
      <c r="B828" s="37" t="s">
        <v>3902</v>
      </c>
      <c r="C828" s="37" t="s">
        <v>2336</v>
      </c>
      <c r="D828" s="37" t="s">
        <v>2320</v>
      </c>
      <c r="E828" s="38" t="s">
        <v>3705</v>
      </c>
    </row>
    <row r="829" spans="1:5" x14ac:dyDescent="0.2">
      <c r="A829" s="39">
        <v>985</v>
      </c>
      <c r="B829" s="37" t="s">
        <v>3903</v>
      </c>
      <c r="C829" s="37" t="s">
        <v>2336</v>
      </c>
      <c r="D829" s="37" t="s">
        <v>2320</v>
      </c>
      <c r="E829" s="38" t="s">
        <v>3904</v>
      </c>
    </row>
    <row r="830" spans="1:5" x14ac:dyDescent="0.2">
      <c r="A830" s="39">
        <v>990</v>
      </c>
      <c r="B830" s="37" t="s">
        <v>3905</v>
      </c>
      <c r="C830" s="37" t="s">
        <v>2336</v>
      </c>
      <c r="D830" s="37" t="s">
        <v>2320</v>
      </c>
      <c r="E830" s="38" t="s">
        <v>3906</v>
      </c>
    </row>
    <row r="831" spans="1:5" x14ac:dyDescent="0.2">
      <c r="A831" s="39">
        <v>39241</v>
      </c>
      <c r="B831" s="37" t="s">
        <v>3907</v>
      </c>
      <c r="C831" s="37" t="s">
        <v>2336</v>
      </c>
      <c r="D831" s="37" t="s">
        <v>2320</v>
      </c>
      <c r="E831" s="38" t="s">
        <v>3908</v>
      </c>
    </row>
    <row r="832" spans="1:5" x14ac:dyDescent="0.2">
      <c r="A832" s="39">
        <v>1005</v>
      </c>
      <c r="B832" s="37" t="s">
        <v>3909</v>
      </c>
      <c r="C832" s="37" t="s">
        <v>2336</v>
      </c>
      <c r="D832" s="37" t="s">
        <v>2320</v>
      </c>
      <c r="E832" s="38" t="s">
        <v>3910</v>
      </c>
    </row>
    <row r="833" spans="1:5" x14ac:dyDescent="0.2">
      <c r="A833" s="39">
        <v>984</v>
      </c>
      <c r="B833" s="37" t="s">
        <v>3911</v>
      </c>
      <c r="C833" s="37" t="s">
        <v>2336</v>
      </c>
      <c r="D833" s="37" t="s">
        <v>2320</v>
      </c>
      <c r="E833" s="38" t="s">
        <v>3912</v>
      </c>
    </row>
    <row r="834" spans="1:5" x14ac:dyDescent="0.2">
      <c r="A834" s="39">
        <v>991</v>
      </c>
      <c r="B834" s="37" t="s">
        <v>3913</v>
      </c>
      <c r="C834" s="37" t="s">
        <v>2336</v>
      </c>
      <c r="D834" s="37" t="s">
        <v>2320</v>
      </c>
      <c r="E834" s="38" t="s">
        <v>3914</v>
      </c>
    </row>
    <row r="835" spans="1:5" x14ac:dyDescent="0.2">
      <c r="A835" s="39">
        <v>986</v>
      </c>
      <c r="B835" s="37" t="s">
        <v>3915</v>
      </c>
      <c r="C835" s="37" t="s">
        <v>2336</v>
      </c>
      <c r="D835" s="37" t="s">
        <v>2320</v>
      </c>
      <c r="E835" s="38" t="s">
        <v>3916</v>
      </c>
    </row>
    <row r="836" spans="1:5" x14ac:dyDescent="0.2">
      <c r="A836" s="39">
        <v>1024</v>
      </c>
      <c r="B836" s="37" t="s">
        <v>3917</v>
      </c>
      <c r="C836" s="37" t="s">
        <v>2336</v>
      </c>
      <c r="D836" s="37" t="s">
        <v>2320</v>
      </c>
      <c r="E836" s="38" t="s">
        <v>3918</v>
      </c>
    </row>
    <row r="837" spans="1:5" x14ac:dyDescent="0.2">
      <c r="A837" s="39">
        <v>987</v>
      </c>
      <c r="B837" s="37" t="s">
        <v>3919</v>
      </c>
      <c r="C837" s="37" t="s">
        <v>2336</v>
      </c>
      <c r="D837" s="37" t="s">
        <v>2320</v>
      </c>
      <c r="E837" s="38" t="s">
        <v>3920</v>
      </c>
    </row>
    <row r="838" spans="1:5" x14ac:dyDescent="0.2">
      <c r="A838" s="39">
        <v>1003</v>
      </c>
      <c r="B838" s="37" t="s">
        <v>3921</v>
      </c>
      <c r="C838" s="37" t="s">
        <v>2336</v>
      </c>
      <c r="D838" s="37" t="s">
        <v>2320</v>
      </c>
      <c r="E838" s="38" t="s">
        <v>3922</v>
      </c>
    </row>
    <row r="839" spans="1:5" x14ac:dyDescent="0.2">
      <c r="A839" s="39">
        <v>992</v>
      </c>
      <c r="B839" s="37" t="s">
        <v>3923</v>
      </c>
      <c r="C839" s="37" t="s">
        <v>2336</v>
      </c>
      <c r="D839" s="37" t="s">
        <v>2320</v>
      </c>
      <c r="E839" s="38" t="s">
        <v>3924</v>
      </c>
    </row>
    <row r="840" spans="1:5" x14ac:dyDescent="0.2">
      <c r="A840" s="39">
        <v>1007</v>
      </c>
      <c r="B840" s="37" t="s">
        <v>3925</v>
      </c>
      <c r="C840" s="37" t="s">
        <v>2336</v>
      </c>
      <c r="D840" s="37" t="s">
        <v>2320</v>
      </c>
      <c r="E840" s="38" t="s">
        <v>3926</v>
      </c>
    </row>
    <row r="841" spans="1:5" x14ac:dyDescent="0.2">
      <c r="A841" s="39">
        <v>39242</v>
      </c>
      <c r="B841" s="37" t="s">
        <v>3927</v>
      </c>
      <c r="C841" s="37" t="s">
        <v>2336</v>
      </c>
      <c r="D841" s="37" t="s">
        <v>2320</v>
      </c>
      <c r="E841" s="38" t="s">
        <v>3928</v>
      </c>
    </row>
    <row r="842" spans="1:5" x14ac:dyDescent="0.2">
      <c r="A842" s="39">
        <v>1008</v>
      </c>
      <c r="B842" s="37" t="s">
        <v>3929</v>
      </c>
      <c r="C842" s="37" t="s">
        <v>2336</v>
      </c>
      <c r="D842" s="37" t="s">
        <v>2320</v>
      </c>
      <c r="E842" s="38" t="s">
        <v>3930</v>
      </c>
    </row>
    <row r="843" spans="1:5" x14ac:dyDescent="0.2">
      <c r="A843" s="39">
        <v>988</v>
      </c>
      <c r="B843" s="37" t="s">
        <v>3931</v>
      </c>
      <c r="C843" s="37" t="s">
        <v>2336</v>
      </c>
      <c r="D843" s="37" t="s">
        <v>2320</v>
      </c>
      <c r="E843" s="38" t="s">
        <v>3932</v>
      </c>
    </row>
    <row r="844" spans="1:5" x14ac:dyDescent="0.2">
      <c r="A844" s="39">
        <v>989</v>
      </c>
      <c r="B844" s="37" t="s">
        <v>3933</v>
      </c>
      <c r="C844" s="37" t="s">
        <v>2336</v>
      </c>
      <c r="D844" s="37" t="s">
        <v>2320</v>
      </c>
      <c r="E844" s="38" t="s">
        <v>3934</v>
      </c>
    </row>
    <row r="845" spans="1:5" x14ac:dyDescent="0.2">
      <c r="A845" s="39">
        <v>39598</v>
      </c>
      <c r="B845" s="37" t="s">
        <v>3935</v>
      </c>
      <c r="C845" s="37" t="s">
        <v>2336</v>
      </c>
      <c r="D845" s="37" t="s">
        <v>2320</v>
      </c>
      <c r="E845" s="38" t="s">
        <v>3936</v>
      </c>
    </row>
    <row r="846" spans="1:5" x14ac:dyDescent="0.2">
      <c r="A846" s="39">
        <v>39599</v>
      </c>
      <c r="B846" s="37" t="s">
        <v>3937</v>
      </c>
      <c r="C846" s="37" t="s">
        <v>2336</v>
      </c>
      <c r="D846" s="37" t="s">
        <v>2320</v>
      </c>
      <c r="E846" s="38" t="s">
        <v>3320</v>
      </c>
    </row>
    <row r="847" spans="1:5" x14ac:dyDescent="0.2">
      <c r="A847" s="39">
        <v>34602</v>
      </c>
      <c r="B847" s="37" t="s">
        <v>3938</v>
      </c>
      <c r="C847" s="37" t="s">
        <v>2336</v>
      </c>
      <c r="D847" s="37" t="s">
        <v>2320</v>
      </c>
      <c r="E847" s="38" t="s">
        <v>3939</v>
      </c>
    </row>
    <row r="848" spans="1:5" x14ac:dyDescent="0.2">
      <c r="A848" s="39">
        <v>34603</v>
      </c>
      <c r="B848" s="37" t="s">
        <v>3940</v>
      </c>
      <c r="C848" s="37" t="s">
        <v>2336</v>
      </c>
      <c r="D848" s="37" t="s">
        <v>2320</v>
      </c>
      <c r="E848" s="38" t="s">
        <v>3941</v>
      </c>
    </row>
    <row r="849" spans="1:5" x14ac:dyDescent="0.2">
      <c r="A849" s="39">
        <v>34607</v>
      </c>
      <c r="B849" s="37" t="s">
        <v>3942</v>
      </c>
      <c r="C849" s="37" t="s">
        <v>2336</v>
      </c>
      <c r="D849" s="37" t="s">
        <v>2320</v>
      </c>
      <c r="E849" s="38" t="s">
        <v>3943</v>
      </c>
    </row>
    <row r="850" spans="1:5" x14ac:dyDescent="0.2">
      <c r="A850" s="39">
        <v>34609</v>
      </c>
      <c r="B850" s="37" t="s">
        <v>3944</v>
      </c>
      <c r="C850" s="37" t="s">
        <v>2336</v>
      </c>
      <c r="D850" s="37" t="s">
        <v>2320</v>
      </c>
      <c r="E850" s="38" t="s">
        <v>2747</v>
      </c>
    </row>
    <row r="851" spans="1:5" x14ac:dyDescent="0.2">
      <c r="A851" s="39">
        <v>34618</v>
      </c>
      <c r="B851" s="37" t="s">
        <v>3945</v>
      </c>
      <c r="C851" s="37" t="s">
        <v>2336</v>
      </c>
      <c r="D851" s="37" t="s">
        <v>2320</v>
      </c>
      <c r="E851" s="38" t="s">
        <v>3946</v>
      </c>
    </row>
    <row r="852" spans="1:5" x14ac:dyDescent="0.2">
      <c r="A852" s="39">
        <v>34620</v>
      </c>
      <c r="B852" s="37" t="s">
        <v>3947</v>
      </c>
      <c r="C852" s="37" t="s">
        <v>2336</v>
      </c>
      <c r="D852" s="37" t="s">
        <v>2320</v>
      </c>
      <c r="E852" s="38" t="s">
        <v>3948</v>
      </c>
    </row>
    <row r="853" spans="1:5" x14ac:dyDescent="0.2">
      <c r="A853" s="39">
        <v>34621</v>
      </c>
      <c r="B853" s="37" t="s">
        <v>3949</v>
      </c>
      <c r="C853" s="37" t="s">
        <v>2336</v>
      </c>
      <c r="D853" s="37" t="s">
        <v>2320</v>
      </c>
      <c r="E853" s="38" t="s">
        <v>3950</v>
      </c>
    </row>
    <row r="854" spans="1:5" x14ac:dyDescent="0.2">
      <c r="A854" s="39">
        <v>34622</v>
      </c>
      <c r="B854" s="37" t="s">
        <v>3951</v>
      </c>
      <c r="C854" s="37" t="s">
        <v>2336</v>
      </c>
      <c r="D854" s="37" t="s">
        <v>2320</v>
      </c>
      <c r="E854" s="38" t="s">
        <v>3952</v>
      </c>
    </row>
    <row r="855" spans="1:5" x14ac:dyDescent="0.2">
      <c r="A855" s="39">
        <v>34624</v>
      </c>
      <c r="B855" s="37" t="s">
        <v>3953</v>
      </c>
      <c r="C855" s="37" t="s">
        <v>2336</v>
      </c>
      <c r="D855" s="37" t="s">
        <v>2320</v>
      </c>
      <c r="E855" s="38" t="s">
        <v>3954</v>
      </c>
    </row>
    <row r="856" spans="1:5" x14ac:dyDescent="0.2">
      <c r="A856" s="39">
        <v>34626</v>
      </c>
      <c r="B856" s="37" t="s">
        <v>3955</v>
      </c>
      <c r="C856" s="37" t="s">
        <v>2336</v>
      </c>
      <c r="D856" s="37" t="s">
        <v>2320</v>
      </c>
      <c r="E856" s="38" t="s">
        <v>3956</v>
      </c>
    </row>
    <row r="857" spans="1:5" x14ac:dyDescent="0.2">
      <c r="A857" s="39">
        <v>34627</v>
      </c>
      <c r="B857" s="37" t="s">
        <v>3957</v>
      </c>
      <c r="C857" s="37" t="s">
        <v>2336</v>
      </c>
      <c r="D857" s="37" t="s">
        <v>2320</v>
      </c>
      <c r="E857" s="38" t="s">
        <v>3958</v>
      </c>
    </row>
    <row r="858" spans="1:5" x14ac:dyDescent="0.2">
      <c r="A858" s="39">
        <v>34629</v>
      </c>
      <c r="B858" s="37" t="s">
        <v>3959</v>
      </c>
      <c r="C858" s="37" t="s">
        <v>2336</v>
      </c>
      <c r="D858" s="37" t="s">
        <v>2320</v>
      </c>
      <c r="E858" s="38" t="s">
        <v>3960</v>
      </c>
    </row>
    <row r="859" spans="1:5" x14ac:dyDescent="0.2">
      <c r="A859" s="39">
        <v>39257</v>
      </c>
      <c r="B859" s="37" t="s">
        <v>3961</v>
      </c>
      <c r="C859" s="37" t="s">
        <v>2336</v>
      </c>
      <c r="D859" s="37" t="s">
        <v>2320</v>
      </c>
      <c r="E859" s="38" t="s">
        <v>3962</v>
      </c>
    </row>
    <row r="860" spans="1:5" x14ac:dyDescent="0.2">
      <c r="A860" s="39">
        <v>39261</v>
      </c>
      <c r="B860" s="37" t="s">
        <v>3963</v>
      </c>
      <c r="C860" s="37" t="s">
        <v>2336</v>
      </c>
      <c r="D860" s="37" t="s">
        <v>2320</v>
      </c>
      <c r="E860" s="38" t="s">
        <v>3964</v>
      </c>
    </row>
    <row r="861" spans="1:5" x14ac:dyDescent="0.2">
      <c r="A861" s="39">
        <v>39268</v>
      </c>
      <c r="B861" s="37" t="s">
        <v>3965</v>
      </c>
      <c r="C861" s="37" t="s">
        <v>2336</v>
      </c>
      <c r="D861" s="37" t="s">
        <v>2320</v>
      </c>
      <c r="E861" s="38" t="s">
        <v>3966</v>
      </c>
    </row>
    <row r="862" spans="1:5" x14ac:dyDescent="0.2">
      <c r="A862" s="39">
        <v>39262</v>
      </c>
      <c r="B862" s="37" t="s">
        <v>3967</v>
      </c>
      <c r="C862" s="37" t="s">
        <v>2336</v>
      </c>
      <c r="D862" s="37" t="s">
        <v>2320</v>
      </c>
      <c r="E862" s="38" t="s">
        <v>3968</v>
      </c>
    </row>
    <row r="863" spans="1:5" x14ac:dyDescent="0.2">
      <c r="A863" s="39">
        <v>39258</v>
      </c>
      <c r="B863" s="37" t="s">
        <v>3969</v>
      </c>
      <c r="C863" s="37" t="s">
        <v>2336</v>
      </c>
      <c r="D863" s="37" t="s">
        <v>2320</v>
      </c>
      <c r="E863" s="38" t="s">
        <v>3970</v>
      </c>
    </row>
    <row r="864" spans="1:5" x14ac:dyDescent="0.2">
      <c r="A864" s="39">
        <v>39263</v>
      </c>
      <c r="B864" s="37" t="s">
        <v>3971</v>
      </c>
      <c r="C864" s="37" t="s">
        <v>2336</v>
      </c>
      <c r="D864" s="37" t="s">
        <v>2320</v>
      </c>
      <c r="E864" s="38" t="s">
        <v>3972</v>
      </c>
    </row>
    <row r="865" spans="1:5" x14ac:dyDescent="0.2">
      <c r="A865" s="39">
        <v>39264</v>
      </c>
      <c r="B865" s="37" t="s">
        <v>3973</v>
      </c>
      <c r="C865" s="37" t="s">
        <v>2336</v>
      </c>
      <c r="D865" s="37" t="s">
        <v>2320</v>
      </c>
      <c r="E865" s="38" t="s">
        <v>3974</v>
      </c>
    </row>
    <row r="866" spans="1:5" x14ac:dyDescent="0.2">
      <c r="A866" s="39">
        <v>39259</v>
      </c>
      <c r="B866" s="37" t="s">
        <v>3975</v>
      </c>
      <c r="C866" s="37" t="s">
        <v>2336</v>
      </c>
      <c r="D866" s="37" t="s">
        <v>2320</v>
      </c>
      <c r="E866" s="38" t="s">
        <v>2465</v>
      </c>
    </row>
    <row r="867" spans="1:5" x14ac:dyDescent="0.2">
      <c r="A867" s="39">
        <v>39265</v>
      </c>
      <c r="B867" s="37" t="s">
        <v>3976</v>
      </c>
      <c r="C867" s="37" t="s">
        <v>2336</v>
      </c>
      <c r="D867" s="37" t="s">
        <v>2320</v>
      </c>
      <c r="E867" s="38" t="s">
        <v>3977</v>
      </c>
    </row>
    <row r="868" spans="1:5" x14ac:dyDescent="0.2">
      <c r="A868" s="39">
        <v>39260</v>
      </c>
      <c r="B868" s="37" t="s">
        <v>3978</v>
      </c>
      <c r="C868" s="37" t="s">
        <v>2336</v>
      </c>
      <c r="D868" s="37" t="s">
        <v>2320</v>
      </c>
      <c r="E868" s="38" t="s">
        <v>3979</v>
      </c>
    </row>
    <row r="869" spans="1:5" x14ac:dyDescent="0.2">
      <c r="A869" s="39">
        <v>39266</v>
      </c>
      <c r="B869" s="37" t="s">
        <v>3980</v>
      </c>
      <c r="C869" s="37" t="s">
        <v>2336</v>
      </c>
      <c r="D869" s="37" t="s">
        <v>2320</v>
      </c>
      <c r="E869" s="38" t="s">
        <v>3981</v>
      </c>
    </row>
    <row r="870" spans="1:5" x14ac:dyDescent="0.2">
      <c r="A870" s="39">
        <v>39267</v>
      </c>
      <c r="B870" s="37" t="s">
        <v>3982</v>
      </c>
      <c r="C870" s="37" t="s">
        <v>2336</v>
      </c>
      <c r="D870" s="37" t="s">
        <v>2320</v>
      </c>
      <c r="E870" s="38" t="s">
        <v>3983</v>
      </c>
    </row>
    <row r="871" spans="1:5" x14ac:dyDescent="0.2">
      <c r="A871" s="39">
        <v>11901</v>
      </c>
      <c r="B871" s="37" t="s">
        <v>3984</v>
      </c>
      <c r="C871" s="37" t="s">
        <v>2336</v>
      </c>
      <c r="D871" s="37" t="s">
        <v>2317</v>
      </c>
      <c r="E871" s="38" t="s">
        <v>3985</v>
      </c>
    </row>
    <row r="872" spans="1:5" x14ac:dyDescent="0.2">
      <c r="A872" s="39">
        <v>11902</v>
      </c>
      <c r="B872" s="37" t="s">
        <v>3986</v>
      </c>
      <c r="C872" s="37" t="s">
        <v>2336</v>
      </c>
      <c r="D872" s="37" t="s">
        <v>2320</v>
      </c>
      <c r="E872" s="38" t="s">
        <v>3987</v>
      </c>
    </row>
    <row r="873" spans="1:5" x14ac:dyDescent="0.2">
      <c r="A873" s="39">
        <v>11903</v>
      </c>
      <c r="B873" s="37" t="s">
        <v>3988</v>
      </c>
      <c r="C873" s="37" t="s">
        <v>2336</v>
      </c>
      <c r="D873" s="37" t="s">
        <v>2320</v>
      </c>
      <c r="E873" s="38" t="s">
        <v>3989</v>
      </c>
    </row>
    <row r="874" spans="1:5" x14ac:dyDescent="0.2">
      <c r="A874" s="39">
        <v>11904</v>
      </c>
      <c r="B874" s="37" t="s">
        <v>3990</v>
      </c>
      <c r="C874" s="37" t="s">
        <v>2336</v>
      </c>
      <c r="D874" s="37" t="s">
        <v>2320</v>
      </c>
      <c r="E874" s="38" t="s">
        <v>2710</v>
      </c>
    </row>
    <row r="875" spans="1:5" x14ac:dyDescent="0.2">
      <c r="A875" s="39">
        <v>11905</v>
      </c>
      <c r="B875" s="37" t="s">
        <v>3991</v>
      </c>
      <c r="C875" s="37" t="s">
        <v>2336</v>
      </c>
      <c r="D875" s="37" t="s">
        <v>2320</v>
      </c>
      <c r="E875" s="38" t="s">
        <v>3992</v>
      </c>
    </row>
    <row r="876" spans="1:5" x14ac:dyDescent="0.2">
      <c r="A876" s="39">
        <v>11906</v>
      </c>
      <c r="B876" s="37" t="s">
        <v>3993</v>
      </c>
      <c r="C876" s="37" t="s">
        <v>2336</v>
      </c>
      <c r="D876" s="37" t="s">
        <v>2320</v>
      </c>
      <c r="E876" s="38" t="s">
        <v>3994</v>
      </c>
    </row>
    <row r="877" spans="1:5" x14ac:dyDescent="0.2">
      <c r="A877" s="39">
        <v>11919</v>
      </c>
      <c r="B877" s="37" t="s">
        <v>3995</v>
      </c>
      <c r="C877" s="37" t="s">
        <v>2336</v>
      </c>
      <c r="D877" s="37" t="s">
        <v>2320</v>
      </c>
      <c r="E877" s="38" t="s">
        <v>3996</v>
      </c>
    </row>
    <row r="878" spans="1:5" x14ac:dyDescent="0.2">
      <c r="A878" s="39">
        <v>11920</v>
      </c>
      <c r="B878" s="37" t="s">
        <v>3997</v>
      </c>
      <c r="C878" s="37" t="s">
        <v>2336</v>
      </c>
      <c r="D878" s="37" t="s">
        <v>2320</v>
      </c>
      <c r="E878" s="38" t="s">
        <v>3998</v>
      </c>
    </row>
    <row r="879" spans="1:5" x14ac:dyDescent="0.2">
      <c r="A879" s="39">
        <v>11924</v>
      </c>
      <c r="B879" s="37" t="s">
        <v>3999</v>
      </c>
      <c r="C879" s="37" t="s">
        <v>2336</v>
      </c>
      <c r="D879" s="37" t="s">
        <v>2320</v>
      </c>
      <c r="E879" s="38" t="s">
        <v>4000</v>
      </c>
    </row>
    <row r="880" spans="1:5" x14ac:dyDescent="0.2">
      <c r="A880" s="39">
        <v>11921</v>
      </c>
      <c r="B880" s="37" t="s">
        <v>4001</v>
      </c>
      <c r="C880" s="37" t="s">
        <v>2336</v>
      </c>
      <c r="D880" s="37" t="s">
        <v>2320</v>
      </c>
      <c r="E880" s="38" t="s">
        <v>4002</v>
      </c>
    </row>
    <row r="881" spans="1:5" x14ac:dyDescent="0.2">
      <c r="A881" s="39">
        <v>11922</v>
      </c>
      <c r="B881" s="37" t="s">
        <v>4003</v>
      </c>
      <c r="C881" s="37" t="s">
        <v>2336</v>
      </c>
      <c r="D881" s="37" t="s">
        <v>2320</v>
      </c>
      <c r="E881" s="38" t="s">
        <v>4004</v>
      </c>
    </row>
    <row r="882" spans="1:5" x14ac:dyDescent="0.2">
      <c r="A882" s="39">
        <v>11923</v>
      </c>
      <c r="B882" s="37" t="s">
        <v>4005</v>
      </c>
      <c r="C882" s="37" t="s">
        <v>2336</v>
      </c>
      <c r="D882" s="37" t="s">
        <v>2320</v>
      </c>
      <c r="E882" s="38" t="s">
        <v>4006</v>
      </c>
    </row>
    <row r="883" spans="1:5" x14ac:dyDescent="0.2">
      <c r="A883" s="39">
        <v>11916</v>
      </c>
      <c r="B883" s="37" t="s">
        <v>4007</v>
      </c>
      <c r="C883" s="37" t="s">
        <v>2336</v>
      </c>
      <c r="D883" s="37" t="s">
        <v>2320</v>
      </c>
      <c r="E883" s="38" t="s">
        <v>4008</v>
      </c>
    </row>
    <row r="884" spans="1:5" x14ac:dyDescent="0.2">
      <c r="A884" s="39">
        <v>11914</v>
      </c>
      <c r="B884" s="37" t="s">
        <v>4009</v>
      </c>
      <c r="C884" s="37" t="s">
        <v>2336</v>
      </c>
      <c r="D884" s="37" t="s">
        <v>2320</v>
      </c>
      <c r="E884" s="38" t="s">
        <v>4010</v>
      </c>
    </row>
    <row r="885" spans="1:5" x14ac:dyDescent="0.2">
      <c r="A885" s="39">
        <v>11917</v>
      </c>
      <c r="B885" s="37" t="s">
        <v>4011</v>
      </c>
      <c r="C885" s="37" t="s">
        <v>2336</v>
      </c>
      <c r="D885" s="37" t="s">
        <v>2320</v>
      </c>
      <c r="E885" s="38" t="s">
        <v>4012</v>
      </c>
    </row>
    <row r="886" spans="1:5" x14ac:dyDescent="0.2">
      <c r="A886" s="39">
        <v>11918</v>
      </c>
      <c r="B886" s="37" t="s">
        <v>4013</v>
      </c>
      <c r="C886" s="37" t="s">
        <v>2336</v>
      </c>
      <c r="D886" s="37" t="s">
        <v>2320</v>
      </c>
      <c r="E886" s="38" t="s">
        <v>4014</v>
      </c>
    </row>
    <row r="887" spans="1:5" x14ac:dyDescent="0.2">
      <c r="A887" s="39">
        <v>37734</v>
      </c>
      <c r="B887" s="37" t="s">
        <v>4015</v>
      </c>
      <c r="C887" s="37" t="s">
        <v>2316</v>
      </c>
      <c r="D887" s="37" t="s">
        <v>2320</v>
      </c>
      <c r="E887" s="38" t="s">
        <v>4016</v>
      </c>
    </row>
    <row r="888" spans="1:5" x14ac:dyDescent="0.2">
      <c r="A888" s="39">
        <v>42251</v>
      </c>
      <c r="B888" s="37" t="s">
        <v>4017</v>
      </c>
      <c r="C888" s="37" t="s">
        <v>2316</v>
      </c>
      <c r="D888" s="37" t="s">
        <v>2320</v>
      </c>
      <c r="E888" s="38" t="s">
        <v>4018</v>
      </c>
    </row>
    <row r="889" spans="1:5" x14ac:dyDescent="0.2">
      <c r="A889" s="39">
        <v>37733</v>
      </c>
      <c r="B889" s="37" t="s">
        <v>4019</v>
      </c>
      <c r="C889" s="37" t="s">
        <v>2316</v>
      </c>
      <c r="D889" s="37" t="s">
        <v>2320</v>
      </c>
      <c r="E889" s="38" t="s">
        <v>4020</v>
      </c>
    </row>
    <row r="890" spans="1:5" x14ac:dyDescent="0.2">
      <c r="A890" s="39">
        <v>37735</v>
      </c>
      <c r="B890" s="37" t="s">
        <v>4021</v>
      </c>
      <c r="C890" s="37" t="s">
        <v>2316</v>
      </c>
      <c r="D890" s="37" t="s">
        <v>2320</v>
      </c>
      <c r="E890" s="38" t="s">
        <v>4022</v>
      </c>
    </row>
    <row r="891" spans="1:5" x14ac:dyDescent="0.2">
      <c r="A891" s="39">
        <v>5090</v>
      </c>
      <c r="B891" s="37" t="s">
        <v>4023</v>
      </c>
      <c r="C891" s="37" t="s">
        <v>2316</v>
      </c>
      <c r="D891" s="37" t="s">
        <v>2317</v>
      </c>
      <c r="E891" s="38" t="s">
        <v>4024</v>
      </c>
    </row>
    <row r="892" spans="1:5" x14ac:dyDescent="0.2">
      <c r="A892" s="39">
        <v>5085</v>
      </c>
      <c r="B892" s="37" t="s">
        <v>4025</v>
      </c>
      <c r="C892" s="37" t="s">
        <v>2316</v>
      </c>
      <c r="D892" s="37" t="s">
        <v>2320</v>
      </c>
      <c r="E892" s="38" t="s">
        <v>4026</v>
      </c>
    </row>
    <row r="893" spans="1:5" x14ac:dyDescent="0.2">
      <c r="A893" s="39">
        <v>43603</v>
      </c>
      <c r="B893" s="37" t="s">
        <v>4027</v>
      </c>
      <c r="C893" s="37" t="s">
        <v>2316</v>
      </c>
      <c r="D893" s="37" t="s">
        <v>2320</v>
      </c>
      <c r="E893" s="38" t="s">
        <v>4028</v>
      </c>
    </row>
    <row r="894" spans="1:5" x14ac:dyDescent="0.2">
      <c r="A894" s="39">
        <v>38374</v>
      </c>
      <c r="B894" s="37" t="s">
        <v>4029</v>
      </c>
      <c r="C894" s="37" t="s">
        <v>2316</v>
      </c>
      <c r="D894" s="37" t="s">
        <v>2320</v>
      </c>
      <c r="E894" s="38" t="s">
        <v>4030</v>
      </c>
    </row>
    <row r="895" spans="1:5" x14ac:dyDescent="0.2">
      <c r="A895" s="39">
        <v>20209</v>
      </c>
      <c r="B895" s="37" t="s">
        <v>4031</v>
      </c>
      <c r="C895" s="37" t="s">
        <v>2336</v>
      </c>
      <c r="D895" s="37" t="s">
        <v>2320</v>
      </c>
      <c r="E895" s="38" t="s">
        <v>2619</v>
      </c>
    </row>
    <row r="896" spans="1:5" x14ac:dyDescent="0.2">
      <c r="A896" s="39">
        <v>20212</v>
      </c>
      <c r="B896" s="37" t="s">
        <v>4032</v>
      </c>
      <c r="C896" s="37" t="s">
        <v>2336</v>
      </c>
      <c r="D896" s="37" t="s">
        <v>2320</v>
      </c>
      <c r="E896" s="38" t="s">
        <v>2992</v>
      </c>
    </row>
    <row r="897" spans="1:5" x14ac:dyDescent="0.2">
      <c r="A897" s="39">
        <v>4433</v>
      </c>
      <c r="B897" s="37" t="s">
        <v>4033</v>
      </c>
      <c r="C897" s="37" t="s">
        <v>2336</v>
      </c>
      <c r="D897" s="37" t="s">
        <v>2320</v>
      </c>
      <c r="E897" s="38" t="s">
        <v>4034</v>
      </c>
    </row>
    <row r="898" spans="1:5" x14ac:dyDescent="0.2">
      <c r="A898" s="39">
        <v>4430</v>
      </c>
      <c r="B898" s="37" t="s">
        <v>4035</v>
      </c>
      <c r="C898" s="37" t="s">
        <v>2336</v>
      </c>
      <c r="D898" s="37" t="s">
        <v>2317</v>
      </c>
      <c r="E898" s="38" t="s">
        <v>4036</v>
      </c>
    </row>
    <row r="899" spans="1:5" x14ac:dyDescent="0.2">
      <c r="A899" s="39">
        <v>4400</v>
      </c>
      <c r="B899" s="37" t="s">
        <v>4037</v>
      </c>
      <c r="C899" s="37" t="s">
        <v>2336</v>
      </c>
      <c r="D899" s="37" t="s">
        <v>2320</v>
      </c>
      <c r="E899" s="38" t="s">
        <v>4038</v>
      </c>
    </row>
    <row r="900" spans="1:5" x14ac:dyDescent="0.2">
      <c r="A900" s="39">
        <v>2729</v>
      </c>
      <c r="B900" s="37" t="s">
        <v>4039</v>
      </c>
      <c r="C900" s="37" t="s">
        <v>2316</v>
      </c>
      <c r="D900" s="37" t="s">
        <v>2320</v>
      </c>
      <c r="E900" s="38" t="s">
        <v>4040</v>
      </c>
    </row>
    <row r="901" spans="1:5" x14ac:dyDescent="0.2">
      <c r="A901" s="39">
        <v>4513</v>
      </c>
      <c r="B901" s="37" t="s">
        <v>4041</v>
      </c>
      <c r="C901" s="37" t="s">
        <v>2336</v>
      </c>
      <c r="D901" s="37" t="s">
        <v>2320</v>
      </c>
      <c r="E901" s="38" t="s">
        <v>3592</v>
      </c>
    </row>
    <row r="902" spans="1:5" x14ac:dyDescent="0.2">
      <c r="A902" s="39">
        <v>11871</v>
      </c>
      <c r="B902" s="37" t="s">
        <v>4042</v>
      </c>
      <c r="C902" s="37" t="s">
        <v>2316</v>
      </c>
      <c r="D902" s="37" t="s">
        <v>2317</v>
      </c>
      <c r="E902" s="38" t="s">
        <v>4043</v>
      </c>
    </row>
    <row r="903" spans="1:5" x14ac:dyDescent="0.2">
      <c r="A903" s="39">
        <v>34636</v>
      </c>
      <c r="B903" s="37" t="s">
        <v>4044</v>
      </c>
      <c r="C903" s="37" t="s">
        <v>2316</v>
      </c>
      <c r="D903" s="37" t="s">
        <v>2317</v>
      </c>
      <c r="E903" s="38" t="s">
        <v>4045</v>
      </c>
    </row>
    <row r="904" spans="1:5" x14ac:dyDescent="0.2">
      <c r="A904" s="39">
        <v>34639</v>
      </c>
      <c r="B904" s="37" t="s">
        <v>4046</v>
      </c>
      <c r="C904" s="37" t="s">
        <v>2316</v>
      </c>
      <c r="D904" s="37" t="s">
        <v>2320</v>
      </c>
      <c r="E904" s="38" t="s">
        <v>4047</v>
      </c>
    </row>
    <row r="905" spans="1:5" x14ac:dyDescent="0.2">
      <c r="A905" s="39">
        <v>34640</v>
      </c>
      <c r="B905" s="37" t="s">
        <v>4048</v>
      </c>
      <c r="C905" s="37" t="s">
        <v>2316</v>
      </c>
      <c r="D905" s="37" t="s">
        <v>2320</v>
      </c>
      <c r="E905" s="38" t="s">
        <v>4049</v>
      </c>
    </row>
    <row r="906" spans="1:5" x14ac:dyDescent="0.2">
      <c r="A906" s="39">
        <v>34637</v>
      </c>
      <c r="B906" s="37" t="s">
        <v>4050</v>
      </c>
      <c r="C906" s="37" t="s">
        <v>2316</v>
      </c>
      <c r="D906" s="37" t="s">
        <v>2320</v>
      </c>
      <c r="E906" s="38" t="s">
        <v>4051</v>
      </c>
    </row>
    <row r="907" spans="1:5" x14ac:dyDescent="0.2">
      <c r="A907" s="39">
        <v>34638</v>
      </c>
      <c r="B907" s="37" t="s">
        <v>4052</v>
      </c>
      <c r="C907" s="37" t="s">
        <v>2316</v>
      </c>
      <c r="D907" s="37" t="s">
        <v>2320</v>
      </c>
      <c r="E907" s="38" t="s">
        <v>4053</v>
      </c>
    </row>
    <row r="908" spans="1:5" x14ac:dyDescent="0.2">
      <c r="A908" s="39">
        <v>11868</v>
      </c>
      <c r="B908" s="37" t="s">
        <v>4054</v>
      </c>
      <c r="C908" s="37" t="s">
        <v>2316</v>
      </c>
      <c r="D908" s="37" t="s">
        <v>2320</v>
      </c>
      <c r="E908" s="38" t="s">
        <v>4055</v>
      </c>
    </row>
    <row r="909" spans="1:5" x14ac:dyDescent="0.2">
      <c r="A909" s="39">
        <v>37106</v>
      </c>
      <c r="B909" s="37" t="s">
        <v>4056</v>
      </c>
      <c r="C909" s="37" t="s">
        <v>2316</v>
      </c>
      <c r="D909" s="37" t="s">
        <v>2320</v>
      </c>
      <c r="E909" s="38" t="s">
        <v>4057</v>
      </c>
    </row>
    <row r="910" spans="1:5" x14ac:dyDescent="0.2">
      <c r="A910" s="39">
        <v>11869</v>
      </c>
      <c r="B910" s="37" t="s">
        <v>4058</v>
      </c>
      <c r="C910" s="37" t="s">
        <v>2316</v>
      </c>
      <c r="D910" s="37" t="s">
        <v>2320</v>
      </c>
      <c r="E910" s="38" t="s">
        <v>4059</v>
      </c>
    </row>
    <row r="911" spans="1:5" x14ac:dyDescent="0.2">
      <c r="A911" s="39">
        <v>37104</v>
      </c>
      <c r="B911" s="37" t="s">
        <v>4060</v>
      </c>
      <c r="C911" s="37" t="s">
        <v>2316</v>
      </c>
      <c r="D911" s="37" t="s">
        <v>2320</v>
      </c>
      <c r="E911" s="38" t="s">
        <v>4061</v>
      </c>
    </row>
    <row r="912" spans="1:5" x14ac:dyDescent="0.2">
      <c r="A912" s="39">
        <v>37105</v>
      </c>
      <c r="B912" s="37" t="s">
        <v>4062</v>
      </c>
      <c r="C912" s="37" t="s">
        <v>2316</v>
      </c>
      <c r="D912" s="37" t="s">
        <v>2320</v>
      </c>
      <c r="E912" s="38" t="s">
        <v>4063</v>
      </c>
    </row>
    <row r="913" spans="1:5" x14ac:dyDescent="0.2">
      <c r="A913" s="39">
        <v>34641</v>
      </c>
      <c r="B913" s="37" t="s">
        <v>4064</v>
      </c>
      <c r="C913" s="37" t="s">
        <v>2316</v>
      </c>
      <c r="D913" s="37" t="s">
        <v>2320</v>
      </c>
      <c r="E913" s="38" t="s">
        <v>4065</v>
      </c>
    </row>
    <row r="914" spans="1:5" x14ac:dyDescent="0.2">
      <c r="A914" s="39">
        <v>43434</v>
      </c>
      <c r="B914" s="37" t="s">
        <v>4066</v>
      </c>
      <c r="C914" s="37" t="s">
        <v>2316</v>
      </c>
      <c r="D914" s="37" t="s">
        <v>2320</v>
      </c>
      <c r="E914" s="38" t="s">
        <v>4067</v>
      </c>
    </row>
    <row r="915" spans="1:5" x14ac:dyDescent="0.2">
      <c r="A915" s="39">
        <v>43435</v>
      </c>
      <c r="B915" s="37" t="s">
        <v>4068</v>
      </c>
      <c r="C915" s="37" t="s">
        <v>2316</v>
      </c>
      <c r="D915" s="37" t="s">
        <v>2320</v>
      </c>
      <c r="E915" s="38" t="s">
        <v>4069</v>
      </c>
    </row>
    <row r="916" spans="1:5" x14ac:dyDescent="0.2">
      <c r="A916" s="39">
        <v>43436</v>
      </c>
      <c r="B916" s="37" t="s">
        <v>4070</v>
      </c>
      <c r="C916" s="37" t="s">
        <v>2316</v>
      </c>
      <c r="D916" s="37" t="s">
        <v>2320</v>
      </c>
      <c r="E916" s="38" t="s">
        <v>4071</v>
      </c>
    </row>
    <row r="917" spans="1:5" x14ac:dyDescent="0.2">
      <c r="A917" s="39">
        <v>43437</v>
      </c>
      <c r="B917" s="37" t="s">
        <v>4072</v>
      </c>
      <c r="C917" s="37" t="s">
        <v>2316</v>
      </c>
      <c r="D917" s="37" t="s">
        <v>2320</v>
      </c>
      <c r="E917" s="38" t="s">
        <v>4073</v>
      </c>
    </row>
    <row r="918" spans="1:5" x14ac:dyDescent="0.2">
      <c r="A918" s="39">
        <v>43438</v>
      </c>
      <c r="B918" s="37" t="s">
        <v>4074</v>
      </c>
      <c r="C918" s="37" t="s">
        <v>2316</v>
      </c>
      <c r="D918" s="37" t="s">
        <v>2320</v>
      </c>
      <c r="E918" s="38" t="s">
        <v>4075</v>
      </c>
    </row>
    <row r="919" spans="1:5" x14ac:dyDescent="0.2">
      <c r="A919" s="39">
        <v>41627</v>
      </c>
      <c r="B919" s="37" t="s">
        <v>4076</v>
      </c>
      <c r="C919" s="37" t="s">
        <v>2316</v>
      </c>
      <c r="D919" s="37" t="s">
        <v>2320</v>
      </c>
      <c r="E919" s="38" t="s">
        <v>4077</v>
      </c>
    </row>
    <row r="920" spans="1:5" x14ac:dyDescent="0.2">
      <c r="A920" s="39">
        <v>41628</v>
      </c>
      <c r="B920" s="37" t="s">
        <v>4078</v>
      </c>
      <c r="C920" s="37" t="s">
        <v>2316</v>
      </c>
      <c r="D920" s="37" t="s">
        <v>2320</v>
      </c>
      <c r="E920" s="38" t="s">
        <v>4079</v>
      </c>
    </row>
    <row r="921" spans="1:5" x14ac:dyDescent="0.2">
      <c r="A921" s="39">
        <v>41629</v>
      </c>
      <c r="B921" s="37" t="s">
        <v>4080</v>
      </c>
      <c r="C921" s="37" t="s">
        <v>2316</v>
      </c>
      <c r="D921" s="37" t="s">
        <v>2320</v>
      </c>
      <c r="E921" s="38" t="s">
        <v>4081</v>
      </c>
    </row>
    <row r="922" spans="1:5" x14ac:dyDescent="0.2">
      <c r="A922" s="39">
        <v>43429</v>
      </c>
      <c r="B922" s="37" t="s">
        <v>4082</v>
      </c>
      <c r="C922" s="37" t="s">
        <v>2316</v>
      </c>
      <c r="D922" s="37" t="s">
        <v>2320</v>
      </c>
      <c r="E922" s="38" t="s">
        <v>4083</v>
      </c>
    </row>
    <row r="923" spans="1:5" x14ac:dyDescent="0.2">
      <c r="A923" s="39">
        <v>43430</v>
      </c>
      <c r="B923" s="37" t="s">
        <v>4084</v>
      </c>
      <c r="C923" s="37" t="s">
        <v>2316</v>
      </c>
      <c r="D923" s="37" t="s">
        <v>2320</v>
      </c>
      <c r="E923" s="38" t="s">
        <v>4085</v>
      </c>
    </row>
    <row r="924" spans="1:5" x14ac:dyDescent="0.2">
      <c r="A924" s="39">
        <v>43431</v>
      </c>
      <c r="B924" s="37" t="s">
        <v>4086</v>
      </c>
      <c r="C924" s="37" t="s">
        <v>2316</v>
      </c>
      <c r="D924" s="37" t="s">
        <v>2320</v>
      </c>
      <c r="E924" s="38" t="s">
        <v>4087</v>
      </c>
    </row>
    <row r="925" spans="1:5" x14ac:dyDescent="0.2">
      <c r="A925" s="39">
        <v>43432</v>
      </c>
      <c r="B925" s="37" t="s">
        <v>4088</v>
      </c>
      <c r="C925" s="37" t="s">
        <v>2316</v>
      </c>
      <c r="D925" s="37" t="s">
        <v>2320</v>
      </c>
      <c r="E925" s="38" t="s">
        <v>4089</v>
      </c>
    </row>
    <row r="926" spans="1:5" x14ac:dyDescent="0.2">
      <c r="A926" s="39">
        <v>43433</v>
      </c>
      <c r="B926" s="37" t="s">
        <v>4090</v>
      </c>
      <c r="C926" s="37" t="s">
        <v>2316</v>
      </c>
      <c r="D926" s="37" t="s">
        <v>2320</v>
      </c>
      <c r="E926" s="38" t="s">
        <v>4091</v>
      </c>
    </row>
    <row r="927" spans="1:5" x14ac:dyDescent="0.2">
      <c r="A927" s="39">
        <v>43094</v>
      </c>
      <c r="B927" s="37" t="s">
        <v>4092</v>
      </c>
      <c r="C927" s="37" t="s">
        <v>2316</v>
      </c>
      <c r="D927" s="37" t="s">
        <v>2320</v>
      </c>
      <c r="E927" s="38" t="s">
        <v>4093</v>
      </c>
    </row>
    <row r="928" spans="1:5" x14ac:dyDescent="0.2">
      <c r="A928" s="39">
        <v>43093</v>
      </c>
      <c r="B928" s="37" t="s">
        <v>4094</v>
      </c>
      <c r="C928" s="37" t="s">
        <v>2316</v>
      </c>
      <c r="D928" s="37" t="s">
        <v>2320</v>
      </c>
      <c r="E928" s="38" t="s">
        <v>4095</v>
      </c>
    </row>
    <row r="929" spans="1:5" x14ac:dyDescent="0.2">
      <c r="A929" s="39">
        <v>1030</v>
      </c>
      <c r="B929" s="37" t="s">
        <v>4096</v>
      </c>
      <c r="C929" s="37" t="s">
        <v>2316</v>
      </c>
      <c r="D929" s="37" t="s">
        <v>2317</v>
      </c>
      <c r="E929" s="38" t="s">
        <v>4097</v>
      </c>
    </row>
    <row r="930" spans="1:5" x14ac:dyDescent="0.2">
      <c r="A930" s="39">
        <v>11694</v>
      </c>
      <c r="B930" s="37" t="s">
        <v>4098</v>
      </c>
      <c r="C930" s="37" t="s">
        <v>2316</v>
      </c>
      <c r="D930" s="37" t="s">
        <v>2320</v>
      </c>
      <c r="E930" s="38" t="s">
        <v>4099</v>
      </c>
    </row>
    <row r="931" spans="1:5" x14ac:dyDescent="0.2">
      <c r="A931" s="39">
        <v>11881</v>
      </c>
      <c r="B931" s="37" t="s">
        <v>4100</v>
      </c>
      <c r="C931" s="37" t="s">
        <v>2316</v>
      </c>
      <c r="D931" s="37" t="s">
        <v>2320</v>
      </c>
      <c r="E931" s="38" t="s">
        <v>2842</v>
      </c>
    </row>
    <row r="932" spans="1:5" x14ac:dyDescent="0.2">
      <c r="A932" s="39">
        <v>35277</v>
      </c>
      <c r="B932" s="37" t="s">
        <v>4101</v>
      </c>
      <c r="C932" s="37" t="s">
        <v>2316</v>
      </c>
      <c r="D932" s="37" t="s">
        <v>2320</v>
      </c>
      <c r="E932" s="38" t="s">
        <v>4102</v>
      </c>
    </row>
    <row r="933" spans="1:5" x14ac:dyDescent="0.2">
      <c r="A933" s="39">
        <v>10521</v>
      </c>
      <c r="B933" s="37" t="s">
        <v>4103</v>
      </c>
      <c r="C933" s="37" t="s">
        <v>2316</v>
      </c>
      <c r="D933" s="37" t="s">
        <v>2320</v>
      </c>
      <c r="E933" s="38" t="s">
        <v>4104</v>
      </c>
    </row>
    <row r="934" spans="1:5" x14ac:dyDescent="0.2">
      <c r="A934" s="39">
        <v>10885</v>
      </c>
      <c r="B934" s="37" t="s">
        <v>4105</v>
      </c>
      <c r="C934" s="37" t="s">
        <v>2316</v>
      </c>
      <c r="D934" s="37" t="s">
        <v>2320</v>
      </c>
      <c r="E934" s="38" t="s">
        <v>4106</v>
      </c>
    </row>
    <row r="935" spans="1:5" x14ac:dyDescent="0.2">
      <c r="A935" s="39">
        <v>20962</v>
      </c>
      <c r="B935" s="37" t="s">
        <v>4107</v>
      </c>
      <c r="C935" s="37" t="s">
        <v>2316</v>
      </c>
      <c r="D935" s="37" t="s">
        <v>2317</v>
      </c>
      <c r="E935" s="38" t="s">
        <v>4108</v>
      </c>
    </row>
    <row r="936" spans="1:5" x14ac:dyDescent="0.2">
      <c r="A936" s="39">
        <v>20963</v>
      </c>
      <c r="B936" s="37" t="s">
        <v>4109</v>
      </c>
      <c r="C936" s="37" t="s">
        <v>2316</v>
      </c>
      <c r="D936" s="37" t="s">
        <v>2320</v>
      </c>
      <c r="E936" s="38" t="s">
        <v>4110</v>
      </c>
    </row>
    <row r="937" spans="1:5" x14ac:dyDescent="0.2">
      <c r="A937" s="39">
        <v>34643</v>
      </c>
      <c r="B937" s="37" t="s">
        <v>4111</v>
      </c>
      <c r="C937" s="37" t="s">
        <v>2316</v>
      </c>
      <c r="D937" s="37" t="s">
        <v>2320</v>
      </c>
      <c r="E937" s="38" t="s">
        <v>4112</v>
      </c>
    </row>
    <row r="938" spans="1:5" x14ac:dyDescent="0.2">
      <c r="A938" s="39">
        <v>41480</v>
      </c>
      <c r="B938" s="37" t="s">
        <v>4113</v>
      </c>
      <c r="C938" s="37" t="s">
        <v>2316</v>
      </c>
      <c r="D938" s="37" t="s">
        <v>2320</v>
      </c>
      <c r="E938" s="38" t="s">
        <v>4114</v>
      </c>
    </row>
    <row r="939" spans="1:5" x14ac:dyDescent="0.2">
      <c r="A939" s="39">
        <v>41474</v>
      </c>
      <c r="B939" s="37" t="s">
        <v>4115</v>
      </c>
      <c r="C939" s="37" t="s">
        <v>2316</v>
      </c>
      <c r="D939" s="37" t="s">
        <v>2320</v>
      </c>
      <c r="E939" s="38" t="s">
        <v>4116</v>
      </c>
    </row>
    <row r="940" spans="1:5" x14ac:dyDescent="0.2">
      <c r="A940" s="39">
        <v>41475</v>
      </c>
      <c r="B940" s="37" t="s">
        <v>4117</v>
      </c>
      <c r="C940" s="37" t="s">
        <v>2316</v>
      </c>
      <c r="D940" s="37" t="s">
        <v>2320</v>
      </c>
      <c r="E940" s="38" t="s">
        <v>4118</v>
      </c>
    </row>
    <row r="941" spans="1:5" x14ac:dyDescent="0.2">
      <c r="A941" s="39">
        <v>41476</v>
      </c>
      <c r="B941" s="37" t="s">
        <v>4119</v>
      </c>
      <c r="C941" s="37" t="s">
        <v>2316</v>
      </c>
      <c r="D941" s="37" t="s">
        <v>2320</v>
      </c>
      <c r="E941" s="38" t="s">
        <v>4120</v>
      </c>
    </row>
    <row r="942" spans="1:5" x14ac:dyDescent="0.2">
      <c r="A942" s="39">
        <v>2555</v>
      </c>
      <c r="B942" s="37" t="s">
        <v>4121</v>
      </c>
      <c r="C942" s="37" t="s">
        <v>2316</v>
      </c>
      <c r="D942" s="37" t="s">
        <v>2320</v>
      </c>
      <c r="E942" s="38" t="s">
        <v>4122</v>
      </c>
    </row>
    <row r="943" spans="1:5" x14ac:dyDescent="0.2">
      <c r="A943" s="39">
        <v>2556</v>
      </c>
      <c r="B943" s="37" t="s">
        <v>4123</v>
      </c>
      <c r="C943" s="37" t="s">
        <v>2316</v>
      </c>
      <c r="D943" s="37" t="s">
        <v>2320</v>
      </c>
      <c r="E943" s="38" t="s">
        <v>3000</v>
      </c>
    </row>
    <row r="944" spans="1:5" x14ac:dyDescent="0.2">
      <c r="A944" s="39">
        <v>2557</v>
      </c>
      <c r="B944" s="37" t="s">
        <v>4124</v>
      </c>
      <c r="C944" s="37" t="s">
        <v>2316</v>
      </c>
      <c r="D944" s="37" t="s">
        <v>2320</v>
      </c>
      <c r="E944" s="38" t="s">
        <v>4125</v>
      </c>
    </row>
    <row r="945" spans="1:5" x14ac:dyDescent="0.2">
      <c r="A945" s="39">
        <v>10569</v>
      </c>
      <c r="B945" s="37" t="s">
        <v>4126</v>
      </c>
      <c r="C945" s="37" t="s">
        <v>2316</v>
      </c>
      <c r="D945" s="37" t="s">
        <v>2320</v>
      </c>
      <c r="E945" s="38" t="s">
        <v>4125</v>
      </c>
    </row>
    <row r="946" spans="1:5" x14ac:dyDescent="0.2">
      <c r="A946" s="39">
        <v>39810</v>
      </c>
      <c r="B946" s="37" t="s">
        <v>4127</v>
      </c>
      <c r="C946" s="37" t="s">
        <v>2316</v>
      </c>
      <c r="D946" s="37" t="s">
        <v>2320</v>
      </c>
      <c r="E946" s="38" t="s">
        <v>4128</v>
      </c>
    </row>
    <row r="947" spans="1:5" x14ac:dyDescent="0.2">
      <c r="A947" s="39">
        <v>39811</v>
      </c>
      <c r="B947" s="37" t="s">
        <v>4129</v>
      </c>
      <c r="C947" s="37" t="s">
        <v>2316</v>
      </c>
      <c r="D947" s="37" t="s">
        <v>2320</v>
      </c>
      <c r="E947" s="38" t="s">
        <v>4130</v>
      </c>
    </row>
    <row r="948" spans="1:5" x14ac:dyDescent="0.2">
      <c r="A948" s="39">
        <v>39812</v>
      </c>
      <c r="B948" s="37" t="s">
        <v>4131</v>
      </c>
      <c r="C948" s="37" t="s">
        <v>2316</v>
      </c>
      <c r="D948" s="37" t="s">
        <v>2320</v>
      </c>
      <c r="E948" s="38" t="s">
        <v>4132</v>
      </c>
    </row>
    <row r="949" spans="1:5" x14ac:dyDescent="0.2">
      <c r="A949" s="39">
        <v>43096</v>
      </c>
      <c r="B949" s="37" t="s">
        <v>4133</v>
      </c>
      <c r="C949" s="37" t="s">
        <v>2316</v>
      </c>
      <c r="D949" s="37" t="s">
        <v>2320</v>
      </c>
      <c r="E949" s="38" t="s">
        <v>4134</v>
      </c>
    </row>
    <row r="950" spans="1:5" x14ac:dyDescent="0.2">
      <c r="A950" s="39">
        <v>43102</v>
      </c>
      <c r="B950" s="37" t="s">
        <v>4135</v>
      </c>
      <c r="C950" s="37" t="s">
        <v>2316</v>
      </c>
      <c r="D950" s="37" t="s">
        <v>2320</v>
      </c>
      <c r="E950" s="38" t="s">
        <v>4136</v>
      </c>
    </row>
    <row r="951" spans="1:5" x14ac:dyDescent="0.2">
      <c r="A951" s="39">
        <v>43103</v>
      </c>
      <c r="B951" s="37" t="s">
        <v>4137</v>
      </c>
      <c r="C951" s="37" t="s">
        <v>2316</v>
      </c>
      <c r="D951" s="37" t="s">
        <v>2320</v>
      </c>
      <c r="E951" s="38" t="s">
        <v>4138</v>
      </c>
    </row>
    <row r="952" spans="1:5" x14ac:dyDescent="0.2">
      <c r="A952" s="39">
        <v>43098</v>
      </c>
      <c r="B952" s="37" t="s">
        <v>4139</v>
      </c>
      <c r="C952" s="37" t="s">
        <v>2316</v>
      </c>
      <c r="D952" s="37" t="s">
        <v>2320</v>
      </c>
      <c r="E952" s="38" t="s">
        <v>4140</v>
      </c>
    </row>
    <row r="953" spans="1:5" x14ac:dyDescent="0.2">
      <c r="A953" s="39">
        <v>43097</v>
      </c>
      <c r="B953" s="37" t="s">
        <v>4141</v>
      </c>
      <c r="C953" s="37" t="s">
        <v>2316</v>
      </c>
      <c r="D953" s="37" t="s">
        <v>2320</v>
      </c>
      <c r="E953" s="38" t="s">
        <v>4142</v>
      </c>
    </row>
    <row r="954" spans="1:5" x14ac:dyDescent="0.2">
      <c r="A954" s="39">
        <v>43104</v>
      </c>
      <c r="B954" s="37" t="s">
        <v>4143</v>
      </c>
      <c r="C954" s="37" t="s">
        <v>2316</v>
      </c>
      <c r="D954" s="37" t="s">
        <v>2320</v>
      </c>
      <c r="E954" s="38" t="s">
        <v>4144</v>
      </c>
    </row>
    <row r="955" spans="1:5" x14ac:dyDescent="0.2">
      <c r="A955" s="39">
        <v>39771</v>
      </c>
      <c r="B955" s="37" t="s">
        <v>4145</v>
      </c>
      <c r="C955" s="37" t="s">
        <v>2316</v>
      </c>
      <c r="D955" s="37" t="s">
        <v>2320</v>
      </c>
      <c r="E955" s="38" t="s">
        <v>4146</v>
      </c>
    </row>
    <row r="956" spans="1:5" x14ac:dyDescent="0.2">
      <c r="A956" s="39">
        <v>39772</v>
      </c>
      <c r="B956" s="37" t="s">
        <v>4147</v>
      </c>
      <c r="C956" s="37" t="s">
        <v>2316</v>
      </c>
      <c r="D956" s="37" t="s">
        <v>2320</v>
      </c>
      <c r="E956" s="38" t="s">
        <v>4148</v>
      </c>
    </row>
    <row r="957" spans="1:5" x14ac:dyDescent="0.2">
      <c r="A957" s="39">
        <v>39773</v>
      </c>
      <c r="B957" s="37" t="s">
        <v>4149</v>
      </c>
      <c r="C957" s="37" t="s">
        <v>2316</v>
      </c>
      <c r="D957" s="37" t="s">
        <v>2320</v>
      </c>
      <c r="E957" s="38" t="s">
        <v>4150</v>
      </c>
    </row>
    <row r="958" spans="1:5" x14ac:dyDescent="0.2">
      <c r="A958" s="39">
        <v>39774</v>
      </c>
      <c r="B958" s="37" t="s">
        <v>4151</v>
      </c>
      <c r="C958" s="37" t="s">
        <v>2316</v>
      </c>
      <c r="D958" s="37" t="s">
        <v>2320</v>
      </c>
      <c r="E958" s="38" t="s">
        <v>4152</v>
      </c>
    </row>
    <row r="959" spans="1:5" x14ac:dyDescent="0.2">
      <c r="A959" s="39">
        <v>39775</v>
      </c>
      <c r="B959" s="37" t="s">
        <v>4153</v>
      </c>
      <c r="C959" s="37" t="s">
        <v>2316</v>
      </c>
      <c r="D959" s="37" t="s">
        <v>2320</v>
      </c>
      <c r="E959" s="38" t="s">
        <v>4154</v>
      </c>
    </row>
    <row r="960" spans="1:5" x14ac:dyDescent="0.2">
      <c r="A960" s="39">
        <v>39776</v>
      </c>
      <c r="B960" s="37" t="s">
        <v>4155</v>
      </c>
      <c r="C960" s="37" t="s">
        <v>2316</v>
      </c>
      <c r="D960" s="37" t="s">
        <v>2320</v>
      </c>
      <c r="E960" s="38" t="s">
        <v>4156</v>
      </c>
    </row>
    <row r="961" spans="1:5" x14ac:dyDescent="0.2">
      <c r="A961" s="39">
        <v>39777</v>
      </c>
      <c r="B961" s="37" t="s">
        <v>4157</v>
      </c>
      <c r="C961" s="37" t="s">
        <v>2316</v>
      </c>
      <c r="D961" s="37" t="s">
        <v>2320</v>
      </c>
      <c r="E961" s="38" t="s">
        <v>4158</v>
      </c>
    </row>
    <row r="962" spans="1:5" x14ac:dyDescent="0.2">
      <c r="A962" s="39">
        <v>20254</v>
      </c>
      <c r="B962" s="37" t="s">
        <v>4159</v>
      </c>
      <c r="C962" s="37" t="s">
        <v>2316</v>
      </c>
      <c r="D962" s="37" t="s">
        <v>2320</v>
      </c>
      <c r="E962" s="38" t="s">
        <v>4160</v>
      </c>
    </row>
    <row r="963" spans="1:5" x14ac:dyDescent="0.2">
      <c r="A963" s="39">
        <v>20253</v>
      </c>
      <c r="B963" s="37" t="s">
        <v>4161</v>
      </c>
      <c r="C963" s="37" t="s">
        <v>2316</v>
      </c>
      <c r="D963" s="37" t="s">
        <v>2320</v>
      </c>
      <c r="E963" s="38" t="s">
        <v>4162</v>
      </c>
    </row>
    <row r="964" spans="1:5" x14ac:dyDescent="0.2">
      <c r="A964" s="39">
        <v>11247</v>
      </c>
      <c r="B964" s="37" t="s">
        <v>4163</v>
      </c>
      <c r="C964" s="37" t="s">
        <v>2316</v>
      </c>
      <c r="D964" s="37" t="s">
        <v>2320</v>
      </c>
      <c r="E964" s="38" t="s">
        <v>4164</v>
      </c>
    </row>
    <row r="965" spans="1:5" x14ac:dyDescent="0.2">
      <c r="A965" s="39">
        <v>11250</v>
      </c>
      <c r="B965" s="37" t="s">
        <v>4165</v>
      </c>
      <c r="C965" s="37" t="s">
        <v>2316</v>
      </c>
      <c r="D965" s="37" t="s">
        <v>2320</v>
      </c>
      <c r="E965" s="38" t="s">
        <v>4166</v>
      </c>
    </row>
    <row r="966" spans="1:5" x14ac:dyDescent="0.2">
      <c r="A966" s="39">
        <v>11249</v>
      </c>
      <c r="B966" s="37" t="s">
        <v>4167</v>
      </c>
      <c r="C966" s="37" t="s">
        <v>2316</v>
      </c>
      <c r="D966" s="37" t="s">
        <v>2320</v>
      </c>
      <c r="E966" s="38" t="s">
        <v>4168</v>
      </c>
    </row>
    <row r="967" spans="1:5" x14ac:dyDescent="0.2">
      <c r="A967" s="39">
        <v>11251</v>
      </c>
      <c r="B967" s="37" t="s">
        <v>4169</v>
      </c>
      <c r="C967" s="37" t="s">
        <v>2316</v>
      </c>
      <c r="D967" s="37" t="s">
        <v>2320</v>
      </c>
      <c r="E967" s="38" t="s">
        <v>4170</v>
      </c>
    </row>
    <row r="968" spans="1:5" x14ac:dyDescent="0.2">
      <c r="A968" s="39">
        <v>11253</v>
      </c>
      <c r="B968" s="37" t="s">
        <v>4171</v>
      </c>
      <c r="C968" s="37" t="s">
        <v>2316</v>
      </c>
      <c r="D968" s="37" t="s">
        <v>2320</v>
      </c>
      <c r="E968" s="38" t="s">
        <v>4172</v>
      </c>
    </row>
    <row r="969" spans="1:5" x14ac:dyDescent="0.2">
      <c r="A969" s="39">
        <v>11255</v>
      </c>
      <c r="B969" s="37" t="s">
        <v>4173</v>
      </c>
      <c r="C969" s="37" t="s">
        <v>2316</v>
      </c>
      <c r="D969" s="37" t="s">
        <v>2320</v>
      </c>
      <c r="E969" s="38" t="s">
        <v>4174</v>
      </c>
    </row>
    <row r="970" spans="1:5" x14ac:dyDescent="0.2">
      <c r="A970" s="39">
        <v>14055</v>
      </c>
      <c r="B970" s="37" t="s">
        <v>4175</v>
      </c>
      <c r="C970" s="37" t="s">
        <v>2316</v>
      </c>
      <c r="D970" s="37" t="s">
        <v>2320</v>
      </c>
      <c r="E970" s="38" t="s">
        <v>4176</v>
      </c>
    </row>
    <row r="971" spans="1:5" x14ac:dyDescent="0.2">
      <c r="A971" s="39">
        <v>11256</v>
      </c>
      <c r="B971" s="37" t="s">
        <v>4177</v>
      </c>
      <c r="C971" s="37" t="s">
        <v>2316</v>
      </c>
      <c r="D971" s="37" t="s">
        <v>2320</v>
      </c>
      <c r="E971" s="38" t="s">
        <v>4178</v>
      </c>
    </row>
    <row r="972" spans="1:5" x14ac:dyDescent="0.2">
      <c r="A972" s="39">
        <v>1872</v>
      </c>
      <c r="B972" s="37" t="s">
        <v>4179</v>
      </c>
      <c r="C972" s="37" t="s">
        <v>2316</v>
      </c>
      <c r="D972" s="37" t="s">
        <v>2320</v>
      </c>
      <c r="E972" s="38" t="s">
        <v>4180</v>
      </c>
    </row>
    <row r="973" spans="1:5" x14ac:dyDescent="0.2">
      <c r="A973" s="39">
        <v>1873</v>
      </c>
      <c r="B973" s="37" t="s">
        <v>4181</v>
      </c>
      <c r="C973" s="37" t="s">
        <v>2316</v>
      </c>
      <c r="D973" s="37" t="s">
        <v>2320</v>
      </c>
      <c r="E973" s="38" t="s">
        <v>4182</v>
      </c>
    </row>
    <row r="974" spans="1:5" x14ac:dyDescent="0.2">
      <c r="A974" s="39">
        <v>39693</v>
      </c>
      <c r="B974" s="37" t="s">
        <v>4183</v>
      </c>
      <c r="C974" s="37" t="s">
        <v>2316</v>
      </c>
      <c r="D974" s="37" t="s">
        <v>2320</v>
      </c>
      <c r="E974" s="38" t="s">
        <v>4184</v>
      </c>
    </row>
    <row r="975" spans="1:5" x14ac:dyDescent="0.2">
      <c r="A975" s="39">
        <v>39692</v>
      </c>
      <c r="B975" s="37" t="s">
        <v>4185</v>
      </c>
      <c r="C975" s="37" t="s">
        <v>2316</v>
      </c>
      <c r="D975" s="37" t="s">
        <v>2320</v>
      </c>
      <c r="E975" s="38" t="s">
        <v>4186</v>
      </c>
    </row>
    <row r="976" spans="1:5" x14ac:dyDescent="0.2">
      <c r="A976" s="39">
        <v>1062</v>
      </c>
      <c r="B976" s="37" t="s">
        <v>4187</v>
      </c>
      <c r="C976" s="37" t="s">
        <v>2316</v>
      </c>
      <c r="D976" s="37" t="s">
        <v>2320</v>
      </c>
      <c r="E976" s="38" t="s">
        <v>4188</v>
      </c>
    </row>
    <row r="977" spans="1:5" x14ac:dyDescent="0.2">
      <c r="A977" s="39">
        <v>39686</v>
      </c>
      <c r="B977" s="37" t="s">
        <v>4189</v>
      </c>
      <c r="C977" s="37" t="s">
        <v>2316</v>
      </c>
      <c r="D977" s="37" t="s">
        <v>2320</v>
      </c>
      <c r="E977" s="38" t="s">
        <v>4190</v>
      </c>
    </row>
    <row r="978" spans="1:5" x14ac:dyDescent="0.2">
      <c r="A978" s="39">
        <v>43095</v>
      </c>
      <c r="B978" s="37" t="s">
        <v>4191</v>
      </c>
      <c r="C978" s="37" t="s">
        <v>2316</v>
      </c>
      <c r="D978" s="37" t="s">
        <v>2320</v>
      </c>
      <c r="E978" s="38" t="s">
        <v>4192</v>
      </c>
    </row>
    <row r="979" spans="1:5" x14ac:dyDescent="0.2">
      <c r="A979" s="39">
        <v>1871</v>
      </c>
      <c r="B979" s="37" t="s">
        <v>4193</v>
      </c>
      <c r="C979" s="37" t="s">
        <v>2316</v>
      </c>
      <c r="D979" s="37" t="s">
        <v>2320</v>
      </c>
      <c r="E979" s="38" t="s">
        <v>4194</v>
      </c>
    </row>
    <row r="980" spans="1:5" x14ac:dyDescent="0.2">
      <c r="A980" s="39">
        <v>12001</v>
      </c>
      <c r="B980" s="37" t="s">
        <v>4195</v>
      </c>
      <c r="C980" s="37" t="s">
        <v>2316</v>
      </c>
      <c r="D980" s="37" t="s">
        <v>2320</v>
      </c>
      <c r="E980" s="38" t="s">
        <v>2421</v>
      </c>
    </row>
    <row r="981" spans="1:5" x14ac:dyDescent="0.2">
      <c r="A981" s="39">
        <v>11882</v>
      </c>
      <c r="B981" s="37" t="s">
        <v>4196</v>
      </c>
      <c r="C981" s="37" t="s">
        <v>2316</v>
      </c>
      <c r="D981" s="37" t="s">
        <v>2320</v>
      </c>
      <c r="E981" s="38" t="s">
        <v>2599</v>
      </c>
    </row>
    <row r="982" spans="1:5" x14ac:dyDescent="0.2">
      <c r="A982" s="39">
        <v>1068</v>
      </c>
      <c r="B982" s="37" t="s">
        <v>4197</v>
      </c>
      <c r="C982" s="37" t="s">
        <v>2316</v>
      </c>
      <c r="D982" s="37" t="s">
        <v>2320</v>
      </c>
      <c r="E982" s="38" t="s">
        <v>4198</v>
      </c>
    </row>
    <row r="983" spans="1:5" x14ac:dyDescent="0.2">
      <c r="A983" s="39">
        <v>39690</v>
      </c>
      <c r="B983" s="37" t="s">
        <v>4199</v>
      </c>
      <c r="C983" s="37" t="s">
        <v>2316</v>
      </c>
      <c r="D983" s="37" t="s">
        <v>2320</v>
      </c>
      <c r="E983" s="38" t="s">
        <v>4200</v>
      </c>
    </row>
    <row r="984" spans="1:5" x14ac:dyDescent="0.2">
      <c r="A984" s="39">
        <v>39691</v>
      </c>
      <c r="B984" s="37" t="s">
        <v>4201</v>
      </c>
      <c r="C984" s="37" t="s">
        <v>2316</v>
      </c>
      <c r="D984" s="37" t="s">
        <v>2320</v>
      </c>
      <c r="E984" s="38" t="s">
        <v>4202</v>
      </c>
    </row>
    <row r="985" spans="1:5" x14ac:dyDescent="0.2">
      <c r="A985" s="39">
        <v>39808</v>
      </c>
      <c r="B985" s="37" t="s">
        <v>4203</v>
      </c>
      <c r="C985" s="37" t="s">
        <v>2316</v>
      </c>
      <c r="D985" s="37" t="s">
        <v>2320</v>
      </c>
      <c r="E985" s="38" t="s">
        <v>4204</v>
      </c>
    </row>
    <row r="986" spans="1:5" x14ac:dyDescent="0.2">
      <c r="A986" s="39">
        <v>39809</v>
      </c>
      <c r="B986" s="37" t="s">
        <v>4205</v>
      </c>
      <c r="C986" s="37" t="s">
        <v>2316</v>
      </c>
      <c r="D986" s="37" t="s">
        <v>2320</v>
      </c>
      <c r="E986" s="38" t="s">
        <v>4206</v>
      </c>
    </row>
    <row r="987" spans="1:5" x14ac:dyDescent="0.2">
      <c r="A987" s="39">
        <v>43439</v>
      </c>
      <c r="B987" s="37" t="s">
        <v>4207</v>
      </c>
      <c r="C987" s="37" t="s">
        <v>2316</v>
      </c>
      <c r="D987" s="37" t="s">
        <v>2320</v>
      </c>
      <c r="E987" s="38" t="s">
        <v>4208</v>
      </c>
    </row>
    <row r="988" spans="1:5" x14ac:dyDescent="0.2">
      <c r="A988" s="39">
        <v>5103</v>
      </c>
      <c r="B988" s="37" t="s">
        <v>4209</v>
      </c>
      <c r="C988" s="37" t="s">
        <v>2316</v>
      </c>
      <c r="D988" s="37" t="s">
        <v>2320</v>
      </c>
      <c r="E988" s="38" t="s">
        <v>4210</v>
      </c>
    </row>
    <row r="989" spans="1:5" x14ac:dyDescent="0.2">
      <c r="A989" s="39">
        <v>11880</v>
      </c>
      <c r="B989" s="37" t="s">
        <v>4211</v>
      </c>
      <c r="C989" s="37" t="s">
        <v>2316</v>
      </c>
      <c r="D989" s="37" t="s">
        <v>2320</v>
      </c>
      <c r="E989" s="38" t="s">
        <v>4212</v>
      </c>
    </row>
    <row r="990" spans="1:5" x14ac:dyDescent="0.2">
      <c r="A990" s="39">
        <v>11714</v>
      </c>
      <c r="B990" s="37" t="s">
        <v>4213</v>
      </c>
      <c r="C990" s="37" t="s">
        <v>2316</v>
      </c>
      <c r="D990" s="37" t="s">
        <v>2320</v>
      </c>
      <c r="E990" s="38" t="s">
        <v>4214</v>
      </c>
    </row>
    <row r="991" spans="1:5" x14ac:dyDescent="0.2">
      <c r="A991" s="39">
        <v>11712</v>
      </c>
      <c r="B991" s="37" t="s">
        <v>4215</v>
      </c>
      <c r="C991" s="37" t="s">
        <v>2316</v>
      </c>
      <c r="D991" s="37" t="s">
        <v>2317</v>
      </c>
      <c r="E991" s="38" t="s">
        <v>4216</v>
      </c>
    </row>
    <row r="992" spans="1:5" x14ac:dyDescent="0.2">
      <c r="A992" s="39">
        <v>11717</v>
      </c>
      <c r="B992" s="37" t="s">
        <v>4217</v>
      </c>
      <c r="C992" s="37" t="s">
        <v>2316</v>
      </c>
      <c r="D992" s="37" t="s">
        <v>2320</v>
      </c>
      <c r="E992" s="38" t="s">
        <v>4218</v>
      </c>
    </row>
    <row r="993" spans="1:5" x14ac:dyDescent="0.2">
      <c r="A993" s="39">
        <v>1106</v>
      </c>
      <c r="B993" s="37" t="s">
        <v>4219</v>
      </c>
      <c r="C993" s="37" t="s">
        <v>2435</v>
      </c>
      <c r="D993" s="37" t="s">
        <v>2317</v>
      </c>
      <c r="E993" s="38" t="s">
        <v>3017</v>
      </c>
    </row>
    <row r="994" spans="1:5" x14ac:dyDescent="0.2">
      <c r="A994" s="39">
        <v>11161</v>
      </c>
      <c r="B994" s="37" t="s">
        <v>4220</v>
      </c>
      <c r="C994" s="37" t="s">
        <v>2435</v>
      </c>
      <c r="D994" s="37" t="s">
        <v>2320</v>
      </c>
      <c r="E994" s="38" t="s">
        <v>4221</v>
      </c>
    </row>
    <row r="995" spans="1:5" x14ac:dyDescent="0.2">
      <c r="A995" s="39">
        <v>1107</v>
      </c>
      <c r="B995" s="37" t="s">
        <v>4222</v>
      </c>
      <c r="C995" s="37" t="s">
        <v>2435</v>
      </c>
      <c r="D995" s="37" t="s">
        <v>2320</v>
      </c>
      <c r="E995" s="38" t="s">
        <v>3075</v>
      </c>
    </row>
    <row r="996" spans="1:5" x14ac:dyDescent="0.2">
      <c r="A996" s="39">
        <v>44479</v>
      </c>
      <c r="B996" s="37" t="s">
        <v>4223</v>
      </c>
      <c r="C996" s="37" t="s">
        <v>2435</v>
      </c>
      <c r="D996" s="37" t="s">
        <v>2320</v>
      </c>
      <c r="E996" s="38" t="s">
        <v>3504</v>
      </c>
    </row>
    <row r="997" spans="1:5" x14ac:dyDescent="0.2">
      <c r="A997" s="39">
        <v>41068</v>
      </c>
      <c r="B997" s="37" t="s">
        <v>4224</v>
      </c>
      <c r="C997" s="37" t="s">
        <v>2663</v>
      </c>
      <c r="D997" s="37" t="s">
        <v>2320</v>
      </c>
      <c r="E997" s="38" t="s">
        <v>4225</v>
      </c>
    </row>
    <row r="998" spans="1:5" x14ac:dyDescent="0.2">
      <c r="A998" s="39">
        <v>4759</v>
      </c>
      <c r="B998" s="37" t="s">
        <v>4226</v>
      </c>
      <c r="C998" s="37" t="s">
        <v>2660</v>
      </c>
      <c r="D998" s="37" t="s">
        <v>2320</v>
      </c>
      <c r="E998" s="38" t="s">
        <v>4227</v>
      </c>
    </row>
    <row r="999" spans="1:5" x14ac:dyDescent="0.2">
      <c r="A999" s="39">
        <v>1108</v>
      </c>
      <c r="B999" s="37" t="s">
        <v>4228</v>
      </c>
      <c r="C999" s="37" t="s">
        <v>2336</v>
      </c>
      <c r="D999" s="37" t="s">
        <v>2320</v>
      </c>
      <c r="E999" s="38" t="s">
        <v>4229</v>
      </c>
    </row>
    <row r="1000" spans="1:5" x14ac:dyDescent="0.2">
      <c r="A1000" s="39">
        <v>1117</v>
      </c>
      <c r="B1000" s="37" t="s">
        <v>4230</v>
      </c>
      <c r="C1000" s="37" t="s">
        <v>2336</v>
      </c>
      <c r="D1000" s="37" t="s">
        <v>2320</v>
      </c>
      <c r="E1000" s="38" t="s">
        <v>4231</v>
      </c>
    </row>
    <row r="1001" spans="1:5" x14ac:dyDescent="0.2">
      <c r="A1001" s="39">
        <v>1118</v>
      </c>
      <c r="B1001" s="37" t="s">
        <v>4232</v>
      </c>
      <c r="C1001" s="37" t="s">
        <v>2336</v>
      </c>
      <c r="D1001" s="37" t="s">
        <v>2320</v>
      </c>
      <c r="E1001" s="38" t="s">
        <v>4233</v>
      </c>
    </row>
    <row r="1002" spans="1:5" x14ac:dyDescent="0.2">
      <c r="A1002" s="39">
        <v>1110</v>
      </c>
      <c r="B1002" s="37" t="s">
        <v>4234</v>
      </c>
      <c r="C1002" s="37" t="s">
        <v>2336</v>
      </c>
      <c r="D1002" s="37" t="s">
        <v>2320</v>
      </c>
      <c r="E1002" s="38" t="s">
        <v>4233</v>
      </c>
    </row>
    <row r="1003" spans="1:5" x14ac:dyDescent="0.2">
      <c r="A1003" s="39">
        <v>12618</v>
      </c>
      <c r="B1003" s="37" t="s">
        <v>4235</v>
      </c>
      <c r="C1003" s="37" t="s">
        <v>2316</v>
      </c>
      <c r="D1003" s="37" t="s">
        <v>2320</v>
      </c>
      <c r="E1003" s="38" t="s">
        <v>4236</v>
      </c>
    </row>
    <row r="1004" spans="1:5" x14ac:dyDescent="0.2">
      <c r="A1004" s="39">
        <v>40784</v>
      </c>
      <c r="B1004" s="37" t="s">
        <v>4237</v>
      </c>
      <c r="C1004" s="37" t="s">
        <v>2336</v>
      </c>
      <c r="D1004" s="37" t="s">
        <v>2320</v>
      </c>
      <c r="E1004" s="38" t="s">
        <v>4238</v>
      </c>
    </row>
    <row r="1005" spans="1:5" x14ac:dyDescent="0.2">
      <c r="A1005" s="39">
        <v>40782</v>
      </c>
      <c r="B1005" s="37" t="s">
        <v>4239</v>
      </c>
      <c r="C1005" s="37" t="s">
        <v>2336</v>
      </c>
      <c r="D1005" s="37" t="s">
        <v>2320</v>
      </c>
      <c r="E1005" s="38" t="s">
        <v>4240</v>
      </c>
    </row>
    <row r="1006" spans="1:5" x14ac:dyDescent="0.2">
      <c r="A1006" s="39">
        <v>40783</v>
      </c>
      <c r="B1006" s="37" t="s">
        <v>4241</v>
      </c>
      <c r="C1006" s="37" t="s">
        <v>2336</v>
      </c>
      <c r="D1006" s="37" t="s">
        <v>2320</v>
      </c>
      <c r="E1006" s="38" t="s">
        <v>4242</v>
      </c>
    </row>
    <row r="1007" spans="1:5" x14ac:dyDescent="0.2">
      <c r="A1007" s="39">
        <v>1109</v>
      </c>
      <c r="B1007" s="37" t="s">
        <v>4243</v>
      </c>
      <c r="C1007" s="37" t="s">
        <v>2336</v>
      </c>
      <c r="D1007" s="37" t="s">
        <v>2320</v>
      </c>
      <c r="E1007" s="38" t="s">
        <v>4229</v>
      </c>
    </row>
    <row r="1008" spans="1:5" x14ac:dyDescent="0.2">
      <c r="A1008" s="39">
        <v>1119</v>
      </c>
      <c r="B1008" s="37" t="s">
        <v>4244</v>
      </c>
      <c r="C1008" s="37" t="s">
        <v>2336</v>
      </c>
      <c r="D1008" s="37" t="s">
        <v>2320</v>
      </c>
      <c r="E1008" s="38" t="s">
        <v>2525</v>
      </c>
    </row>
    <row r="1009" spans="1:5" x14ac:dyDescent="0.2">
      <c r="A1009" s="39">
        <v>13115</v>
      </c>
      <c r="B1009" s="37" t="s">
        <v>4245</v>
      </c>
      <c r="C1009" s="37" t="s">
        <v>2336</v>
      </c>
      <c r="D1009" s="37" t="s">
        <v>2320</v>
      </c>
      <c r="E1009" s="38" t="s">
        <v>4246</v>
      </c>
    </row>
    <row r="1010" spans="1:5" x14ac:dyDescent="0.2">
      <c r="A1010" s="39">
        <v>10541</v>
      </c>
      <c r="B1010" s="37" t="s">
        <v>4247</v>
      </c>
      <c r="C1010" s="37" t="s">
        <v>2336</v>
      </c>
      <c r="D1010" s="37" t="s">
        <v>2320</v>
      </c>
      <c r="E1010" s="38" t="s">
        <v>4248</v>
      </c>
    </row>
    <row r="1011" spans="1:5" x14ac:dyDescent="0.2">
      <c r="A1011" s="39">
        <v>10542</v>
      </c>
      <c r="B1011" s="37" t="s">
        <v>4249</v>
      </c>
      <c r="C1011" s="37" t="s">
        <v>2336</v>
      </c>
      <c r="D1011" s="37" t="s">
        <v>2320</v>
      </c>
      <c r="E1011" s="38" t="s">
        <v>4250</v>
      </c>
    </row>
    <row r="1012" spans="1:5" x14ac:dyDescent="0.2">
      <c r="A1012" s="39">
        <v>10543</v>
      </c>
      <c r="B1012" s="37" t="s">
        <v>4251</v>
      </c>
      <c r="C1012" s="37" t="s">
        <v>2336</v>
      </c>
      <c r="D1012" s="37" t="s">
        <v>2320</v>
      </c>
      <c r="E1012" s="38" t="s">
        <v>4252</v>
      </c>
    </row>
    <row r="1013" spans="1:5" x14ac:dyDescent="0.2">
      <c r="A1013" s="39">
        <v>10544</v>
      </c>
      <c r="B1013" s="37" t="s">
        <v>4253</v>
      </c>
      <c r="C1013" s="37" t="s">
        <v>2336</v>
      </c>
      <c r="D1013" s="37" t="s">
        <v>2320</v>
      </c>
      <c r="E1013" s="38" t="s">
        <v>4254</v>
      </c>
    </row>
    <row r="1014" spans="1:5" x14ac:dyDescent="0.2">
      <c r="A1014" s="39">
        <v>10545</v>
      </c>
      <c r="B1014" s="37" t="s">
        <v>4255</v>
      </c>
      <c r="C1014" s="37" t="s">
        <v>2336</v>
      </c>
      <c r="D1014" s="37" t="s">
        <v>2320</v>
      </c>
      <c r="E1014" s="38" t="s">
        <v>4256</v>
      </c>
    </row>
    <row r="1015" spans="1:5" x14ac:dyDescent="0.2">
      <c r="A1015" s="39">
        <v>38365</v>
      </c>
      <c r="B1015" s="37" t="s">
        <v>4257</v>
      </c>
      <c r="C1015" s="37" t="s">
        <v>2327</v>
      </c>
      <c r="D1015" s="37" t="s">
        <v>2320</v>
      </c>
      <c r="E1015" s="38" t="s">
        <v>4258</v>
      </c>
    </row>
    <row r="1016" spans="1:5" x14ac:dyDescent="0.2">
      <c r="A1016" s="39">
        <v>44056</v>
      </c>
      <c r="B1016" s="37" t="s">
        <v>4259</v>
      </c>
      <c r="C1016" s="37" t="s">
        <v>2316</v>
      </c>
      <c r="D1016" s="37" t="s">
        <v>2320</v>
      </c>
      <c r="E1016" s="38" t="s">
        <v>4260</v>
      </c>
    </row>
    <row r="1017" spans="1:5" x14ac:dyDescent="0.2">
      <c r="A1017" s="39">
        <v>44057</v>
      </c>
      <c r="B1017" s="37" t="s">
        <v>4261</v>
      </c>
      <c r="C1017" s="37" t="s">
        <v>2316</v>
      </c>
      <c r="D1017" s="37" t="s">
        <v>2317</v>
      </c>
      <c r="E1017" s="38" t="s">
        <v>4262</v>
      </c>
    </row>
    <row r="1018" spans="1:5" x14ac:dyDescent="0.2">
      <c r="A1018" s="39">
        <v>37754</v>
      </c>
      <c r="B1018" s="37" t="s">
        <v>4263</v>
      </c>
      <c r="C1018" s="37" t="s">
        <v>2316</v>
      </c>
      <c r="D1018" s="37" t="s">
        <v>2320</v>
      </c>
      <c r="E1018" s="38" t="s">
        <v>4264</v>
      </c>
    </row>
    <row r="1019" spans="1:5" x14ac:dyDescent="0.2">
      <c r="A1019" s="39">
        <v>37757</v>
      </c>
      <c r="B1019" s="37" t="s">
        <v>4265</v>
      </c>
      <c r="C1019" s="37" t="s">
        <v>2316</v>
      </c>
      <c r="D1019" s="37" t="s">
        <v>2320</v>
      </c>
      <c r="E1019" s="38" t="s">
        <v>4266</v>
      </c>
    </row>
    <row r="1020" spans="1:5" x14ac:dyDescent="0.2">
      <c r="A1020" s="39">
        <v>44058</v>
      </c>
      <c r="B1020" s="37" t="s">
        <v>4267</v>
      </c>
      <c r="C1020" s="37" t="s">
        <v>2316</v>
      </c>
      <c r="D1020" s="37" t="s">
        <v>2320</v>
      </c>
      <c r="E1020" s="38" t="s">
        <v>4268</v>
      </c>
    </row>
    <row r="1021" spans="1:5" x14ac:dyDescent="0.2">
      <c r="A1021" s="39">
        <v>37752</v>
      </c>
      <c r="B1021" s="37" t="s">
        <v>4269</v>
      </c>
      <c r="C1021" s="37" t="s">
        <v>2316</v>
      </c>
      <c r="D1021" s="37" t="s">
        <v>2320</v>
      </c>
      <c r="E1021" s="38" t="s">
        <v>4270</v>
      </c>
    </row>
    <row r="1022" spans="1:5" x14ac:dyDescent="0.2">
      <c r="A1022" s="39">
        <v>44059</v>
      </c>
      <c r="B1022" s="37" t="s">
        <v>4271</v>
      </c>
      <c r="C1022" s="37" t="s">
        <v>2316</v>
      </c>
      <c r="D1022" s="37" t="s">
        <v>2320</v>
      </c>
      <c r="E1022" s="38" t="s">
        <v>4272</v>
      </c>
    </row>
    <row r="1023" spans="1:5" x14ac:dyDescent="0.2">
      <c r="A1023" s="39">
        <v>37750</v>
      </c>
      <c r="B1023" s="37" t="s">
        <v>4273</v>
      </c>
      <c r="C1023" s="37" t="s">
        <v>2316</v>
      </c>
      <c r="D1023" s="37" t="s">
        <v>2320</v>
      </c>
      <c r="E1023" s="38" t="s">
        <v>4274</v>
      </c>
    </row>
    <row r="1024" spans="1:5" x14ac:dyDescent="0.2">
      <c r="A1024" s="39">
        <v>37758</v>
      </c>
      <c r="B1024" s="37" t="s">
        <v>4275</v>
      </c>
      <c r="C1024" s="37" t="s">
        <v>2316</v>
      </c>
      <c r="D1024" s="37" t="s">
        <v>2320</v>
      </c>
      <c r="E1024" s="38" t="s">
        <v>4276</v>
      </c>
    </row>
    <row r="1025" spans="1:5" x14ac:dyDescent="0.2">
      <c r="A1025" s="39">
        <v>44060</v>
      </c>
      <c r="B1025" s="37" t="s">
        <v>4277</v>
      </c>
      <c r="C1025" s="37" t="s">
        <v>2316</v>
      </c>
      <c r="D1025" s="37" t="s">
        <v>2320</v>
      </c>
      <c r="E1025" s="38" t="s">
        <v>4278</v>
      </c>
    </row>
    <row r="1026" spans="1:5" x14ac:dyDescent="0.2">
      <c r="A1026" s="39">
        <v>37749</v>
      </c>
      <c r="B1026" s="37" t="s">
        <v>4279</v>
      </c>
      <c r="C1026" s="37" t="s">
        <v>2316</v>
      </c>
      <c r="D1026" s="37" t="s">
        <v>2320</v>
      </c>
      <c r="E1026" s="38" t="s">
        <v>4280</v>
      </c>
    </row>
    <row r="1027" spans="1:5" x14ac:dyDescent="0.2">
      <c r="A1027" s="39">
        <v>44061</v>
      </c>
      <c r="B1027" s="37" t="s">
        <v>4281</v>
      </c>
      <c r="C1027" s="37" t="s">
        <v>2316</v>
      </c>
      <c r="D1027" s="37" t="s">
        <v>2320</v>
      </c>
      <c r="E1027" s="38" t="s">
        <v>4282</v>
      </c>
    </row>
    <row r="1028" spans="1:5" x14ac:dyDescent="0.2">
      <c r="A1028" s="39">
        <v>1159</v>
      </c>
      <c r="B1028" s="37" t="s">
        <v>4283</v>
      </c>
      <c r="C1028" s="37" t="s">
        <v>2316</v>
      </c>
      <c r="D1028" s="37" t="s">
        <v>2317</v>
      </c>
      <c r="E1028" s="38" t="s">
        <v>4284</v>
      </c>
    </row>
    <row r="1029" spans="1:5" x14ac:dyDescent="0.2">
      <c r="A1029" s="39">
        <v>12114</v>
      </c>
      <c r="B1029" s="37" t="s">
        <v>4285</v>
      </c>
      <c r="C1029" s="37" t="s">
        <v>2316</v>
      </c>
      <c r="D1029" s="37" t="s">
        <v>2320</v>
      </c>
      <c r="E1029" s="38" t="s">
        <v>4286</v>
      </c>
    </row>
    <row r="1030" spans="1:5" x14ac:dyDescent="0.2">
      <c r="A1030" s="39">
        <v>38106</v>
      </c>
      <c r="B1030" s="37" t="s">
        <v>4287</v>
      </c>
      <c r="C1030" s="37" t="s">
        <v>2316</v>
      </c>
      <c r="D1030" s="37" t="s">
        <v>2320</v>
      </c>
      <c r="E1030" s="38" t="s">
        <v>4288</v>
      </c>
    </row>
    <row r="1031" spans="1:5" x14ac:dyDescent="0.2">
      <c r="A1031" s="39">
        <v>38085</v>
      </c>
      <c r="B1031" s="37" t="s">
        <v>4289</v>
      </c>
      <c r="C1031" s="37" t="s">
        <v>2316</v>
      </c>
      <c r="D1031" s="37" t="s">
        <v>2320</v>
      </c>
      <c r="E1031" s="38" t="s">
        <v>4290</v>
      </c>
    </row>
    <row r="1032" spans="1:5" x14ac:dyDescent="0.2">
      <c r="A1032" s="39">
        <v>38599</v>
      </c>
      <c r="B1032" s="37" t="s">
        <v>4291</v>
      </c>
      <c r="C1032" s="37" t="s">
        <v>2316</v>
      </c>
      <c r="D1032" s="37" t="s">
        <v>2320</v>
      </c>
      <c r="E1032" s="38" t="s">
        <v>4292</v>
      </c>
    </row>
    <row r="1033" spans="1:5" x14ac:dyDescent="0.2">
      <c r="A1033" s="39">
        <v>38596</v>
      </c>
      <c r="B1033" s="37" t="s">
        <v>4293</v>
      </c>
      <c r="C1033" s="37" t="s">
        <v>2316</v>
      </c>
      <c r="D1033" s="37" t="s">
        <v>2320</v>
      </c>
      <c r="E1033" s="38" t="s">
        <v>4294</v>
      </c>
    </row>
    <row r="1034" spans="1:5" x14ac:dyDescent="0.2">
      <c r="A1034" s="39">
        <v>38600</v>
      </c>
      <c r="B1034" s="37" t="s">
        <v>4295</v>
      </c>
      <c r="C1034" s="37" t="s">
        <v>2316</v>
      </c>
      <c r="D1034" s="37" t="s">
        <v>2320</v>
      </c>
      <c r="E1034" s="38" t="s">
        <v>4296</v>
      </c>
    </row>
    <row r="1035" spans="1:5" x14ac:dyDescent="0.2">
      <c r="A1035" s="39">
        <v>38597</v>
      </c>
      <c r="B1035" s="37" t="s">
        <v>4297</v>
      </c>
      <c r="C1035" s="37" t="s">
        <v>2316</v>
      </c>
      <c r="D1035" s="37" t="s">
        <v>2320</v>
      </c>
      <c r="E1035" s="38" t="s">
        <v>4298</v>
      </c>
    </row>
    <row r="1036" spans="1:5" x14ac:dyDescent="0.2">
      <c r="A1036" s="39">
        <v>659</v>
      </c>
      <c r="B1036" s="37" t="s">
        <v>4299</v>
      </c>
      <c r="C1036" s="37" t="s">
        <v>2316</v>
      </c>
      <c r="D1036" s="37" t="s">
        <v>2320</v>
      </c>
      <c r="E1036" s="38" t="s">
        <v>4300</v>
      </c>
    </row>
    <row r="1037" spans="1:5" x14ac:dyDescent="0.2">
      <c r="A1037" s="39">
        <v>660</v>
      </c>
      <c r="B1037" s="37" t="s">
        <v>4301</v>
      </c>
      <c r="C1037" s="37" t="s">
        <v>2316</v>
      </c>
      <c r="D1037" s="37" t="s">
        <v>2320</v>
      </c>
      <c r="E1037" s="38" t="s">
        <v>4302</v>
      </c>
    </row>
    <row r="1038" spans="1:5" x14ac:dyDescent="0.2">
      <c r="A1038" s="39">
        <v>658</v>
      </c>
      <c r="B1038" s="37" t="s">
        <v>4303</v>
      </c>
      <c r="C1038" s="37" t="s">
        <v>2316</v>
      </c>
      <c r="D1038" s="37" t="s">
        <v>2320</v>
      </c>
      <c r="E1038" s="38" t="s">
        <v>4304</v>
      </c>
    </row>
    <row r="1039" spans="1:5" x14ac:dyDescent="0.2">
      <c r="A1039" s="39">
        <v>38548</v>
      </c>
      <c r="B1039" s="37" t="s">
        <v>4305</v>
      </c>
      <c r="C1039" s="37" t="s">
        <v>2316</v>
      </c>
      <c r="D1039" s="37" t="s">
        <v>2320</v>
      </c>
      <c r="E1039" s="38" t="s">
        <v>4306</v>
      </c>
    </row>
    <row r="1040" spans="1:5" x14ac:dyDescent="0.2">
      <c r="A1040" s="39">
        <v>34649</v>
      </c>
      <c r="B1040" s="37" t="s">
        <v>4307</v>
      </c>
      <c r="C1040" s="37" t="s">
        <v>2316</v>
      </c>
      <c r="D1040" s="37" t="s">
        <v>2320</v>
      </c>
      <c r="E1040" s="38" t="s">
        <v>4308</v>
      </c>
    </row>
    <row r="1041" spans="1:5" x14ac:dyDescent="0.2">
      <c r="A1041" s="39">
        <v>34655</v>
      </c>
      <c r="B1041" s="37" t="s">
        <v>4309</v>
      </c>
      <c r="C1041" s="37" t="s">
        <v>2316</v>
      </c>
      <c r="D1041" s="37" t="s">
        <v>2320</v>
      </c>
      <c r="E1041" s="38" t="s">
        <v>4310</v>
      </c>
    </row>
    <row r="1042" spans="1:5" x14ac:dyDescent="0.2">
      <c r="A1042" s="39">
        <v>40607</v>
      </c>
      <c r="B1042" s="37" t="s">
        <v>4311</v>
      </c>
      <c r="C1042" s="37" t="s">
        <v>2316</v>
      </c>
      <c r="D1042" s="37" t="s">
        <v>2320</v>
      </c>
      <c r="E1042" s="38" t="s">
        <v>4312</v>
      </c>
    </row>
    <row r="1043" spans="1:5" x14ac:dyDescent="0.2">
      <c r="A1043" s="39">
        <v>567</v>
      </c>
      <c r="B1043" s="37" t="s">
        <v>4313</v>
      </c>
      <c r="C1043" s="37" t="s">
        <v>2336</v>
      </c>
      <c r="D1043" s="37" t="s">
        <v>2320</v>
      </c>
      <c r="E1043" s="38" t="s">
        <v>4314</v>
      </c>
    </row>
    <row r="1044" spans="1:5" x14ac:dyDescent="0.2">
      <c r="A1044" s="39">
        <v>574</v>
      </c>
      <c r="B1044" s="37" t="s">
        <v>4315</v>
      </c>
      <c r="C1044" s="37" t="s">
        <v>2336</v>
      </c>
      <c r="D1044" s="37" t="s">
        <v>2320</v>
      </c>
      <c r="E1044" s="38" t="s">
        <v>4316</v>
      </c>
    </row>
    <row r="1045" spans="1:5" x14ac:dyDescent="0.2">
      <c r="A1045" s="39">
        <v>568</v>
      </c>
      <c r="B1045" s="37" t="s">
        <v>4317</v>
      </c>
      <c r="C1045" s="37" t="s">
        <v>2336</v>
      </c>
      <c r="D1045" s="37" t="s">
        <v>2320</v>
      </c>
      <c r="E1045" s="38" t="s">
        <v>4318</v>
      </c>
    </row>
    <row r="1046" spans="1:5" x14ac:dyDescent="0.2">
      <c r="A1046" s="39">
        <v>585</v>
      </c>
      <c r="B1046" s="37" t="s">
        <v>4319</v>
      </c>
      <c r="C1046" s="37" t="s">
        <v>2435</v>
      </c>
      <c r="D1046" s="37" t="s">
        <v>2320</v>
      </c>
      <c r="E1046" s="38" t="s">
        <v>4320</v>
      </c>
    </row>
    <row r="1047" spans="1:5" x14ac:dyDescent="0.2">
      <c r="A1047" s="39">
        <v>4777</v>
      </c>
      <c r="B1047" s="37" t="s">
        <v>4321</v>
      </c>
      <c r="C1047" s="37" t="s">
        <v>2435</v>
      </c>
      <c r="D1047" s="37" t="s">
        <v>2320</v>
      </c>
      <c r="E1047" s="38" t="s">
        <v>2463</v>
      </c>
    </row>
    <row r="1048" spans="1:5" x14ac:dyDescent="0.2">
      <c r="A1048" s="39">
        <v>587</v>
      </c>
      <c r="B1048" s="37" t="s">
        <v>4322</v>
      </c>
      <c r="C1048" s="37" t="s">
        <v>2435</v>
      </c>
      <c r="D1048" s="37" t="s">
        <v>2320</v>
      </c>
      <c r="E1048" s="38" t="s">
        <v>4323</v>
      </c>
    </row>
    <row r="1049" spans="1:5" x14ac:dyDescent="0.2">
      <c r="A1049" s="39">
        <v>590</v>
      </c>
      <c r="B1049" s="37" t="s">
        <v>4324</v>
      </c>
      <c r="C1049" s="37" t="s">
        <v>2435</v>
      </c>
      <c r="D1049" s="37" t="s">
        <v>2320</v>
      </c>
      <c r="E1049" s="38" t="s">
        <v>4325</v>
      </c>
    </row>
    <row r="1050" spans="1:5" x14ac:dyDescent="0.2">
      <c r="A1050" s="39">
        <v>592</v>
      </c>
      <c r="B1050" s="37" t="s">
        <v>4326</v>
      </c>
      <c r="C1050" s="37" t="s">
        <v>2435</v>
      </c>
      <c r="D1050" s="37" t="s">
        <v>2317</v>
      </c>
      <c r="E1050" s="38" t="s">
        <v>4323</v>
      </c>
    </row>
    <row r="1051" spans="1:5" x14ac:dyDescent="0.2">
      <c r="A1051" s="39">
        <v>586</v>
      </c>
      <c r="B1051" s="37" t="s">
        <v>4327</v>
      </c>
      <c r="C1051" s="37" t="s">
        <v>2336</v>
      </c>
      <c r="D1051" s="37" t="s">
        <v>2320</v>
      </c>
      <c r="E1051" s="38" t="s">
        <v>4328</v>
      </c>
    </row>
    <row r="1052" spans="1:5" x14ac:dyDescent="0.2">
      <c r="A1052" s="39">
        <v>591</v>
      </c>
      <c r="B1052" s="37" t="s">
        <v>4329</v>
      </c>
      <c r="C1052" s="37" t="s">
        <v>2435</v>
      </c>
      <c r="D1052" s="37" t="s">
        <v>2320</v>
      </c>
      <c r="E1052" s="38" t="s">
        <v>4320</v>
      </c>
    </row>
    <row r="1053" spans="1:5" x14ac:dyDescent="0.2">
      <c r="A1053" s="39">
        <v>588</v>
      </c>
      <c r="B1053" s="37" t="s">
        <v>4330</v>
      </c>
      <c r="C1053" s="37" t="s">
        <v>2336</v>
      </c>
      <c r="D1053" s="37" t="s">
        <v>2320</v>
      </c>
      <c r="E1053" s="38" t="s">
        <v>4331</v>
      </c>
    </row>
    <row r="1054" spans="1:5" x14ac:dyDescent="0.2">
      <c r="A1054" s="39">
        <v>589</v>
      </c>
      <c r="B1054" s="37" t="s">
        <v>4332</v>
      </c>
      <c r="C1054" s="37" t="s">
        <v>2336</v>
      </c>
      <c r="D1054" s="37" t="s">
        <v>2320</v>
      </c>
      <c r="E1054" s="38" t="s">
        <v>4333</v>
      </c>
    </row>
    <row r="1055" spans="1:5" x14ac:dyDescent="0.2">
      <c r="A1055" s="39">
        <v>584</v>
      </c>
      <c r="B1055" s="37" t="s">
        <v>4334</v>
      </c>
      <c r="C1055" s="37" t="s">
        <v>2336</v>
      </c>
      <c r="D1055" s="37" t="s">
        <v>2320</v>
      </c>
      <c r="E1055" s="38" t="s">
        <v>4335</v>
      </c>
    </row>
    <row r="1056" spans="1:5" x14ac:dyDescent="0.2">
      <c r="A1056" s="39">
        <v>1165</v>
      </c>
      <c r="B1056" s="37" t="s">
        <v>4336</v>
      </c>
      <c r="C1056" s="37" t="s">
        <v>2316</v>
      </c>
      <c r="D1056" s="37" t="s">
        <v>2320</v>
      </c>
      <c r="E1056" s="38" t="s">
        <v>4337</v>
      </c>
    </row>
    <row r="1057" spans="1:5" x14ac:dyDescent="0.2">
      <c r="A1057" s="39">
        <v>1164</v>
      </c>
      <c r="B1057" s="37" t="s">
        <v>4338</v>
      </c>
      <c r="C1057" s="37" t="s">
        <v>2316</v>
      </c>
      <c r="D1057" s="37" t="s">
        <v>2320</v>
      </c>
      <c r="E1057" s="38" t="s">
        <v>4339</v>
      </c>
    </row>
    <row r="1058" spans="1:5" x14ac:dyDescent="0.2">
      <c r="A1058" s="39">
        <v>1162</v>
      </c>
      <c r="B1058" s="37" t="s">
        <v>4340</v>
      </c>
      <c r="C1058" s="37" t="s">
        <v>2316</v>
      </c>
      <c r="D1058" s="37" t="s">
        <v>2320</v>
      </c>
      <c r="E1058" s="38" t="s">
        <v>3340</v>
      </c>
    </row>
    <row r="1059" spans="1:5" x14ac:dyDescent="0.2">
      <c r="A1059" s="39">
        <v>12395</v>
      </c>
      <c r="B1059" s="37" t="s">
        <v>4341</v>
      </c>
      <c r="C1059" s="37" t="s">
        <v>2316</v>
      </c>
      <c r="D1059" s="37" t="s">
        <v>2320</v>
      </c>
      <c r="E1059" s="38" t="s">
        <v>4342</v>
      </c>
    </row>
    <row r="1060" spans="1:5" x14ac:dyDescent="0.2">
      <c r="A1060" s="39">
        <v>1170</v>
      </c>
      <c r="B1060" s="37" t="s">
        <v>4343</v>
      </c>
      <c r="C1060" s="37" t="s">
        <v>2316</v>
      </c>
      <c r="D1060" s="37" t="s">
        <v>2320</v>
      </c>
      <c r="E1060" s="38" t="s">
        <v>4344</v>
      </c>
    </row>
    <row r="1061" spans="1:5" x14ac:dyDescent="0.2">
      <c r="A1061" s="39">
        <v>1169</v>
      </c>
      <c r="B1061" s="37" t="s">
        <v>4345</v>
      </c>
      <c r="C1061" s="37" t="s">
        <v>2316</v>
      </c>
      <c r="D1061" s="37" t="s">
        <v>2320</v>
      </c>
      <c r="E1061" s="38" t="s">
        <v>4346</v>
      </c>
    </row>
    <row r="1062" spans="1:5" x14ac:dyDescent="0.2">
      <c r="A1062" s="39">
        <v>1166</v>
      </c>
      <c r="B1062" s="37" t="s">
        <v>4347</v>
      </c>
      <c r="C1062" s="37" t="s">
        <v>2316</v>
      </c>
      <c r="D1062" s="37" t="s">
        <v>2320</v>
      </c>
      <c r="E1062" s="38" t="s">
        <v>4348</v>
      </c>
    </row>
    <row r="1063" spans="1:5" x14ac:dyDescent="0.2">
      <c r="A1063" s="39">
        <v>1163</v>
      </c>
      <c r="B1063" s="37" t="s">
        <v>4349</v>
      </c>
      <c r="C1063" s="37" t="s">
        <v>2316</v>
      </c>
      <c r="D1063" s="37" t="s">
        <v>2320</v>
      </c>
      <c r="E1063" s="38" t="s">
        <v>4350</v>
      </c>
    </row>
    <row r="1064" spans="1:5" x14ac:dyDescent="0.2">
      <c r="A1064" s="39">
        <v>12396</v>
      </c>
      <c r="B1064" s="37" t="s">
        <v>4351</v>
      </c>
      <c r="C1064" s="37" t="s">
        <v>2316</v>
      </c>
      <c r="D1064" s="37" t="s">
        <v>2320</v>
      </c>
      <c r="E1064" s="38" t="s">
        <v>4342</v>
      </c>
    </row>
    <row r="1065" spans="1:5" x14ac:dyDescent="0.2">
      <c r="A1065" s="39">
        <v>1168</v>
      </c>
      <c r="B1065" s="37" t="s">
        <v>4352</v>
      </c>
      <c r="C1065" s="37" t="s">
        <v>2316</v>
      </c>
      <c r="D1065" s="37" t="s">
        <v>2320</v>
      </c>
      <c r="E1065" s="38" t="s">
        <v>4353</v>
      </c>
    </row>
    <row r="1066" spans="1:5" x14ac:dyDescent="0.2">
      <c r="A1066" s="39">
        <v>1167</v>
      </c>
      <c r="B1066" s="37" t="s">
        <v>4354</v>
      </c>
      <c r="C1066" s="37" t="s">
        <v>2316</v>
      </c>
      <c r="D1066" s="37" t="s">
        <v>2320</v>
      </c>
      <c r="E1066" s="38" t="s">
        <v>4355</v>
      </c>
    </row>
    <row r="1067" spans="1:5" x14ac:dyDescent="0.2">
      <c r="A1067" s="39">
        <v>36331</v>
      </c>
      <c r="B1067" s="37" t="s">
        <v>4356</v>
      </c>
      <c r="C1067" s="37" t="s">
        <v>2316</v>
      </c>
      <c r="D1067" s="37" t="s">
        <v>2320</v>
      </c>
      <c r="E1067" s="38" t="s">
        <v>4357</v>
      </c>
    </row>
    <row r="1068" spans="1:5" x14ac:dyDescent="0.2">
      <c r="A1068" s="39">
        <v>36346</v>
      </c>
      <c r="B1068" s="37" t="s">
        <v>4358</v>
      </c>
      <c r="C1068" s="37" t="s">
        <v>2316</v>
      </c>
      <c r="D1068" s="37" t="s">
        <v>2320</v>
      </c>
      <c r="E1068" s="38" t="s">
        <v>4359</v>
      </c>
    </row>
    <row r="1069" spans="1:5" x14ac:dyDescent="0.2">
      <c r="A1069" s="39">
        <v>1210</v>
      </c>
      <c r="B1069" s="37" t="s">
        <v>4360</v>
      </c>
      <c r="C1069" s="37" t="s">
        <v>2316</v>
      </c>
      <c r="D1069" s="37" t="s">
        <v>2320</v>
      </c>
      <c r="E1069" s="38" t="s">
        <v>4361</v>
      </c>
    </row>
    <row r="1070" spans="1:5" x14ac:dyDescent="0.2">
      <c r="A1070" s="39">
        <v>1203</v>
      </c>
      <c r="B1070" s="37" t="s">
        <v>4362</v>
      </c>
      <c r="C1070" s="37" t="s">
        <v>2316</v>
      </c>
      <c r="D1070" s="37" t="s">
        <v>2320</v>
      </c>
      <c r="E1070" s="38" t="s">
        <v>3624</v>
      </c>
    </row>
    <row r="1071" spans="1:5" x14ac:dyDescent="0.2">
      <c r="A1071" s="39">
        <v>1197</v>
      </c>
      <c r="B1071" s="37" t="s">
        <v>4363</v>
      </c>
      <c r="C1071" s="37" t="s">
        <v>2316</v>
      </c>
      <c r="D1071" s="37" t="s">
        <v>2320</v>
      </c>
      <c r="E1071" s="38" t="s">
        <v>2734</v>
      </c>
    </row>
    <row r="1072" spans="1:5" x14ac:dyDescent="0.2">
      <c r="A1072" s="39">
        <v>1202</v>
      </c>
      <c r="B1072" s="37" t="s">
        <v>4364</v>
      </c>
      <c r="C1072" s="37" t="s">
        <v>2316</v>
      </c>
      <c r="D1072" s="37" t="s">
        <v>2320</v>
      </c>
      <c r="E1072" s="38" t="s">
        <v>3701</v>
      </c>
    </row>
    <row r="1073" spans="1:5" x14ac:dyDescent="0.2">
      <c r="A1073" s="39">
        <v>1188</v>
      </c>
      <c r="B1073" s="37" t="s">
        <v>4365</v>
      </c>
      <c r="C1073" s="37" t="s">
        <v>2316</v>
      </c>
      <c r="D1073" s="37" t="s">
        <v>2320</v>
      </c>
      <c r="E1073" s="38" t="s">
        <v>4366</v>
      </c>
    </row>
    <row r="1074" spans="1:5" x14ac:dyDescent="0.2">
      <c r="A1074" s="39">
        <v>1211</v>
      </c>
      <c r="B1074" s="37" t="s">
        <v>4367</v>
      </c>
      <c r="C1074" s="37" t="s">
        <v>2316</v>
      </c>
      <c r="D1074" s="37" t="s">
        <v>2320</v>
      </c>
      <c r="E1074" s="38" t="s">
        <v>4368</v>
      </c>
    </row>
    <row r="1075" spans="1:5" x14ac:dyDescent="0.2">
      <c r="A1075" s="39">
        <v>1198</v>
      </c>
      <c r="B1075" s="37" t="s">
        <v>4369</v>
      </c>
      <c r="C1075" s="37" t="s">
        <v>2316</v>
      </c>
      <c r="D1075" s="37" t="s">
        <v>2320</v>
      </c>
      <c r="E1075" s="38" t="s">
        <v>2408</v>
      </c>
    </row>
    <row r="1076" spans="1:5" x14ac:dyDescent="0.2">
      <c r="A1076" s="39">
        <v>1199</v>
      </c>
      <c r="B1076" s="37" t="s">
        <v>4370</v>
      </c>
      <c r="C1076" s="37" t="s">
        <v>2316</v>
      </c>
      <c r="D1076" s="37" t="s">
        <v>2320</v>
      </c>
      <c r="E1076" s="38" t="s">
        <v>4371</v>
      </c>
    </row>
    <row r="1077" spans="1:5" x14ac:dyDescent="0.2">
      <c r="A1077" s="39">
        <v>20088</v>
      </c>
      <c r="B1077" s="37" t="s">
        <v>4372</v>
      </c>
      <c r="C1077" s="37" t="s">
        <v>2316</v>
      </c>
      <c r="D1077" s="37" t="s">
        <v>2320</v>
      </c>
      <c r="E1077" s="38" t="s">
        <v>4373</v>
      </c>
    </row>
    <row r="1078" spans="1:5" x14ac:dyDescent="0.2">
      <c r="A1078" s="39">
        <v>20089</v>
      </c>
      <c r="B1078" s="37" t="s">
        <v>4374</v>
      </c>
      <c r="C1078" s="37" t="s">
        <v>2316</v>
      </c>
      <c r="D1078" s="37" t="s">
        <v>2320</v>
      </c>
      <c r="E1078" s="38" t="s">
        <v>4375</v>
      </c>
    </row>
    <row r="1079" spans="1:5" x14ac:dyDescent="0.2">
      <c r="A1079" s="39">
        <v>20087</v>
      </c>
      <c r="B1079" s="37" t="s">
        <v>4376</v>
      </c>
      <c r="C1079" s="37" t="s">
        <v>2316</v>
      </c>
      <c r="D1079" s="37" t="s">
        <v>2320</v>
      </c>
      <c r="E1079" s="38" t="s">
        <v>4377</v>
      </c>
    </row>
    <row r="1080" spans="1:5" x14ac:dyDescent="0.2">
      <c r="A1080" s="39">
        <v>1200</v>
      </c>
      <c r="B1080" s="37" t="s">
        <v>4378</v>
      </c>
      <c r="C1080" s="37" t="s">
        <v>2316</v>
      </c>
      <c r="D1080" s="37" t="s">
        <v>2320</v>
      </c>
      <c r="E1080" s="38" t="s">
        <v>4379</v>
      </c>
    </row>
    <row r="1081" spans="1:5" x14ac:dyDescent="0.2">
      <c r="A1081" s="39">
        <v>12909</v>
      </c>
      <c r="B1081" s="37" t="s">
        <v>4380</v>
      </c>
      <c r="C1081" s="37" t="s">
        <v>2316</v>
      </c>
      <c r="D1081" s="37" t="s">
        <v>2320</v>
      </c>
      <c r="E1081" s="38" t="s">
        <v>4381</v>
      </c>
    </row>
    <row r="1082" spans="1:5" x14ac:dyDescent="0.2">
      <c r="A1082" s="39">
        <v>12910</v>
      </c>
      <c r="B1082" s="37" t="s">
        <v>4382</v>
      </c>
      <c r="C1082" s="37" t="s">
        <v>2316</v>
      </c>
      <c r="D1082" s="37" t="s">
        <v>2320</v>
      </c>
      <c r="E1082" s="38" t="s">
        <v>4383</v>
      </c>
    </row>
    <row r="1083" spans="1:5" x14ac:dyDescent="0.2">
      <c r="A1083" s="39">
        <v>1184</v>
      </c>
      <c r="B1083" s="37" t="s">
        <v>4384</v>
      </c>
      <c r="C1083" s="37" t="s">
        <v>2316</v>
      </c>
      <c r="D1083" s="37" t="s">
        <v>2320</v>
      </c>
      <c r="E1083" s="38" t="s">
        <v>4385</v>
      </c>
    </row>
    <row r="1084" spans="1:5" x14ac:dyDescent="0.2">
      <c r="A1084" s="39">
        <v>1191</v>
      </c>
      <c r="B1084" s="37" t="s">
        <v>4386</v>
      </c>
      <c r="C1084" s="37" t="s">
        <v>2316</v>
      </c>
      <c r="D1084" s="37" t="s">
        <v>2320</v>
      </c>
      <c r="E1084" s="38" t="s">
        <v>4304</v>
      </c>
    </row>
    <row r="1085" spans="1:5" x14ac:dyDescent="0.2">
      <c r="A1085" s="39">
        <v>1185</v>
      </c>
      <c r="B1085" s="37" t="s">
        <v>4387</v>
      </c>
      <c r="C1085" s="37" t="s">
        <v>2316</v>
      </c>
      <c r="D1085" s="37" t="s">
        <v>2320</v>
      </c>
      <c r="E1085" s="38" t="s">
        <v>3680</v>
      </c>
    </row>
    <row r="1086" spans="1:5" x14ac:dyDescent="0.2">
      <c r="A1086" s="39">
        <v>1189</v>
      </c>
      <c r="B1086" s="37" t="s">
        <v>4388</v>
      </c>
      <c r="C1086" s="37" t="s">
        <v>2316</v>
      </c>
      <c r="D1086" s="37" t="s">
        <v>2320</v>
      </c>
      <c r="E1086" s="38" t="s">
        <v>3612</v>
      </c>
    </row>
    <row r="1087" spans="1:5" x14ac:dyDescent="0.2">
      <c r="A1087" s="39">
        <v>1193</v>
      </c>
      <c r="B1087" s="37" t="s">
        <v>4389</v>
      </c>
      <c r="C1087" s="37" t="s">
        <v>2316</v>
      </c>
      <c r="D1087" s="37" t="s">
        <v>2320</v>
      </c>
      <c r="E1087" s="38" t="s">
        <v>4390</v>
      </c>
    </row>
    <row r="1088" spans="1:5" x14ac:dyDescent="0.2">
      <c r="A1088" s="39">
        <v>1194</v>
      </c>
      <c r="B1088" s="37" t="s">
        <v>4391</v>
      </c>
      <c r="C1088" s="37" t="s">
        <v>2316</v>
      </c>
      <c r="D1088" s="37" t="s">
        <v>2320</v>
      </c>
      <c r="E1088" s="38" t="s">
        <v>4392</v>
      </c>
    </row>
    <row r="1089" spans="1:5" x14ac:dyDescent="0.2">
      <c r="A1089" s="39">
        <v>1195</v>
      </c>
      <c r="B1089" s="37" t="s">
        <v>4393</v>
      </c>
      <c r="C1089" s="37" t="s">
        <v>2316</v>
      </c>
      <c r="D1089" s="37" t="s">
        <v>2320</v>
      </c>
      <c r="E1089" s="38" t="s">
        <v>3604</v>
      </c>
    </row>
    <row r="1090" spans="1:5" x14ac:dyDescent="0.2">
      <c r="A1090" s="39">
        <v>1204</v>
      </c>
      <c r="B1090" s="37" t="s">
        <v>4394</v>
      </c>
      <c r="C1090" s="37" t="s">
        <v>2316</v>
      </c>
      <c r="D1090" s="37" t="s">
        <v>2320</v>
      </c>
      <c r="E1090" s="38" t="s">
        <v>4395</v>
      </c>
    </row>
    <row r="1091" spans="1:5" x14ac:dyDescent="0.2">
      <c r="A1091" s="39">
        <v>1205</v>
      </c>
      <c r="B1091" s="37" t="s">
        <v>4396</v>
      </c>
      <c r="C1091" s="37" t="s">
        <v>2316</v>
      </c>
      <c r="D1091" s="37" t="s">
        <v>2320</v>
      </c>
      <c r="E1091" s="38" t="s">
        <v>4397</v>
      </c>
    </row>
    <row r="1092" spans="1:5" x14ac:dyDescent="0.2">
      <c r="A1092" s="39">
        <v>1207</v>
      </c>
      <c r="B1092" s="37" t="s">
        <v>4398</v>
      </c>
      <c r="C1092" s="37" t="s">
        <v>2316</v>
      </c>
      <c r="D1092" s="37" t="s">
        <v>2320</v>
      </c>
      <c r="E1092" s="38" t="s">
        <v>4399</v>
      </c>
    </row>
    <row r="1093" spans="1:5" x14ac:dyDescent="0.2">
      <c r="A1093" s="39">
        <v>1206</v>
      </c>
      <c r="B1093" s="37" t="s">
        <v>4400</v>
      </c>
      <c r="C1093" s="37" t="s">
        <v>2316</v>
      </c>
      <c r="D1093" s="37" t="s">
        <v>2320</v>
      </c>
      <c r="E1093" s="38" t="s">
        <v>4401</v>
      </c>
    </row>
    <row r="1094" spans="1:5" x14ac:dyDescent="0.2">
      <c r="A1094" s="39">
        <v>1183</v>
      </c>
      <c r="B1094" s="37" t="s">
        <v>4402</v>
      </c>
      <c r="C1094" s="37" t="s">
        <v>2316</v>
      </c>
      <c r="D1094" s="37" t="s">
        <v>2320</v>
      </c>
      <c r="E1094" s="38" t="s">
        <v>4403</v>
      </c>
    </row>
    <row r="1095" spans="1:5" x14ac:dyDescent="0.2">
      <c r="A1095" s="39">
        <v>42685</v>
      </c>
      <c r="B1095" s="37" t="s">
        <v>4404</v>
      </c>
      <c r="C1095" s="37" t="s">
        <v>2316</v>
      </c>
      <c r="D1095" s="37" t="s">
        <v>2320</v>
      </c>
      <c r="E1095" s="38" t="s">
        <v>4405</v>
      </c>
    </row>
    <row r="1096" spans="1:5" x14ac:dyDescent="0.2">
      <c r="A1096" s="39">
        <v>42686</v>
      </c>
      <c r="B1096" s="37" t="s">
        <v>4406</v>
      </c>
      <c r="C1096" s="37" t="s">
        <v>2316</v>
      </c>
      <c r="D1096" s="37" t="s">
        <v>2320</v>
      </c>
      <c r="E1096" s="38" t="s">
        <v>4407</v>
      </c>
    </row>
    <row r="1097" spans="1:5" x14ac:dyDescent="0.2">
      <c r="A1097" s="39">
        <v>12894</v>
      </c>
      <c r="B1097" s="37" t="s">
        <v>4408</v>
      </c>
      <c r="C1097" s="37" t="s">
        <v>2316</v>
      </c>
      <c r="D1097" s="37" t="s">
        <v>2320</v>
      </c>
      <c r="E1097" s="38" t="s">
        <v>4409</v>
      </c>
    </row>
    <row r="1098" spans="1:5" x14ac:dyDescent="0.2">
      <c r="A1098" s="39">
        <v>12895</v>
      </c>
      <c r="B1098" s="37" t="s">
        <v>4410</v>
      </c>
      <c r="C1098" s="37" t="s">
        <v>2316</v>
      </c>
      <c r="D1098" s="37" t="s">
        <v>2317</v>
      </c>
      <c r="E1098" s="38" t="s">
        <v>4411</v>
      </c>
    </row>
    <row r="1099" spans="1:5" x14ac:dyDescent="0.2">
      <c r="A1099" s="39">
        <v>1631</v>
      </c>
      <c r="B1099" s="37" t="s">
        <v>4412</v>
      </c>
      <c r="C1099" s="37" t="s">
        <v>2316</v>
      </c>
      <c r="D1099" s="37" t="s">
        <v>2320</v>
      </c>
      <c r="E1099" s="38" t="s">
        <v>4413</v>
      </c>
    </row>
    <row r="1100" spans="1:5" x14ac:dyDescent="0.2">
      <c r="A1100" s="39">
        <v>1633</v>
      </c>
      <c r="B1100" s="37" t="s">
        <v>4414</v>
      </c>
      <c r="C1100" s="37" t="s">
        <v>2316</v>
      </c>
      <c r="D1100" s="37" t="s">
        <v>2320</v>
      </c>
      <c r="E1100" s="38" t="s">
        <v>4415</v>
      </c>
    </row>
    <row r="1101" spans="1:5" x14ac:dyDescent="0.2">
      <c r="A1101" s="39">
        <v>10818</v>
      </c>
      <c r="B1101" s="37" t="s">
        <v>4416</v>
      </c>
      <c r="C1101" s="37" t="s">
        <v>2435</v>
      </c>
      <c r="D1101" s="37" t="s">
        <v>2320</v>
      </c>
      <c r="E1101" s="38" t="s">
        <v>4417</v>
      </c>
    </row>
    <row r="1102" spans="1:5" x14ac:dyDescent="0.2">
      <c r="A1102" s="39">
        <v>41410</v>
      </c>
      <c r="B1102" s="37" t="s">
        <v>4418</v>
      </c>
      <c r="C1102" s="37" t="s">
        <v>2316</v>
      </c>
      <c r="D1102" s="37" t="s">
        <v>2320</v>
      </c>
      <c r="E1102" s="38" t="s">
        <v>4419</v>
      </c>
    </row>
    <row r="1103" spans="1:5" x14ac:dyDescent="0.2">
      <c r="A1103" s="39">
        <v>41411</v>
      </c>
      <c r="B1103" s="37" t="s">
        <v>4420</v>
      </c>
      <c r="C1103" s="37" t="s">
        <v>2316</v>
      </c>
      <c r="D1103" s="37" t="s">
        <v>2320</v>
      </c>
      <c r="E1103" s="38" t="s">
        <v>4421</v>
      </c>
    </row>
    <row r="1104" spans="1:5" x14ac:dyDescent="0.2">
      <c r="A1104" s="39">
        <v>41412</v>
      </c>
      <c r="B1104" s="37" t="s">
        <v>4422</v>
      </c>
      <c r="C1104" s="37" t="s">
        <v>2316</v>
      </c>
      <c r="D1104" s="37" t="s">
        <v>2320</v>
      </c>
      <c r="E1104" s="38" t="s">
        <v>4423</v>
      </c>
    </row>
    <row r="1105" spans="1:5" x14ac:dyDescent="0.2">
      <c r="A1105" s="39">
        <v>41413</v>
      </c>
      <c r="B1105" s="37" t="s">
        <v>4424</v>
      </c>
      <c r="C1105" s="37" t="s">
        <v>2316</v>
      </c>
      <c r="D1105" s="37" t="s">
        <v>2320</v>
      </c>
      <c r="E1105" s="38" t="s">
        <v>4425</v>
      </c>
    </row>
    <row r="1106" spans="1:5" x14ac:dyDescent="0.2">
      <c r="A1106" s="39">
        <v>39359</v>
      </c>
      <c r="B1106" s="37" t="s">
        <v>4426</v>
      </c>
      <c r="C1106" s="37" t="s">
        <v>2316</v>
      </c>
      <c r="D1106" s="37" t="s">
        <v>2320</v>
      </c>
      <c r="E1106" s="38" t="s">
        <v>4427</v>
      </c>
    </row>
    <row r="1107" spans="1:5" x14ac:dyDescent="0.2">
      <c r="A1107" s="39">
        <v>39360</v>
      </c>
      <c r="B1107" s="37" t="s">
        <v>4428</v>
      </c>
      <c r="C1107" s="37" t="s">
        <v>2316</v>
      </c>
      <c r="D1107" s="37" t="s">
        <v>2320</v>
      </c>
      <c r="E1107" s="38" t="s">
        <v>2427</v>
      </c>
    </row>
    <row r="1108" spans="1:5" x14ac:dyDescent="0.2">
      <c r="A1108" s="39">
        <v>10710</v>
      </c>
      <c r="B1108" s="37" t="s">
        <v>4429</v>
      </c>
      <c r="C1108" s="37" t="s">
        <v>2327</v>
      </c>
      <c r="D1108" s="37" t="s">
        <v>2317</v>
      </c>
      <c r="E1108" s="38" t="s">
        <v>4430</v>
      </c>
    </row>
    <row r="1109" spans="1:5" x14ac:dyDescent="0.2">
      <c r="A1109" s="39">
        <v>10709</v>
      </c>
      <c r="B1109" s="37" t="s">
        <v>4431</v>
      </c>
      <c r="C1109" s="37" t="s">
        <v>2327</v>
      </c>
      <c r="D1109" s="37" t="s">
        <v>2320</v>
      </c>
      <c r="E1109" s="38" t="s">
        <v>4432</v>
      </c>
    </row>
    <row r="1110" spans="1:5" x14ac:dyDescent="0.2">
      <c r="A1110" s="39">
        <v>39636</v>
      </c>
      <c r="B1110" s="37" t="s">
        <v>4433</v>
      </c>
      <c r="C1110" s="37" t="s">
        <v>2327</v>
      </c>
      <c r="D1110" s="37" t="s">
        <v>2320</v>
      </c>
      <c r="E1110" s="38" t="s">
        <v>4434</v>
      </c>
    </row>
    <row r="1111" spans="1:5" x14ac:dyDescent="0.2">
      <c r="A1111" s="39">
        <v>10708</v>
      </c>
      <c r="B1111" s="37" t="s">
        <v>4435</v>
      </c>
      <c r="C1111" s="37" t="s">
        <v>2327</v>
      </c>
      <c r="D1111" s="37" t="s">
        <v>2320</v>
      </c>
      <c r="E1111" s="38" t="s">
        <v>4436</v>
      </c>
    </row>
    <row r="1112" spans="1:5" x14ac:dyDescent="0.2">
      <c r="A1112" s="39">
        <v>39635</v>
      </c>
      <c r="B1112" s="37" t="s">
        <v>4437</v>
      </c>
      <c r="C1112" s="37" t="s">
        <v>2327</v>
      </c>
      <c r="D1112" s="37" t="s">
        <v>2320</v>
      </c>
      <c r="E1112" s="38" t="s">
        <v>4438</v>
      </c>
    </row>
    <row r="1113" spans="1:5" x14ac:dyDescent="0.2">
      <c r="A1113" s="39">
        <v>6117</v>
      </c>
      <c r="B1113" s="37" t="s">
        <v>4439</v>
      </c>
      <c r="C1113" s="37" t="s">
        <v>2660</v>
      </c>
      <c r="D1113" s="37" t="s">
        <v>2320</v>
      </c>
      <c r="E1113" s="38" t="s">
        <v>2661</v>
      </c>
    </row>
    <row r="1114" spans="1:5" x14ac:dyDescent="0.2">
      <c r="A1114" s="39">
        <v>40913</v>
      </c>
      <c r="B1114" s="37" t="s">
        <v>4440</v>
      </c>
      <c r="C1114" s="37" t="s">
        <v>2663</v>
      </c>
      <c r="D1114" s="37" t="s">
        <v>2320</v>
      </c>
      <c r="E1114" s="38" t="s">
        <v>2664</v>
      </c>
    </row>
    <row r="1115" spans="1:5" x14ac:dyDescent="0.2">
      <c r="A1115" s="39">
        <v>1214</v>
      </c>
      <c r="B1115" s="37" t="s">
        <v>4441</v>
      </c>
      <c r="C1115" s="37" t="s">
        <v>2660</v>
      </c>
      <c r="D1115" s="37" t="s">
        <v>2320</v>
      </c>
      <c r="E1115" s="38" t="s">
        <v>3044</v>
      </c>
    </row>
    <row r="1116" spans="1:5" x14ac:dyDescent="0.2">
      <c r="A1116" s="39">
        <v>40915</v>
      </c>
      <c r="B1116" s="37" t="s">
        <v>4442</v>
      </c>
      <c r="C1116" s="37" t="s">
        <v>2663</v>
      </c>
      <c r="D1116" s="37" t="s">
        <v>2320</v>
      </c>
      <c r="E1116" s="38" t="s">
        <v>3046</v>
      </c>
    </row>
    <row r="1117" spans="1:5" x14ac:dyDescent="0.2">
      <c r="A1117" s="39">
        <v>1213</v>
      </c>
      <c r="B1117" s="37" t="s">
        <v>4443</v>
      </c>
      <c r="C1117" s="37" t="s">
        <v>2660</v>
      </c>
      <c r="D1117" s="37" t="s">
        <v>2317</v>
      </c>
      <c r="E1117" s="38" t="s">
        <v>3044</v>
      </c>
    </row>
    <row r="1118" spans="1:5" x14ac:dyDescent="0.2">
      <c r="A1118" s="39">
        <v>40914</v>
      </c>
      <c r="B1118" s="37" t="s">
        <v>4444</v>
      </c>
      <c r="C1118" s="37" t="s">
        <v>2663</v>
      </c>
      <c r="D1118" s="37" t="s">
        <v>2320</v>
      </c>
      <c r="E1118" s="38" t="s">
        <v>3046</v>
      </c>
    </row>
    <row r="1119" spans="1:5" x14ac:dyDescent="0.2">
      <c r="A1119" s="39">
        <v>5091</v>
      </c>
      <c r="B1119" s="37" t="s">
        <v>4445</v>
      </c>
      <c r="C1119" s="37" t="s">
        <v>2316</v>
      </c>
      <c r="D1119" s="37" t="s">
        <v>2320</v>
      </c>
      <c r="E1119" s="38" t="s">
        <v>4446</v>
      </c>
    </row>
    <row r="1120" spans="1:5" x14ac:dyDescent="0.2">
      <c r="A1120" s="39">
        <v>14615</v>
      </c>
      <c r="B1120" s="37" t="s">
        <v>4447</v>
      </c>
      <c r="C1120" s="37" t="s">
        <v>2316</v>
      </c>
      <c r="D1120" s="37" t="s">
        <v>2320</v>
      </c>
      <c r="E1120" s="38" t="s">
        <v>4448</v>
      </c>
    </row>
    <row r="1121" spans="1:5" x14ac:dyDescent="0.2">
      <c r="A1121" s="39">
        <v>2711</v>
      </c>
      <c r="B1121" s="37" t="s">
        <v>4449</v>
      </c>
      <c r="C1121" s="37" t="s">
        <v>2316</v>
      </c>
      <c r="D1121" s="37" t="s">
        <v>2317</v>
      </c>
      <c r="E1121" s="38" t="s">
        <v>4450</v>
      </c>
    </row>
    <row r="1122" spans="1:5" x14ac:dyDescent="0.2">
      <c r="A1122" s="39">
        <v>37727</v>
      </c>
      <c r="B1122" s="37" t="s">
        <v>4451</v>
      </c>
      <c r="C1122" s="37" t="s">
        <v>2316</v>
      </c>
      <c r="D1122" s="37" t="s">
        <v>2317</v>
      </c>
      <c r="E1122" s="38" t="s">
        <v>4452</v>
      </c>
    </row>
    <row r="1123" spans="1:5" x14ac:dyDescent="0.2">
      <c r="A1123" s="39">
        <v>37728</v>
      </c>
      <c r="B1123" s="37" t="s">
        <v>4453</v>
      </c>
      <c r="C1123" s="37" t="s">
        <v>2316</v>
      </c>
      <c r="D1123" s="37" t="s">
        <v>2320</v>
      </c>
      <c r="E1123" s="38" t="s">
        <v>4454</v>
      </c>
    </row>
    <row r="1124" spans="1:5" x14ac:dyDescent="0.2">
      <c r="A1124" s="39">
        <v>37729</v>
      </c>
      <c r="B1124" s="37" t="s">
        <v>4455</v>
      </c>
      <c r="C1124" s="37" t="s">
        <v>2316</v>
      </c>
      <c r="D1124" s="37" t="s">
        <v>2320</v>
      </c>
      <c r="E1124" s="38" t="s">
        <v>4456</v>
      </c>
    </row>
    <row r="1125" spans="1:5" x14ac:dyDescent="0.2">
      <c r="A1125" s="39">
        <v>37730</v>
      </c>
      <c r="B1125" s="37" t="s">
        <v>4457</v>
      </c>
      <c r="C1125" s="37" t="s">
        <v>2316</v>
      </c>
      <c r="D1125" s="37" t="s">
        <v>2320</v>
      </c>
      <c r="E1125" s="38" t="s">
        <v>4458</v>
      </c>
    </row>
    <row r="1126" spans="1:5" x14ac:dyDescent="0.2">
      <c r="A1126" s="39">
        <v>37731</v>
      </c>
      <c r="B1126" s="37" t="s">
        <v>4459</v>
      </c>
      <c r="C1126" s="37" t="s">
        <v>2316</v>
      </c>
      <c r="D1126" s="37" t="s">
        <v>2320</v>
      </c>
      <c r="E1126" s="38" t="s">
        <v>4460</v>
      </c>
    </row>
    <row r="1127" spans="1:5" x14ac:dyDescent="0.2">
      <c r="A1127" s="39">
        <v>37732</v>
      </c>
      <c r="B1127" s="37" t="s">
        <v>4461</v>
      </c>
      <c r="C1127" s="37" t="s">
        <v>2316</v>
      </c>
      <c r="D1127" s="37" t="s">
        <v>2320</v>
      </c>
      <c r="E1127" s="38" t="s">
        <v>4462</v>
      </c>
    </row>
    <row r="1128" spans="1:5" x14ac:dyDescent="0.2">
      <c r="A1128" s="39">
        <v>42256</v>
      </c>
      <c r="B1128" s="37" t="s">
        <v>4463</v>
      </c>
      <c r="C1128" s="37" t="s">
        <v>2435</v>
      </c>
      <c r="D1128" s="37" t="s">
        <v>2320</v>
      </c>
      <c r="E1128" s="38" t="s">
        <v>3592</v>
      </c>
    </row>
    <row r="1129" spans="1:5" x14ac:dyDescent="0.2">
      <c r="A1129" s="39">
        <v>42250</v>
      </c>
      <c r="B1129" s="37" t="s">
        <v>4464</v>
      </c>
      <c r="C1129" s="37" t="s">
        <v>4465</v>
      </c>
      <c r="D1129" s="37" t="s">
        <v>2320</v>
      </c>
      <c r="E1129" s="38" t="s">
        <v>4466</v>
      </c>
    </row>
    <row r="1130" spans="1:5" x14ac:dyDescent="0.2">
      <c r="A1130" s="39">
        <v>4743</v>
      </c>
      <c r="B1130" s="37" t="s">
        <v>4467</v>
      </c>
      <c r="C1130" s="37" t="s">
        <v>2657</v>
      </c>
      <c r="D1130" s="37" t="s">
        <v>2320</v>
      </c>
      <c r="E1130" s="38" t="s">
        <v>4468</v>
      </c>
    </row>
    <row r="1131" spans="1:5" x14ac:dyDescent="0.2">
      <c r="A1131" s="39">
        <v>4744</v>
      </c>
      <c r="B1131" s="37" t="s">
        <v>4469</v>
      </c>
      <c r="C1131" s="37" t="s">
        <v>2657</v>
      </c>
      <c r="D1131" s="37" t="s">
        <v>2320</v>
      </c>
      <c r="E1131" s="38" t="s">
        <v>3255</v>
      </c>
    </row>
    <row r="1132" spans="1:5" x14ac:dyDescent="0.2">
      <c r="A1132" s="39">
        <v>4745</v>
      </c>
      <c r="B1132" s="37" t="s">
        <v>4470</v>
      </c>
      <c r="C1132" s="37" t="s">
        <v>2657</v>
      </c>
      <c r="D1132" s="37" t="s">
        <v>2320</v>
      </c>
      <c r="E1132" s="38" t="s">
        <v>4471</v>
      </c>
    </row>
    <row r="1133" spans="1:5" x14ac:dyDescent="0.2">
      <c r="A1133" s="39">
        <v>36496</v>
      </c>
      <c r="B1133" s="37" t="s">
        <v>4472</v>
      </c>
      <c r="C1133" s="37" t="s">
        <v>2316</v>
      </c>
      <c r="D1133" s="37" t="s">
        <v>2320</v>
      </c>
      <c r="E1133" s="38" t="s">
        <v>4473</v>
      </c>
    </row>
    <row r="1134" spans="1:5" x14ac:dyDescent="0.2">
      <c r="A1134" s="39">
        <v>10630</v>
      </c>
      <c r="B1134" s="37" t="s">
        <v>4474</v>
      </c>
      <c r="C1134" s="37" t="s">
        <v>2316</v>
      </c>
      <c r="D1134" s="37" t="s">
        <v>2320</v>
      </c>
      <c r="E1134" s="38" t="s">
        <v>4475</v>
      </c>
    </row>
    <row r="1135" spans="1:5" x14ac:dyDescent="0.2">
      <c r="A1135" s="39">
        <v>37762</v>
      </c>
      <c r="B1135" s="37" t="s">
        <v>4476</v>
      </c>
      <c r="C1135" s="37" t="s">
        <v>2316</v>
      </c>
      <c r="D1135" s="37" t="s">
        <v>2320</v>
      </c>
      <c r="E1135" s="38" t="s">
        <v>4477</v>
      </c>
    </row>
    <row r="1136" spans="1:5" x14ac:dyDescent="0.2">
      <c r="A1136" s="39">
        <v>37763</v>
      </c>
      <c r="B1136" s="37" t="s">
        <v>4478</v>
      </c>
      <c r="C1136" s="37" t="s">
        <v>2316</v>
      </c>
      <c r="D1136" s="37" t="s">
        <v>2320</v>
      </c>
      <c r="E1136" s="38" t="s">
        <v>4479</v>
      </c>
    </row>
    <row r="1137" spans="1:5" x14ac:dyDescent="0.2">
      <c r="A1137" s="39">
        <v>41992</v>
      </c>
      <c r="B1137" s="37" t="s">
        <v>4480</v>
      </c>
      <c r="C1137" s="37" t="s">
        <v>2316</v>
      </c>
      <c r="D1137" s="37" t="s">
        <v>2317</v>
      </c>
      <c r="E1137" s="38" t="s">
        <v>4481</v>
      </c>
    </row>
    <row r="1138" spans="1:5" x14ac:dyDescent="0.2">
      <c r="A1138" s="39">
        <v>13215</v>
      </c>
      <c r="B1138" s="37" t="s">
        <v>4482</v>
      </c>
      <c r="C1138" s="37" t="s">
        <v>2316</v>
      </c>
      <c r="D1138" s="37" t="s">
        <v>2320</v>
      </c>
      <c r="E1138" s="38" t="s">
        <v>4483</v>
      </c>
    </row>
    <row r="1139" spans="1:5" x14ac:dyDescent="0.2">
      <c r="A1139" s="39">
        <v>4235</v>
      </c>
      <c r="B1139" s="37" t="s">
        <v>4484</v>
      </c>
      <c r="C1139" s="37" t="s">
        <v>2660</v>
      </c>
      <c r="D1139" s="37" t="s">
        <v>2320</v>
      </c>
      <c r="E1139" s="38" t="s">
        <v>4485</v>
      </c>
    </row>
    <row r="1140" spans="1:5" x14ac:dyDescent="0.2">
      <c r="A1140" s="39">
        <v>40976</v>
      </c>
      <c r="B1140" s="37" t="s">
        <v>4486</v>
      </c>
      <c r="C1140" s="37" t="s">
        <v>2663</v>
      </c>
      <c r="D1140" s="37" t="s">
        <v>2320</v>
      </c>
      <c r="E1140" s="38" t="s">
        <v>4487</v>
      </c>
    </row>
    <row r="1141" spans="1:5" x14ac:dyDescent="0.2">
      <c r="A1141" s="39">
        <v>39013</v>
      </c>
      <c r="B1141" s="37" t="s">
        <v>4488</v>
      </c>
      <c r="C1141" s="37" t="s">
        <v>2316</v>
      </c>
      <c r="D1141" s="37" t="s">
        <v>2320</v>
      </c>
      <c r="E1141" s="38" t="s">
        <v>2400</v>
      </c>
    </row>
    <row r="1142" spans="1:5" x14ac:dyDescent="0.2">
      <c r="A1142" s="39">
        <v>43091</v>
      </c>
      <c r="B1142" s="37" t="s">
        <v>4489</v>
      </c>
      <c r="C1142" s="37" t="s">
        <v>2316</v>
      </c>
      <c r="D1142" s="37" t="s">
        <v>2320</v>
      </c>
      <c r="E1142" s="38" t="s">
        <v>4490</v>
      </c>
    </row>
    <row r="1143" spans="1:5" x14ac:dyDescent="0.2">
      <c r="A1143" s="39">
        <v>43092</v>
      </c>
      <c r="B1143" s="37" t="s">
        <v>4491</v>
      </c>
      <c r="C1143" s="37" t="s">
        <v>2316</v>
      </c>
      <c r="D1143" s="37" t="s">
        <v>2320</v>
      </c>
      <c r="E1143" s="38" t="s">
        <v>4492</v>
      </c>
    </row>
    <row r="1144" spans="1:5" x14ac:dyDescent="0.2">
      <c r="A1144" s="39">
        <v>43089</v>
      </c>
      <c r="B1144" s="37" t="s">
        <v>4493</v>
      </c>
      <c r="C1144" s="37" t="s">
        <v>2316</v>
      </c>
      <c r="D1144" s="37" t="s">
        <v>2320</v>
      </c>
      <c r="E1144" s="38" t="s">
        <v>4494</v>
      </c>
    </row>
    <row r="1145" spans="1:5" x14ac:dyDescent="0.2">
      <c r="A1145" s="39">
        <v>43090</v>
      </c>
      <c r="B1145" s="37" t="s">
        <v>4495</v>
      </c>
      <c r="C1145" s="37" t="s">
        <v>2316</v>
      </c>
      <c r="D1145" s="37" t="s">
        <v>2320</v>
      </c>
      <c r="E1145" s="38" t="s">
        <v>4496</v>
      </c>
    </row>
    <row r="1146" spans="1:5" x14ac:dyDescent="0.2">
      <c r="A1146" s="39">
        <v>41967</v>
      </c>
      <c r="B1146" s="37" t="s">
        <v>4497</v>
      </c>
      <c r="C1146" s="37" t="s">
        <v>2438</v>
      </c>
      <c r="D1146" s="37" t="s">
        <v>2320</v>
      </c>
      <c r="E1146" s="38" t="s">
        <v>4498</v>
      </c>
    </row>
    <row r="1147" spans="1:5" x14ac:dyDescent="0.2">
      <c r="A1147" s="39">
        <v>12760</v>
      </c>
      <c r="B1147" s="37" t="s">
        <v>4499</v>
      </c>
      <c r="C1147" s="37" t="s">
        <v>2327</v>
      </c>
      <c r="D1147" s="37" t="s">
        <v>2320</v>
      </c>
      <c r="E1147" s="38" t="s">
        <v>4500</v>
      </c>
    </row>
    <row r="1148" spans="1:5" x14ac:dyDescent="0.2">
      <c r="A1148" s="39">
        <v>12759</v>
      </c>
      <c r="B1148" s="37" t="s">
        <v>4501</v>
      </c>
      <c r="C1148" s="37" t="s">
        <v>2327</v>
      </c>
      <c r="D1148" s="37" t="s">
        <v>2320</v>
      </c>
      <c r="E1148" s="38" t="s">
        <v>4502</v>
      </c>
    </row>
    <row r="1149" spans="1:5" x14ac:dyDescent="0.2">
      <c r="A1149" s="39">
        <v>43105</v>
      </c>
      <c r="B1149" s="37" t="s">
        <v>4503</v>
      </c>
      <c r="C1149" s="37" t="s">
        <v>2435</v>
      </c>
      <c r="D1149" s="37" t="s">
        <v>2320</v>
      </c>
      <c r="E1149" s="38" t="s">
        <v>4504</v>
      </c>
    </row>
    <row r="1150" spans="1:5" x14ac:dyDescent="0.2">
      <c r="A1150" s="39">
        <v>40424</v>
      </c>
      <c r="B1150" s="37" t="s">
        <v>4505</v>
      </c>
      <c r="C1150" s="37" t="s">
        <v>2435</v>
      </c>
      <c r="D1150" s="37" t="s">
        <v>2320</v>
      </c>
      <c r="E1150" s="38" t="s">
        <v>4506</v>
      </c>
    </row>
    <row r="1151" spans="1:5" x14ac:dyDescent="0.2">
      <c r="A1151" s="39">
        <v>1325</v>
      </c>
      <c r="B1151" s="37" t="s">
        <v>4507</v>
      </c>
      <c r="C1151" s="37" t="s">
        <v>2435</v>
      </c>
      <c r="D1151" s="37" t="s">
        <v>2320</v>
      </c>
      <c r="E1151" s="38" t="s">
        <v>4508</v>
      </c>
    </row>
    <row r="1152" spans="1:5" x14ac:dyDescent="0.2">
      <c r="A1152" s="39">
        <v>1327</v>
      </c>
      <c r="B1152" s="37" t="s">
        <v>4509</v>
      </c>
      <c r="C1152" s="37" t="s">
        <v>2435</v>
      </c>
      <c r="D1152" s="37" t="s">
        <v>2320</v>
      </c>
      <c r="E1152" s="38" t="s">
        <v>4510</v>
      </c>
    </row>
    <row r="1153" spans="1:5" x14ac:dyDescent="0.2">
      <c r="A1153" s="39">
        <v>1328</v>
      </c>
      <c r="B1153" s="37" t="s">
        <v>4511</v>
      </c>
      <c r="C1153" s="37" t="s">
        <v>2435</v>
      </c>
      <c r="D1153" s="37" t="s">
        <v>2320</v>
      </c>
      <c r="E1153" s="38" t="s">
        <v>4512</v>
      </c>
    </row>
    <row r="1154" spans="1:5" x14ac:dyDescent="0.2">
      <c r="A1154" s="39">
        <v>1321</v>
      </c>
      <c r="B1154" s="37" t="s">
        <v>4513</v>
      </c>
      <c r="C1154" s="37" t="s">
        <v>2435</v>
      </c>
      <c r="D1154" s="37" t="s">
        <v>2320</v>
      </c>
      <c r="E1154" s="38" t="s">
        <v>4514</v>
      </c>
    </row>
    <row r="1155" spans="1:5" x14ac:dyDescent="0.2">
      <c r="A1155" s="39">
        <v>1318</v>
      </c>
      <c r="B1155" s="37" t="s">
        <v>4515</v>
      </c>
      <c r="C1155" s="37" t="s">
        <v>2435</v>
      </c>
      <c r="D1155" s="37" t="s">
        <v>2320</v>
      </c>
      <c r="E1155" s="38" t="s">
        <v>4516</v>
      </c>
    </row>
    <row r="1156" spans="1:5" x14ac:dyDescent="0.2">
      <c r="A1156" s="39">
        <v>1322</v>
      </c>
      <c r="B1156" s="37" t="s">
        <v>4517</v>
      </c>
      <c r="C1156" s="37" t="s">
        <v>2435</v>
      </c>
      <c r="D1156" s="37" t="s">
        <v>2320</v>
      </c>
      <c r="E1156" s="38" t="s">
        <v>3908</v>
      </c>
    </row>
    <row r="1157" spans="1:5" x14ac:dyDescent="0.2">
      <c r="A1157" s="39">
        <v>1323</v>
      </c>
      <c r="B1157" s="37" t="s">
        <v>4518</v>
      </c>
      <c r="C1157" s="37" t="s">
        <v>2435</v>
      </c>
      <c r="D1157" s="37" t="s">
        <v>2320</v>
      </c>
      <c r="E1157" s="38" t="s">
        <v>3908</v>
      </c>
    </row>
    <row r="1158" spans="1:5" x14ac:dyDescent="0.2">
      <c r="A1158" s="39">
        <v>1319</v>
      </c>
      <c r="B1158" s="37" t="s">
        <v>4519</v>
      </c>
      <c r="C1158" s="37" t="s">
        <v>2435</v>
      </c>
      <c r="D1158" s="37" t="s">
        <v>2320</v>
      </c>
      <c r="E1158" s="38" t="s">
        <v>4520</v>
      </c>
    </row>
    <row r="1159" spans="1:5" x14ac:dyDescent="0.2">
      <c r="A1159" s="39">
        <v>11026</v>
      </c>
      <c r="B1159" s="37" t="s">
        <v>4521</v>
      </c>
      <c r="C1159" s="37" t="s">
        <v>2435</v>
      </c>
      <c r="D1159" s="37" t="s">
        <v>2320</v>
      </c>
      <c r="E1159" s="38" t="s">
        <v>3622</v>
      </c>
    </row>
    <row r="1160" spans="1:5" x14ac:dyDescent="0.2">
      <c r="A1160" s="39">
        <v>11027</v>
      </c>
      <c r="B1160" s="37" t="s">
        <v>4522</v>
      </c>
      <c r="C1160" s="37" t="s">
        <v>2435</v>
      </c>
      <c r="D1160" s="37" t="s">
        <v>2320</v>
      </c>
      <c r="E1160" s="38" t="s">
        <v>4523</v>
      </c>
    </row>
    <row r="1161" spans="1:5" x14ac:dyDescent="0.2">
      <c r="A1161" s="39">
        <v>11046</v>
      </c>
      <c r="B1161" s="37" t="s">
        <v>4524</v>
      </c>
      <c r="C1161" s="37" t="s">
        <v>2435</v>
      </c>
      <c r="D1161" s="37" t="s">
        <v>2320</v>
      </c>
      <c r="E1161" s="38" t="s">
        <v>4525</v>
      </c>
    </row>
    <row r="1162" spans="1:5" x14ac:dyDescent="0.2">
      <c r="A1162" s="39">
        <v>11047</v>
      </c>
      <c r="B1162" s="37" t="s">
        <v>4526</v>
      </c>
      <c r="C1162" s="37" t="s">
        <v>2435</v>
      </c>
      <c r="D1162" s="37" t="s">
        <v>2320</v>
      </c>
      <c r="E1162" s="38" t="s">
        <v>4527</v>
      </c>
    </row>
    <row r="1163" spans="1:5" x14ac:dyDescent="0.2">
      <c r="A1163" s="39">
        <v>43668</v>
      </c>
      <c r="B1163" s="37" t="s">
        <v>4528</v>
      </c>
      <c r="C1163" s="37" t="s">
        <v>2435</v>
      </c>
      <c r="D1163" s="37" t="s">
        <v>2320</v>
      </c>
      <c r="E1163" s="38" t="s">
        <v>4529</v>
      </c>
    </row>
    <row r="1164" spans="1:5" x14ac:dyDescent="0.2">
      <c r="A1164" s="39">
        <v>11049</v>
      </c>
      <c r="B1164" s="37" t="s">
        <v>4530</v>
      </c>
      <c r="C1164" s="37" t="s">
        <v>2435</v>
      </c>
      <c r="D1164" s="37" t="s">
        <v>2317</v>
      </c>
      <c r="E1164" s="38" t="s">
        <v>4531</v>
      </c>
    </row>
    <row r="1165" spans="1:5" x14ac:dyDescent="0.2">
      <c r="A1165" s="39">
        <v>43106</v>
      </c>
      <c r="B1165" s="37" t="s">
        <v>4532</v>
      </c>
      <c r="C1165" s="37" t="s">
        <v>2435</v>
      </c>
      <c r="D1165" s="37" t="s">
        <v>2320</v>
      </c>
      <c r="E1165" s="38" t="s">
        <v>4533</v>
      </c>
    </row>
    <row r="1166" spans="1:5" x14ac:dyDescent="0.2">
      <c r="A1166" s="39">
        <v>11051</v>
      </c>
      <c r="B1166" s="37" t="s">
        <v>4534</v>
      </c>
      <c r="C1166" s="37" t="s">
        <v>2435</v>
      </c>
      <c r="D1166" s="37" t="s">
        <v>2320</v>
      </c>
      <c r="E1166" s="38" t="s">
        <v>4535</v>
      </c>
    </row>
    <row r="1167" spans="1:5" x14ac:dyDescent="0.2">
      <c r="A1167" s="39">
        <v>11061</v>
      </c>
      <c r="B1167" s="37" t="s">
        <v>4536</v>
      </c>
      <c r="C1167" s="37" t="s">
        <v>2435</v>
      </c>
      <c r="D1167" s="37" t="s">
        <v>2320</v>
      </c>
      <c r="E1167" s="38" t="s">
        <v>4537</v>
      </c>
    </row>
    <row r="1168" spans="1:5" x14ac:dyDescent="0.2">
      <c r="A1168" s="39">
        <v>43667</v>
      </c>
      <c r="B1168" s="37" t="s">
        <v>4538</v>
      </c>
      <c r="C1168" s="37" t="s">
        <v>2435</v>
      </c>
      <c r="D1168" s="37" t="s">
        <v>2320</v>
      </c>
      <c r="E1168" s="38" t="s">
        <v>4539</v>
      </c>
    </row>
    <row r="1169" spans="1:5" x14ac:dyDescent="0.2">
      <c r="A1169" s="39">
        <v>1333</v>
      </c>
      <c r="B1169" s="37" t="s">
        <v>4540</v>
      </c>
      <c r="C1169" s="37" t="s">
        <v>2435</v>
      </c>
      <c r="D1169" s="37" t="s">
        <v>2320</v>
      </c>
      <c r="E1169" s="38" t="s">
        <v>4541</v>
      </c>
    </row>
    <row r="1170" spans="1:5" x14ac:dyDescent="0.2">
      <c r="A1170" s="39">
        <v>1330</v>
      </c>
      <c r="B1170" s="37" t="s">
        <v>4542</v>
      </c>
      <c r="C1170" s="37" t="s">
        <v>2435</v>
      </c>
      <c r="D1170" s="37" t="s">
        <v>2320</v>
      </c>
      <c r="E1170" s="38" t="s">
        <v>4543</v>
      </c>
    </row>
    <row r="1171" spans="1:5" x14ac:dyDescent="0.2">
      <c r="A1171" s="39">
        <v>10957</v>
      </c>
      <c r="B1171" s="37" t="s">
        <v>4544</v>
      </c>
      <c r="C1171" s="37" t="s">
        <v>2435</v>
      </c>
      <c r="D1171" s="37" t="s">
        <v>2320</v>
      </c>
      <c r="E1171" s="38" t="s">
        <v>4545</v>
      </c>
    </row>
    <row r="1172" spans="1:5" x14ac:dyDescent="0.2">
      <c r="A1172" s="39">
        <v>1332</v>
      </c>
      <c r="B1172" s="37" t="s">
        <v>4546</v>
      </c>
      <c r="C1172" s="37" t="s">
        <v>2435</v>
      </c>
      <c r="D1172" s="37" t="s">
        <v>2320</v>
      </c>
      <c r="E1172" s="38" t="s">
        <v>4547</v>
      </c>
    </row>
    <row r="1173" spans="1:5" x14ac:dyDescent="0.2">
      <c r="A1173" s="39">
        <v>1334</v>
      </c>
      <c r="B1173" s="37" t="s">
        <v>4548</v>
      </c>
      <c r="C1173" s="37" t="s">
        <v>2435</v>
      </c>
      <c r="D1173" s="37" t="s">
        <v>2320</v>
      </c>
      <c r="E1173" s="38" t="s">
        <v>4549</v>
      </c>
    </row>
    <row r="1174" spans="1:5" x14ac:dyDescent="0.2">
      <c r="A1174" s="39">
        <v>1335</v>
      </c>
      <c r="B1174" s="37" t="s">
        <v>4550</v>
      </c>
      <c r="C1174" s="37" t="s">
        <v>2435</v>
      </c>
      <c r="D1174" s="37" t="s">
        <v>2320</v>
      </c>
      <c r="E1174" s="38" t="s">
        <v>4551</v>
      </c>
    </row>
    <row r="1175" spans="1:5" x14ac:dyDescent="0.2">
      <c r="A1175" s="39">
        <v>40425</v>
      </c>
      <c r="B1175" s="37" t="s">
        <v>4552</v>
      </c>
      <c r="C1175" s="37" t="s">
        <v>2435</v>
      </c>
      <c r="D1175" s="37" t="s">
        <v>2320</v>
      </c>
      <c r="E1175" s="38" t="s">
        <v>4553</v>
      </c>
    </row>
    <row r="1176" spans="1:5" x14ac:dyDescent="0.2">
      <c r="A1176" s="39">
        <v>1337</v>
      </c>
      <c r="B1176" s="37" t="s">
        <v>4554</v>
      </c>
      <c r="C1176" s="37" t="s">
        <v>2435</v>
      </c>
      <c r="D1176" s="37" t="s">
        <v>2320</v>
      </c>
      <c r="E1176" s="38" t="s">
        <v>4545</v>
      </c>
    </row>
    <row r="1177" spans="1:5" x14ac:dyDescent="0.2">
      <c r="A1177" s="39">
        <v>1338</v>
      </c>
      <c r="B1177" s="37" t="s">
        <v>4555</v>
      </c>
      <c r="C1177" s="37" t="s">
        <v>2327</v>
      </c>
      <c r="D1177" s="37" t="s">
        <v>2317</v>
      </c>
      <c r="E1177" s="38" t="s">
        <v>4399</v>
      </c>
    </row>
    <row r="1178" spans="1:5" x14ac:dyDescent="0.2">
      <c r="A1178" s="39">
        <v>1340</v>
      </c>
      <c r="B1178" s="37" t="s">
        <v>4556</v>
      </c>
      <c r="C1178" s="37" t="s">
        <v>2327</v>
      </c>
      <c r="D1178" s="37" t="s">
        <v>2320</v>
      </c>
      <c r="E1178" s="38" t="s">
        <v>4557</v>
      </c>
    </row>
    <row r="1179" spans="1:5" x14ac:dyDescent="0.2">
      <c r="A1179" s="39">
        <v>1341</v>
      </c>
      <c r="B1179" s="37" t="s">
        <v>4558</v>
      </c>
      <c r="C1179" s="37" t="s">
        <v>2327</v>
      </c>
      <c r="D1179" s="37" t="s">
        <v>2320</v>
      </c>
      <c r="E1179" s="38" t="s">
        <v>4559</v>
      </c>
    </row>
    <row r="1180" spans="1:5" x14ac:dyDescent="0.2">
      <c r="A1180" s="39">
        <v>34659</v>
      </c>
      <c r="B1180" s="37" t="s">
        <v>4560</v>
      </c>
      <c r="C1180" s="37" t="s">
        <v>2327</v>
      </c>
      <c r="D1180" s="37" t="s">
        <v>2320</v>
      </c>
      <c r="E1180" s="38" t="s">
        <v>4561</v>
      </c>
    </row>
    <row r="1181" spans="1:5" x14ac:dyDescent="0.2">
      <c r="A1181" s="39">
        <v>34514</v>
      </c>
      <c r="B1181" s="37" t="s">
        <v>4562</v>
      </c>
      <c r="C1181" s="37" t="s">
        <v>2327</v>
      </c>
      <c r="D1181" s="37" t="s">
        <v>2317</v>
      </c>
      <c r="E1181" s="38" t="s">
        <v>4563</v>
      </c>
    </row>
    <row r="1182" spans="1:5" x14ac:dyDescent="0.2">
      <c r="A1182" s="39">
        <v>34660</v>
      </c>
      <c r="B1182" s="37" t="s">
        <v>4564</v>
      </c>
      <c r="C1182" s="37" t="s">
        <v>2327</v>
      </c>
      <c r="D1182" s="37" t="s">
        <v>2320</v>
      </c>
      <c r="E1182" s="38" t="s">
        <v>4565</v>
      </c>
    </row>
    <row r="1183" spans="1:5" x14ac:dyDescent="0.2">
      <c r="A1183" s="39">
        <v>34661</v>
      </c>
      <c r="B1183" s="37" t="s">
        <v>4566</v>
      </c>
      <c r="C1183" s="37" t="s">
        <v>2327</v>
      </c>
      <c r="D1183" s="37" t="s">
        <v>2320</v>
      </c>
      <c r="E1183" s="38" t="s">
        <v>4567</v>
      </c>
    </row>
    <row r="1184" spans="1:5" x14ac:dyDescent="0.2">
      <c r="A1184" s="39">
        <v>34667</v>
      </c>
      <c r="B1184" s="37" t="s">
        <v>4568</v>
      </c>
      <c r="C1184" s="37" t="s">
        <v>2327</v>
      </c>
      <c r="D1184" s="37" t="s">
        <v>2320</v>
      </c>
      <c r="E1184" s="38" t="s">
        <v>4569</v>
      </c>
    </row>
    <row r="1185" spans="1:5" x14ac:dyDescent="0.2">
      <c r="A1185" s="39">
        <v>34668</v>
      </c>
      <c r="B1185" s="37" t="s">
        <v>4570</v>
      </c>
      <c r="C1185" s="37" t="s">
        <v>2327</v>
      </c>
      <c r="D1185" s="37" t="s">
        <v>2320</v>
      </c>
      <c r="E1185" s="38" t="s">
        <v>4571</v>
      </c>
    </row>
    <row r="1186" spans="1:5" x14ac:dyDescent="0.2">
      <c r="A1186" s="39">
        <v>34741</v>
      </c>
      <c r="B1186" s="37" t="s">
        <v>4572</v>
      </c>
      <c r="C1186" s="37" t="s">
        <v>2327</v>
      </c>
      <c r="D1186" s="37" t="s">
        <v>2320</v>
      </c>
      <c r="E1186" s="38" t="s">
        <v>4573</v>
      </c>
    </row>
    <row r="1187" spans="1:5" x14ac:dyDescent="0.2">
      <c r="A1187" s="39">
        <v>34664</v>
      </c>
      <c r="B1187" s="37" t="s">
        <v>4574</v>
      </c>
      <c r="C1187" s="37" t="s">
        <v>2327</v>
      </c>
      <c r="D1187" s="37" t="s">
        <v>2320</v>
      </c>
      <c r="E1187" s="38" t="s">
        <v>4575</v>
      </c>
    </row>
    <row r="1188" spans="1:5" x14ac:dyDescent="0.2">
      <c r="A1188" s="39">
        <v>34665</v>
      </c>
      <c r="B1188" s="37" t="s">
        <v>4576</v>
      </c>
      <c r="C1188" s="37" t="s">
        <v>2327</v>
      </c>
      <c r="D1188" s="37" t="s">
        <v>2320</v>
      </c>
      <c r="E1188" s="38" t="s">
        <v>4577</v>
      </c>
    </row>
    <row r="1189" spans="1:5" x14ac:dyDescent="0.2">
      <c r="A1189" s="39">
        <v>34666</v>
      </c>
      <c r="B1189" s="37" t="s">
        <v>4578</v>
      </c>
      <c r="C1189" s="37" t="s">
        <v>2327</v>
      </c>
      <c r="D1189" s="37" t="s">
        <v>2320</v>
      </c>
      <c r="E1189" s="38" t="s">
        <v>4579</v>
      </c>
    </row>
    <row r="1190" spans="1:5" x14ac:dyDescent="0.2">
      <c r="A1190" s="39">
        <v>34669</v>
      </c>
      <c r="B1190" s="37" t="s">
        <v>4580</v>
      </c>
      <c r="C1190" s="37" t="s">
        <v>2327</v>
      </c>
      <c r="D1190" s="37" t="s">
        <v>2320</v>
      </c>
      <c r="E1190" s="38" t="s">
        <v>4581</v>
      </c>
    </row>
    <row r="1191" spans="1:5" x14ac:dyDescent="0.2">
      <c r="A1191" s="39">
        <v>34670</v>
      </c>
      <c r="B1191" s="37" t="s">
        <v>4582</v>
      </c>
      <c r="C1191" s="37" t="s">
        <v>2327</v>
      </c>
      <c r="D1191" s="37" t="s">
        <v>2320</v>
      </c>
      <c r="E1191" s="38" t="s">
        <v>4583</v>
      </c>
    </row>
    <row r="1192" spans="1:5" x14ac:dyDescent="0.2">
      <c r="A1192" s="39">
        <v>34671</v>
      </c>
      <c r="B1192" s="37" t="s">
        <v>4584</v>
      </c>
      <c r="C1192" s="37" t="s">
        <v>2327</v>
      </c>
      <c r="D1192" s="37" t="s">
        <v>2320</v>
      </c>
      <c r="E1192" s="38" t="s">
        <v>4585</v>
      </c>
    </row>
    <row r="1193" spans="1:5" x14ac:dyDescent="0.2">
      <c r="A1193" s="39">
        <v>34672</v>
      </c>
      <c r="B1193" s="37" t="s">
        <v>4586</v>
      </c>
      <c r="C1193" s="37" t="s">
        <v>2327</v>
      </c>
      <c r="D1193" s="37" t="s">
        <v>2320</v>
      </c>
      <c r="E1193" s="38" t="s">
        <v>4587</v>
      </c>
    </row>
    <row r="1194" spans="1:5" x14ac:dyDescent="0.2">
      <c r="A1194" s="39">
        <v>34673</v>
      </c>
      <c r="B1194" s="37" t="s">
        <v>4588</v>
      </c>
      <c r="C1194" s="37" t="s">
        <v>2327</v>
      </c>
      <c r="D1194" s="37" t="s">
        <v>2320</v>
      </c>
      <c r="E1194" s="38" t="s">
        <v>4589</v>
      </c>
    </row>
    <row r="1195" spans="1:5" x14ac:dyDescent="0.2">
      <c r="A1195" s="39">
        <v>34674</v>
      </c>
      <c r="B1195" s="37" t="s">
        <v>4590</v>
      </c>
      <c r="C1195" s="37" t="s">
        <v>2327</v>
      </c>
      <c r="D1195" s="37" t="s">
        <v>2320</v>
      </c>
      <c r="E1195" s="38" t="s">
        <v>4591</v>
      </c>
    </row>
    <row r="1196" spans="1:5" x14ac:dyDescent="0.2">
      <c r="A1196" s="39">
        <v>34675</v>
      </c>
      <c r="B1196" s="37" t="s">
        <v>4592</v>
      </c>
      <c r="C1196" s="37" t="s">
        <v>2327</v>
      </c>
      <c r="D1196" s="37" t="s">
        <v>2320</v>
      </c>
      <c r="E1196" s="38" t="s">
        <v>4593</v>
      </c>
    </row>
    <row r="1197" spans="1:5" x14ac:dyDescent="0.2">
      <c r="A1197" s="39">
        <v>34676</v>
      </c>
      <c r="B1197" s="37" t="s">
        <v>4594</v>
      </c>
      <c r="C1197" s="37" t="s">
        <v>2327</v>
      </c>
      <c r="D1197" s="37" t="s">
        <v>2320</v>
      </c>
      <c r="E1197" s="38" t="s">
        <v>4595</v>
      </c>
    </row>
    <row r="1198" spans="1:5" x14ac:dyDescent="0.2">
      <c r="A1198" s="39">
        <v>34677</v>
      </c>
      <c r="B1198" s="37" t="s">
        <v>4596</v>
      </c>
      <c r="C1198" s="37" t="s">
        <v>2327</v>
      </c>
      <c r="D1198" s="37" t="s">
        <v>2320</v>
      </c>
      <c r="E1198" s="38" t="s">
        <v>4597</v>
      </c>
    </row>
    <row r="1199" spans="1:5" x14ac:dyDescent="0.2">
      <c r="A1199" s="39">
        <v>43126</v>
      </c>
      <c r="B1199" s="37" t="s">
        <v>4598</v>
      </c>
      <c r="C1199" s="37" t="s">
        <v>2327</v>
      </c>
      <c r="D1199" s="37" t="s">
        <v>2320</v>
      </c>
      <c r="E1199" s="38" t="s">
        <v>4599</v>
      </c>
    </row>
    <row r="1200" spans="1:5" x14ac:dyDescent="0.2">
      <c r="A1200" s="39">
        <v>43124</v>
      </c>
      <c r="B1200" s="37" t="s">
        <v>4600</v>
      </c>
      <c r="C1200" s="37" t="s">
        <v>2327</v>
      </c>
      <c r="D1200" s="37" t="s">
        <v>2320</v>
      </c>
      <c r="E1200" s="38" t="s">
        <v>4601</v>
      </c>
    </row>
    <row r="1201" spans="1:5" x14ac:dyDescent="0.2">
      <c r="A1201" s="39">
        <v>43125</v>
      </c>
      <c r="B1201" s="37" t="s">
        <v>4602</v>
      </c>
      <c r="C1201" s="37" t="s">
        <v>2327</v>
      </c>
      <c r="D1201" s="37" t="s">
        <v>2320</v>
      </c>
      <c r="E1201" s="38" t="s">
        <v>4603</v>
      </c>
    </row>
    <row r="1202" spans="1:5" x14ac:dyDescent="0.2">
      <c r="A1202" s="39">
        <v>40623</v>
      </c>
      <c r="B1202" s="37" t="s">
        <v>4604</v>
      </c>
      <c r="C1202" s="37" t="s">
        <v>3194</v>
      </c>
      <c r="D1202" s="37" t="s">
        <v>2320</v>
      </c>
      <c r="E1202" s="38" t="s">
        <v>4605</v>
      </c>
    </row>
    <row r="1203" spans="1:5" x14ac:dyDescent="0.2">
      <c r="A1203" s="39">
        <v>43701</v>
      </c>
      <c r="B1203" s="37" t="s">
        <v>4606</v>
      </c>
      <c r="C1203" s="37" t="s">
        <v>2435</v>
      </c>
      <c r="D1203" s="37" t="s">
        <v>2317</v>
      </c>
      <c r="E1203" s="38" t="s">
        <v>4607</v>
      </c>
    </row>
    <row r="1204" spans="1:5" x14ac:dyDescent="0.2">
      <c r="A1204" s="39">
        <v>1345</v>
      </c>
      <c r="B1204" s="37" t="s">
        <v>4608</v>
      </c>
      <c r="C1204" s="37" t="s">
        <v>2327</v>
      </c>
      <c r="D1204" s="37" t="s">
        <v>2320</v>
      </c>
      <c r="E1204" s="38" t="s">
        <v>4609</v>
      </c>
    </row>
    <row r="1205" spans="1:5" x14ac:dyDescent="0.2">
      <c r="A1205" s="39">
        <v>1346</v>
      </c>
      <c r="B1205" s="37" t="s">
        <v>4610</v>
      </c>
      <c r="C1205" s="37" t="s">
        <v>2327</v>
      </c>
      <c r="D1205" s="37" t="s">
        <v>2320</v>
      </c>
      <c r="E1205" s="38" t="s">
        <v>4611</v>
      </c>
    </row>
    <row r="1206" spans="1:5" x14ac:dyDescent="0.2">
      <c r="A1206" s="39">
        <v>1347</v>
      </c>
      <c r="B1206" s="37" t="s">
        <v>4612</v>
      </c>
      <c r="C1206" s="37" t="s">
        <v>2327</v>
      </c>
      <c r="D1206" s="37" t="s">
        <v>2320</v>
      </c>
      <c r="E1206" s="38" t="s">
        <v>3731</v>
      </c>
    </row>
    <row r="1207" spans="1:5" x14ac:dyDescent="0.2">
      <c r="A1207" s="39">
        <v>43678</v>
      </c>
      <c r="B1207" s="37" t="s">
        <v>4613</v>
      </c>
      <c r="C1207" s="37" t="s">
        <v>2327</v>
      </c>
      <c r="D1207" s="37" t="s">
        <v>2320</v>
      </c>
      <c r="E1207" s="38" t="s">
        <v>4614</v>
      </c>
    </row>
    <row r="1208" spans="1:5" x14ac:dyDescent="0.2">
      <c r="A1208" s="39">
        <v>43680</v>
      </c>
      <c r="B1208" s="37" t="s">
        <v>4615</v>
      </c>
      <c r="C1208" s="37" t="s">
        <v>2327</v>
      </c>
      <c r="D1208" s="37" t="s">
        <v>2320</v>
      </c>
      <c r="E1208" s="38" t="s">
        <v>4616</v>
      </c>
    </row>
    <row r="1209" spans="1:5" x14ac:dyDescent="0.2">
      <c r="A1209" s="39">
        <v>43679</v>
      </c>
      <c r="B1209" s="37" t="s">
        <v>4617</v>
      </c>
      <c r="C1209" s="37" t="s">
        <v>2327</v>
      </c>
      <c r="D1209" s="37" t="s">
        <v>2320</v>
      </c>
      <c r="E1209" s="38" t="s">
        <v>4618</v>
      </c>
    </row>
    <row r="1210" spans="1:5" x14ac:dyDescent="0.2">
      <c r="A1210" s="39">
        <v>1355</v>
      </c>
      <c r="B1210" s="37" t="s">
        <v>4619</v>
      </c>
      <c r="C1210" s="37" t="s">
        <v>2327</v>
      </c>
      <c r="D1210" s="37" t="s">
        <v>2320</v>
      </c>
      <c r="E1210" s="38" t="s">
        <v>4620</v>
      </c>
    </row>
    <row r="1211" spans="1:5" x14ac:dyDescent="0.2">
      <c r="A1211" s="39">
        <v>1358</v>
      </c>
      <c r="B1211" s="37" t="s">
        <v>4621</v>
      </c>
      <c r="C1211" s="37" t="s">
        <v>2327</v>
      </c>
      <c r="D1211" s="37" t="s">
        <v>2320</v>
      </c>
      <c r="E1211" s="38" t="s">
        <v>4622</v>
      </c>
    </row>
    <row r="1212" spans="1:5" x14ac:dyDescent="0.2">
      <c r="A1212" s="39">
        <v>43681</v>
      </c>
      <c r="B1212" s="37" t="s">
        <v>4623</v>
      </c>
      <c r="C1212" s="37" t="s">
        <v>2327</v>
      </c>
      <c r="D1212" s="37" t="s">
        <v>2317</v>
      </c>
      <c r="E1212" s="38" t="s">
        <v>4624</v>
      </c>
    </row>
    <row r="1213" spans="1:5" x14ac:dyDescent="0.2">
      <c r="A1213" s="39">
        <v>43677</v>
      </c>
      <c r="B1213" s="37" t="s">
        <v>4625</v>
      </c>
      <c r="C1213" s="37" t="s">
        <v>2327</v>
      </c>
      <c r="D1213" s="37" t="s">
        <v>2320</v>
      </c>
      <c r="E1213" s="38" t="s">
        <v>4626</v>
      </c>
    </row>
    <row r="1214" spans="1:5" x14ac:dyDescent="0.2">
      <c r="A1214" s="39">
        <v>43682</v>
      </c>
      <c r="B1214" s="37" t="s">
        <v>4627</v>
      </c>
      <c r="C1214" s="37" t="s">
        <v>2327</v>
      </c>
      <c r="D1214" s="37" t="s">
        <v>2320</v>
      </c>
      <c r="E1214" s="38" t="s">
        <v>4628</v>
      </c>
    </row>
    <row r="1215" spans="1:5" x14ac:dyDescent="0.2">
      <c r="A1215" s="39">
        <v>20971</v>
      </c>
      <c r="B1215" s="37" t="s">
        <v>4629</v>
      </c>
      <c r="C1215" s="37" t="s">
        <v>2316</v>
      </c>
      <c r="D1215" s="37" t="s">
        <v>2320</v>
      </c>
      <c r="E1215" s="38" t="s">
        <v>4630</v>
      </c>
    </row>
    <row r="1216" spans="1:5" x14ac:dyDescent="0.2">
      <c r="A1216" s="39">
        <v>13279</v>
      </c>
      <c r="B1216" s="37" t="s">
        <v>4631</v>
      </c>
      <c r="C1216" s="37" t="s">
        <v>2435</v>
      </c>
      <c r="D1216" s="37" t="s">
        <v>2320</v>
      </c>
      <c r="E1216" s="38" t="s">
        <v>4632</v>
      </c>
    </row>
    <row r="1217" spans="1:5" x14ac:dyDescent="0.2">
      <c r="A1217" s="39">
        <v>11977</v>
      </c>
      <c r="B1217" s="37" t="s">
        <v>4633</v>
      </c>
      <c r="C1217" s="37" t="s">
        <v>2316</v>
      </c>
      <c r="D1217" s="37" t="s">
        <v>2320</v>
      </c>
      <c r="E1217" s="38" t="s">
        <v>4634</v>
      </c>
    </row>
    <row r="1218" spans="1:5" x14ac:dyDescent="0.2">
      <c r="A1218" s="39">
        <v>11975</v>
      </c>
      <c r="B1218" s="37" t="s">
        <v>4635</v>
      </c>
      <c r="C1218" s="37" t="s">
        <v>2316</v>
      </c>
      <c r="D1218" s="37" t="s">
        <v>2320</v>
      </c>
      <c r="E1218" s="38" t="s">
        <v>4636</v>
      </c>
    </row>
    <row r="1219" spans="1:5" x14ac:dyDescent="0.2">
      <c r="A1219" s="39">
        <v>39746</v>
      </c>
      <c r="B1219" s="37" t="s">
        <v>4637</v>
      </c>
      <c r="C1219" s="37" t="s">
        <v>2316</v>
      </c>
      <c r="D1219" s="37" t="s">
        <v>2320</v>
      </c>
      <c r="E1219" s="38" t="s">
        <v>4638</v>
      </c>
    </row>
    <row r="1220" spans="1:5" x14ac:dyDescent="0.2">
      <c r="A1220" s="39">
        <v>11976</v>
      </c>
      <c r="B1220" s="37" t="s">
        <v>4639</v>
      </c>
      <c r="C1220" s="37" t="s">
        <v>2316</v>
      </c>
      <c r="D1220" s="37" t="s">
        <v>2320</v>
      </c>
      <c r="E1220" s="38" t="s">
        <v>4640</v>
      </c>
    </row>
    <row r="1221" spans="1:5" x14ac:dyDescent="0.2">
      <c r="A1221" s="39">
        <v>1368</v>
      </c>
      <c r="B1221" s="37" t="s">
        <v>4641</v>
      </c>
      <c r="C1221" s="37" t="s">
        <v>2316</v>
      </c>
      <c r="D1221" s="37" t="s">
        <v>2317</v>
      </c>
      <c r="E1221" s="38" t="s">
        <v>4642</v>
      </c>
    </row>
    <row r="1222" spans="1:5" x14ac:dyDescent="0.2">
      <c r="A1222" s="39">
        <v>1367</v>
      </c>
      <c r="B1222" s="37" t="s">
        <v>4643</v>
      </c>
      <c r="C1222" s="37" t="s">
        <v>2316</v>
      </c>
      <c r="D1222" s="37" t="s">
        <v>2320</v>
      </c>
      <c r="E1222" s="38" t="s">
        <v>3419</v>
      </c>
    </row>
    <row r="1223" spans="1:5" x14ac:dyDescent="0.2">
      <c r="A1223" s="39">
        <v>41899</v>
      </c>
      <c r="B1223" s="37" t="s">
        <v>4644</v>
      </c>
      <c r="C1223" s="37" t="s">
        <v>4465</v>
      </c>
      <c r="D1223" s="37" t="s">
        <v>2317</v>
      </c>
      <c r="E1223" s="38" t="s">
        <v>4645</v>
      </c>
    </row>
    <row r="1224" spans="1:5" x14ac:dyDescent="0.2">
      <c r="A1224" s="39">
        <v>1380</v>
      </c>
      <c r="B1224" s="37" t="s">
        <v>4646</v>
      </c>
      <c r="C1224" s="37" t="s">
        <v>2435</v>
      </c>
      <c r="D1224" s="37" t="s">
        <v>2320</v>
      </c>
      <c r="E1224" s="38" t="s">
        <v>2367</v>
      </c>
    </row>
    <row r="1225" spans="1:5" x14ac:dyDescent="0.2">
      <c r="A1225" s="39">
        <v>1375</v>
      </c>
      <c r="B1225" s="37" t="s">
        <v>4647</v>
      </c>
      <c r="C1225" s="37" t="s">
        <v>2435</v>
      </c>
      <c r="D1225" s="37" t="s">
        <v>2320</v>
      </c>
      <c r="E1225" s="38" t="s">
        <v>4648</v>
      </c>
    </row>
    <row r="1226" spans="1:5" x14ac:dyDescent="0.2">
      <c r="A1226" s="39">
        <v>1379</v>
      </c>
      <c r="B1226" s="37" t="s">
        <v>4649</v>
      </c>
      <c r="C1226" s="37" t="s">
        <v>2435</v>
      </c>
      <c r="D1226" s="37" t="s">
        <v>2317</v>
      </c>
      <c r="E1226" s="38" t="s">
        <v>4650</v>
      </c>
    </row>
    <row r="1227" spans="1:5" x14ac:dyDescent="0.2">
      <c r="A1227" s="39">
        <v>13284</v>
      </c>
      <c r="B1227" s="37" t="s">
        <v>4651</v>
      </c>
      <c r="C1227" s="37" t="s">
        <v>2435</v>
      </c>
      <c r="D1227" s="37" t="s">
        <v>2320</v>
      </c>
      <c r="E1227" s="38" t="s">
        <v>4650</v>
      </c>
    </row>
    <row r="1228" spans="1:5" x14ac:dyDescent="0.2">
      <c r="A1228" s="39">
        <v>44528</v>
      </c>
      <c r="B1228" s="37" t="s">
        <v>4652</v>
      </c>
      <c r="C1228" s="37" t="s">
        <v>2435</v>
      </c>
      <c r="D1228" s="37" t="s">
        <v>2320</v>
      </c>
      <c r="E1228" s="38" t="s">
        <v>4258</v>
      </c>
    </row>
    <row r="1229" spans="1:5" x14ac:dyDescent="0.2">
      <c r="A1229" s="39">
        <v>34753</v>
      </c>
      <c r="B1229" s="37" t="s">
        <v>4653</v>
      </c>
      <c r="C1229" s="37" t="s">
        <v>2435</v>
      </c>
      <c r="D1229" s="37" t="s">
        <v>2320</v>
      </c>
      <c r="E1229" s="38" t="s">
        <v>3497</v>
      </c>
    </row>
    <row r="1230" spans="1:5" x14ac:dyDescent="0.2">
      <c r="A1230" s="39">
        <v>420</v>
      </c>
      <c r="B1230" s="37" t="s">
        <v>4654</v>
      </c>
      <c r="C1230" s="37" t="s">
        <v>2316</v>
      </c>
      <c r="D1230" s="37" t="s">
        <v>2320</v>
      </c>
      <c r="E1230" s="38" t="s">
        <v>4655</v>
      </c>
    </row>
    <row r="1231" spans="1:5" x14ac:dyDescent="0.2">
      <c r="A1231" s="39">
        <v>12327</v>
      </c>
      <c r="B1231" s="37" t="s">
        <v>4656</v>
      </c>
      <c r="C1231" s="37" t="s">
        <v>2316</v>
      </c>
      <c r="D1231" s="37" t="s">
        <v>2320</v>
      </c>
      <c r="E1231" s="38" t="s">
        <v>4657</v>
      </c>
    </row>
    <row r="1232" spans="1:5" x14ac:dyDescent="0.2">
      <c r="A1232" s="39">
        <v>36148</v>
      </c>
      <c r="B1232" s="37" t="s">
        <v>4658</v>
      </c>
      <c r="C1232" s="37" t="s">
        <v>2316</v>
      </c>
      <c r="D1232" s="37" t="s">
        <v>2320</v>
      </c>
      <c r="E1232" s="38" t="s">
        <v>3485</v>
      </c>
    </row>
    <row r="1233" spans="1:5" x14ac:dyDescent="0.2">
      <c r="A1233" s="39">
        <v>12329</v>
      </c>
      <c r="B1233" s="37" t="s">
        <v>4659</v>
      </c>
      <c r="C1233" s="37" t="s">
        <v>2435</v>
      </c>
      <c r="D1233" s="37" t="s">
        <v>2320</v>
      </c>
      <c r="E1233" s="38" t="s">
        <v>4660</v>
      </c>
    </row>
    <row r="1234" spans="1:5" x14ac:dyDescent="0.2">
      <c r="A1234" s="39">
        <v>1339</v>
      </c>
      <c r="B1234" s="37" t="s">
        <v>4661</v>
      </c>
      <c r="C1234" s="37" t="s">
        <v>2435</v>
      </c>
      <c r="D1234" s="37" t="s">
        <v>2320</v>
      </c>
      <c r="E1234" s="38" t="s">
        <v>4662</v>
      </c>
    </row>
    <row r="1235" spans="1:5" x14ac:dyDescent="0.2">
      <c r="A1235" s="39">
        <v>44396</v>
      </c>
      <c r="B1235" s="37" t="s">
        <v>4663</v>
      </c>
      <c r="C1235" s="37" t="s">
        <v>2435</v>
      </c>
      <c r="D1235" s="37" t="s">
        <v>2320</v>
      </c>
      <c r="E1235" s="38" t="s">
        <v>4664</v>
      </c>
    </row>
    <row r="1236" spans="1:5" x14ac:dyDescent="0.2">
      <c r="A1236" s="39">
        <v>44327</v>
      </c>
      <c r="B1236" s="37" t="s">
        <v>4665</v>
      </c>
      <c r="C1236" s="37" t="s">
        <v>2438</v>
      </c>
      <c r="D1236" s="37" t="s">
        <v>2320</v>
      </c>
      <c r="E1236" s="38" t="s">
        <v>4666</v>
      </c>
    </row>
    <row r="1237" spans="1:5" x14ac:dyDescent="0.2">
      <c r="A1237" s="39">
        <v>37418</v>
      </c>
      <c r="B1237" s="37" t="s">
        <v>4667</v>
      </c>
      <c r="C1237" s="37" t="s">
        <v>2316</v>
      </c>
      <c r="D1237" s="37" t="s">
        <v>2320</v>
      </c>
      <c r="E1237" s="38" t="s">
        <v>4668</v>
      </c>
    </row>
    <row r="1238" spans="1:5" x14ac:dyDescent="0.2">
      <c r="A1238" s="39">
        <v>37419</v>
      </c>
      <c r="B1238" s="37" t="s">
        <v>4669</v>
      </c>
      <c r="C1238" s="37" t="s">
        <v>2316</v>
      </c>
      <c r="D1238" s="37" t="s">
        <v>2320</v>
      </c>
      <c r="E1238" s="38" t="s">
        <v>4670</v>
      </c>
    </row>
    <row r="1239" spans="1:5" x14ac:dyDescent="0.2">
      <c r="A1239" s="39">
        <v>1427</v>
      </c>
      <c r="B1239" s="37" t="s">
        <v>4671</v>
      </c>
      <c r="C1239" s="37" t="s">
        <v>2316</v>
      </c>
      <c r="D1239" s="37" t="s">
        <v>2320</v>
      </c>
      <c r="E1239" s="38" t="s">
        <v>4672</v>
      </c>
    </row>
    <row r="1240" spans="1:5" x14ac:dyDescent="0.2">
      <c r="A1240" s="39">
        <v>1402</v>
      </c>
      <c r="B1240" s="37" t="s">
        <v>4673</v>
      </c>
      <c r="C1240" s="37" t="s">
        <v>2316</v>
      </c>
      <c r="D1240" s="37" t="s">
        <v>2320</v>
      </c>
      <c r="E1240" s="38" t="s">
        <v>4674</v>
      </c>
    </row>
    <row r="1241" spans="1:5" x14ac:dyDescent="0.2">
      <c r="A1241" s="39">
        <v>1420</v>
      </c>
      <c r="B1241" s="37" t="s">
        <v>4675</v>
      </c>
      <c r="C1241" s="37" t="s">
        <v>2316</v>
      </c>
      <c r="D1241" s="37" t="s">
        <v>2320</v>
      </c>
      <c r="E1241" s="38" t="s">
        <v>4676</v>
      </c>
    </row>
    <row r="1242" spans="1:5" x14ac:dyDescent="0.2">
      <c r="A1242" s="39">
        <v>1419</v>
      </c>
      <c r="B1242" s="37" t="s">
        <v>4677</v>
      </c>
      <c r="C1242" s="37" t="s">
        <v>2316</v>
      </c>
      <c r="D1242" s="37" t="s">
        <v>2320</v>
      </c>
      <c r="E1242" s="38" t="s">
        <v>4678</v>
      </c>
    </row>
    <row r="1243" spans="1:5" x14ac:dyDescent="0.2">
      <c r="A1243" s="39">
        <v>1414</v>
      </c>
      <c r="B1243" s="37" t="s">
        <v>4679</v>
      </c>
      <c r="C1243" s="37" t="s">
        <v>2316</v>
      </c>
      <c r="D1243" s="37" t="s">
        <v>2320</v>
      </c>
      <c r="E1243" s="38" t="s">
        <v>4680</v>
      </c>
    </row>
    <row r="1244" spans="1:5" x14ac:dyDescent="0.2">
      <c r="A1244" s="39">
        <v>1413</v>
      </c>
      <c r="B1244" s="37" t="s">
        <v>4681</v>
      </c>
      <c r="C1244" s="37" t="s">
        <v>2316</v>
      </c>
      <c r="D1244" s="37" t="s">
        <v>2320</v>
      </c>
      <c r="E1244" s="38" t="s">
        <v>4024</v>
      </c>
    </row>
    <row r="1245" spans="1:5" x14ac:dyDescent="0.2">
      <c r="A1245" s="39">
        <v>1412</v>
      </c>
      <c r="B1245" s="37" t="s">
        <v>4682</v>
      </c>
      <c r="C1245" s="37" t="s">
        <v>2316</v>
      </c>
      <c r="D1245" s="37" t="s">
        <v>2320</v>
      </c>
      <c r="E1245" s="38" t="s">
        <v>4683</v>
      </c>
    </row>
    <row r="1246" spans="1:5" x14ac:dyDescent="0.2">
      <c r="A1246" s="39">
        <v>1411</v>
      </c>
      <c r="B1246" s="37" t="s">
        <v>4684</v>
      </c>
      <c r="C1246" s="37" t="s">
        <v>2316</v>
      </c>
      <c r="D1246" s="37" t="s">
        <v>2320</v>
      </c>
      <c r="E1246" s="38" t="s">
        <v>4685</v>
      </c>
    </row>
    <row r="1247" spans="1:5" x14ac:dyDescent="0.2">
      <c r="A1247" s="39">
        <v>1406</v>
      </c>
      <c r="B1247" s="37" t="s">
        <v>4686</v>
      </c>
      <c r="C1247" s="37" t="s">
        <v>2316</v>
      </c>
      <c r="D1247" s="37" t="s">
        <v>2320</v>
      </c>
      <c r="E1247" s="38" t="s">
        <v>4687</v>
      </c>
    </row>
    <row r="1248" spans="1:5" x14ac:dyDescent="0.2">
      <c r="A1248" s="39">
        <v>1407</v>
      </c>
      <c r="B1248" s="37" t="s">
        <v>4688</v>
      </c>
      <c r="C1248" s="37" t="s">
        <v>2316</v>
      </c>
      <c r="D1248" s="37" t="s">
        <v>2320</v>
      </c>
      <c r="E1248" s="38" t="s">
        <v>4689</v>
      </c>
    </row>
    <row r="1249" spans="1:5" x14ac:dyDescent="0.2">
      <c r="A1249" s="39">
        <v>1404</v>
      </c>
      <c r="B1249" s="37" t="s">
        <v>4690</v>
      </c>
      <c r="C1249" s="37" t="s">
        <v>2316</v>
      </c>
      <c r="D1249" s="37" t="s">
        <v>2320</v>
      </c>
      <c r="E1249" s="38" t="s">
        <v>4691</v>
      </c>
    </row>
    <row r="1250" spans="1:5" x14ac:dyDescent="0.2">
      <c r="A1250" s="39">
        <v>11281</v>
      </c>
      <c r="B1250" s="37" t="s">
        <v>4692</v>
      </c>
      <c r="C1250" s="37" t="s">
        <v>2316</v>
      </c>
      <c r="D1250" s="37" t="s">
        <v>2317</v>
      </c>
      <c r="E1250" s="38" t="s">
        <v>4693</v>
      </c>
    </row>
    <row r="1251" spans="1:5" x14ac:dyDescent="0.2">
      <c r="A1251" s="39">
        <v>1442</v>
      </c>
      <c r="B1251" s="37" t="s">
        <v>4694</v>
      </c>
      <c r="C1251" s="37" t="s">
        <v>2316</v>
      </c>
      <c r="D1251" s="37" t="s">
        <v>2320</v>
      </c>
      <c r="E1251" s="38" t="s">
        <v>4695</v>
      </c>
    </row>
    <row r="1252" spans="1:5" x14ac:dyDescent="0.2">
      <c r="A1252" s="39">
        <v>13457</v>
      </c>
      <c r="B1252" s="37" t="s">
        <v>4696</v>
      </c>
      <c r="C1252" s="37" t="s">
        <v>2316</v>
      </c>
      <c r="D1252" s="37" t="s">
        <v>2320</v>
      </c>
      <c r="E1252" s="38" t="s">
        <v>4697</v>
      </c>
    </row>
    <row r="1253" spans="1:5" x14ac:dyDescent="0.2">
      <c r="A1253" s="39">
        <v>40699</v>
      </c>
      <c r="B1253" s="37" t="s">
        <v>4698</v>
      </c>
      <c r="C1253" s="37" t="s">
        <v>2316</v>
      </c>
      <c r="D1253" s="37" t="s">
        <v>2320</v>
      </c>
      <c r="E1253" s="38" t="s">
        <v>4699</v>
      </c>
    </row>
    <row r="1254" spans="1:5" x14ac:dyDescent="0.2">
      <c r="A1254" s="39">
        <v>40701</v>
      </c>
      <c r="B1254" s="37" t="s">
        <v>4700</v>
      </c>
      <c r="C1254" s="37" t="s">
        <v>2316</v>
      </c>
      <c r="D1254" s="37" t="s">
        <v>2320</v>
      </c>
      <c r="E1254" s="38" t="s">
        <v>4701</v>
      </c>
    </row>
    <row r="1255" spans="1:5" x14ac:dyDescent="0.2">
      <c r="A1255" s="39">
        <v>40700</v>
      </c>
      <c r="B1255" s="37" t="s">
        <v>4702</v>
      </c>
      <c r="C1255" s="37" t="s">
        <v>2316</v>
      </c>
      <c r="D1255" s="37" t="s">
        <v>2320</v>
      </c>
      <c r="E1255" s="38" t="s">
        <v>4703</v>
      </c>
    </row>
    <row r="1256" spans="1:5" x14ac:dyDescent="0.2">
      <c r="A1256" s="39">
        <v>13458</v>
      </c>
      <c r="B1256" s="37" t="s">
        <v>4704</v>
      </c>
      <c r="C1256" s="37" t="s">
        <v>2316</v>
      </c>
      <c r="D1256" s="37" t="s">
        <v>2320</v>
      </c>
      <c r="E1256" s="38" t="s">
        <v>4705</v>
      </c>
    </row>
    <row r="1257" spans="1:5" x14ac:dyDescent="0.2">
      <c r="A1257" s="39">
        <v>11134</v>
      </c>
      <c r="B1257" s="37" t="s">
        <v>4706</v>
      </c>
      <c r="C1257" s="37" t="s">
        <v>2327</v>
      </c>
      <c r="D1257" s="37" t="s">
        <v>2320</v>
      </c>
      <c r="E1257" s="38" t="s">
        <v>4707</v>
      </c>
    </row>
    <row r="1258" spans="1:5" x14ac:dyDescent="0.2">
      <c r="A1258" s="39">
        <v>11135</v>
      </c>
      <c r="B1258" s="37" t="s">
        <v>4708</v>
      </c>
      <c r="C1258" s="37" t="s">
        <v>2327</v>
      </c>
      <c r="D1258" s="37" t="s">
        <v>2320</v>
      </c>
      <c r="E1258" s="38" t="s">
        <v>4709</v>
      </c>
    </row>
    <row r="1259" spans="1:5" x14ac:dyDescent="0.2">
      <c r="A1259" s="39">
        <v>11136</v>
      </c>
      <c r="B1259" s="37" t="s">
        <v>4710</v>
      </c>
      <c r="C1259" s="37" t="s">
        <v>2327</v>
      </c>
      <c r="D1259" s="37" t="s">
        <v>2320</v>
      </c>
      <c r="E1259" s="38" t="s">
        <v>4711</v>
      </c>
    </row>
    <row r="1260" spans="1:5" x14ac:dyDescent="0.2">
      <c r="A1260" s="39">
        <v>34743</v>
      </c>
      <c r="B1260" s="37" t="s">
        <v>4712</v>
      </c>
      <c r="C1260" s="37" t="s">
        <v>2327</v>
      </c>
      <c r="D1260" s="37" t="s">
        <v>2320</v>
      </c>
      <c r="E1260" s="38" t="s">
        <v>4713</v>
      </c>
    </row>
    <row r="1261" spans="1:5" x14ac:dyDescent="0.2">
      <c r="A1261" s="39">
        <v>11137</v>
      </c>
      <c r="B1261" s="37" t="s">
        <v>4714</v>
      </c>
      <c r="C1261" s="37" t="s">
        <v>2327</v>
      </c>
      <c r="D1261" s="37" t="s">
        <v>2320</v>
      </c>
      <c r="E1261" s="38" t="s">
        <v>4715</v>
      </c>
    </row>
    <row r="1262" spans="1:5" x14ac:dyDescent="0.2">
      <c r="A1262" s="39">
        <v>34745</v>
      </c>
      <c r="B1262" s="37" t="s">
        <v>4716</v>
      </c>
      <c r="C1262" s="37" t="s">
        <v>2327</v>
      </c>
      <c r="D1262" s="37" t="s">
        <v>2320</v>
      </c>
      <c r="E1262" s="38" t="s">
        <v>4717</v>
      </c>
    </row>
    <row r="1263" spans="1:5" x14ac:dyDescent="0.2">
      <c r="A1263" s="39">
        <v>34746</v>
      </c>
      <c r="B1263" s="37" t="s">
        <v>4718</v>
      </c>
      <c r="C1263" s="37" t="s">
        <v>2327</v>
      </c>
      <c r="D1263" s="37" t="s">
        <v>2320</v>
      </c>
      <c r="E1263" s="38" t="s">
        <v>4719</v>
      </c>
    </row>
    <row r="1264" spans="1:5" x14ac:dyDescent="0.2">
      <c r="A1264" s="39">
        <v>1360</v>
      </c>
      <c r="B1264" s="37" t="s">
        <v>4720</v>
      </c>
      <c r="C1264" s="37" t="s">
        <v>2327</v>
      </c>
      <c r="D1264" s="37" t="s">
        <v>2320</v>
      </c>
      <c r="E1264" s="38" t="s">
        <v>4721</v>
      </c>
    </row>
    <row r="1265" spans="1:5" x14ac:dyDescent="0.2">
      <c r="A1265" s="39">
        <v>36524</v>
      </c>
      <c r="B1265" s="37" t="s">
        <v>4722</v>
      </c>
      <c r="C1265" s="37" t="s">
        <v>2316</v>
      </c>
      <c r="D1265" s="37" t="s">
        <v>2320</v>
      </c>
      <c r="E1265" s="38" t="s">
        <v>4723</v>
      </c>
    </row>
    <row r="1266" spans="1:5" x14ac:dyDescent="0.2">
      <c r="A1266" s="39">
        <v>36526</v>
      </c>
      <c r="B1266" s="37" t="s">
        <v>4724</v>
      </c>
      <c r="C1266" s="37" t="s">
        <v>2316</v>
      </c>
      <c r="D1266" s="37" t="s">
        <v>2320</v>
      </c>
      <c r="E1266" s="38" t="s">
        <v>4725</v>
      </c>
    </row>
    <row r="1267" spans="1:5" x14ac:dyDescent="0.2">
      <c r="A1267" s="39">
        <v>36523</v>
      </c>
      <c r="B1267" s="37" t="s">
        <v>4726</v>
      </c>
      <c r="C1267" s="37" t="s">
        <v>2316</v>
      </c>
      <c r="D1267" s="37" t="s">
        <v>2320</v>
      </c>
      <c r="E1267" s="38" t="s">
        <v>4727</v>
      </c>
    </row>
    <row r="1268" spans="1:5" x14ac:dyDescent="0.2">
      <c r="A1268" s="39">
        <v>36527</v>
      </c>
      <c r="B1268" s="37" t="s">
        <v>4728</v>
      </c>
      <c r="C1268" s="37" t="s">
        <v>2316</v>
      </c>
      <c r="D1268" s="37" t="s">
        <v>2320</v>
      </c>
      <c r="E1268" s="38" t="s">
        <v>4729</v>
      </c>
    </row>
    <row r="1269" spans="1:5" x14ac:dyDescent="0.2">
      <c r="A1269" s="39">
        <v>13803</v>
      </c>
      <c r="B1269" s="37" t="s">
        <v>4730</v>
      </c>
      <c r="C1269" s="37" t="s">
        <v>2316</v>
      </c>
      <c r="D1269" s="37" t="s">
        <v>2317</v>
      </c>
      <c r="E1269" s="38" t="s">
        <v>4731</v>
      </c>
    </row>
    <row r="1270" spans="1:5" x14ac:dyDescent="0.2">
      <c r="A1270" s="39">
        <v>38642</v>
      </c>
      <c r="B1270" s="37" t="s">
        <v>4732</v>
      </c>
      <c r="C1270" s="37" t="s">
        <v>2316</v>
      </c>
      <c r="D1270" s="37" t="s">
        <v>2320</v>
      </c>
      <c r="E1270" s="38" t="s">
        <v>4733</v>
      </c>
    </row>
    <row r="1271" spans="1:5" x14ac:dyDescent="0.2">
      <c r="A1271" s="39">
        <v>36522</v>
      </c>
      <c r="B1271" s="37" t="s">
        <v>4734</v>
      </c>
      <c r="C1271" s="37" t="s">
        <v>2316</v>
      </c>
      <c r="D1271" s="37" t="s">
        <v>2320</v>
      </c>
      <c r="E1271" s="38" t="s">
        <v>4735</v>
      </c>
    </row>
    <row r="1272" spans="1:5" x14ac:dyDescent="0.2">
      <c r="A1272" s="39">
        <v>36525</v>
      </c>
      <c r="B1272" s="37" t="s">
        <v>4736</v>
      </c>
      <c r="C1272" s="37" t="s">
        <v>2316</v>
      </c>
      <c r="D1272" s="37" t="s">
        <v>2320</v>
      </c>
      <c r="E1272" s="38" t="s">
        <v>4737</v>
      </c>
    </row>
    <row r="1273" spans="1:5" x14ac:dyDescent="0.2">
      <c r="A1273" s="39">
        <v>34348</v>
      </c>
      <c r="B1273" s="37" t="s">
        <v>4738</v>
      </c>
      <c r="C1273" s="37" t="s">
        <v>2336</v>
      </c>
      <c r="D1273" s="37" t="s">
        <v>2320</v>
      </c>
      <c r="E1273" s="38" t="s">
        <v>4739</v>
      </c>
    </row>
    <row r="1274" spans="1:5" x14ac:dyDescent="0.2">
      <c r="A1274" s="39">
        <v>34347</v>
      </c>
      <c r="B1274" s="37" t="s">
        <v>4740</v>
      </c>
      <c r="C1274" s="37" t="s">
        <v>2336</v>
      </c>
      <c r="D1274" s="37" t="s">
        <v>2320</v>
      </c>
      <c r="E1274" s="38" t="s">
        <v>4741</v>
      </c>
    </row>
    <row r="1275" spans="1:5" x14ac:dyDescent="0.2">
      <c r="A1275" s="39">
        <v>11146</v>
      </c>
      <c r="B1275" s="37" t="s">
        <v>4742</v>
      </c>
      <c r="C1275" s="37" t="s">
        <v>2657</v>
      </c>
      <c r="D1275" s="37" t="s">
        <v>2320</v>
      </c>
      <c r="E1275" s="38" t="s">
        <v>4743</v>
      </c>
    </row>
    <row r="1276" spans="1:5" x14ac:dyDescent="0.2">
      <c r="A1276" s="39">
        <v>11147</v>
      </c>
      <c r="B1276" s="37" t="s">
        <v>4744</v>
      </c>
      <c r="C1276" s="37" t="s">
        <v>2657</v>
      </c>
      <c r="D1276" s="37" t="s">
        <v>2320</v>
      </c>
      <c r="E1276" s="38" t="s">
        <v>4745</v>
      </c>
    </row>
    <row r="1277" spans="1:5" x14ac:dyDescent="0.2">
      <c r="A1277" s="39">
        <v>34872</v>
      </c>
      <c r="B1277" s="37" t="s">
        <v>4746</v>
      </c>
      <c r="C1277" s="37" t="s">
        <v>2657</v>
      </c>
      <c r="D1277" s="37" t="s">
        <v>2320</v>
      </c>
      <c r="E1277" s="38" t="s">
        <v>4747</v>
      </c>
    </row>
    <row r="1278" spans="1:5" x14ac:dyDescent="0.2">
      <c r="A1278" s="39">
        <v>34491</v>
      </c>
      <c r="B1278" s="37" t="s">
        <v>4748</v>
      </c>
      <c r="C1278" s="37" t="s">
        <v>2657</v>
      </c>
      <c r="D1278" s="37" t="s">
        <v>2320</v>
      </c>
      <c r="E1278" s="38" t="s">
        <v>4749</v>
      </c>
    </row>
    <row r="1279" spans="1:5" x14ac:dyDescent="0.2">
      <c r="A1279" s="39">
        <v>34770</v>
      </c>
      <c r="B1279" s="37" t="s">
        <v>4750</v>
      </c>
      <c r="C1279" s="37" t="s">
        <v>4465</v>
      </c>
      <c r="D1279" s="37" t="s">
        <v>2320</v>
      </c>
      <c r="E1279" s="38" t="s">
        <v>4751</v>
      </c>
    </row>
    <row r="1280" spans="1:5" x14ac:dyDescent="0.2">
      <c r="A1280" s="39">
        <v>1518</v>
      </c>
      <c r="B1280" s="37" t="s">
        <v>4752</v>
      </c>
      <c r="C1280" s="37" t="s">
        <v>4465</v>
      </c>
      <c r="D1280" s="37" t="s">
        <v>2317</v>
      </c>
      <c r="E1280" s="38" t="s">
        <v>4753</v>
      </c>
    </row>
    <row r="1281" spans="1:5" x14ac:dyDescent="0.2">
      <c r="A1281" s="39">
        <v>41965</v>
      </c>
      <c r="B1281" s="37" t="s">
        <v>4754</v>
      </c>
      <c r="C1281" s="37" t="s">
        <v>4465</v>
      </c>
      <c r="D1281" s="37" t="s">
        <v>2320</v>
      </c>
      <c r="E1281" s="38" t="s">
        <v>4755</v>
      </c>
    </row>
    <row r="1282" spans="1:5" x14ac:dyDescent="0.2">
      <c r="A1282" s="39">
        <v>34492</v>
      </c>
      <c r="B1282" s="37" t="s">
        <v>4756</v>
      </c>
      <c r="C1282" s="37" t="s">
        <v>2657</v>
      </c>
      <c r="D1282" s="37" t="s">
        <v>2317</v>
      </c>
      <c r="E1282" s="38" t="s">
        <v>4757</v>
      </c>
    </row>
    <row r="1283" spans="1:5" x14ac:dyDescent="0.2">
      <c r="A1283" s="39">
        <v>1524</v>
      </c>
      <c r="B1283" s="37" t="s">
        <v>4758</v>
      </c>
      <c r="C1283" s="37" t="s">
        <v>2657</v>
      </c>
      <c r="D1283" s="37" t="s">
        <v>2320</v>
      </c>
      <c r="E1283" s="38" t="s">
        <v>4759</v>
      </c>
    </row>
    <row r="1284" spans="1:5" x14ac:dyDescent="0.2">
      <c r="A1284" s="39">
        <v>38404</v>
      </c>
      <c r="B1284" s="37" t="s">
        <v>4760</v>
      </c>
      <c r="C1284" s="37" t="s">
        <v>2657</v>
      </c>
      <c r="D1284" s="37" t="s">
        <v>2320</v>
      </c>
      <c r="E1284" s="38" t="s">
        <v>4761</v>
      </c>
    </row>
    <row r="1285" spans="1:5" x14ac:dyDescent="0.2">
      <c r="A1285" s="39">
        <v>39849</v>
      </c>
      <c r="B1285" s="37" t="s">
        <v>4762</v>
      </c>
      <c r="C1285" s="37" t="s">
        <v>2657</v>
      </c>
      <c r="D1285" s="37" t="s">
        <v>2320</v>
      </c>
      <c r="E1285" s="38" t="s">
        <v>4763</v>
      </c>
    </row>
    <row r="1286" spans="1:5" x14ac:dyDescent="0.2">
      <c r="A1286" s="39">
        <v>38464</v>
      </c>
      <c r="B1286" s="37" t="s">
        <v>4764</v>
      </c>
      <c r="C1286" s="37" t="s">
        <v>2657</v>
      </c>
      <c r="D1286" s="37" t="s">
        <v>2320</v>
      </c>
      <c r="E1286" s="38" t="s">
        <v>4765</v>
      </c>
    </row>
    <row r="1287" spans="1:5" x14ac:dyDescent="0.2">
      <c r="A1287" s="39">
        <v>34493</v>
      </c>
      <c r="B1287" s="37" t="s">
        <v>4766</v>
      </c>
      <c r="C1287" s="37" t="s">
        <v>2657</v>
      </c>
      <c r="D1287" s="37" t="s">
        <v>2320</v>
      </c>
      <c r="E1287" s="38" t="s">
        <v>4767</v>
      </c>
    </row>
    <row r="1288" spans="1:5" x14ac:dyDescent="0.2">
      <c r="A1288" s="39">
        <v>1527</v>
      </c>
      <c r="B1288" s="37" t="s">
        <v>4768</v>
      </c>
      <c r="C1288" s="37" t="s">
        <v>2657</v>
      </c>
      <c r="D1288" s="37" t="s">
        <v>2320</v>
      </c>
      <c r="E1288" s="38" t="s">
        <v>4769</v>
      </c>
    </row>
    <row r="1289" spans="1:5" x14ac:dyDescent="0.2">
      <c r="A1289" s="39">
        <v>38405</v>
      </c>
      <c r="B1289" s="37" t="s">
        <v>4770</v>
      </c>
      <c r="C1289" s="37" t="s">
        <v>2657</v>
      </c>
      <c r="D1289" s="37" t="s">
        <v>2320</v>
      </c>
      <c r="E1289" s="38" t="s">
        <v>4771</v>
      </c>
    </row>
    <row r="1290" spans="1:5" x14ac:dyDescent="0.2">
      <c r="A1290" s="39">
        <v>38408</v>
      </c>
      <c r="B1290" s="37" t="s">
        <v>4772</v>
      </c>
      <c r="C1290" s="37" t="s">
        <v>2657</v>
      </c>
      <c r="D1290" s="37" t="s">
        <v>2320</v>
      </c>
      <c r="E1290" s="38" t="s">
        <v>4773</v>
      </c>
    </row>
    <row r="1291" spans="1:5" x14ac:dyDescent="0.2">
      <c r="A1291" s="39">
        <v>34494</v>
      </c>
      <c r="B1291" s="37" t="s">
        <v>4774</v>
      </c>
      <c r="C1291" s="37" t="s">
        <v>2657</v>
      </c>
      <c r="D1291" s="37" t="s">
        <v>2320</v>
      </c>
      <c r="E1291" s="38" t="s">
        <v>4775</v>
      </c>
    </row>
    <row r="1292" spans="1:5" x14ac:dyDescent="0.2">
      <c r="A1292" s="39">
        <v>1525</v>
      </c>
      <c r="B1292" s="37" t="s">
        <v>4776</v>
      </c>
      <c r="C1292" s="37" t="s">
        <v>2657</v>
      </c>
      <c r="D1292" s="37" t="s">
        <v>2320</v>
      </c>
      <c r="E1292" s="38" t="s">
        <v>4777</v>
      </c>
    </row>
    <row r="1293" spans="1:5" x14ac:dyDescent="0.2">
      <c r="A1293" s="39">
        <v>38406</v>
      </c>
      <c r="B1293" s="37" t="s">
        <v>4778</v>
      </c>
      <c r="C1293" s="37" t="s">
        <v>2657</v>
      </c>
      <c r="D1293" s="37" t="s">
        <v>2320</v>
      </c>
      <c r="E1293" s="38" t="s">
        <v>4779</v>
      </c>
    </row>
    <row r="1294" spans="1:5" x14ac:dyDescent="0.2">
      <c r="A1294" s="39">
        <v>38409</v>
      </c>
      <c r="B1294" s="37" t="s">
        <v>4780</v>
      </c>
      <c r="C1294" s="37" t="s">
        <v>2657</v>
      </c>
      <c r="D1294" s="37" t="s">
        <v>2320</v>
      </c>
      <c r="E1294" s="38" t="s">
        <v>4781</v>
      </c>
    </row>
    <row r="1295" spans="1:5" x14ac:dyDescent="0.2">
      <c r="A1295" s="39">
        <v>43360</v>
      </c>
      <c r="B1295" s="37" t="s">
        <v>4782</v>
      </c>
      <c r="C1295" s="37" t="s">
        <v>2657</v>
      </c>
      <c r="D1295" s="37" t="s">
        <v>2320</v>
      </c>
      <c r="E1295" s="38" t="s">
        <v>4783</v>
      </c>
    </row>
    <row r="1296" spans="1:5" x14ac:dyDescent="0.2">
      <c r="A1296" s="39">
        <v>34495</v>
      </c>
      <c r="B1296" s="37" t="s">
        <v>4784</v>
      </c>
      <c r="C1296" s="37" t="s">
        <v>2657</v>
      </c>
      <c r="D1296" s="37" t="s">
        <v>2320</v>
      </c>
      <c r="E1296" s="38" t="s">
        <v>4785</v>
      </c>
    </row>
    <row r="1297" spans="1:5" x14ac:dyDescent="0.2">
      <c r="A1297" s="39">
        <v>11145</v>
      </c>
      <c r="B1297" s="37" t="s">
        <v>4786</v>
      </c>
      <c r="C1297" s="37" t="s">
        <v>2657</v>
      </c>
      <c r="D1297" s="37" t="s">
        <v>2320</v>
      </c>
      <c r="E1297" s="38" t="s">
        <v>4747</v>
      </c>
    </row>
    <row r="1298" spans="1:5" x14ac:dyDescent="0.2">
      <c r="A1298" s="39">
        <v>34496</v>
      </c>
      <c r="B1298" s="37" t="s">
        <v>4787</v>
      </c>
      <c r="C1298" s="37" t="s">
        <v>2657</v>
      </c>
      <c r="D1298" s="37" t="s">
        <v>2320</v>
      </c>
      <c r="E1298" s="38" t="s">
        <v>4788</v>
      </c>
    </row>
    <row r="1299" spans="1:5" x14ac:dyDescent="0.2">
      <c r="A1299" s="39">
        <v>34479</v>
      </c>
      <c r="B1299" s="37" t="s">
        <v>4789</v>
      </c>
      <c r="C1299" s="37" t="s">
        <v>2657</v>
      </c>
      <c r="D1299" s="37" t="s">
        <v>2320</v>
      </c>
      <c r="E1299" s="38" t="s">
        <v>4749</v>
      </c>
    </row>
    <row r="1300" spans="1:5" x14ac:dyDescent="0.2">
      <c r="A1300" s="39">
        <v>34481</v>
      </c>
      <c r="B1300" s="37" t="s">
        <v>4790</v>
      </c>
      <c r="C1300" s="37" t="s">
        <v>2657</v>
      </c>
      <c r="D1300" s="37" t="s">
        <v>2320</v>
      </c>
      <c r="E1300" s="38" t="s">
        <v>4791</v>
      </c>
    </row>
    <row r="1301" spans="1:5" x14ac:dyDescent="0.2">
      <c r="A1301" s="39">
        <v>34483</v>
      </c>
      <c r="B1301" s="37" t="s">
        <v>4792</v>
      </c>
      <c r="C1301" s="37" t="s">
        <v>2657</v>
      </c>
      <c r="D1301" s="37" t="s">
        <v>2320</v>
      </c>
      <c r="E1301" s="38" t="s">
        <v>4793</v>
      </c>
    </row>
    <row r="1302" spans="1:5" x14ac:dyDescent="0.2">
      <c r="A1302" s="39">
        <v>34485</v>
      </c>
      <c r="B1302" s="37" t="s">
        <v>4794</v>
      </c>
      <c r="C1302" s="37" t="s">
        <v>2657</v>
      </c>
      <c r="D1302" s="37" t="s">
        <v>2320</v>
      </c>
      <c r="E1302" s="38" t="s">
        <v>4795</v>
      </c>
    </row>
    <row r="1303" spans="1:5" x14ac:dyDescent="0.2">
      <c r="A1303" s="39">
        <v>14041</v>
      </c>
      <c r="B1303" s="37" t="s">
        <v>4796</v>
      </c>
      <c r="C1303" s="37" t="s">
        <v>2657</v>
      </c>
      <c r="D1303" s="37" t="s">
        <v>2320</v>
      </c>
      <c r="E1303" s="38" t="s">
        <v>4797</v>
      </c>
    </row>
    <row r="1304" spans="1:5" x14ac:dyDescent="0.2">
      <c r="A1304" s="39">
        <v>1523</v>
      </c>
      <c r="B1304" s="37" t="s">
        <v>4798</v>
      </c>
      <c r="C1304" s="37" t="s">
        <v>2657</v>
      </c>
      <c r="D1304" s="37" t="s">
        <v>2320</v>
      </c>
      <c r="E1304" s="38" t="s">
        <v>4799</v>
      </c>
    </row>
    <row r="1305" spans="1:5" x14ac:dyDescent="0.2">
      <c r="A1305" s="39">
        <v>14052</v>
      </c>
      <c r="B1305" s="37" t="s">
        <v>4800</v>
      </c>
      <c r="C1305" s="37" t="s">
        <v>2316</v>
      </c>
      <c r="D1305" s="37" t="s">
        <v>2320</v>
      </c>
      <c r="E1305" s="38" t="s">
        <v>4801</v>
      </c>
    </row>
    <row r="1306" spans="1:5" x14ac:dyDescent="0.2">
      <c r="A1306" s="39">
        <v>14054</v>
      </c>
      <c r="B1306" s="37" t="s">
        <v>4802</v>
      </c>
      <c r="C1306" s="37" t="s">
        <v>2316</v>
      </c>
      <c r="D1306" s="37" t="s">
        <v>2320</v>
      </c>
      <c r="E1306" s="38" t="s">
        <v>4803</v>
      </c>
    </row>
    <row r="1307" spans="1:5" x14ac:dyDescent="0.2">
      <c r="A1307" s="39">
        <v>14053</v>
      </c>
      <c r="B1307" s="37" t="s">
        <v>4804</v>
      </c>
      <c r="C1307" s="37" t="s">
        <v>2316</v>
      </c>
      <c r="D1307" s="37" t="s">
        <v>2320</v>
      </c>
      <c r="E1307" s="38" t="s">
        <v>4805</v>
      </c>
    </row>
    <row r="1308" spans="1:5" x14ac:dyDescent="0.2">
      <c r="A1308" s="39">
        <v>2558</v>
      </c>
      <c r="B1308" s="37" t="s">
        <v>4806</v>
      </c>
      <c r="C1308" s="37" t="s">
        <v>2316</v>
      </c>
      <c r="D1308" s="37" t="s">
        <v>2320</v>
      </c>
      <c r="E1308" s="38" t="s">
        <v>4807</v>
      </c>
    </row>
    <row r="1309" spans="1:5" x14ac:dyDescent="0.2">
      <c r="A1309" s="39">
        <v>2560</v>
      </c>
      <c r="B1309" s="37" t="s">
        <v>4808</v>
      </c>
      <c r="C1309" s="37" t="s">
        <v>2316</v>
      </c>
      <c r="D1309" s="37" t="s">
        <v>2320</v>
      </c>
      <c r="E1309" s="38" t="s">
        <v>4809</v>
      </c>
    </row>
    <row r="1310" spans="1:5" x14ac:dyDescent="0.2">
      <c r="A1310" s="39">
        <v>2559</v>
      </c>
      <c r="B1310" s="37" t="s">
        <v>4810</v>
      </c>
      <c r="C1310" s="37" t="s">
        <v>2316</v>
      </c>
      <c r="D1310" s="37" t="s">
        <v>2317</v>
      </c>
      <c r="E1310" s="38" t="s">
        <v>4811</v>
      </c>
    </row>
    <row r="1311" spans="1:5" x14ac:dyDescent="0.2">
      <c r="A1311" s="39">
        <v>2592</v>
      </c>
      <c r="B1311" s="37" t="s">
        <v>4812</v>
      </c>
      <c r="C1311" s="37" t="s">
        <v>2316</v>
      </c>
      <c r="D1311" s="37" t="s">
        <v>2320</v>
      </c>
      <c r="E1311" s="38" t="s">
        <v>4813</v>
      </c>
    </row>
    <row r="1312" spans="1:5" x14ac:dyDescent="0.2">
      <c r="A1312" s="39">
        <v>2566</v>
      </c>
      <c r="B1312" s="37" t="s">
        <v>4814</v>
      </c>
      <c r="C1312" s="37" t="s">
        <v>2316</v>
      </c>
      <c r="D1312" s="37" t="s">
        <v>2320</v>
      </c>
      <c r="E1312" s="38" t="s">
        <v>4815</v>
      </c>
    </row>
    <row r="1313" spans="1:5" x14ac:dyDescent="0.2">
      <c r="A1313" s="39">
        <v>2589</v>
      </c>
      <c r="B1313" s="37" t="s">
        <v>4816</v>
      </c>
      <c r="C1313" s="37" t="s">
        <v>2316</v>
      </c>
      <c r="D1313" s="37" t="s">
        <v>2320</v>
      </c>
      <c r="E1313" s="38" t="s">
        <v>4817</v>
      </c>
    </row>
    <row r="1314" spans="1:5" x14ac:dyDescent="0.2">
      <c r="A1314" s="39">
        <v>2591</v>
      </c>
      <c r="B1314" s="37" t="s">
        <v>4818</v>
      </c>
      <c r="C1314" s="37" t="s">
        <v>2316</v>
      </c>
      <c r="D1314" s="37" t="s">
        <v>2320</v>
      </c>
      <c r="E1314" s="38" t="s">
        <v>4819</v>
      </c>
    </row>
    <row r="1315" spans="1:5" x14ac:dyDescent="0.2">
      <c r="A1315" s="39">
        <v>2590</v>
      </c>
      <c r="B1315" s="37" t="s">
        <v>4820</v>
      </c>
      <c r="C1315" s="37" t="s">
        <v>2316</v>
      </c>
      <c r="D1315" s="37" t="s">
        <v>2320</v>
      </c>
      <c r="E1315" s="38" t="s">
        <v>4821</v>
      </c>
    </row>
    <row r="1316" spans="1:5" x14ac:dyDescent="0.2">
      <c r="A1316" s="39">
        <v>2567</v>
      </c>
      <c r="B1316" s="37" t="s">
        <v>4822</v>
      </c>
      <c r="C1316" s="37" t="s">
        <v>2316</v>
      </c>
      <c r="D1316" s="37" t="s">
        <v>2320</v>
      </c>
      <c r="E1316" s="38" t="s">
        <v>4823</v>
      </c>
    </row>
    <row r="1317" spans="1:5" x14ac:dyDescent="0.2">
      <c r="A1317" s="39">
        <v>2565</v>
      </c>
      <c r="B1317" s="37" t="s">
        <v>4824</v>
      </c>
      <c r="C1317" s="37" t="s">
        <v>2316</v>
      </c>
      <c r="D1317" s="37" t="s">
        <v>2320</v>
      </c>
      <c r="E1317" s="38" t="s">
        <v>4825</v>
      </c>
    </row>
    <row r="1318" spans="1:5" x14ac:dyDescent="0.2">
      <c r="A1318" s="39">
        <v>2568</v>
      </c>
      <c r="B1318" s="37" t="s">
        <v>4826</v>
      </c>
      <c r="C1318" s="37" t="s">
        <v>2316</v>
      </c>
      <c r="D1318" s="37" t="s">
        <v>2320</v>
      </c>
      <c r="E1318" s="38" t="s">
        <v>4827</v>
      </c>
    </row>
    <row r="1319" spans="1:5" x14ac:dyDescent="0.2">
      <c r="A1319" s="39">
        <v>2594</v>
      </c>
      <c r="B1319" s="37" t="s">
        <v>4828</v>
      </c>
      <c r="C1319" s="37" t="s">
        <v>2316</v>
      </c>
      <c r="D1319" s="37" t="s">
        <v>2320</v>
      </c>
      <c r="E1319" s="38" t="s">
        <v>4829</v>
      </c>
    </row>
    <row r="1320" spans="1:5" x14ac:dyDescent="0.2">
      <c r="A1320" s="39">
        <v>2587</v>
      </c>
      <c r="B1320" s="37" t="s">
        <v>4830</v>
      </c>
      <c r="C1320" s="37" t="s">
        <v>2316</v>
      </c>
      <c r="D1320" s="37" t="s">
        <v>2320</v>
      </c>
      <c r="E1320" s="38" t="s">
        <v>4831</v>
      </c>
    </row>
    <row r="1321" spans="1:5" x14ac:dyDescent="0.2">
      <c r="A1321" s="39">
        <v>2588</v>
      </c>
      <c r="B1321" s="37" t="s">
        <v>4832</v>
      </c>
      <c r="C1321" s="37" t="s">
        <v>2316</v>
      </c>
      <c r="D1321" s="37" t="s">
        <v>2320</v>
      </c>
      <c r="E1321" s="38" t="s">
        <v>4833</v>
      </c>
    </row>
    <row r="1322" spans="1:5" x14ac:dyDescent="0.2">
      <c r="A1322" s="39">
        <v>2569</v>
      </c>
      <c r="B1322" s="37" t="s">
        <v>4834</v>
      </c>
      <c r="C1322" s="37" t="s">
        <v>2316</v>
      </c>
      <c r="D1322" s="37" t="s">
        <v>2320</v>
      </c>
      <c r="E1322" s="38" t="s">
        <v>4835</v>
      </c>
    </row>
    <row r="1323" spans="1:5" x14ac:dyDescent="0.2">
      <c r="A1323" s="39">
        <v>2570</v>
      </c>
      <c r="B1323" s="37" t="s">
        <v>4836</v>
      </c>
      <c r="C1323" s="37" t="s">
        <v>2316</v>
      </c>
      <c r="D1323" s="37" t="s">
        <v>2320</v>
      </c>
      <c r="E1323" s="38" t="s">
        <v>4837</v>
      </c>
    </row>
    <row r="1324" spans="1:5" x14ac:dyDescent="0.2">
      <c r="A1324" s="39">
        <v>2571</v>
      </c>
      <c r="B1324" s="37" t="s">
        <v>4838</v>
      </c>
      <c r="C1324" s="37" t="s">
        <v>2316</v>
      </c>
      <c r="D1324" s="37" t="s">
        <v>2320</v>
      </c>
      <c r="E1324" s="38" t="s">
        <v>4839</v>
      </c>
    </row>
    <row r="1325" spans="1:5" x14ac:dyDescent="0.2">
      <c r="A1325" s="39">
        <v>2593</v>
      </c>
      <c r="B1325" s="37" t="s">
        <v>4840</v>
      </c>
      <c r="C1325" s="37" t="s">
        <v>2316</v>
      </c>
      <c r="D1325" s="37" t="s">
        <v>2320</v>
      </c>
      <c r="E1325" s="38" t="s">
        <v>4841</v>
      </c>
    </row>
    <row r="1326" spans="1:5" x14ac:dyDescent="0.2">
      <c r="A1326" s="39">
        <v>2572</v>
      </c>
      <c r="B1326" s="37" t="s">
        <v>4842</v>
      </c>
      <c r="C1326" s="37" t="s">
        <v>2316</v>
      </c>
      <c r="D1326" s="37" t="s">
        <v>2320</v>
      </c>
      <c r="E1326" s="38" t="s">
        <v>4843</v>
      </c>
    </row>
    <row r="1327" spans="1:5" x14ac:dyDescent="0.2">
      <c r="A1327" s="39">
        <v>2595</v>
      </c>
      <c r="B1327" s="37" t="s">
        <v>4844</v>
      </c>
      <c r="C1327" s="37" t="s">
        <v>2316</v>
      </c>
      <c r="D1327" s="37" t="s">
        <v>2320</v>
      </c>
      <c r="E1327" s="38" t="s">
        <v>4845</v>
      </c>
    </row>
    <row r="1328" spans="1:5" x14ac:dyDescent="0.2">
      <c r="A1328" s="39">
        <v>2576</v>
      </c>
      <c r="B1328" s="37" t="s">
        <v>4846</v>
      </c>
      <c r="C1328" s="37" t="s">
        <v>2316</v>
      </c>
      <c r="D1328" s="37" t="s">
        <v>2320</v>
      </c>
      <c r="E1328" s="38" t="s">
        <v>3839</v>
      </c>
    </row>
    <row r="1329" spans="1:5" x14ac:dyDescent="0.2">
      <c r="A1329" s="39">
        <v>2575</v>
      </c>
      <c r="B1329" s="37" t="s">
        <v>4847</v>
      </c>
      <c r="C1329" s="37" t="s">
        <v>2316</v>
      </c>
      <c r="D1329" s="37" t="s">
        <v>2320</v>
      </c>
      <c r="E1329" s="38" t="s">
        <v>4848</v>
      </c>
    </row>
    <row r="1330" spans="1:5" x14ac:dyDescent="0.2">
      <c r="A1330" s="39">
        <v>2573</v>
      </c>
      <c r="B1330" s="37" t="s">
        <v>4849</v>
      </c>
      <c r="C1330" s="37" t="s">
        <v>2316</v>
      </c>
      <c r="D1330" s="37" t="s">
        <v>2320</v>
      </c>
      <c r="E1330" s="38" t="s">
        <v>4850</v>
      </c>
    </row>
    <row r="1331" spans="1:5" x14ac:dyDescent="0.2">
      <c r="A1331" s="39">
        <v>2586</v>
      </c>
      <c r="B1331" s="37" t="s">
        <v>4851</v>
      </c>
      <c r="C1331" s="37" t="s">
        <v>2316</v>
      </c>
      <c r="D1331" s="37" t="s">
        <v>2320</v>
      </c>
      <c r="E1331" s="38" t="s">
        <v>4852</v>
      </c>
    </row>
    <row r="1332" spans="1:5" x14ac:dyDescent="0.2">
      <c r="A1332" s="39">
        <v>2577</v>
      </c>
      <c r="B1332" s="37" t="s">
        <v>4853</v>
      </c>
      <c r="C1332" s="37" t="s">
        <v>2316</v>
      </c>
      <c r="D1332" s="37" t="s">
        <v>2320</v>
      </c>
      <c r="E1332" s="38" t="s">
        <v>4097</v>
      </c>
    </row>
    <row r="1333" spans="1:5" x14ac:dyDescent="0.2">
      <c r="A1333" s="39">
        <v>2574</v>
      </c>
      <c r="B1333" s="37" t="s">
        <v>4854</v>
      </c>
      <c r="C1333" s="37" t="s">
        <v>2316</v>
      </c>
      <c r="D1333" s="37" t="s">
        <v>2320</v>
      </c>
      <c r="E1333" s="38" t="s">
        <v>4516</v>
      </c>
    </row>
    <row r="1334" spans="1:5" x14ac:dyDescent="0.2">
      <c r="A1334" s="39">
        <v>2578</v>
      </c>
      <c r="B1334" s="37" t="s">
        <v>4855</v>
      </c>
      <c r="C1334" s="37" t="s">
        <v>2316</v>
      </c>
      <c r="D1334" s="37" t="s">
        <v>2320</v>
      </c>
      <c r="E1334" s="38" t="s">
        <v>4856</v>
      </c>
    </row>
    <row r="1335" spans="1:5" x14ac:dyDescent="0.2">
      <c r="A1335" s="39">
        <v>2585</v>
      </c>
      <c r="B1335" s="37" t="s">
        <v>4857</v>
      </c>
      <c r="C1335" s="37" t="s">
        <v>2316</v>
      </c>
      <c r="D1335" s="37" t="s">
        <v>2320</v>
      </c>
      <c r="E1335" s="38" t="s">
        <v>4858</v>
      </c>
    </row>
    <row r="1336" spans="1:5" x14ac:dyDescent="0.2">
      <c r="A1336" s="39">
        <v>12008</v>
      </c>
      <c r="B1336" s="37" t="s">
        <v>4859</v>
      </c>
      <c r="C1336" s="37" t="s">
        <v>2316</v>
      </c>
      <c r="D1336" s="37" t="s">
        <v>2320</v>
      </c>
      <c r="E1336" s="38" t="s">
        <v>4860</v>
      </c>
    </row>
    <row r="1337" spans="1:5" x14ac:dyDescent="0.2">
      <c r="A1337" s="39">
        <v>2582</v>
      </c>
      <c r="B1337" s="37" t="s">
        <v>4861</v>
      </c>
      <c r="C1337" s="37" t="s">
        <v>2316</v>
      </c>
      <c r="D1337" s="37" t="s">
        <v>2320</v>
      </c>
      <c r="E1337" s="38" t="s">
        <v>4862</v>
      </c>
    </row>
    <row r="1338" spans="1:5" x14ac:dyDescent="0.2">
      <c r="A1338" s="39">
        <v>2597</v>
      </c>
      <c r="B1338" s="37" t="s">
        <v>4863</v>
      </c>
      <c r="C1338" s="37" t="s">
        <v>2316</v>
      </c>
      <c r="D1338" s="37" t="s">
        <v>2320</v>
      </c>
      <c r="E1338" s="38" t="s">
        <v>4864</v>
      </c>
    </row>
    <row r="1339" spans="1:5" x14ac:dyDescent="0.2">
      <c r="A1339" s="39">
        <v>2579</v>
      </c>
      <c r="B1339" s="37" t="s">
        <v>4865</v>
      </c>
      <c r="C1339" s="37" t="s">
        <v>2316</v>
      </c>
      <c r="D1339" s="37" t="s">
        <v>2320</v>
      </c>
      <c r="E1339" s="38" t="s">
        <v>4866</v>
      </c>
    </row>
    <row r="1340" spans="1:5" x14ac:dyDescent="0.2">
      <c r="A1340" s="39">
        <v>2581</v>
      </c>
      <c r="B1340" s="37" t="s">
        <v>4867</v>
      </c>
      <c r="C1340" s="37" t="s">
        <v>2316</v>
      </c>
      <c r="D1340" s="37" t="s">
        <v>2320</v>
      </c>
      <c r="E1340" s="38" t="s">
        <v>4868</v>
      </c>
    </row>
    <row r="1341" spans="1:5" x14ac:dyDescent="0.2">
      <c r="A1341" s="39">
        <v>2596</v>
      </c>
      <c r="B1341" s="37" t="s">
        <v>4869</v>
      </c>
      <c r="C1341" s="37" t="s">
        <v>2316</v>
      </c>
      <c r="D1341" s="37" t="s">
        <v>2320</v>
      </c>
      <c r="E1341" s="38" t="s">
        <v>4870</v>
      </c>
    </row>
    <row r="1342" spans="1:5" x14ac:dyDescent="0.2">
      <c r="A1342" s="39">
        <v>2580</v>
      </c>
      <c r="B1342" s="37" t="s">
        <v>4871</v>
      </c>
      <c r="C1342" s="37" t="s">
        <v>2316</v>
      </c>
      <c r="D1342" s="37" t="s">
        <v>2320</v>
      </c>
      <c r="E1342" s="38" t="s">
        <v>4872</v>
      </c>
    </row>
    <row r="1343" spans="1:5" x14ac:dyDescent="0.2">
      <c r="A1343" s="39">
        <v>2583</v>
      </c>
      <c r="B1343" s="37" t="s">
        <v>4873</v>
      </c>
      <c r="C1343" s="37" t="s">
        <v>2316</v>
      </c>
      <c r="D1343" s="37" t="s">
        <v>2320</v>
      </c>
      <c r="E1343" s="38" t="s">
        <v>4874</v>
      </c>
    </row>
    <row r="1344" spans="1:5" x14ac:dyDescent="0.2">
      <c r="A1344" s="39">
        <v>2584</v>
      </c>
      <c r="B1344" s="37" t="s">
        <v>4875</v>
      </c>
      <c r="C1344" s="37" t="s">
        <v>2316</v>
      </c>
      <c r="D1344" s="37" t="s">
        <v>2320</v>
      </c>
      <c r="E1344" s="38" t="s">
        <v>4876</v>
      </c>
    </row>
    <row r="1345" spans="1:5" x14ac:dyDescent="0.2">
      <c r="A1345" s="39">
        <v>12010</v>
      </c>
      <c r="B1345" s="37" t="s">
        <v>4877</v>
      </c>
      <c r="C1345" s="37" t="s">
        <v>2316</v>
      </c>
      <c r="D1345" s="37" t="s">
        <v>2320</v>
      </c>
      <c r="E1345" s="38" t="s">
        <v>4878</v>
      </c>
    </row>
    <row r="1346" spans="1:5" x14ac:dyDescent="0.2">
      <c r="A1346" s="39">
        <v>39329</v>
      </c>
      <c r="B1346" s="37" t="s">
        <v>4879</v>
      </c>
      <c r="C1346" s="37" t="s">
        <v>2316</v>
      </c>
      <c r="D1346" s="37" t="s">
        <v>2320</v>
      </c>
      <c r="E1346" s="38" t="s">
        <v>4551</v>
      </c>
    </row>
    <row r="1347" spans="1:5" x14ac:dyDescent="0.2">
      <c r="A1347" s="39">
        <v>39330</v>
      </c>
      <c r="B1347" s="37" t="s">
        <v>4880</v>
      </c>
      <c r="C1347" s="37" t="s">
        <v>2316</v>
      </c>
      <c r="D1347" s="37" t="s">
        <v>2320</v>
      </c>
      <c r="E1347" s="38" t="s">
        <v>4411</v>
      </c>
    </row>
    <row r="1348" spans="1:5" x14ac:dyDescent="0.2">
      <c r="A1348" s="39">
        <v>39332</v>
      </c>
      <c r="B1348" s="37" t="s">
        <v>4881</v>
      </c>
      <c r="C1348" s="37" t="s">
        <v>2316</v>
      </c>
      <c r="D1348" s="37" t="s">
        <v>2320</v>
      </c>
      <c r="E1348" s="38" t="s">
        <v>4882</v>
      </c>
    </row>
    <row r="1349" spans="1:5" x14ac:dyDescent="0.2">
      <c r="A1349" s="39">
        <v>39331</v>
      </c>
      <c r="B1349" s="37" t="s">
        <v>4883</v>
      </c>
      <c r="C1349" s="37" t="s">
        <v>2316</v>
      </c>
      <c r="D1349" s="37" t="s">
        <v>2320</v>
      </c>
      <c r="E1349" s="38" t="s">
        <v>4884</v>
      </c>
    </row>
    <row r="1350" spans="1:5" x14ac:dyDescent="0.2">
      <c r="A1350" s="39">
        <v>39333</v>
      </c>
      <c r="B1350" s="37" t="s">
        <v>4885</v>
      </c>
      <c r="C1350" s="37" t="s">
        <v>2316</v>
      </c>
      <c r="D1350" s="37" t="s">
        <v>2320</v>
      </c>
      <c r="E1350" s="38" t="s">
        <v>4886</v>
      </c>
    </row>
    <row r="1351" spans="1:5" x14ac:dyDescent="0.2">
      <c r="A1351" s="39">
        <v>39335</v>
      </c>
      <c r="B1351" s="37" t="s">
        <v>4887</v>
      </c>
      <c r="C1351" s="37" t="s">
        <v>2316</v>
      </c>
      <c r="D1351" s="37" t="s">
        <v>2320</v>
      </c>
      <c r="E1351" s="38" t="s">
        <v>4888</v>
      </c>
    </row>
    <row r="1352" spans="1:5" x14ac:dyDescent="0.2">
      <c r="A1352" s="39">
        <v>39334</v>
      </c>
      <c r="B1352" s="37" t="s">
        <v>4889</v>
      </c>
      <c r="C1352" s="37" t="s">
        <v>2316</v>
      </c>
      <c r="D1352" s="37" t="s">
        <v>2320</v>
      </c>
      <c r="E1352" s="38" t="s">
        <v>4890</v>
      </c>
    </row>
    <row r="1353" spans="1:5" x14ac:dyDescent="0.2">
      <c r="A1353" s="39">
        <v>12016</v>
      </c>
      <c r="B1353" s="37" t="s">
        <v>4891</v>
      </c>
      <c r="C1353" s="37" t="s">
        <v>2316</v>
      </c>
      <c r="D1353" s="37" t="s">
        <v>2320</v>
      </c>
      <c r="E1353" s="38" t="s">
        <v>4892</v>
      </c>
    </row>
    <row r="1354" spans="1:5" x14ac:dyDescent="0.2">
      <c r="A1354" s="39">
        <v>12015</v>
      </c>
      <c r="B1354" s="37" t="s">
        <v>4893</v>
      </c>
      <c r="C1354" s="37" t="s">
        <v>2316</v>
      </c>
      <c r="D1354" s="37" t="s">
        <v>2320</v>
      </c>
      <c r="E1354" s="38" t="s">
        <v>4894</v>
      </c>
    </row>
    <row r="1355" spans="1:5" x14ac:dyDescent="0.2">
      <c r="A1355" s="39">
        <v>12020</v>
      </c>
      <c r="B1355" s="37" t="s">
        <v>4895</v>
      </c>
      <c r="C1355" s="37" t="s">
        <v>2316</v>
      </c>
      <c r="D1355" s="37" t="s">
        <v>2320</v>
      </c>
      <c r="E1355" s="38" t="s">
        <v>4892</v>
      </c>
    </row>
    <row r="1356" spans="1:5" x14ac:dyDescent="0.2">
      <c r="A1356" s="39">
        <v>12019</v>
      </c>
      <c r="B1356" s="37" t="s">
        <v>4896</v>
      </c>
      <c r="C1356" s="37" t="s">
        <v>2316</v>
      </c>
      <c r="D1356" s="37" t="s">
        <v>2320</v>
      </c>
      <c r="E1356" s="38" t="s">
        <v>4894</v>
      </c>
    </row>
    <row r="1357" spans="1:5" x14ac:dyDescent="0.2">
      <c r="A1357" s="39">
        <v>39336</v>
      </c>
      <c r="B1357" s="37" t="s">
        <v>4897</v>
      </c>
      <c r="C1357" s="37" t="s">
        <v>2316</v>
      </c>
      <c r="D1357" s="37" t="s">
        <v>2320</v>
      </c>
      <c r="E1357" s="38" t="s">
        <v>4411</v>
      </c>
    </row>
    <row r="1358" spans="1:5" x14ac:dyDescent="0.2">
      <c r="A1358" s="39">
        <v>39338</v>
      </c>
      <c r="B1358" s="37" t="s">
        <v>4898</v>
      </c>
      <c r="C1358" s="37" t="s">
        <v>2316</v>
      </c>
      <c r="D1358" s="37" t="s">
        <v>2320</v>
      </c>
      <c r="E1358" s="38" t="s">
        <v>4882</v>
      </c>
    </row>
    <row r="1359" spans="1:5" x14ac:dyDescent="0.2">
      <c r="A1359" s="39">
        <v>39337</v>
      </c>
      <c r="B1359" s="37" t="s">
        <v>4899</v>
      </c>
      <c r="C1359" s="37" t="s">
        <v>2316</v>
      </c>
      <c r="D1359" s="37" t="s">
        <v>2320</v>
      </c>
      <c r="E1359" s="38" t="s">
        <v>4884</v>
      </c>
    </row>
    <row r="1360" spans="1:5" x14ac:dyDescent="0.2">
      <c r="A1360" s="39">
        <v>39341</v>
      </c>
      <c r="B1360" s="37" t="s">
        <v>4900</v>
      </c>
      <c r="C1360" s="37" t="s">
        <v>2316</v>
      </c>
      <c r="D1360" s="37" t="s">
        <v>2320</v>
      </c>
      <c r="E1360" s="38" t="s">
        <v>4901</v>
      </c>
    </row>
    <row r="1361" spans="1:5" x14ac:dyDescent="0.2">
      <c r="A1361" s="39">
        <v>39340</v>
      </c>
      <c r="B1361" s="37" t="s">
        <v>4902</v>
      </c>
      <c r="C1361" s="37" t="s">
        <v>2316</v>
      </c>
      <c r="D1361" s="37" t="s">
        <v>2320</v>
      </c>
      <c r="E1361" s="38" t="s">
        <v>4903</v>
      </c>
    </row>
    <row r="1362" spans="1:5" x14ac:dyDescent="0.2">
      <c r="A1362" s="39">
        <v>12025</v>
      </c>
      <c r="B1362" s="37" t="s">
        <v>4904</v>
      </c>
      <c r="C1362" s="37" t="s">
        <v>2316</v>
      </c>
      <c r="D1362" s="37" t="s">
        <v>2320</v>
      </c>
      <c r="E1362" s="38" t="s">
        <v>4905</v>
      </c>
    </row>
    <row r="1363" spans="1:5" x14ac:dyDescent="0.2">
      <c r="A1363" s="39">
        <v>39342</v>
      </c>
      <c r="B1363" s="37" t="s">
        <v>4906</v>
      </c>
      <c r="C1363" s="37" t="s">
        <v>2316</v>
      </c>
      <c r="D1363" s="37" t="s">
        <v>2320</v>
      </c>
      <c r="E1363" s="38" t="s">
        <v>4901</v>
      </c>
    </row>
    <row r="1364" spans="1:5" x14ac:dyDescent="0.2">
      <c r="A1364" s="39">
        <v>39343</v>
      </c>
      <c r="B1364" s="37" t="s">
        <v>4907</v>
      </c>
      <c r="C1364" s="37" t="s">
        <v>2316</v>
      </c>
      <c r="D1364" s="37" t="s">
        <v>2320</v>
      </c>
      <c r="E1364" s="38" t="s">
        <v>4908</v>
      </c>
    </row>
    <row r="1365" spans="1:5" x14ac:dyDescent="0.2">
      <c r="A1365" s="39">
        <v>39345</v>
      </c>
      <c r="B1365" s="37" t="s">
        <v>4909</v>
      </c>
      <c r="C1365" s="37" t="s">
        <v>2316</v>
      </c>
      <c r="D1365" s="37" t="s">
        <v>2320</v>
      </c>
      <c r="E1365" s="38" t="s">
        <v>4910</v>
      </c>
    </row>
    <row r="1366" spans="1:5" x14ac:dyDescent="0.2">
      <c r="A1366" s="39">
        <v>39344</v>
      </c>
      <c r="B1366" s="37" t="s">
        <v>4911</v>
      </c>
      <c r="C1366" s="37" t="s">
        <v>2316</v>
      </c>
      <c r="D1366" s="37" t="s">
        <v>2320</v>
      </c>
      <c r="E1366" s="38" t="s">
        <v>4912</v>
      </c>
    </row>
    <row r="1367" spans="1:5" x14ac:dyDescent="0.2">
      <c r="A1367" s="39">
        <v>12623</v>
      </c>
      <c r="B1367" s="37" t="s">
        <v>4913</v>
      </c>
      <c r="C1367" s="37" t="s">
        <v>2336</v>
      </c>
      <c r="D1367" s="37" t="s">
        <v>2320</v>
      </c>
      <c r="E1367" s="38" t="s">
        <v>4914</v>
      </c>
    </row>
    <row r="1368" spans="1:5" x14ac:dyDescent="0.2">
      <c r="A1368" s="39">
        <v>34498</v>
      </c>
      <c r="B1368" s="37" t="s">
        <v>4915</v>
      </c>
      <c r="C1368" s="37" t="s">
        <v>2316</v>
      </c>
      <c r="D1368" s="37" t="s">
        <v>2320</v>
      </c>
      <c r="E1368" s="38" t="s">
        <v>4916</v>
      </c>
    </row>
    <row r="1369" spans="1:5" x14ac:dyDescent="0.2">
      <c r="A1369" s="39">
        <v>13244</v>
      </c>
      <c r="B1369" s="37" t="s">
        <v>4917</v>
      </c>
      <c r="C1369" s="37" t="s">
        <v>2316</v>
      </c>
      <c r="D1369" s="37" t="s">
        <v>2317</v>
      </c>
      <c r="E1369" s="38" t="s">
        <v>4918</v>
      </c>
    </row>
    <row r="1370" spans="1:5" x14ac:dyDescent="0.2">
      <c r="A1370" s="39">
        <v>38998</v>
      </c>
      <c r="B1370" s="37" t="s">
        <v>4919</v>
      </c>
      <c r="C1370" s="37" t="s">
        <v>2316</v>
      </c>
      <c r="D1370" s="37" t="s">
        <v>2320</v>
      </c>
      <c r="E1370" s="38" t="s">
        <v>4920</v>
      </c>
    </row>
    <row r="1371" spans="1:5" x14ac:dyDescent="0.2">
      <c r="A1371" s="39">
        <v>38999</v>
      </c>
      <c r="B1371" s="37" t="s">
        <v>4921</v>
      </c>
      <c r="C1371" s="37" t="s">
        <v>2316</v>
      </c>
      <c r="D1371" s="37" t="s">
        <v>2320</v>
      </c>
      <c r="E1371" s="38" t="s">
        <v>4922</v>
      </c>
    </row>
    <row r="1372" spans="1:5" x14ac:dyDescent="0.2">
      <c r="A1372" s="39">
        <v>38996</v>
      </c>
      <c r="B1372" s="37" t="s">
        <v>4923</v>
      </c>
      <c r="C1372" s="37" t="s">
        <v>2316</v>
      </c>
      <c r="D1372" s="37" t="s">
        <v>2320</v>
      </c>
      <c r="E1372" s="38" t="s">
        <v>2505</v>
      </c>
    </row>
    <row r="1373" spans="1:5" x14ac:dyDescent="0.2">
      <c r="A1373" s="39">
        <v>38997</v>
      </c>
      <c r="B1373" s="37" t="s">
        <v>4924</v>
      </c>
      <c r="C1373" s="37" t="s">
        <v>2316</v>
      </c>
      <c r="D1373" s="37" t="s">
        <v>2320</v>
      </c>
      <c r="E1373" s="38" t="s">
        <v>4925</v>
      </c>
    </row>
    <row r="1374" spans="1:5" x14ac:dyDescent="0.2">
      <c r="A1374" s="39">
        <v>39862</v>
      </c>
      <c r="B1374" s="37" t="s">
        <v>4926</v>
      </c>
      <c r="C1374" s="37" t="s">
        <v>2316</v>
      </c>
      <c r="D1374" s="37" t="s">
        <v>2320</v>
      </c>
      <c r="E1374" s="38" t="s">
        <v>4927</v>
      </c>
    </row>
    <row r="1375" spans="1:5" x14ac:dyDescent="0.2">
      <c r="A1375" s="39">
        <v>39863</v>
      </c>
      <c r="B1375" s="37" t="s">
        <v>4928</v>
      </c>
      <c r="C1375" s="37" t="s">
        <v>2316</v>
      </c>
      <c r="D1375" s="37" t="s">
        <v>2320</v>
      </c>
      <c r="E1375" s="38" t="s">
        <v>4929</v>
      </c>
    </row>
    <row r="1376" spans="1:5" x14ac:dyDescent="0.2">
      <c r="A1376" s="39">
        <v>39864</v>
      </c>
      <c r="B1376" s="37" t="s">
        <v>4930</v>
      </c>
      <c r="C1376" s="37" t="s">
        <v>2316</v>
      </c>
      <c r="D1376" s="37" t="s">
        <v>2320</v>
      </c>
      <c r="E1376" s="38" t="s">
        <v>4931</v>
      </c>
    </row>
    <row r="1377" spans="1:5" x14ac:dyDescent="0.2">
      <c r="A1377" s="39">
        <v>39865</v>
      </c>
      <c r="B1377" s="37" t="s">
        <v>4932</v>
      </c>
      <c r="C1377" s="37" t="s">
        <v>2316</v>
      </c>
      <c r="D1377" s="37" t="s">
        <v>2320</v>
      </c>
      <c r="E1377" s="38" t="s">
        <v>4933</v>
      </c>
    </row>
    <row r="1378" spans="1:5" x14ac:dyDescent="0.2">
      <c r="A1378" s="39">
        <v>2517</v>
      </c>
      <c r="B1378" s="37" t="s">
        <v>4934</v>
      </c>
      <c r="C1378" s="37" t="s">
        <v>2316</v>
      </c>
      <c r="D1378" s="37" t="s">
        <v>2320</v>
      </c>
      <c r="E1378" s="38" t="s">
        <v>3608</v>
      </c>
    </row>
    <row r="1379" spans="1:5" x14ac:dyDescent="0.2">
      <c r="A1379" s="39">
        <v>2522</v>
      </c>
      <c r="B1379" s="37" t="s">
        <v>4935</v>
      </c>
      <c r="C1379" s="37" t="s">
        <v>2316</v>
      </c>
      <c r="D1379" s="37" t="s">
        <v>2320</v>
      </c>
      <c r="E1379" s="38" t="s">
        <v>4411</v>
      </c>
    </row>
    <row r="1380" spans="1:5" x14ac:dyDescent="0.2">
      <c r="A1380" s="39">
        <v>2548</v>
      </c>
      <c r="B1380" s="37" t="s">
        <v>4936</v>
      </c>
      <c r="C1380" s="37" t="s">
        <v>2316</v>
      </c>
      <c r="D1380" s="37" t="s">
        <v>2320</v>
      </c>
      <c r="E1380" s="38" t="s">
        <v>4937</v>
      </c>
    </row>
    <row r="1381" spans="1:5" x14ac:dyDescent="0.2">
      <c r="A1381" s="39">
        <v>2516</v>
      </c>
      <c r="B1381" s="37" t="s">
        <v>4938</v>
      </c>
      <c r="C1381" s="37" t="s">
        <v>2316</v>
      </c>
      <c r="D1381" s="37" t="s">
        <v>2320</v>
      </c>
      <c r="E1381" s="38" t="s">
        <v>4939</v>
      </c>
    </row>
    <row r="1382" spans="1:5" x14ac:dyDescent="0.2">
      <c r="A1382" s="39">
        <v>2518</v>
      </c>
      <c r="B1382" s="37" t="s">
        <v>4940</v>
      </c>
      <c r="C1382" s="37" t="s">
        <v>2316</v>
      </c>
      <c r="D1382" s="37" t="s">
        <v>2320</v>
      </c>
      <c r="E1382" s="38" t="s">
        <v>4941</v>
      </c>
    </row>
    <row r="1383" spans="1:5" x14ac:dyDescent="0.2">
      <c r="A1383" s="39">
        <v>2521</v>
      </c>
      <c r="B1383" s="37" t="s">
        <v>4942</v>
      </c>
      <c r="C1383" s="37" t="s">
        <v>2316</v>
      </c>
      <c r="D1383" s="37" t="s">
        <v>2320</v>
      </c>
      <c r="E1383" s="38" t="s">
        <v>4943</v>
      </c>
    </row>
    <row r="1384" spans="1:5" x14ac:dyDescent="0.2">
      <c r="A1384" s="39">
        <v>2515</v>
      </c>
      <c r="B1384" s="37" t="s">
        <v>4944</v>
      </c>
      <c r="C1384" s="37" t="s">
        <v>2316</v>
      </c>
      <c r="D1384" s="37" t="s">
        <v>2320</v>
      </c>
      <c r="E1384" s="38" t="s">
        <v>4945</v>
      </c>
    </row>
    <row r="1385" spans="1:5" x14ac:dyDescent="0.2">
      <c r="A1385" s="39">
        <v>2519</v>
      </c>
      <c r="B1385" s="37" t="s">
        <v>4946</v>
      </c>
      <c r="C1385" s="37" t="s">
        <v>2316</v>
      </c>
      <c r="D1385" s="37" t="s">
        <v>2320</v>
      </c>
      <c r="E1385" s="38" t="s">
        <v>4947</v>
      </c>
    </row>
    <row r="1386" spans="1:5" x14ac:dyDescent="0.2">
      <c r="A1386" s="39">
        <v>2520</v>
      </c>
      <c r="B1386" s="37" t="s">
        <v>4948</v>
      </c>
      <c r="C1386" s="37" t="s">
        <v>2316</v>
      </c>
      <c r="D1386" s="37" t="s">
        <v>2320</v>
      </c>
      <c r="E1386" s="38" t="s">
        <v>4949</v>
      </c>
    </row>
    <row r="1387" spans="1:5" x14ac:dyDescent="0.2">
      <c r="A1387" s="39">
        <v>1602</v>
      </c>
      <c r="B1387" s="37" t="s">
        <v>4950</v>
      </c>
      <c r="C1387" s="37" t="s">
        <v>2316</v>
      </c>
      <c r="D1387" s="37" t="s">
        <v>2320</v>
      </c>
      <c r="E1387" s="38" t="s">
        <v>4951</v>
      </c>
    </row>
    <row r="1388" spans="1:5" x14ac:dyDescent="0.2">
      <c r="A1388" s="39">
        <v>1601</v>
      </c>
      <c r="B1388" s="37" t="s">
        <v>4952</v>
      </c>
      <c r="C1388" s="37" t="s">
        <v>2316</v>
      </c>
      <c r="D1388" s="37" t="s">
        <v>2320</v>
      </c>
      <c r="E1388" s="38" t="s">
        <v>4953</v>
      </c>
    </row>
    <row r="1389" spans="1:5" x14ac:dyDescent="0.2">
      <c r="A1389" s="39">
        <v>1598</v>
      </c>
      <c r="B1389" s="37" t="s">
        <v>4954</v>
      </c>
      <c r="C1389" s="37" t="s">
        <v>2316</v>
      </c>
      <c r="D1389" s="37" t="s">
        <v>2320</v>
      </c>
      <c r="E1389" s="38" t="s">
        <v>4955</v>
      </c>
    </row>
    <row r="1390" spans="1:5" x14ac:dyDescent="0.2">
      <c r="A1390" s="39">
        <v>1600</v>
      </c>
      <c r="B1390" s="37" t="s">
        <v>4956</v>
      </c>
      <c r="C1390" s="37" t="s">
        <v>2316</v>
      </c>
      <c r="D1390" s="37" t="s">
        <v>2320</v>
      </c>
      <c r="E1390" s="38" t="s">
        <v>4852</v>
      </c>
    </row>
    <row r="1391" spans="1:5" x14ac:dyDescent="0.2">
      <c r="A1391" s="39">
        <v>1603</v>
      </c>
      <c r="B1391" s="37" t="s">
        <v>4957</v>
      </c>
      <c r="C1391" s="37" t="s">
        <v>2316</v>
      </c>
      <c r="D1391" s="37" t="s">
        <v>2320</v>
      </c>
      <c r="E1391" s="38" t="s">
        <v>4958</v>
      </c>
    </row>
    <row r="1392" spans="1:5" x14ac:dyDescent="0.2">
      <c r="A1392" s="39">
        <v>1599</v>
      </c>
      <c r="B1392" s="37" t="s">
        <v>4959</v>
      </c>
      <c r="C1392" s="37" t="s">
        <v>2316</v>
      </c>
      <c r="D1392" s="37" t="s">
        <v>2320</v>
      </c>
      <c r="E1392" s="38" t="s">
        <v>4960</v>
      </c>
    </row>
    <row r="1393" spans="1:5" x14ac:dyDescent="0.2">
      <c r="A1393" s="39">
        <v>1597</v>
      </c>
      <c r="B1393" s="37" t="s">
        <v>4961</v>
      </c>
      <c r="C1393" s="37" t="s">
        <v>2316</v>
      </c>
      <c r="D1393" s="37" t="s">
        <v>2320</v>
      </c>
      <c r="E1393" s="38" t="s">
        <v>4962</v>
      </c>
    </row>
    <row r="1394" spans="1:5" x14ac:dyDescent="0.2">
      <c r="A1394" s="39">
        <v>39600</v>
      </c>
      <c r="B1394" s="37" t="s">
        <v>4963</v>
      </c>
      <c r="C1394" s="37" t="s">
        <v>2316</v>
      </c>
      <c r="D1394" s="37" t="s">
        <v>2320</v>
      </c>
      <c r="E1394" s="38" t="s">
        <v>4964</v>
      </c>
    </row>
    <row r="1395" spans="1:5" x14ac:dyDescent="0.2">
      <c r="A1395" s="39">
        <v>39601</v>
      </c>
      <c r="B1395" s="37" t="s">
        <v>4965</v>
      </c>
      <c r="C1395" s="37" t="s">
        <v>2316</v>
      </c>
      <c r="D1395" s="37" t="s">
        <v>2320</v>
      </c>
      <c r="E1395" s="38" t="s">
        <v>4966</v>
      </c>
    </row>
    <row r="1396" spans="1:5" x14ac:dyDescent="0.2">
      <c r="A1396" s="39">
        <v>39602</v>
      </c>
      <c r="B1396" s="37" t="s">
        <v>4967</v>
      </c>
      <c r="C1396" s="37" t="s">
        <v>2316</v>
      </c>
      <c r="D1396" s="37" t="s">
        <v>2320</v>
      </c>
      <c r="E1396" s="38" t="s">
        <v>4968</v>
      </c>
    </row>
    <row r="1397" spans="1:5" x14ac:dyDescent="0.2">
      <c r="A1397" s="39">
        <v>39603</v>
      </c>
      <c r="B1397" s="37" t="s">
        <v>4969</v>
      </c>
      <c r="C1397" s="37" t="s">
        <v>2316</v>
      </c>
      <c r="D1397" s="37" t="s">
        <v>2320</v>
      </c>
      <c r="E1397" s="38" t="s">
        <v>2379</v>
      </c>
    </row>
    <row r="1398" spans="1:5" x14ac:dyDescent="0.2">
      <c r="A1398" s="39">
        <v>11821</v>
      </c>
      <c r="B1398" s="37" t="s">
        <v>4970</v>
      </c>
      <c r="C1398" s="37" t="s">
        <v>2316</v>
      </c>
      <c r="D1398" s="37" t="s">
        <v>2320</v>
      </c>
      <c r="E1398" s="38" t="s">
        <v>4971</v>
      </c>
    </row>
    <row r="1399" spans="1:5" x14ac:dyDescent="0.2">
      <c r="A1399" s="39">
        <v>1562</v>
      </c>
      <c r="B1399" s="37" t="s">
        <v>4972</v>
      </c>
      <c r="C1399" s="37" t="s">
        <v>2316</v>
      </c>
      <c r="D1399" s="37" t="s">
        <v>2320</v>
      </c>
      <c r="E1399" s="38" t="s">
        <v>2337</v>
      </c>
    </row>
    <row r="1400" spans="1:5" x14ac:dyDescent="0.2">
      <c r="A1400" s="39">
        <v>1563</v>
      </c>
      <c r="B1400" s="37" t="s">
        <v>4973</v>
      </c>
      <c r="C1400" s="37" t="s">
        <v>2316</v>
      </c>
      <c r="D1400" s="37" t="s">
        <v>2320</v>
      </c>
      <c r="E1400" s="38" t="s">
        <v>4974</v>
      </c>
    </row>
    <row r="1401" spans="1:5" x14ac:dyDescent="0.2">
      <c r="A1401" s="39">
        <v>11856</v>
      </c>
      <c r="B1401" s="37" t="s">
        <v>4975</v>
      </c>
      <c r="C1401" s="37" t="s">
        <v>2316</v>
      </c>
      <c r="D1401" s="37" t="s">
        <v>2317</v>
      </c>
      <c r="E1401" s="38" t="s">
        <v>4976</v>
      </c>
    </row>
    <row r="1402" spans="1:5" x14ac:dyDescent="0.2">
      <c r="A1402" s="39">
        <v>11857</v>
      </c>
      <c r="B1402" s="37" t="s">
        <v>4977</v>
      </c>
      <c r="C1402" s="37" t="s">
        <v>2316</v>
      </c>
      <c r="D1402" s="37" t="s">
        <v>2320</v>
      </c>
      <c r="E1402" s="38" t="s">
        <v>4978</v>
      </c>
    </row>
    <row r="1403" spans="1:5" x14ac:dyDescent="0.2">
      <c r="A1403" s="39">
        <v>11858</v>
      </c>
      <c r="B1403" s="37" t="s">
        <v>4979</v>
      </c>
      <c r="C1403" s="37" t="s">
        <v>2316</v>
      </c>
      <c r="D1403" s="37" t="s">
        <v>2320</v>
      </c>
      <c r="E1403" s="38" t="s">
        <v>4980</v>
      </c>
    </row>
    <row r="1404" spans="1:5" x14ac:dyDescent="0.2">
      <c r="A1404" s="39">
        <v>1539</v>
      </c>
      <c r="B1404" s="37" t="s">
        <v>4981</v>
      </c>
      <c r="C1404" s="37" t="s">
        <v>2316</v>
      </c>
      <c r="D1404" s="37" t="s">
        <v>2320</v>
      </c>
      <c r="E1404" s="38" t="s">
        <v>4982</v>
      </c>
    </row>
    <row r="1405" spans="1:5" x14ac:dyDescent="0.2">
      <c r="A1405" s="39">
        <v>11859</v>
      </c>
      <c r="B1405" s="37" t="s">
        <v>4983</v>
      </c>
      <c r="C1405" s="37" t="s">
        <v>2316</v>
      </c>
      <c r="D1405" s="37" t="s">
        <v>2320</v>
      </c>
      <c r="E1405" s="38" t="s">
        <v>4984</v>
      </c>
    </row>
    <row r="1406" spans="1:5" x14ac:dyDescent="0.2">
      <c r="A1406" s="39">
        <v>1550</v>
      </c>
      <c r="B1406" s="37" t="s">
        <v>4985</v>
      </c>
      <c r="C1406" s="37" t="s">
        <v>2316</v>
      </c>
      <c r="D1406" s="37" t="s">
        <v>2320</v>
      </c>
      <c r="E1406" s="38" t="s">
        <v>2394</v>
      </c>
    </row>
    <row r="1407" spans="1:5" x14ac:dyDescent="0.2">
      <c r="A1407" s="39">
        <v>11854</v>
      </c>
      <c r="B1407" s="37" t="s">
        <v>4986</v>
      </c>
      <c r="C1407" s="37" t="s">
        <v>2316</v>
      </c>
      <c r="D1407" s="37" t="s">
        <v>2320</v>
      </c>
      <c r="E1407" s="38" t="s">
        <v>3660</v>
      </c>
    </row>
    <row r="1408" spans="1:5" x14ac:dyDescent="0.2">
      <c r="A1408" s="39">
        <v>11862</v>
      </c>
      <c r="B1408" s="37" t="s">
        <v>4987</v>
      </c>
      <c r="C1408" s="37" t="s">
        <v>2316</v>
      </c>
      <c r="D1408" s="37" t="s">
        <v>2320</v>
      </c>
      <c r="E1408" s="38" t="s">
        <v>4988</v>
      </c>
    </row>
    <row r="1409" spans="1:5" x14ac:dyDescent="0.2">
      <c r="A1409" s="39">
        <v>11863</v>
      </c>
      <c r="B1409" s="37" t="s">
        <v>4989</v>
      </c>
      <c r="C1409" s="37" t="s">
        <v>2316</v>
      </c>
      <c r="D1409" s="37" t="s">
        <v>2320</v>
      </c>
      <c r="E1409" s="38" t="s">
        <v>4990</v>
      </c>
    </row>
    <row r="1410" spans="1:5" x14ac:dyDescent="0.2">
      <c r="A1410" s="39">
        <v>11855</v>
      </c>
      <c r="B1410" s="37" t="s">
        <v>4991</v>
      </c>
      <c r="C1410" s="37" t="s">
        <v>2316</v>
      </c>
      <c r="D1410" s="37" t="s">
        <v>2320</v>
      </c>
      <c r="E1410" s="38" t="s">
        <v>4992</v>
      </c>
    </row>
    <row r="1411" spans="1:5" x14ac:dyDescent="0.2">
      <c r="A1411" s="39">
        <v>11864</v>
      </c>
      <c r="B1411" s="37" t="s">
        <v>4993</v>
      </c>
      <c r="C1411" s="37" t="s">
        <v>2316</v>
      </c>
      <c r="D1411" s="37" t="s">
        <v>2320</v>
      </c>
      <c r="E1411" s="38" t="s">
        <v>4994</v>
      </c>
    </row>
    <row r="1412" spans="1:5" x14ac:dyDescent="0.2">
      <c r="A1412" s="39">
        <v>2527</v>
      </c>
      <c r="B1412" s="37" t="s">
        <v>4995</v>
      </c>
      <c r="C1412" s="37" t="s">
        <v>2316</v>
      </c>
      <c r="D1412" s="37" t="s">
        <v>2320</v>
      </c>
      <c r="E1412" s="38" t="s">
        <v>4996</v>
      </c>
    </row>
    <row r="1413" spans="1:5" x14ac:dyDescent="0.2">
      <c r="A1413" s="39">
        <v>2526</v>
      </c>
      <c r="B1413" s="37" t="s">
        <v>4997</v>
      </c>
      <c r="C1413" s="37" t="s">
        <v>2316</v>
      </c>
      <c r="D1413" s="37" t="s">
        <v>2320</v>
      </c>
      <c r="E1413" s="38" t="s">
        <v>3336</v>
      </c>
    </row>
    <row r="1414" spans="1:5" x14ac:dyDescent="0.2">
      <c r="A1414" s="39">
        <v>2487</v>
      </c>
      <c r="B1414" s="37" t="s">
        <v>4998</v>
      </c>
      <c r="C1414" s="37" t="s">
        <v>2316</v>
      </c>
      <c r="D1414" s="37" t="s">
        <v>2320</v>
      </c>
      <c r="E1414" s="38" t="s">
        <v>4999</v>
      </c>
    </row>
    <row r="1415" spans="1:5" x14ac:dyDescent="0.2">
      <c r="A1415" s="39">
        <v>2483</v>
      </c>
      <c r="B1415" s="37" t="s">
        <v>5000</v>
      </c>
      <c r="C1415" s="37" t="s">
        <v>2316</v>
      </c>
      <c r="D1415" s="37" t="s">
        <v>2320</v>
      </c>
      <c r="E1415" s="38" t="s">
        <v>5001</v>
      </c>
    </row>
    <row r="1416" spans="1:5" x14ac:dyDescent="0.2">
      <c r="A1416" s="39">
        <v>2528</v>
      </c>
      <c r="B1416" s="37" t="s">
        <v>5002</v>
      </c>
      <c r="C1416" s="37" t="s">
        <v>2316</v>
      </c>
      <c r="D1416" s="37" t="s">
        <v>2320</v>
      </c>
      <c r="E1416" s="38" t="s">
        <v>5003</v>
      </c>
    </row>
    <row r="1417" spans="1:5" x14ac:dyDescent="0.2">
      <c r="A1417" s="39">
        <v>2489</v>
      </c>
      <c r="B1417" s="37" t="s">
        <v>5004</v>
      </c>
      <c r="C1417" s="37" t="s">
        <v>2316</v>
      </c>
      <c r="D1417" s="37" t="s">
        <v>2320</v>
      </c>
      <c r="E1417" s="38" t="s">
        <v>5005</v>
      </c>
    </row>
    <row r="1418" spans="1:5" x14ac:dyDescent="0.2">
      <c r="A1418" s="39">
        <v>2488</v>
      </c>
      <c r="B1418" s="37" t="s">
        <v>5006</v>
      </c>
      <c r="C1418" s="37" t="s">
        <v>2316</v>
      </c>
      <c r="D1418" s="37" t="s">
        <v>2320</v>
      </c>
      <c r="E1418" s="38" t="s">
        <v>5007</v>
      </c>
    </row>
    <row r="1419" spans="1:5" x14ac:dyDescent="0.2">
      <c r="A1419" s="39">
        <v>2484</v>
      </c>
      <c r="B1419" s="37" t="s">
        <v>5008</v>
      </c>
      <c r="C1419" s="37" t="s">
        <v>2316</v>
      </c>
      <c r="D1419" s="37" t="s">
        <v>2320</v>
      </c>
      <c r="E1419" s="38" t="s">
        <v>5009</v>
      </c>
    </row>
    <row r="1420" spans="1:5" x14ac:dyDescent="0.2">
      <c r="A1420" s="39">
        <v>2485</v>
      </c>
      <c r="B1420" s="37" t="s">
        <v>5010</v>
      </c>
      <c r="C1420" s="37" t="s">
        <v>2316</v>
      </c>
      <c r="D1420" s="37" t="s">
        <v>2320</v>
      </c>
      <c r="E1420" s="38" t="s">
        <v>5011</v>
      </c>
    </row>
    <row r="1421" spans="1:5" x14ac:dyDescent="0.2">
      <c r="A1421" s="39">
        <v>38005</v>
      </c>
      <c r="B1421" s="37" t="s">
        <v>5012</v>
      </c>
      <c r="C1421" s="37" t="s">
        <v>2316</v>
      </c>
      <c r="D1421" s="37" t="s">
        <v>2320</v>
      </c>
      <c r="E1421" s="38" t="s">
        <v>5013</v>
      </c>
    </row>
    <row r="1422" spans="1:5" x14ac:dyDescent="0.2">
      <c r="A1422" s="39">
        <v>38006</v>
      </c>
      <c r="B1422" s="37" t="s">
        <v>5014</v>
      </c>
      <c r="C1422" s="37" t="s">
        <v>2316</v>
      </c>
      <c r="D1422" s="37" t="s">
        <v>2320</v>
      </c>
      <c r="E1422" s="38" t="s">
        <v>5015</v>
      </c>
    </row>
    <row r="1423" spans="1:5" x14ac:dyDescent="0.2">
      <c r="A1423" s="39">
        <v>38428</v>
      </c>
      <c r="B1423" s="37" t="s">
        <v>5016</v>
      </c>
      <c r="C1423" s="37" t="s">
        <v>2316</v>
      </c>
      <c r="D1423" s="37" t="s">
        <v>2320</v>
      </c>
      <c r="E1423" s="38" t="s">
        <v>5017</v>
      </c>
    </row>
    <row r="1424" spans="1:5" x14ac:dyDescent="0.2">
      <c r="A1424" s="39">
        <v>38007</v>
      </c>
      <c r="B1424" s="37" t="s">
        <v>5018</v>
      </c>
      <c r="C1424" s="37" t="s">
        <v>2316</v>
      </c>
      <c r="D1424" s="37" t="s">
        <v>2320</v>
      </c>
      <c r="E1424" s="38" t="s">
        <v>5019</v>
      </c>
    </row>
    <row r="1425" spans="1:5" x14ac:dyDescent="0.2">
      <c r="A1425" s="39">
        <v>38008</v>
      </c>
      <c r="B1425" s="37" t="s">
        <v>5020</v>
      </c>
      <c r="C1425" s="37" t="s">
        <v>2316</v>
      </c>
      <c r="D1425" s="37" t="s">
        <v>2320</v>
      </c>
      <c r="E1425" s="38" t="s">
        <v>5021</v>
      </c>
    </row>
    <row r="1426" spans="1:5" x14ac:dyDescent="0.2">
      <c r="A1426" s="39">
        <v>38009</v>
      </c>
      <c r="B1426" s="37" t="s">
        <v>5022</v>
      </c>
      <c r="C1426" s="37" t="s">
        <v>2316</v>
      </c>
      <c r="D1426" s="37" t="s">
        <v>2320</v>
      </c>
      <c r="E1426" s="38" t="s">
        <v>5023</v>
      </c>
    </row>
    <row r="1427" spans="1:5" x14ac:dyDescent="0.2">
      <c r="A1427" s="39">
        <v>39279</v>
      </c>
      <c r="B1427" s="37" t="s">
        <v>5024</v>
      </c>
      <c r="C1427" s="37" t="s">
        <v>2316</v>
      </c>
      <c r="D1427" s="37" t="s">
        <v>2320</v>
      </c>
      <c r="E1427" s="38" t="s">
        <v>5025</v>
      </c>
    </row>
    <row r="1428" spans="1:5" x14ac:dyDescent="0.2">
      <c r="A1428" s="39">
        <v>38845</v>
      </c>
      <c r="B1428" s="37" t="s">
        <v>5026</v>
      </c>
      <c r="C1428" s="37" t="s">
        <v>2316</v>
      </c>
      <c r="D1428" s="37" t="s">
        <v>2320</v>
      </c>
      <c r="E1428" s="38" t="s">
        <v>5027</v>
      </c>
    </row>
    <row r="1429" spans="1:5" x14ac:dyDescent="0.2">
      <c r="A1429" s="39">
        <v>39280</v>
      </c>
      <c r="B1429" s="37" t="s">
        <v>5028</v>
      </c>
      <c r="C1429" s="37" t="s">
        <v>2316</v>
      </c>
      <c r="D1429" s="37" t="s">
        <v>2320</v>
      </c>
      <c r="E1429" s="38" t="s">
        <v>5029</v>
      </c>
    </row>
    <row r="1430" spans="1:5" x14ac:dyDescent="0.2">
      <c r="A1430" s="39">
        <v>39281</v>
      </c>
      <c r="B1430" s="37" t="s">
        <v>5030</v>
      </c>
      <c r="C1430" s="37" t="s">
        <v>2316</v>
      </c>
      <c r="D1430" s="37" t="s">
        <v>2320</v>
      </c>
      <c r="E1430" s="38" t="s">
        <v>5031</v>
      </c>
    </row>
    <row r="1431" spans="1:5" x14ac:dyDescent="0.2">
      <c r="A1431" s="39">
        <v>38849</v>
      </c>
      <c r="B1431" s="37" t="s">
        <v>5032</v>
      </c>
      <c r="C1431" s="37" t="s">
        <v>2316</v>
      </c>
      <c r="D1431" s="37" t="s">
        <v>2320</v>
      </c>
      <c r="E1431" s="38" t="s">
        <v>5033</v>
      </c>
    </row>
    <row r="1432" spans="1:5" x14ac:dyDescent="0.2">
      <c r="A1432" s="39">
        <v>39282</v>
      </c>
      <c r="B1432" s="37" t="s">
        <v>5034</v>
      </c>
      <c r="C1432" s="37" t="s">
        <v>2316</v>
      </c>
      <c r="D1432" s="37" t="s">
        <v>2320</v>
      </c>
      <c r="E1432" s="38" t="s">
        <v>5035</v>
      </c>
    </row>
    <row r="1433" spans="1:5" x14ac:dyDescent="0.2">
      <c r="A1433" s="39">
        <v>38852</v>
      </c>
      <c r="B1433" s="37" t="s">
        <v>5036</v>
      </c>
      <c r="C1433" s="37" t="s">
        <v>2316</v>
      </c>
      <c r="D1433" s="37" t="s">
        <v>2320</v>
      </c>
      <c r="E1433" s="38" t="s">
        <v>5037</v>
      </c>
    </row>
    <row r="1434" spans="1:5" x14ac:dyDescent="0.2">
      <c r="A1434" s="39">
        <v>38844</v>
      </c>
      <c r="B1434" s="37" t="s">
        <v>5038</v>
      </c>
      <c r="C1434" s="37" t="s">
        <v>2316</v>
      </c>
      <c r="D1434" s="37" t="s">
        <v>2317</v>
      </c>
      <c r="E1434" s="38" t="s">
        <v>4825</v>
      </c>
    </row>
    <row r="1435" spans="1:5" x14ac:dyDescent="0.2">
      <c r="A1435" s="39">
        <v>38846</v>
      </c>
      <c r="B1435" s="37" t="s">
        <v>5039</v>
      </c>
      <c r="C1435" s="37" t="s">
        <v>2316</v>
      </c>
      <c r="D1435" s="37" t="s">
        <v>2320</v>
      </c>
      <c r="E1435" s="38" t="s">
        <v>2465</v>
      </c>
    </row>
    <row r="1436" spans="1:5" x14ac:dyDescent="0.2">
      <c r="A1436" s="39">
        <v>38847</v>
      </c>
      <c r="B1436" s="37" t="s">
        <v>5040</v>
      </c>
      <c r="C1436" s="37" t="s">
        <v>2316</v>
      </c>
      <c r="D1436" s="37" t="s">
        <v>2320</v>
      </c>
      <c r="E1436" s="38" t="s">
        <v>4551</v>
      </c>
    </row>
    <row r="1437" spans="1:5" x14ac:dyDescent="0.2">
      <c r="A1437" s="39">
        <v>38850</v>
      </c>
      <c r="B1437" s="37" t="s">
        <v>5041</v>
      </c>
      <c r="C1437" s="37" t="s">
        <v>2316</v>
      </c>
      <c r="D1437" s="37" t="s">
        <v>2320</v>
      </c>
      <c r="E1437" s="38" t="s">
        <v>2603</v>
      </c>
    </row>
    <row r="1438" spans="1:5" x14ac:dyDescent="0.2">
      <c r="A1438" s="39">
        <v>38848</v>
      </c>
      <c r="B1438" s="37" t="s">
        <v>5042</v>
      </c>
      <c r="C1438" s="37" t="s">
        <v>2316</v>
      </c>
      <c r="D1438" s="37" t="s">
        <v>2320</v>
      </c>
      <c r="E1438" s="38" t="s">
        <v>4905</v>
      </c>
    </row>
    <row r="1439" spans="1:5" x14ac:dyDescent="0.2">
      <c r="A1439" s="39">
        <v>38851</v>
      </c>
      <c r="B1439" s="37" t="s">
        <v>5043</v>
      </c>
      <c r="C1439" s="37" t="s">
        <v>2316</v>
      </c>
      <c r="D1439" s="37" t="s">
        <v>2320</v>
      </c>
      <c r="E1439" s="38" t="s">
        <v>5044</v>
      </c>
    </row>
    <row r="1440" spans="1:5" x14ac:dyDescent="0.2">
      <c r="A1440" s="39">
        <v>38860</v>
      </c>
      <c r="B1440" s="37" t="s">
        <v>5045</v>
      </c>
      <c r="C1440" s="37" t="s">
        <v>2316</v>
      </c>
      <c r="D1440" s="37" t="s">
        <v>2320</v>
      </c>
      <c r="E1440" s="38" t="s">
        <v>5046</v>
      </c>
    </row>
    <row r="1441" spans="1:5" x14ac:dyDescent="0.2">
      <c r="A1441" s="39">
        <v>38861</v>
      </c>
      <c r="B1441" s="37" t="s">
        <v>5047</v>
      </c>
      <c r="C1441" s="37" t="s">
        <v>2316</v>
      </c>
      <c r="D1441" s="37" t="s">
        <v>2320</v>
      </c>
      <c r="E1441" s="38" t="s">
        <v>5048</v>
      </c>
    </row>
    <row r="1442" spans="1:5" x14ac:dyDescent="0.2">
      <c r="A1442" s="39">
        <v>38862</v>
      </c>
      <c r="B1442" s="37" t="s">
        <v>5049</v>
      </c>
      <c r="C1442" s="37" t="s">
        <v>2316</v>
      </c>
      <c r="D1442" s="37" t="s">
        <v>2320</v>
      </c>
      <c r="E1442" s="38" t="s">
        <v>5050</v>
      </c>
    </row>
    <row r="1443" spans="1:5" x14ac:dyDescent="0.2">
      <c r="A1443" s="39">
        <v>38863</v>
      </c>
      <c r="B1443" s="37" t="s">
        <v>5051</v>
      </c>
      <c r="C1443" s="37" t="s">
        <v>2316</v>
      </c>
      <c r="D1443" s="37" t="s">
        <v>2320</v>
      </c>
      <c r="E1443" s="38" t="s">
        <v>5052</v>
      </c>
    </row>
    <row r="1444" spans="1:5" x14ac:dyDescent="0.2">
      <c r="A1444" s="39">
        <v>38865</v>
      </c>
      <c r="B1444" s="37" t="s">
        <v>5053</v>
      </c>
      <c r="C1444" s="37" t="s">
        <v>2316</v>
      </c>
      <c r="D1444" s="37" t="s">
        <v>2320</v>
      </c>
      <c r="E1444" s="38" t="s">
        <v>5054</v>
      </c>
    </row>
    <row r="1445" spans="1:5" x14ac:dyDescent="0.2">
      <c r="A1445" s="39">
        <v>38864</v>
      </c>
      <c r="B1445" s="37" t="s">
        <v>5055</v>
      </c>
      <c r="C1445" s="37" t="s">
        <v>2316</v>
      </c>
      <c r="D1445" s="37" t="s">
        <v>2320</v>
      </c>
      <c r="E1445" s="38" t="s">
        <v>5056</v>
      </c>
    </row>
    <row r="1446" spans="1:5" x14ac:dyDescent="0.2">
      <c r="A1446" s="39">
        <v>38866</v>
      </c>
      <c r="B1446" s="37" t="s">
        <v>5057</v>
      </c>
      <c r="C1446" s="37" t="s">
        <v>2316</v>
      </c>
      <c r="D1446" s="37" t="s">
        <v>2320</v>
      </c>
      <c r="E1446" s="38" t="s">
        <v>5058</v>
      </c>
    </row>
    <row r="1447" spans="1:5" x14ac:dyDescent="0.2">
      <c r="A1447" s="39">
        <v>38868</v>
      </c>
      <c r="B1447" s="37" t="s">
        <v>5059</v>
      </c>
      <c r="C1447" s="37" t="s">
        <v>2316</v>
      </c>
      <c r="D1447" s="37" t="s">
        <v>2320</v>
      </c>
      <c r="E1447" s="38" t="s">
        <v>5060</v>
      </c>
    </row>
    <row r="1448" spans="1:5" x14ac:dyDescent="0.2">
      <c r="A1448" s="39">
        <v>38853</v>
      </c>
      <c r="B1448" s="37" t="s">
        <v>5061</v>
      </c>
      <c r="C1448" s="37" t="s">
        <v>2316</v>
      </c>
      <c r="D1448" s="37" t="s">
        <v>2320</v>
      </c>
      <c r="E1448" s="38" t="s">
        <v>5062</v>
      </c>
    </row>
    <row r="1449" spans="1:5" x14ac:dyDescent="0.2">
      <c r="A1449" s="39">
        <v>38854</v>
      </c>
      <c r="B1449" s="37" t="s">
        <v>5063</v>
      </c>
      <c r="C1449" s="37" t="s">
        <v>2316</v>
      </c>
      <c r="D1449" s="37" t="s">
        <v>2320</v>
      </c>
      <c r="E1449" s="38" t="s">
        <v>5064</v>
      </c>
    </row>
    <row r="1450" spans="1:5" x14ac:dyDescent="0.2">
      <c r="A1450" s="39">
        <v>38855</v>
      </c>
      <c r="B1450" s="37" t="s">
        <v>5065</v>
      </c>
      <c r="C1450" s="37" t="s">
        <v>2316</v>
      </c>
      <c r="D1450" s="37" t="s">
        <v>2320</v>
      </c>
      <c r="E1450" s="38" t="s">
        <v>5066</v>
      </c>
    </row>
    <row r="1451" spans="1:5" x14ac:dyDescent="0.2">
      <c r="A1451" s="39">
        <v>38856</v>
      </c>
      <c r="B1451" s="37" t="s">
        <v>5067</v>
      </c>
      <c r="C1451" s="37" t="s">
        <v>2316</v>
      </c>
      <c r="D1451" s="37" t="s">
        <v>2320</v>
      </c>
      <c r="E1451" s="38" t="s">
        <v>5068</v>
      </c>
    </row>
    <row r="1452" spans="1:5" x14ac:dyDescent="0.2">
      <c r="A1452" s="39">
        <v>38857</v>
      </c>
      <c r="B1452" s="37" t="s">
        <v>5069</v>
      </c>
      <c r="C1452" s="37" t="s">
        <v>2316</v>
      </c>
      <c r="D1452" s="37" t="s">
        <v>2320</v>
      </c>
      <c r="E1452" s="38" t="s">
        <v>5070</v>
      </c>
    </row>
    <row r="1453" spans="1:5" x14ac:dyDescent="0.2">
      <c r="A1453" s="39">
        <v>38858</v>
      </c>
      <c r="B1453" s="37" t="s">
        <v>5071</v>
      </c>
      <c r="C1453" s="37" t="s">
        <v>2316</v>
      </c>
      <c r="D1453" s="37" t="s">
        <v>2320</v>
      </c>
      <c r="E1453" s="38" t="s">
        <v>5072</v>
      </c>
    </row>
    <row r="1454" spans="1:5" x14ac:dyDescent="0.2">
      <c r="A1454" s="39">
        <v>38859</v>
      </c>
      <c r="B1454" s="37" t="s">
        <v>5073</v>
      </c>
      <c r="C1454" s="37" t="s">
        <v>2316</v>
      </c>
      <c r="D1454" s="37" t="s">
        <v>2320</v>
      </c>
      <c r="E1454" s="38" t="s">
        <v>3920</v>
      </c>
    </row>
    <row r="1455" spans="1:5" x14ac:dyDescent="0.2">
      <c r="A1455" s="39">
        <v>3104</v>
      </c>
      <c r="B1455" s="37" t="s">
        <v>5074</v>
      </c>
      <c r="C1455" s="37" t="s">
        <v>5075</v>
      </c>
      <c r="D1455" s="37" t="s">
        <v>2320</v>
      </c>
      <c r="E1455" s="38" t="s">
        <v>5076</v>
      </c>
    </row>
    <row r="1456" spans="1:5" x14ac:dyDescent="0.2">
      <c r="A1456" s="39">
        <v>1607</v>
      </c>
      <c r="B1456" s="37" t="s">
        <v>5077</v>
      </c>
      <c r="C1456" s="37" t="s">
        <v>5075</v>
      </c>
      <c r="D1456" s="37" t="s">
        <v>2320</v>
      </c>
      <c r="E1456" s="38" t="s">
        <v>5078</v>
      </c>
    </row>
    <row r="1457" spans="1:5" x14ac:dyDescent="0.2">
      <c r="A1457" s="39">
        <v>38169</v>
      </c>
      <c r="B1457" s="37" t="s">
        <v>5079</v>
      </c>
      <c r="C1457" s="37" t="s">
        <v>5075</v>
      </c>
      <c r="D1457" s="37" t="s">
        <v>2320</v>
      </c>
      <c r="E1457" s="38" t="s">
        <v>5080</v>
      </c>
    </row>
    <row r="1458" spans="1:5" x14ac:dyDescent="0.2">
      <c r="A1458" s="39">
        <v>6142</v>
      </c>
      <c r="B1458" s="37" t="s">
        <v>5081</v>
      </c>
      <c r="C1458" s="37" t="s">
        <v>2316</v>
      </c>
      <c r="D1458" s="37" t="s">
        <v>2320</v>
      </c>
      <c r="E1458" s="38" t="s">
        <v>2487</v>
      </c>
    </row>
    <row r="1459" spans="1:5" x14ac:dyDescent="0.2">
      <c r="A1459" s="39">
        <v>11686</v>
      </c>
      <c r="B1459" s="37" t="s">
        <v>5082</v>
      </c>
      <c r="C1459" s="37" t="s">
        <v>2316</v>
      </c>
      <c r="D1459" s="37" t="s">
        <v>2320</v>
      </c>
      <c r="E1459" s="38" t="s">
        <v>2672</v>
      </c>
    </row>
    <row r="1460" spans="1:5" x14ac:dyDescent="0.2">
      <c r="A1460" s="39">
        <v>37598</v>
      </c>
      <c r="B1460" s="37" t="s">
        <v>5083</v>
      </c>
      <c r="C1460" s="37" t="s">
        <v>2316</v>
      </c>
      <c r="D1460" s="37" t="s">
        <v>2320</v>
      </c>
      <c r="E1460" s="38" t="s">
        <v>5084</v>
      </c>
    </row>
    <row r="1461" spans="1:5" x14ac:dyDescent="0.2">
      <c r="A1461" s="39">
        <v>25398</v>
      </c>
      <c r="B1461" s="37" t="s">
        <v>5085</v>
      </c>
      <c r="C1461" s="37" t="s">
        <v>2316</v>
      </c>
      <c r="D1461" s="37" t="s">
        <v>2320</v>
      </c>
      <c r="E1461" s="38" t="s">
        <v>5086</v>
      </c>
    </row>
    <row r="1462" spans="1:5" x14ac:dyDescent="0.2">
      <c r="A1462" s="39">
        <v>25399</v>
      </c>
      <c r="B1462" s="37" t="s">
        <v>5087</v>
      </c>
      <c r="C1462" s="37" t="s">
        <v>2316</v>
      </c>
      <c r="D1462" s="37" t="s">
        <v>2320</v>
      </c>
      <c r="E1462" s="38" t="s">
        <v>5088</v>
      </c>
    </row>
    <row r="1463" spans="1:5" x14ac:dyDescent="0.2">
      <c r="A1463" s="39">
        <v>43440</v>
      </c>
      <c r="B1463" s="37" t="s">
        <v>5089</v>
      </c>
      <c r="C1463" s="37" t="s">
        <v>2316</v>
      </c>
      <c r="D1463" s="37" t="s">
        <v>2320</v>
      </c>
      <c r="E1463" s="38" t="s">
        <v>5090</v>
      </c>
    </row>
    <row r="1464" spans="1:5" x14ac:dyDescent="0.2">
      <c r="A1464" s="39">
        <v>10667</v>
      </c>
      <c r="B1464" s="37" t="s">
        <v>5091</v>
      </c>
      <c r="C1464" s="37" t="s">
        <v>2316</v>
      </c>
      <c r="D1464" s="37" t="s">
        <v>2317</v>
      </c>
      <c r="E1464" s="38" t="s">
        <v>5092</v>
      </c>
    </row>
    <row r="1465" spans="1:5" x14ac:dyDescent="0.2">
      <c r="A1465" s="39">
        <v>1613</v>
      </c>
      <c r="B1465" s="37" t="s">
        <v>5093</v>
      </c>
      <c r="C1465" s="37" t="s">
        <v>2316</v>
      </c>
      <c r="D1465" s="37" t="s">
        <v>2320</v>
      </c>
      <c r="E1465" s="38" t="s">
        <v>5094</v>
      </c>
    </row>
    <row r="1466" spans="1:5" x14ac:dyDescent="0.2">
      <c r="A1466" s="39">
        <v>1626</v>
      </c>
      <c r="B1466" s="37" t="s">
        <v>5095</v>
      </c>
      <c r="C1466" s="37" t="s">
        <v>2316</v>
      </c>
      <c r="D1466" s="37" t="s">
        <v>2320</v>
      </c>
      <c r="E1466" s="38" t="s">
        <v>5096</v>
      </c>
    </row>
    <row r="1467" spans="1:5" x14ac:dyDescent="0.2">
      <c r="A1467" s="39">
        <v>1625</v>
      </c>
      <c r="B1467" s="37" t="s">
        <v>5097</v>
      </c>
      <c r="C1467" s="37" t="s">
        <v>2316</v>
      </c>
      <c r="D1467" s="37" t="s">
        <v>2320</v>
      </c>
      <c r="E1467" s="38" t="s">
        <v>5098</v>
      </c>
    </row>
    <row r="1468" spans="1:5" x14ac:dyDescent="0.2">
      <c r="A1468" s="39">
        <v>1622</v>
      </c>
      <c r="B1468" s="37" t="s">
        <v>5099</v>
      </c>
      <c r="C1468" s="37" t="s">
        <v>2316</v>
      </c>
      <c r="D1468" s="37" t="s">
        <v>2320</v>
      </c>
      <c r="E1468" s="38" t="s">
        <v>5100</v>
      </c>
    </row>
    <row r="1469" spans="1:5" x14ac:dyDescent="0.2">
      <c r="A1469" s="39">
        <v>1620</v>
      </c>
      <c r="B1469" s="37" t="s">
        <v>5101</v>
      </c>
      <c r="C1469" s="37" t="s">
        <v>2316</v>
      </c>
      <c r="D1469" s="37" t="s">
        <v>2320</v>
      </c>
      <c r="E1469" s="38" t="s">
        <v>5102</v>
      </c>
    </row>
    <row r="1470" spans="1:5" x14ac:dyDescent="0.2">
      <c r="A1470" s="39">
        <v>1629</v>
      </c>
      <c r="B1470" s="37" t="s">
        <v>5103</v>
      </c>
      <c r="C1470" s="37" t="s">
        <v>2316</v>
      </c>
      <c r="D1470" s="37" t="s">
        <v>2320</v>
      </c>
      <c r="E1470" s="38" t="s">
        <v>5104</v>
      </c>
    </row>
    <row r="1471" spans="1:5" x14ac:dyDescent="0.2">
      <c r="A1471" s="39">
        <v>1627</v>
      </c>
      <c r="B1471" s="37" t="s">
        <v>5105</v>
      </c>
      <c r="C1471" s="37" t="s">
        <v>2316</v>
      </c>
      <c r="D1471" s="37" t="s">
        <v>2320</v>
      </c>
      <c r="E1471" s="38" t="s">
        <v>5106</v>
      </c>
    </row>
    <row r="1472" spans="1:5" x14ac:dyDescent="0.2">
      <c r="A1472" s="39">
        <v>1623</v>
      </c>
      <c r="B1472" s="37" t="s">
        <v>5107</v>
      </c>
      <c r="C1472" s="37" t="s">
        <v>2316</v>
      </c>
      <c r="D1472" s="37" t="s">
        <v>2320</v>
      </c>
      <c r="E1472" s="38" t="s">
        <v>5108</v>
      </c>
    </row>
    <row r="1473" spans="1:5" x14ac:dyDescent="0.2">
      <c r="A1473" s="39">
        <v>1619</v>
      </c>
      <c r="B1473" s="37" t="s">
        <v>5109</v>
      </c>
      <c r="C1473" s="37" t="s">
        <v>2316</v>
      </c>
      <c r="D1473" s="37" t="s">
        <v>2320</v>
      </c>
      <c r="E1473" s="38" t="s">
        <v>5110</v>
      </c>
    </row>
    <row r="1474" spans="1:5" x14ac:dyDescent="0.2">
      <c r="A1474" s="39">
        <v>1630</v>
      </c>
      <c r="B1474" s="37" t="s">
        <v>5111</v>
      </c>
      <c r="C1474" s="37" t="s">
        <v>2316</v>
      </c>
      <c r="D1474" s="37" t="s">
        <v>2320</v>
      </c>
      <c r="E1474" s="38" t="s">
        <v>5112</v>
      </c>
    </row>
    <row r="1475" spans="1:5" x14ac:dyDescent="0.2">
      <c r="A1475" s="39">
        <v>1616</v>
      </c>
      <c r="B1475" s="37" t="s">
        <v>5113</v>
      </c>
      <c r="C1475" s="37" t="s">
        <v>2316</v>
      </c>
      <c r="D1475" s="37" t="s">
        <v>2320</v>
      </c>
      <c r="E1475" s="38" t="s">
        <v>5114</v>
      </c>
    </row>
    <row r="1476" spans="1:5" x14ac:dyDescent="0.2">
      <c r="A1476" s="39">
        <v>1614</v>
      </c>
      <c r="B1476" s="37" t="s">
        <v>5115</v>
      </c>
      <c r="C1476" s="37" t="s">
        <v>2316</v>
      </c>
      <c r="D1476" s="37" t="s">
        <v>2320</v>
      </c>
      <c r="E1476" s="38" t="s">
        <v>5116</v>
      </c>
    </row>
    <row r="1477" spans="1:5" x14ac:dyDescent="0.2">
      <c r="A1477" s="39">
        <v>1617</v>
      </c>
      <c r="B1477" s="37" t="s">
        <v>5117</v>
      </c>
      <c r="C1477" s="37" t="s">
        <v>2316</v>
      </c>
      <c r="D1477" s="37" t="s">
        <v>2320</v>
      </c>
      <c r="E1477" s="38" t="s">
        <v>5118</v>
      </c>
    </row>
    <row r="1478" spans="1:5" x14ac:dyDescent="0.2">
      <c r="A1478" s="39">
        <v>1621</v>
      </c>
      <c r="B1478" s="37" t="s">
        <v>5119</v>
      </c>
      <c r="C1478" s="37" t="s">
        <v>2316</v>
      </c>
      <c r="D1478" s="37" t="s">
        <v>2320</v>
      </c>
      <c r="E1478" s="38" t="s">
        <v>5120</v>
      </c>
    </row>
    <row r="1479" spans="1:5" x14ac:dyDescent="0.2">
      <c r="A1479" s="39">
        <v>1624</v>
      </c>
      <c r="B1479" s="37" t="s">
        <v>5121</v>
      </c>
      <c r="C1479" s="37" t="s">
        <v>2316</v>
      </c>
      <c r="D1479" s="37" t="s">
        <v>2320</v>
      </c>
      <c r="E1479" s="38" t="s">
        <v>5122</v>
      </c>
    </row>
    <row r="1480" spans="1:5" x14ac:dyDescent="0.2">
      <c r="A1480" s="39">
        <v>1615</v>
      </c>
      <c r="B1480" s="37" t="s">
        <v>5123</v>
      </c>
      <c r="C1480" s="37" t="s">
        <v>2316</v>
      </c>
      <c r="D1480" s="37" t="s">
        <v>2320</v>
      </c>
      <c r="E1480" s="38" t="s">
        <v>5124</v>
      </c>
    </row>
    <row r="1481" spans="1:5" x14ac:dyDescent="0.2">
      <c r="A1481" s="39">
        <v>1612</v>
      </c>
      <c r="B1481" s="37" t="s">
        <v>5125</v>
      </c>
      <c r="C1481" s="37" t="s">
        <v>2316</v>
      </c>
      <c r="D1481" s="37" t="s">
        <v>2317</v>
      </c>
      <c r="E1481" s="38" t="s">
        <v>5126</v>
      </c>
    </row>
    <row r="1482" spans="1:5" x14ac:dyDescent="0.2">
      <c r="A1482" s="39">
        <v>1618</v>
      </c>
      <c r="B1482" s="37" t="s">
        <v>5127</v>
      </c>
      <c r="C1482" s="37" t="s">
        <v>2316</v>
      </c>
      <c r="D1482" s="37" t="s">
        <v>2320</v>
      </c>
      <c r="E1482" s="38" t="s">
        <v>5128</v>
      </c>
    </row>
    <row r="1483" spans="1:5" x14ac:dyDescent="0.2">
      <c r="A1483" s="39">
        <v>14211</v>
      </c>
      <c r="B1483" s="37" t="s">
        <v>5129</v>
      </c>
      <c r="C1483" s="37" t="s">
        <v>2316</v>
      </c>
      <c r="D1483" s="37" t="s">
        <v>2320</v>
      </c>
      <c r="E1483" s="38" t="s">
        <v>5130</v>
      </c>
    </row>
    <row r="1484" spans="1:5" x14ac:dyDescent="0.2">
      <c r="A1484" s="39">
        <v>43657</v>
      </c>
      <c r="B1484" s="37" t="s">
        <v>5131</v>
      </c>
      <c r="C1484" s="37" t="s">
        <v>2336</v>
      </c>
      <c r="D1484" s="37" t="s">
        <v>2320</v>
      </c>
      <c r="E1484" s="38" t="s">
        <v>3715</v>
      </c>
    </row>
    <row r="1485" spans="1:5" x14ac:dyDescent="0.2">
      <c r="A1485" s="39">
        <v>34500</v>
      </c>
      <c r="B1485" s="37" t="s">
        <v>5132</v>
      </c>
      <c r="C1485" s="37" t="s">
        <v>2660</v>
      </c>
      <c r="D1485" s="37" t="s">
        <v>2320</v>
      </c>
      <c r="E1485" s="38" t="s">
        <v>5133</v>
      </c>
    </row>
    <row r="1486" spans="1:5" x14ac:dyDescent="0.2">
      <c r="A1486" s="39">
        <v>40934</v>
      </c>
      <c r="B1486" s="37" t="s">
        <v>5134</v>
      </c>
      <c r="C1486" s="37" t="s">
        <v>2663</v>
      </c>
      <c r="D1486" s="37" t="s">
        <v>2320</v>
      </c>
      <c r="E1486" s="38" t="s">
        <v>5135</v>
      </c>
    </row>
    <row r="1487" spans="1:5" x14ac:dyDescent="0.2">
      <c r="A1487" s="39">
        <v>38200</v>
      </c>
      <c r="B1487" s="37" t="s">
        <v>5136</v>
      </c>
      <c r="C1487" s="37" t="s">
        <v>5137</v>
      </c>
      <c r="D1487" s="37" t="s">
        <v>2320</v>
      </c>
      <c r="E1487" s="38" t="s">
        <v>5138</v>
      </c>
    </row>
    <row r="1488" spans="1:5" x14ac:dyDescent="0.2">
      <c r="A1488" s="39">
        <v>39269</v>
      </c>
      <c r="B1488" s="37" t="s">
        <v>5139</v>
      </c>
      <c r="C1488" s="37" t="s">
        <v>2336</v>
      </c>
      <c r="D1488" s="37" t="s">
        <v>2320</v>
      </c>
      <c r="E1488" s="38" t="s">
        <v>3705</v>
      </c>
    </row>
    <row r="1489" spans="1:5" x14ac:dyDescent="0.2">
      <c r="A1489" s="39">
        <v>11889</v>
      </c>
      <c r="B1489" s="37" t="s">
        <v>5140</v>
      </c>
      <c r="C1489" s="37" t="s">
        <v>2336</v>
      </c>
      <c r="D1489" s="37" t="s">
        <v>2320</v>
      </c>
      <c r="E1489" s="38" t="s">
        <v>2726</v>
      </c>
    </row>
    <row r="1490" spans="1:5" x14ac:dyDescent="0.2">
      <c r="A1490" s="39">
        <v>39270</v>
      </c>
      <c r="B1490" s="37" t="s">
        <v>5141</v>
      </c>
      <c r="C1490" s="37" t="s">
        <v>2336</v>
      </c>
      <c r="D1490" s="37" t="s">
        <v>2320</v>
      </c>
      <c r="E1490" s="38" t="s">
        <v>3866</v>
      </c>
    </row>
    <row r="1491" spans="1:5" x14ac:dyDescent="0.2">
      <c r="A1491" s="39">
        <v>11890</v>
      </c>
      <c r="B1491" s="37" t="s">
        <v>5142</v>
      </c>
      <c r="C1491" s="37" t="s">
        <v>2336</v>
      </c>
      <c r="D1491" s="37" t="s">
        <v>2320</v>
      </c>
      <c r="E1491" s="38" t="s">
        <v>5143</v>
      </c>
    </row>
    <row r="1492" spans="1:5" x14ac:dyDescent="0.2">
      <c r="A1492" s="39">
        <v>11891</v>
      </c>
      <c r="B1492" s="37" t="s">
        <v>5144</v>
      </c>
      <c r="C1492" s="37" t="s">
        <v>2336</v>
      </c>
      <c r="D1492" s="37" t="s">
        <v>2320</v>
      </c>
      <c r="E1492" s="38" t="s">
        <v>5145</v>
      </c>
    </row>
    <row r="1493" spans="1:5" x14ac:dyDescent="0.2">
      <c r="A1493" s="39">
        <v>11892</v>
      </c>
      <c r="B1493" s="37" t="s">
        <v>5146</v>
      </c>
      <c r="C1493" s="37" t="s">
        <v>2336</v>
      </c>
      <c r="D1493" s="37" t="s">
        <v>2320</v>
      </c>
      <c r="E1493" s="38" t="s">
        <v>5147</v>
      </c>
    </row>
    <row r="1494" spans="1:5" x14ac:dyDescent="0.2">
      <c r="A1494" s="39">
        <v>37601</v>
      </c>
      <c r="B1494" s="37" t="s">
        <v>5148</v>
      </c>
      <c r="C1494" s="37" t="s">
        <v>2336</v>
      </c>
      <c r="D1494" s="37" t="s">
        <v>2320</v>
      </c>
      <c r="E1494" s="38" t="s">
        <v>5149</v>
      </c>
    </row>
    <row r="1495" spans="1:5" x14ac:dyDescent="0.2">
      <c r="A1495" s="39">
        <v>1634</v>
      </c>
      <c r="B1495" s="37" t="s">
        <v>5150</v>
      </c>
      <c r="C1495" s="37" t="s">
        <v>2336</v>
      </c>
      <c r="D1495" s="37" t="s">
        <v>2320</v>
      </c>
      <c r="E1495" s="38" t="s">
        <v>5151</v>
      </c>
    </row>
    <row r="1496" spans="1:5" x14ac:dyDescent="0.2">
      <c r="A1496" s="39">
        <v>5086</v>
      </c>
      <c r="B1496" s="37" t="s">
        <v>5152</v>
      </c>
      <c r="C1496" s="37" t="s">
        <v>2435</v>
      </c>
      <c r="D1496" s="37" t="s">
        <v>2320</v>
      </c>
      <c r="E1496" s="38" t="s">
        <v>5153</v>
      </c>
    </row>
    <row r="1497" spans="1:5" x14ac:dyDescent="0.2">
      <c r="A1497" s="39">
        <v>11280</v>
      </c>
      <c r="B1497" s="37" t="s">
        <v>5154</v>
      </c>
      <c r="C1497" s="37" t="s">
        <v>2316</v>
      </c>
      <c r="D1497" s="37" t="s">
        <v>2320</v>
      </c>
      <c r="E1497" s="38" t="s">
        <v>5155</v>
      </c>
    </row>
    <row r="1498" spans="1:5" x14ac:dyDescent="0.2">
      <c r="A1498" s="39">
        <v>40519</v>
      </c>
      <c r="B1498" s="37" t="s">
        <v>5156</v>
      </c>
      <c r="C1498" s="37" t="s">
        <v>2316</v>
      </c>
      <c r="D1498" s="37" t="s">
        <v>2320</v>
      </c>
      <c r="E1498" s="38" t="s">
        <v>5157</v>
      </c>
    </row>
    <row r="1499" spans="1:5" x14ac:dyDescent="0.2">
      <c r="A1499" s="39">
        <v>39869</v>
      </c>
      <c r="B1499" s="37" t="s">
        <v>5158</v>
      </c>
      <c r="C1499" s="37" t="s">
        <v>2316</v>
      </c>
      <c r="D1499" s="37" t="s">
        <v>2320</v>
      </c>
      <c r="E1499" s="38" t="s">
        <v>5159</v>
      </c>
    </row>
    <row r="1500" spans="1:5" x14ac:dyDescent="0.2">
      <c r="A1500" s="39">
        <v>39870</v>
      </c>
      <c r="B1500" s="37" t="s">
        <v>5160</v>
      </c>
      <c r="C1500" s="37" t="s">
        <v>2316</v>
      </c>
      <c r="D1500" s="37" t="s">
        <v>2320</v>
      </c>
      <c r="E1500" s="38" t="s">
        <v>5161</v>
      </c>
    </row>
    <row r="1501" spans="1:5" x14ac:dyDescent="0.2">
      <c r="A1501" s="39">
        <v>39871</v>
      </c>
      <c r="B1501" s="37" t="s">
        <v>5162</v>
      </c>
      <c r="C1501" s="37" t="s">
        <v>2316</v>
      </c>
      <c r="D1501" s="37" t="s">
        <v>2320</v>
      </c>
      <c r="E1501" s="38" t="s">
        <v>5163</v>
      </c>
    </row>
    <row r="1502" spans="1:5" x14ac:dyDescent="0.2">
      <c r="A1502" s="39">
        <v>12722</v>
      </c>
      <c r="B1502" s="37" t="s">
        <v>5164</v>
      </c>
      <c r="C1502" s="37" t="s">
        <v>2316</v>
      </c>
      <c r="D1502" s="37" t="s">
        <v>2320</v>
      </c>
      <c r="E1502" s="38" t="s">
        <v>5165</v>
      </c>
    </row>
    <row r="1503" spans="1:5" x14ac:dyDescent="0.2">
      <c r="A1503" s="39">
        <v>12714</v>
      </c>
      <c r="B1503" s="37" t="s">
        <v>5166</v>
      </c>
      <c r="C1503" s="37" t="s">
        <v>2316</v>
      </c>
      <c r="D1503" s="37" t="s">
        <v>2320</v>
      </c>
      <c r="E1503" s="38" t="s">
        <v>5167</v>
      </c>
    </row>
    <row r="1504" spans="1:5" x14ac:dyDescent="0.2">
      <c r="A1504" s="39">
        <v>12715</v>
      </c>
      <c r="B1504" s="37" t="s">
        <v>5168</v>
      </c>
      <c r="C1504" s="37" t="s">
        <v>2316</v>
      </c>
      <c r="D1504" s="37" t="s">
        <v>2320</v>
      </c>
      <c r="E1504" s="38" t="s">
        <v>5169</v>
      </c>
    </row>
    <row r="1505" spans="1:5" x14ac:dyDescent="0.2">
      <c r="A1505" s="39">
        <v>12716</v>
      </c>
      <c r="B1505" s="37" t="s">
        <v>5170</v>
      </c>
      <c r="C1505" s="37" t="s">
        <v>2316</v>
      </c>
      <c r="D1505" s="37" t="s">
        <v>2320</v>
      </c>
      <c r="E1505" s="38" t="s">
        <v>5171</v>
      </c>
    </row>
    <row r="1506" spans="1:5" x14ac:dyDescent="0.2">
      <c r="A1506" s="39">
        <v>12717</v>
      </c>
      <c r="B1506" s="37" t="s">
        <v>5172</v>
      </c>
      <c r="C1506" s="37" t="s">
        <v>2316</v>
      </c>
      <c r="D1506" s="37" t="s">
        <v>2320</v>
      </c>
      <c r="E1506" s="38" t="s">
        <v>5173</v>
      </c>
    </row>
    <row r="1507" spans="1:5" x14ac:dyDescent="0.2">
      <c r="A1507" s="39">
        <v>12718</v>
      </c>
      <c r="B1507" s="37" t="s">
        <v>5174</v>
      </c>
      <c r="C1507" s="37" t="s">
        <v>2316</v>
      </c>
      <c r="D1507" s="37" t="s">
        <v>2320</v>
      </c>
      <c r="E1507" s="38" t="s">
        <v>5175</v>
      </c>
    </row>
    <row r="1508" spans="1:5" x14ac:dyDescent="0.2">
      <c r="A1508" s="39">
        <v>12719</v>
      </c>
      <c r="B1508" s="37" t="s">
        <v>5176</v>
      </c>
      <c r="C1508" s="37" t="s">
        <v>2316</v>
      </c>
      <c r="D1508" s="37" t="s">
        <v>2320</v>
      </c>
      <c r="E1508" s="38" t="s">
        <v>5177</v>
      </c>
    </row>
    <row r="1509" spans="1:5" x14ac:dyDescent="0.2">
      <c r="A1509" s="39">
        <v>12720</v>
      </c>
      <c r="B1509" s="37" t="s">
        <v>5178</v>
      </c>
      <c r="C1509" s="37" t="s">
        <v>2316</v>
      </c>
      <c r="D1509" s="37" t="s">
        <v>2320</v>
      </c>
      <c r="E1509" s="38" t="s">
        <v>5179</v>
      </c>
    </row>
    <row r="1510" spans="1:5" x14ac:dyDescent="0.2">
      <c r="A1510" s="39">
        <v>12721</v>
      </c>
      <c r="B1510" s="37" t="s">
        <v>5180</v>
      </c>
      <c r="C1510" s="37" t="s">
        <v>2316</v>
      </c>
      <c r="D1510" s="37" t="s">
        <v>2320</v>
      </c>
      <c r="E1510" s="38" t="s">
        <v>5181</v>
      </c>
    </row>
    <row r="1511" spans="1:5" x14ac:dyDescent="0.2">
      <c r="A1511" s="39">
        <v>3468</v>
      </c>
      <c r="B1511" s="37" t="s">
        <v>5182</v>
      </c>
      <c r="C1511" s="37" t="s">
        <v>2316</v>
      </c>
      <c r="D1511" s="37" t="s">
        <v>2320</v>
      </c>
      <c r="E1511" s="38" t="s">
        <v>5183</v>
      </c>
    </row>
    <row r="1512" spans="1:5" x14ac:dyDescent="0.2">
      <c r="A1512" s="39">
        <v>3465</v>
      </c>
      <c r="B1512" s="37" t="s">
        <v>5184</v>
      </c>
      <c r="C1512" s="37" t="s">
        <v>2316</v>
      </c>
      <c r="D1512" s="37" t="s">
        <v>2320</v>
      </c>
      <c r="E1512" s="38" t="s">
        <v>5185</v>
      </c>
    </row>
    <row r="1513" spans="1:5" x14ac:dyDescent="0.2">
      <c r="A1513" s="39">
        <v>12403</v>
      </c>
      <c r="B1513" s="37" t="s">
        <v>5186</v>
      </c>
      <c r="C1513" s="37" t="s">
        <v>2316</v>
      </c>
      <c r="D1513" s="37" t="s">
        <v>2320</v>
      </c>
      <c r="E1513" s="38" t="s">
        <v>5187</v>
      </c>
    </row>
    <row r="1514" spans="1:5" x14ac:dyDescent="0.2">
      <c r="A1514" s="39">
        <v>3463</v>
      </c>
      <c r="B1514" s="37" t="s">
        <v>5188</v>
      </c>
      <c r="C1514" s="37" t="s">
        <v>2316</v>
      </c>
      <c r="D1514" s="37" t="s">
        <v>2320</v>
      </c>
      <c r="E1514" s="38" t="s">
        <v>5189</v>
      </c>
    </row>
    <row r="1515" spans="1:5" x14ac:dyDescent="0.2">
      <c r="A1515" s="39">
        <v>3464</v>
      </c>
      <c r="B1515" s="37" t="s">
        <v>5190</v>
      </c>
      <c r="C1515" s="37" t="s">
        <v>2316</v>
      </c>
      <c r="D1515" s="37" t="s">
        <v>2320</v>
      </c>
      <c r="E1515" s="38" t="s">
        <v>5189</v>
      </c>
    </row>
    <row r="1516" spans="1:5" x14ac:dyDescent="0.2">
      <c r="A1516" s="39">
        <v>3466</v>
      </c>
      <c r="B1516" s="37" t="s">
        <v>5191</v>
      </c>
      <c r="C1516" s="37" t="s">
        <v>2316</v>
      </c>
      <c r="D1516" s="37" t="s">
        <v>2320</v>
      </c>
      <c r="E1516" s="38" t="s">
        <v>5192</v>
      </c>
    </row>
    <row r="1517" spans="1:5" x14ac:dyDescent="0.2">
      <c r="A1517" s="39">
        <v>3467</v>
      </c>
      <c r="B1517" s="37" t="s">
        <v>5193</v>
      </c>
      <c r="C1517" s="37" t="s">
        <v>2316</v>
      </c>
      <c r="D1517" s="37" t="s">
        <v>2320</v>
      </c>
      <c r="E1517" s="38" t="s">
        <v>5194</v>
      </c>
    </row>
    <row r="1518" spans="1:5" x14ac:dyDescent="0.2">
      <c r="A1518" s="39">
        <v>3462</v>
      </c>
      <c r="B1518" s="37" t="s">
        <v>5195</v>
      </c>
      <c r="C1518" s="37" t="s">
        <v>2316</v>
      </c>
      <c r="D1518" s="37" t="s">
        <v>2320</v>
      </c>
      <c r="E1518" s="38" t="s">
        <v>5196</v>
      </c>
    </row>
    <row r="1519" spans="1:5" x14ac:dyDescent="0.2">
      <c r="A1519" s="39">
        <v>3446</v>
      </c>
      <c r="B1519" s="37" t="s">
        <v>5197</v>
      </c>
      <c r="C1519" s="37" t="s">
        <v>2316</v>
      </c>
      <c r="D1519" s="37" t="s">
        <v>2320</v>
      </c>
      <c r="E1519" s="38" t="s">
        <v>5198</v>
      </c>
    </row>
    <row r="1520" spans="1:5" x14ac:dyDescent="0.2">
      <c r="A1520" s="39">
        <v>3445</v>
      </c>
      <c r="B1520" s="37" t="s">
        <v>5199</v>
      </c>
      <c r="C1520" s="37" t="s">
        <v>2316</v>
      </c>
      <c r="D1520" s="37" t="s">
        <v>2320</v>
      </c>
      <c r="E1520" s="38" t="s">
        <v>4427</v>
      </c>
    </row>
    <row r="1521" spans="1:5" x14ac:dyDescent="0.2">
      <c r="A1521" s="39">
        <v>3441</v>
      </c>
      <c r="B1521" s="37" t="s">
        <v>5200</v>
      </c>
      <c r="C1521" s="37" t="s">
        <v>2316</v>
      </c>
      <c r="D1521" s="37" t="s">
        <v>2320</v>
      </c>
      <c r="E1521" s="38" t="s">
        <v>5201</v>
      </c>
    </row>
    <row r="1522" spans="1:5" x14ac:dyDescent="0.2">
      <c r="A1522" s="39">
        <v>3444</v>
      </c>
      <c r="B1522" s="37" t="s">
        <v>5202</v>
      </c>
      <c r="C1522" s="37" t="s">
        <v>2316</v>
      </c>
      <c r="D1522" s="37" t="s">
        <v>2320</v>
      </c>
      <c r="E1522" s="38" t="s">
        <v>2533</v>
      </c>
    </row>
    <row r="1523" spans="1:5" x14ac:dyDescent="0.2">
      <c r="A1523" s="39">
        <v>12402</v>
      </c>
      <c r="B1523" s="37" t="s">
        <v>5203</v>
      </c>
      <c r="C1523" s="37" t="s">
        <v>2316</v>
      </c>
      <c r="D1523" s="37" t="s">
        <v>2320</v>
      </c>
      <c r="E1523" s="38" t="s">
        <v>5204</v>
      </c>
    </row>
    <row r="1524" spans="1:5" x14ac:dyDescent="0.2">
      <c r="A1524" s="39">
        <v>3447</v>
      </c>
      <c r="B1524" s="37" t="s">
        <v>5205</v>
      </c>
      <c r="C1524" s="37" t="s">
        <v>2316</v>
      </c>
      <c r="D1524" s="37" t="s">
        <v>2320</v>
      </c>
      <c r="E1524" s="38" t="s">
        <v>5206</v>
      </c>
    </row>
    <row r="1525" spans="1:5" x14ac:dyDescent="0.2">
      <c r="A1525" s="39">
        <v>3442</v>
      </c>
      <c r="B1525" s="37" t="s">
        <v>5207</v>
      </c>
      <c r="C1525" s="37" t="s">
        <v>2316</v>
      </c>
      <c r="D1525" s="37" t="s">
        <v>2320</v>
      </c>
      <c r="E1525" s="38" t="s">
        <v>2449</v>
      </c>
    </row>
    <row r="1526" spans="1:5" x14ac:dyDescent="0.2">
      <c r="A1526" s="39">
        <v>3448</v>
      </c>
      <c r="B1526" s="37" t="s">
        <v>5208</v>
      </c>
      <c r="C1526" s="37" t="s">
        <v>2316</v>
      </c>
      <c r="D1526" s="37" t="s">
        <v>2320</v>
      </c>
      <c r="E1526" s="38" t="s">
        <v>5209</v>
      </c>
    </row>
    <row r="1527" spans="1:5" x14ac:dyDescent="0.2">
      <c r="A1527" s="39">
        <v>3449</v>
      </c>
      <c r="B1527" s="37" t="s">
        <v>5210</v>
      </c>
      <c r="C1527" s="37" t="s">
        <v>2316</v>
      </c>
      <c r="D1527" s="37" t="s">
        <v>2320</v>
      </c>
      <c r="E1527" s="38" t="s">
        <v>5211</v>
      </c>
    </row>
    <row r="1528" spans="1:5" x14ac:dyDescent="0.2">
      <c r="A1528" s="39">
        <v>37438</v>
      </c>
      <c r="B1528" s="37" t="s">
        <v>5212</v>
      </c>
      <c r="C1528" s="37" t="s">
        <v>2316</v>
      </c>
      <c r="D1528" s="37" t="s">
        <v>2320</v>
      </c>
      <c r="E1528" s="38" t="s">
        <v>5213</v>
      </c>
    </row>
    <row r="1529" spans="1:5" x14ac:dyDescent="0.2">
      <c r="A1529" s="39">
        <v>37439</v>
      </c>
      <c r="B1529" s="37" t="s">
        <v>5214</v>
      </c>
      <c r="C1529" s="37" t="s">
        <v>2316</v>
      </c>
      <c r="D1529" s="37" t="s">
        <v>2320</v>
      </c>
      <c r="E1529" s="38" t="s">
        <v>5215</v>
      </c>
    </row>
    <row r="1530" spans="1:5" x14ac:dyDescent="0.2">
      <c r="A1530" s="39">
        <v>37435</v>
      </c>
      <c r="B1530" s="37" t="s">
        <v>5216</v>
      </c>
      <c r="C1530" s="37" t="s">
        <v>2316</v>
      </c>
      <c r="D1530" s="37" t="s">
        <v>2320</v>
      </c>
      <c r="E1530" s="38" t="s">
        <v>5217</v>
      </c>
    </row>
    <row r="1531" spans="1:5" x14ac:dyDescent="0.2">
      <c r="A1531" s="39">
        <v>37436</v>
      </c>
      <c r="B1531" s="37" t="s">
        <v>5218</v>
      </c>
      <c r="C1531" s="37" t="s">
        <v>2316</v>
      </c>
      <c r="D1531" s="37" t="s">
        <v>2320</v>
      </c>
      <c r="E1531" s="38" t="s">
        <v>5219</v>
      </c>
    </row>
    <row r="1532" spans="1:5" x14ac:dyDescent="0.2">
      <c r="A1532" s="39">
        <v>37437</v>
      </c>
      <c r="B1532" s="37" t="s">
        <v>5220</v>
      </c>
      <c r="C1532" s="37" t="s">
        <v>2316</v>
      </c>
      <c r="D1532" s="37" t="s">
        <v>2320</v>
      </c>
      <c r="E1532" s="38" t="s">
        <v>5221</v>
      </c>
    </row>
    <row r="1533" spans="1:5" x14ac:dyDescent="0.2">
      <c r="A1533" s="39">
        <v>3473</v>
      </c>
      <c r="B1533" s="37" t="s">
        <v>5222</v>
      </c>
      <c r="C1533" s="37" t="s">
        <v>2316</v>
      </c>
      <c r="D1533" s="37" t="s">
        <v>2320</v>
      </c>
      <c r="E1533" s="38" t="s">
        <v>5223</v>
      </c>
    </row>
    <row r="1534" spans="1:5" x14ac:dyDescent="0.2">
      <c r="A1534" s="39">
        <v>3474</v>
      </c>
      <c r="B1534" s="37" t="s">
        <v>5224</v>
      </c>
      <c r="C1534" s="37" t="s">
        <v>2316</v>
      </c>
      <c r="D1534" s="37" t="s">
        <v>2320</v>
      </c>
      <c r="E1534" s="38" t="s">
        <v>5225</v>
      </c>
    </row>
    <row r="1535" spans="1:5" x14ac:dyDescent="0.2">
      <c r="A1535" s="39">
        <v>3450</v>
      </c>
      <c r="B1535" s="37" t="s">
        <v>5226</v>
      </c>
      <c r="C1535" s="37" t="s">
        <v>2316</v>
      </c>
      <c r="D1535" s="37" t="s">
        <v>2320</v>
      </c>
      <c r="E1535" s="38" t="s">
        <v>5227</v>
      </c>
    </row>
    <row r="1536" spans="1:5" x14ac:dyDescent="0.2">
      <c r="A1536" s="39">
        <v>3443</v>
      </c>
      <c r="B1536" s="37" t="s">
        <v>5228</v>
      </c>
      <c r="C1536" s="37" t="s">
        <v>2316</v>
      </c>
      <c r="D1536" s="37" t="s">
        <v>2320</v>
      </c>
      <c r="E1536" s="38" t="s">
        <v>3293</v>
      </c>
    </row>
    <row r="1537" spans="1:5" x14ac:dyDescent="0.2">
      <c r="A1537" s="39">
        <v>3453</v>
      </c>
      <c r="B1537" s="37" t="s">
        <v>5229</v>
      </c>
      <c r="C1537" s="37" t="s">
        <v>2316</v>
      </c>
      <c r="D1537" s="37" t="s">
        <v>2320</v>
      </c>
      <c r="E1537" s="38" t="s">
        <v>5230</v>
      </c>
    </row>
    <row r="1538" spans="1:5" x14ac:dyDescent="0.2">
      <c r="A1538" s="39">
        <v>3452</v>
      </c>
      <c r="B1538" s="37" t="s">
        <v>5231</v>
      </c>
      <c r="C1538" s="37" t="s">
        <v>2316</v>
      </c>
      <c r="D1538" s="37" t="s">
        <v>2320</v>
      </c>
      <c r="E1538" s="38" t="s">
        <v>5232</v>
      </c>
    </row>
    <row r="1539" spans="1:5" x14ac:dyDescent="0.2">
      <c r="A1539" s="39">
        <v>3451</v>
      </c>
      <c r="B1539" s="37" t="s">
        <v>5233</v>
      </c>
      <c r="C1539" s="37" t="s">
        <v>2316</v>
      </c>
      <c r="D1539" s="37" t="s">
        <v>2320</v>
      </c>
      <c r="E1539" s="38" t="s">
        <v>5234</v>
      </c>
    </row>
    <row r="1540" spans="1:5" x14ac:dyDescent="0.2">
      <c r="A1540" s="39">
        <v>3454</v>
      </c>
      <c r="B1540" s="37" t="s">
        <v>5235</v>
      </c>
      <c r="C1540" s="37" t="s">
        <v>2316</v>
      </c>
      <c r="D1540" s="37" t="s">
        <v>2320</v>
      </c>
      <c r="E1540" s="38" t="s">
        <v>5236</v>
      </c>
    </row>
    <row r="1541" spans="1:5" x14ac:dyDescent="0.2">
      <c r="A1541" s="39">
        <v>3458</v>
      </c>
      <c r="B1541" s="37" t="s">
        <v>5237</v>
      </c>
      <c r="C1541" s="37" t="s">
        <v>2316</v>
      </c>
      <c r="D1541" s="37" t="s">
        <v>2320</v>
      </c>
      <c r="E1541" s="38" t="s">
        <v>5238</v>
      </c>
    </row>
    <row r="1542" spans="1:5" x14ac:dyDescent="0.2">
      <c r="A1542" s="39">
        <v>3457</v>
      </c>
      <c r="B1542" s="37" t="s">
        <v>5239</v>
      </c>
      <c r="C1542" s="37" t="s">
        <v>2316</v>
      </c>
      <c r="D1542" s="37" t="s">
        <v>2320</v>
      </c>
      <c r="E1542" s="38" t="s">
        <v>5240</v>
      </c>
    </row>
    <row r="1543" spans="1:5" x14ac:dyDescent="0.2">
      <c r="A1543" s="39">
        <v>3455</v>
      </c>
      <c r="B1543" s="37" t="s">
        <v>5241</v>
      </c>
      <c r="C1543" s="37" t="s">
        <v>2316</v>
      </c>
      <c r="D1543" s="37" t="s">
        <v>2320</v>
      </c>
      <c r="E1543" s="38" t="s">
        <v>5242</v>
      </c>
    </row>
    <row r="1544" spans="1:5" x14ac:dyDescent="0.2">
      <c r="A1544" s="39">
        <v>3472</v>
      </c>
      <c r="B1544" s="37" t="s">
        <v>5243</v>
      </c>
      <c r="C1544" s="37" t="s">
        <v>2316</v>
      </c>
      <c r="D1544" s="37" t="s">
        <v>2320</v>
      </c>
      <c r="E1544" s="38" t="s">
        <v>5244</v>
      </c>
    </row>
    <row r="1545" spans="1:5" x14ac:dyDescent="0.2">
      <c r="A1545" s="39">
        <v>3470</v>
      </c>
      <c r="B1545" s="37" t="s">
        <v>5245</v>
      </c>
      <c r="C1545" s="37" t="s">
        <v>2316</v>
      </c>
      <c r="D1545" s="37" t="s">
        <v>2320</v>
      </c>
      <c r="E1545" s="38" t="s">
        <v>5246</v>
      </c>
    </row>
    <row r="1546" spans="1:5" x14ac:dyDescent="0.2">
      <c r="A1546" s="39">
        <v>3471</v>
      </c>
      <c r="B1546" s="37" t="s">
        <v>5247</v>
      </c>
      <c r="C1546" s="37" t="s">
        <v>2316</v>
      </c>
      <c r="D1546" s="37" t="s">
        <v>2320</v>
      </c>
      <c r="E1546" s="38" t="s">
        <v>5248</v>
      </c>
    </row>
    <row r="1547" spans="1:5" x14ac:dyDescent="0.2">
      <c r="A1547" s="39">
        <v>3456</v>
      </c>
      <c r="B1547" s="37" t="s">
        <v>5249</v>
      </c>
      <c r="C1547" s="37" t="s">
        <v>2316</v>
      </c>
      <c r="D1547" s="37" t="s">
        <v>2320</v>
      </c>
      <c r="E1547" s="38" t="s">
        <v>5250</v>
      </c>
    </row>
    <row r="1548" spans="1:5" x14ac:dyDescent="0.2">
      <c r="A1548" s="39">
        <v>3459</v>
      </c>
      <c r="B1548" s="37" t="s">
        <v>5251</v>
      </c>
      <c r="C1548" s="37" t="s">
        <v>2316</v>
      </c>
      <c r="D1548" s="37" t="s">
        <v>2320</v>
      </c>
      <c r="E1548" s="38" t="s">
        <v>5252</v>
      </c>
    </row>
    <row r="1549" spans="1:5" x14ac:dyDescent="0.2">
      <c r="A1549" s="39">
        <v>3469</v>
      </c>
      <c r="B1549" s="37" t="s">
        <v>5253</v>
      </c>
      <c r="C1549" s="37" t="s">
        <v>2316</v>
      </c>
      <c r="D1549" s="37" t="s">
        <v>2320</v>
      </c>
      <c r="E1549" s="38" t="s">
        <v>5254</v>
      </c>
    </row>
    <row r="1550" spans="1:5" x14ac:dyDescent="0.2">
      <c r="A1550" s="39">
        <v>3460</v>
      </c>
      <c r="B1550" s="37" t="s">
        <v>5255</v>
      </c>
      <c r="C1550" s="37" t="s">
        <v>2316</v>
      </c>
      <c r="D1550" s="37" t="s">
        <v>2320</v>
      </c>
      <c r="E1550" s="38" t="s">
        <v>5256</v>
      </c>
    </row>
    <row r="1551" spans="1:5" x14ac:dyDescent="0.2">
      <c r="A1551" s="39">
        <v>3461</v>
      </c>
      <c r="B1551" s="37" t="s">
        <v>5257</v>
      </c>
      <c r="C1551" s="37" t="s">
        <v>2316</v>
      </c>
      <c r="D1551" s="37" t="s">
        <v>2320</v>
      </c>
      <c r="E1551" s="38" t="s">
        <v>5258</v>
      </c>
    </row>
    <row r="1552" spans="1:5" x14ac:dyDescent="0.2">
      <c r="A1552" s="39">
        <v>37433</v>
      </c>
      <c r="B1552" s="37" t="s">
        <v>5259</v>
      </c>
      <c r="C1552" s="37" t="s">
        <v>2316</v>
      </c>
      <c r="D1552" s="37" t="s">
        <v>2320</v>
      </c>
      <c r="E1552" s="38" t="s">
        <v>5213</v>
      </c>
    </row>
    <row r="1553" spans="1:5" x14ac:dyDescent="0.2">
      <c r="A1553" s="39">
        <v>37430</v>
      </c>
      <c r="B1553" s="37" t="s">
        <v>5260</v>
      </c>
      <c r="C1553" s="37" t="s">
        <v>2316</v>
      </c>
      <c r="D1553" s="37" t="s">
        <v>2320</v>
      </c>
      <c r="E1553" s="38" t="s">
        <v>5261</v>
      </c>
    </row>
    <row r="1554" spans="1:5" x14ac:dyDescent="0.2">
      <c r="A1554" s="39">
        <v>37434</v>
      </c>
      <c r="B1554" s="37" t="s">
        <v>5262</v>
      </c>
      <c r="C1554" s="37" t="s">
        <v>2316</v>
      </c>
      <c r="D1554" s="37" t="s">
        <v>2320</v>
      </c>
      <c r="E1554" s="38" t="s">
        <v>5263</v>
      </c>
    </row>
    <row r="1555" spans="1:5" x14ac:dyDescent="0.2">
      <c r="A1555" s="39">
        <v>37431</v>
      </c>
      <c r="B1555" s="37" t="s">
        <v>5264</v>
      </c>
      <c r="C1555" s="37" t="s">
        <v>2316</v>
      </c>
      <c r="D1555" s="37" t="s">
        <v>2320</v>
      </c>
      <c r="E1555" s="38" t="s">
        <v>5265</v>
      </c>
    </row>
    <row r="1556" spans="1:5" x14ac:dyDescent="0.2">
      <c r="A1556" s="39">
        <v>37432</v>
      </c>
      <c r="B1556" s="37" t="s">
        <v>5266</v>
      </c>
      <c r="C1556" s="37" t="s">
        <v>2316</v>
      </c>
      <c r="D1556" s="37" t="s">
        <v>2320</v>
      </c>
      <c r="E1556" s="38" t="s">
        <v>5267</v>
      </c>
    </row>
    <row r="1557" spans="1:5" x14ac:dyDescent="0.2">
      <c r="A1557" s="39">
        <v>37413</v>
      </c>
      <c r="B1557" s="37" t="s">
        <v>5268</v>
      </c>
      <c r="C1557" s="37" t="s">
        <v>2316</v>
      </c>
      <c r="D1557" s="37" t="s">
        <v>2320</v>
      </c>
      <c r="E1557" s="38" t="s">
        <v>5269</v>
      </c>
    </row>
    <row r="1558" spans="1:5" x14ac:dyDescent="0.2">
      <c r="A1558" s="39">
        <v>37414</v>
      </c>
      <c r="B1558" s="37" t="s">
        <v>5270</v>
      </c>
      <c r="C1558" s="37" t="s">
        <v>2316</v>
      </c>
      <c r="D1558" s="37" t="s">
        <v>2320</v>
      </c>
      <c r="E1558" s="38" t="s">
        <v>5271</v>
      </c>
    </row>
    <row r="1559" spans="1:5" x14ac:dyDescent="0.2">
      <c r="A1559" s="39">
        <v>37415</v>
      </c>
      <c r="B1559" s="37" t="s">
        <v>5272</v>
      </c>
      <c r="C1559" s="37" t="s">
        <v>2316</v>
      </c>
      <c r="D1559" s="37" t="s">
        <v>2320</v>
      </c>
      <c r="E1559" s="38" t="s">
        <v>5273</v>
      </c>
    </row>
    <row r="1560" spans="1:5" x14ac:dyDescent="0.2">
      <c r="A1560" s="39">
        <v>37416</v>
      </c>
      <c r="B1560" s="37" t="s">
        <v>5274</v>
      </c>
      <c r="C1560" s="37" t="s">
        <v>2316</v>
      </c>
      <c r="D1560" s="37" t="s">
        <v>2320</v>
      </c>
      <c r="E1560" s="38" t="s">
        <v>5275</v>
      </c>
    </row>
    <row r="1561" spans="1:5" x14ac:dyDescent="0.2">
      <c r="A1561" s="39">
        <v>37417</v>
      </c>
      <c r="B1561" s="37" t="s">
        <v>5276</v>
      </c>
      <c r="C1561" s="37" t="s">
        <v>2316</v>
      </c>
      <c r="D1561" s="37" t="s">
        <v>2320</v>
      </c>
      <c r="E1561" s="38" t="s">
        <v>2521</v>
      </c>
    </row>
    <row r="1562" spans="1:5" x14ac:dyDescent="0.2">
      <c r="A1562" s="39">
        <v>43590</v>
      </c>
      <c r="B1562" s="37" t="s">
        <v>5277</v>
      </c>
      <c r="C1562" s="37" t="s">
        <v>2316</v>
      </c>
      <c r="D1562" s="37" t="s">
        <v>2320</v>
      </c>
      <c r="E1562" s="38" t="s">
        <v>5278</v>
      </c>
    </row>
    <row r="1563" spans="1:5" x14ac:dyDescent="0.2">
      <c r="A1563" s="39">
        <v>43589</v>
      </c>
      <c r="B1563" s="37" t="s">
        <v>5279</v>
      </c>
      <c r="C1563" s="37" t="s">
        <v>2316</v>
      </c>
      <c r="D1563" s="37" t="s">
        <v>2320</v>
      </c>
      <c r="E1563" s="38" t="s">
        <v>5280</v>
      </c>
    </row>
    <row r="1564" spans="1:5" x14ac:dyDescent="0.2">
      <c r="A1564" s="39">
        <v>34519</v>
      </c>
      <c r="B1564" s="37" t="s">
        <v>5281</v>
      </c>
      <c r="C1564" s="37" t="s">
        <v>2316</v>
      </c>
      <c r="D1564" s="37" t="s">
        <v>2320</v>
      </c>
      <c r="E1564" s="38" t="s">
        <v>5282</v>
      </c>
    </row>
    <row r="1565" spans="1:5" x14ac:dyDescent="0.2">
      <c r="A1565" s="39">
        <v>1649</v>
      </c>
      <c r="B1565" s="37" t="s">
        <v>5283</v>
      </c>
      <c r="C1565" s="37" t="s">
        <v>2316</v>
      </c>
      <c r="D1565" s="37" t="s">
        <v>2320</v>
      </c>
      <c r="E1565" s="38" t="s">
        <v>5284</v>
      </c>
    </row>
    <row r="1566" spans="1:5" x14ac:dyDescent="0.2">
      <c r="A1566" s="39">
        <v>1653</v>
      </c>
      <c r="B1566" s="37" t="s">
        <v>5285</v>
      </c>
      <c r="C1566" s="37" t="s">
        <v>2316</v>
      </c>
      <c r="D1566" s="37" t="s">
        <v>2320</v>
      </c>
      <c r="E1566" s="38" t="s">
        <v>5286</v>
      </c>
    </row>
    <row r="1567" spans="1:5" x14ac:dyDescent="0.2">
      <c r="A1567" s="39">
        <v>1647</v>
      </c>
      <c r="B1567" s="37" t="s">
        <v>5287</v>
      </c>
      <c r="C1567" s="37" t="s">
        <v>2316</v>
      </c>
      <c r="D1567" s="37" t="s">
        <v>2320</v>
      </c>
      <c r="E1567" s="38" t="s">
        <v>5288</v>
      </c>
    </row>
    <row r="1568" spans="1:5" x14ac:dyDescent="0.2">
      <c r="A1568" s="39">
        <v>1648</v>
      </c>
      <c r="B1568" s="37" t="s">
        <v>5289</v>
      </c>
      <c r="C1568" s="37" t="s">
        <v>2316</v>
      </c>
      <c r="D1568" s="37" t="s">
        <v>2320</v>
      </c>
      <c r="E1568" s="38" t="s">
        <v>5290</v>
      </c>
    </row>
    <row r="1569" spans="1:5" x14ac:dyDescent="0.2">
      <c r="A1569" s="39">
        <v>1651</v>
      </c>
      <c r="B1569" s="37" t="s">
        <v>5291</v>
      </c>
      <c r="C1569" s="37" t="s">
        <v>2316</v>
      </c>
      <c r="D1569" s="37" t="s">
        <v>2320</v>
      </c>
      <c r="E1569" s="38" t="s">
        <v>5292</v>
      </c>
    </row>
    <row r="1570" spans="1:5" x14ac:dyDescent="0.2">
      <c r="A1570" s="39">
        <v>1650</v>
      </c>
      <c r="B1570" s="37" t="s">
        <v>5293</v>
      </c>
      <c r="C1570" s="37" t="s">
        <v>2316</v>
      </c>
      <c r="D1570" s="37" t="s">
        <v>2320</v>
      </c>
      <c r="E1570" s="38" t="s">
        <v>5294</v>
      </c>
    </row>
    <row r="1571" spans="1:5" x14ac:dyDescent="0.2">
      <c r="A1571" s="39">
        <v>1654</v>
      </c>
      <c r="B1571" s="37" t="s">
        <v>5295</v>
      </c>
      <c r="C1571" s="37" t="s">
        <v>2316</v>
      </c>
      <c r="D1571" s="37" t="s">
        <v>2320</v>
      </c>
      <c r="E1571" s="38" t="s">
        <v>5296</v>
      </c>
    </row>
    <row r="1572" spans="1:5" x14ac:dyDescent="0.2">
      <c r="A1572" s="39">
        <v>1652</v>
      </c>
      <c r="B1572" s="37" t="s">
        <v>5297</v>
      </c>
      <c r="C1572" s="37" t="s">
        <v>2316</v>
      </c>
      <c r="D1572" s="37" t="s">
        <v>2320</v>
      </c>
      <c r="E1572" s="38" t="s">
        <v>5298</v>
      </c>
    </row>
    <row r="1573" spans="1:5" x14ac:dyDescent="0.2">
      <c r="A1573" s="39">
        <v>10510</v>
      </c>
      <c r="B1573" s="37" t="s">
        <v>5299</v>
      </c>
      <c r="C1573" s="37" t="s">
        <v>2316</v>
      </c>
      <c r="D1573" s="37" t="s">
        <v>2320</v>
      </c>
      <c r="E1573" s="38" t="s">
        <v>5300</v>
      </c>
    </row>
    <row r="1574" spans="1:5" x14ac:dyDescent="0.2">
      <c r="A1574" s="39">
        <v>1747</v>
      </c>
      <c r="B1574" s="37" t="s">
        <v>5301</v>
      </c>
      <c r="C1574" s="37" t="s">
        <v>2316</v>
      </c>
      <c r="D1574" s="37" t="s">
        <v>2320</v>
      </c>
      <c r="E1574" s="38" t="s">
        <v>5302</v>
      </c>
    </row>
    <row r="1575" spans="1:5" x14ac:dyDescent="0.2">
      <c r="A1575" s="39">
        <v>1744</v>
      </c>
      <c r="B1575" s="37" t="s">
        <v>5303</v>
      </c>
      <c r="C1575" s="37" t="s">
        <v>2316</v>
      </c>
      <c r="D1575" s="37" t="s">
        <v>2320</v>
      </c>
      <c r="E1575" s="38" t="s">
        <v>5304</v>
      </c>
    </row>
    <row r="1576" spans="1:5" x14ac:dyDescent="0.2">
      <c r="A1576" s="39">
        <v>1743</v>
      </c>
      <c r="B1576" s="37" t="s">
        <v>5305</v>
      </c>
      <c r="C1576" s="37" t="s">
        <v>2316</v>
      </c>
      <c r="D1576" s="37" t="s">
        <v>2320</v>
      </c>
      <c r="E1576" s="38" t="s">
        <v>5306</v>
      </c>
    </row>
    <row r="1577" spans="1:5" x14ac:dyDescent="0.2">
      <c r="A1577" s="39">
        <v>39640</v>
      </c>
      <c r="B1577" s="37" t="s">
        <v>5307</v>
      </c>
      <c r="C1577" s="37" t="s">
        <v>2316</v>
      </c>
      <c r="D1577" s="37" t="s">
        <v>2320</v>
      </c>
      <c r="E1577" s="38" t="s">
        <v>5308</v>
      </c>
    </row>
    <row r="1578" spans="1:5" x14ac:dyDescent="0.2">
      <c r="A1578" s="39">
        <v>7216</v>
      </c>
      <c r="B1578" s="37" t="s">
        <v>5309</v>
      </c>
      <c r="C1578" s="37" t="s">
        <v>2316</v>
      </c>
      <c r="D1578" s="37" t="s">
        <v>2320</v>
      </c>
      <c r="E1578" s="38" t="s">
        <v>5310</v>
      </c>
    </row>
    <row r="1579" spans="1:5" x14ac:dyDescent="0.2">
      <c r="A1579" s="39">
        <v>20235</v>
      </c>
      <c r="B1579" s="37" t="s">
        <v>5311</v>
      </c>
      <c r="C1579" s="37" t="s">
        <v>2316</v>
      </c>
      <c r="D1579" s="37" t="s">
        <v>2320</v>
      </c>
      <c r="E1579" s="38" t="s">
        <v>5312</v>
      </c>
    </row>
    <row r="1580" spans="1:5" x14ac:dyDescent="0.2">
      <c r="A1580" s="39">
        <v>7181</v>
      </c>
      <c r="B1580" s="37" t="s">
        <v>5313</v>
      </c>
      <c r="C1580" s="37" t="s">
        <v>2316</v>
      </c>
      <c r="D1580" s="37" t="s">
        <v>2320</v>
      </c>
      <c r="E1580" s="38" t="s">
        <v>5314</v>
      </c>
    </row>
    <row r="1581" spans="1:5" x14ac:dyDescent="0.2">
      <c r="A1581" s="39">
        <v>40742</v>
      </c>
      <c r="B1581" s="37" t="s">
        <v>5315</v>
      </c>
      <c r="C1581" s="37" t="s">
        <v>2316</v>
      </c>
      <c r="D1581" s="37" t="s">
        <v>2320</v>
      </c>
      <c r="E1581" s="38" t="s">
        <v>5316</v>
      </c>
    </row>
    <row r="1582" spans="1:5" x14ac:dyDescent="0.2">
      <c r="A1582" s="39">
        <v>7214</v>
      </c>
      <c r="B1582" s="37" t="s">
        <v>5317</v>
      </c>
      <c r="C1582" s="37" t="s">
        <v>2316</v>
      </c>
      <c r="D1582" s="37" t="s">
        <v>2320</v>
      </c>
      <c r="E1582" s="38" t="s">
        <v>5318</v>
      </c>
    </row>
    <row r="1583" spans="1:5" x14ac:dyDescent="0.2">
      <c r="A1583" s="39">
        <v>7219</v>
      </c>
      <c r="B1583" s="37" t="s">
        <v>5319</v>
      </c>
      <c r="C1583" s="37" t="s">
        <v>2316</v>
      </c>
      <c r="D1583" s="37" t="s">
        <v>2320</v>
      </c>
      <c r="E1583" s="38" t="s">
        <v>5320</v>
      </c>
    </row>
    <row r="1584" spans="1:5" x14ac:dyDescent="0.2">
      <c r="A1584" s="39">
        <v>37972</v>
      </c>
      <c r="B1584" s="37" t="s">
        <v>5321</v>
      </c>
      <c r="C1584" s="37" t="s">
        <v>2316</v>
      </c>
      <c r="D1584" s="37" t="s">
        <v>2320</v>
      </c>
      <c r="E1584" s="38" t="s">
        <v>3946</v>
      </c>
    </row>
    <row r="1585" spans="1:5" x14ac:dyDescent="0.2">
      <c r="A1585" s="39">
        <v>37973</v>
      </c>
      <c r="B1585" s="37" t="s">
        <v>5322</v>
      </c>
      <c r="C1585" s="37" t="s">
        <v>2316</v>
      </c>
      <c r="D1585" s="37" t="s">
        <v>2320</v>
      </c>
      <c r="E1585" s="38" t="s">
        <v>5323</v>
      </c>
    </row>
    <row r="1586" spans="1:5" x14ac:dyDescent="0.2">
      <c r="A1586" s="39">
        <v>37971</v>
      </c>
      <c r="B1586" s="37" t="s">
        <v>5324</v>
      </c>
      <c r="C1586" s="37" t="s">
        <v>2316</v>
      </c>
      <c r="D1586" s="37" t="s">
        <v>2320</v>
      </c>
      <c r="E1586" s="38" t="s">
        <v>2359</v>
      </c>
    </row>
    <row r="1587" spans="1:5" x14ac:dyDescent="0.2">
      <c r="A1587" s="39">
        <v>20094</v>
      </c>
      <c r="B1587" s="37" t="s">
        <v>5325</v>
      </c>
      <c r="C1587" s="37" t="s">
        <v>2316</v>
      </c>
      <c r="D1587" s="37" t="s">
        <v>2320</v>
      </c>
      <c r="E1587" s="38" t="s">
        <v>5326</v>
      </c>
    </row>
    <row r="1588" spans="1:5" x14ac:dyDescent="0.2">
      <c r="A1588" s="39">
        <v>20095</v>
      </c>
      <c r="B1588" s="37" t="s">
        <v>5327</v>
      </c>
      <c r="C1588" s="37" t="s">
        <v>2316</v>
      </c>
      <c r="D1588" s="37" t="s">
        <v>2320</v>
      </c>
      <c r="E1588" s="38" t="s">
        <v>5328</v>
      </c>
    </row>
    <row r="1589" spans="1:5" x14ac:dyDescent="0.2">
      <c r="A1589" s="39">
        <v>1954</v>
      </c>
      <c r="B1589" s="37" t="s">
        <v>5329</v>
      </c>
      <c r="C1589" s="37" t="s">
        <v>2316</v>
      </c>
      <c r="D1589" s="37" t="s">
        <v>2320</v>
      </c>
      <c r="E1589" s="38" t="s">
        <v>5330</v>
      </c>
    </row>
    <row r="1590" spans="1:5" x14ac:dyDescent="0.2">
      <c r="A1590" s="39">
        <v>1926</v>
      </c>
      <c r="B1590" s="37" t="s">
        <v>5331</v>
      </c>
      <c r="C1590" s="37" t="s">
        <v>2316</v>
      </c>
      <c r="D1590" s="37" t="s">
        <v>2320</v>
      </c>
      <c r="E1590" s="38" t="s">
        <v>5332</v>
      </c>
    </row>
    <row r="1591" spans="1:5" x14ac:dyDescent="0.2">
      <c r="A1591" s="39">
        <v>1927</v>
      </c>
      <c r="B1591" s="37" t="s">
        <v>5333</v>
      </c>
      <c r="C1591" s="37" t="s">
        <v>2316</v>
      </c>
      <c r="D1591" s="37" t="s">
        <v>2320</v>
      </c>
      <c r="E1591" s="38" t="s">
        <v>4310</v>
      </c>
    </row>
    <row r="1592" spans="1:5" x14ac:dyDescent="0.2">
      <c r="A1592" s="39">
        <v>1923</v>
      </c>
      <c r="B1592" s="37" t="s">
        <v>5334</v>
      </c>
      <c r="C1592" s="37" t="s">
        <v>2316</v>
      </c>
      <c r="D1592" s="37" t="s">
        <v>2320</v>
      </c>
      <c r="E1592" s="38" t="s">
        <v>5335</v>
      </c>
    </row>
    <row r="1593" spans="1:5" x14ac:dyDescent="0.2">
      <c r="A1593" s="39">
        <v>1929</v>
      </c>
      <c r="B1593" s="37" t="s">
        <v>5336</v>
      </c>
      <c r="C1593" s="37" t="s">
        <v>2316</v>
      </c>
      <c r="D1593" s="37" t="s">
        <v>2320</v>
      </c>
      <c r="E1593" s="38" t="s">
        <v>5337</v>
      </c>
    </row>
    <row r="1594" spans="1:5" x14ac:dyDescent="0.2">
      <c r="A1594" s="39">
        <v>1930</v>
      </c>
      <c r="B1594" s="37" t="s">
        <v>5338</v>
      </c>
      <c r="C1594" s="37" t="s">
        <v>2316</v>
      </c>
      <c r="D1594" s="37" t="s">
        <v>2320</v>
      </c>
      <c r="E1594" s="38" t="s">
        <v>5072</v>
      </c>
    </row>
    <row r="1595" spans="1:5" x14ac:dyDescent="0.2">
      <c r="A1595" s="39">
        <v>1924</v>
      </c>
      <c r="B1595" s="37" t="s">
        <v>5339</v>
      </c>
      <c r="C1595" s="37" t="s">
        <v>2316</v>
      </c>
      <c r="D1595" s="37" t="s">
        <v>2320</v>
      </c>
      <c r="E1595" s="38" t="s">
        <v>5340</v>
      </c>
    </row>
    <row r="1596" spans="1:5" x14ac:dyDescent="0.2">
      <c r="A1596" s="39">
        <v>1922</v>
      </c>
      <c r="B1596" s="37" t="s">
        <v>5341</v>
      </c>
      <c r="C1596" s="37" t="s">
        <v>2316</v>
      </c>
      <c r="D1596" s="37" t="s">
        <v>2320</v>
      </c>
      <c r="E1596" s="38" t="s">
        <v>5342</v>
      </c>
    </row>
    <row r="1597" spans="1:5" x14ac:dyDescent="0.2">
      <c r="A1597" s="39">
        <v>1953</v>
      </c>
      <c r="B1597" s="37" t="s">
        <v>5343</v>
      </c>
      <c r="C1597" s="37" t="s">
        <v>2316</v>
      </c>
      <c r="D1597" s="37" t="s">
        <v>2320</v>
      </c>
      <c r="E1597" s="38" t="s">
        <v>5344</v>
      </c>
    </row>
    <row r="1598" spans="1:5" x14ac:dyDescent="0.2">
      <c r="A1598" s="39">
        <v>1962</v>
      </c>
      <c r="B1598" s="37" t="s">
        <v>5345</v>
      </c>
      <c r="C1598" s="37" t="s">
        <v>2316</v>
      </c>
      <c r="D1598" s="37" t="s">
        <v>2320</v>
      </c>
      <c r="E1598" s="38" t="s">
        <v>5346</v>
      </c>
    </row>
    <row r="1599" spans="1:5" x14ac:dyDescent="0.2">
      <c r="A1599" s="39">
        <v>1955</v>
      </c>
      <c r="B1599" s="37" t="s">
        <v>5347</v>
      </c>
      <c r="C1599" s="37" t="s">
        <v>2316</v>
      </c>
      <c r="D1599" s="37" t="s">
        <v>2320</v>
      </c>
      <c r="E1599" s="38" t="s">
        <v>5348</v>
      </c>
    </row>
    <row r="1600" spans="1:5" x14ac:dyDescent="0.2">
      <c r="A1600" s="39">
        <v>1956</v>
      </c>
      <c r="B1600" s="37" t="s">
        <v>5349</v>
      </c>
      <c r="C1600" s="37" t="s">
        <v>2316</v>
      </c>
      <c r="D1600" s="37" t="s">
        <v>2320</v>
      </c>
      <c r="E1600" s="38" t="s">
        <v>5275</v>
      </c>
    </row>
    <row r="1601" spans="1:5" x14ac:dyDescent="0.2">
      <c r="A1601" s="39">
        <v>1957</v>
      </c>
      <c r="B1601" s="37" t="s">
        <v>5350</v>
      </c>
      <c r="C1601" s="37" t="s">
        <v>2316</v>
      </c>
      <c r="D1601" s="37" t="s">
        <v>2320</v>
      </c>
      <c r="E1601" s="38" t="s">
        <v>5351</v>
      </c>
    </row>
    <row r="1602" spans="1:5" x14ac:dyDescent="0.2">
      <c r="A1602" s="39">
        <v>1958</v>
      </c>
      <c r="B1602" s="37" t="s">
        <v>5352</v>
      </c>
      <c r="C1602" s="37" t="s">
        <v>2316</v>
      </c>
      <c r="D1602" s="37" t="s">
        <v>2320</v>
      </c>
      <c r="E1602" s="38" t="s">
        <v>4837</v>
      </c>
    </row>
    <row r="1603" spans="1:5" x14ac:dyDescent="0.2">
      <c r="A1603" s="39">
        <v>1959</v>
      </c>
      <c r="B1603" s="37" t="s">
        <v>5353</v>
      </c>
      <c r="C1603" s="37" t="s">
        <v>2316</v>
      </c>
      <c r="D1603" s="37" t="s">
        <v>2320</v>
      </c>
      <c r="E1603" s="38" t="s">
        <v>5354</v>
      </c>
    </row>
    <row r="1604" spans="1:5" x14ac:dyDescent="0.2">
      <c r="A1604" s="39">
        <v>1925</v>
      </c>
      <c r="B1604" s="37" t="s">
        <v>5355</v>
      </c>
      <c r="C1604" s="37" t="s">
        <v>2316</v>
      </c>
      <c r="D1604" s="37" t="s">
        <v>2320</v>
      </c>
      <c r="E1604" s="38" t="s">
        <v>5356</v>
      </c>
    </row>
    <row r="1605" spans="1:5" x14ac:dyDescent="0.2">
      <c r="A1605" s="39">
        <v>1960</v>
      </c>
      <c r="B1605" s="37" t="s">
        <v>5357</v>
      </c>
      <c r="C1605" s="37" t="s">
        <v>2316</v>
      </c>
      <c r="D1605" s="37" t="s">
        <v>2320</v>
      </c>
      <c r="E1605" s="38" t="s">
        <v>5358</v>
      </c>
    </row>
    <row r="1606" spans="1:5" x14ac:dyDescent="0.2">
      <c r="A1606" s="39">
        <v>1961</v>
      </c>
      <c r="B1606" s="37" t="s">
        <v>5359</v>
      </c>
      <c r="C1606" s="37" t="s">
        <v>2316</v>
      </c>
      <c r="D1606" s="37" t="s">
        <v>2320</v>
      </c>
      <c r="E1606" s="38" t="s">
        <v>5360</v>
      </c>
    </row>
    <row r="1607" spans="1:5" x14ac:dyDescent="0.2">
      <c r="A1607" s="39">
        <v>38426</v>
      </c>
      <c r="B1607" s="37" t="s">
        <v>5361</v>
      </c>
      <c r="C1607" s="37" t="s">
        <v>2316</v>
      </c>
      <c r="D1607" s="37" t="s">
        <v>2320</v>
      </c>
      <c r="E1607" s="38" t="s">
        <v>5362</v>
      </c>
    </row>
    <row r="1608" spans="1:5" x14ac:dyDescent="0.2">
      <c r="A1608" s="39">
        <v>38423</v>
      </c>
      <c r="B1608" s="37" t="s">
        <v>5363</v>
      </c>
      <c r="C1608" s="37" t="s">
        <v>2316</v>
      </c>
      <c r="D1608" s="37" t="s">
        <v>2320</v>
      </c>
      <c r="E1608" s="38" t="s">
        <v>5364</v>
      </c>
    </row>
    <row r="1609" spans="1:5" x14ac:dyDescent="0.2">
      <c r="A1609" s="39">
        <v>38421</v>
      </c>
      <c r="B1609" s="37" t="s">
        <v>5365</v>
      </c>
      <c r="C1609" s="37" t="s">
        <v>2316</v>
      </c>
      <c r="D1609" s="37" t="s">
        <v>2320</v>
      </c>
      <c r="E1609" s="38" t="s">
        <v>5366</v>
      </c>
    </row>
    <row r="1610" spans="1:5" x14ac:dyDescent="0.2">
      <c r="A1610" s="39">
        <v>38422</v>
      </c>
      <c r="B1610" s="37" t="s">
        <v>5367</v>
      </c>
      <c r="C1610" s="37" t="s">
        <v>2316</v>
      </c>
      <c r="D1610" s="37" t="s">
        <v>2320</v>
      </c>
      <c r="E1610" s="38" t="s">
        <v>5368</v>
      </c>
    </row>
    <row r="1611" spans="1:5" x14ac:dyDescent="0.2">
      <c r="A1611" s="39">
        <v>39866</v>
      </c>
      <c r="B1611" s="37" t="s">
        <v>5369</v>
      </c>
      <c r="C1611" s="37" t="s">
        <v>2316</v>
      </c>
      <c r="D1611" s="37" t="s">
        <v>2320</v>
      </c>
      <c r="E1611" s="38" t="s">
        <v>5370</v>
      </c>
    </row>
    <row r="1612" spans="1:5" x14ac:dyDescent="0.2">
      <c r="A1612" s="39">
        <v>39867</v>
      </c>
      <c r="B1612" s="37" t="s">
        <v>5371</v>
      </c>
      <c r="C1612" s="37" t="s">
        <v>2316</v>
      </c>
      <c r="D1612" s="37" t="s">
        <v>2320</v>
      </c>
      <c r="E1612" s="38" t="s">
        <v>5372</v>
      </c>
    </row>
    <row r="1613" spans="1:5" x14ac:dyDescent="0.2">
      <c r="A1613" s="39">
        <v>39868</v>
      </c>
      <c r="B1613" s="37" t="s">
        <v>5373</v>
      </c>
      <c r="C1613" s="37" t="s">
        <v>2316</v>
      </c>
      <c r="D1613" s="37" t="s">
        <v>2320</v>
      </c>
      <c r="E1613" s="38" t="s">
        <v>5374</v>
      </c>
    </row>
    <row r="1614" spans="1:5" x14ac:dyDescent="0.2">
      <c r="A1614" s="39">
        <v>37999</v>
      </c>
      <c r="B1614" s="37" t="s">
        <v>5375</v>
      </c>
      <c r="C1614" s="37" t="s">
        <v>2316</v>
      </c>
      <c r="D1614" s="37" t="s">
        <v>2320</v>
      </c>
      <c r="E1614" s="38" t="s">
        <v>5376</v>
      </c>
    </row>
    <row r="1615" spans="1:5" x14ac:dyDescent="0.2">
      <c r="A1615" s="39">
        <v>38000</v>
      </c>
      <c r="B1615" s="37" t="s">
        <v>5377</v>
      </c>
      <c r="C1615" s="37" t="s">
        <v>2316</v>
      </c>
      <c r="D1615" s="37" t="s">
        <v>2320</v>
      </c>
      <c r="E1615" s="38" t="s">
        <v>5378</v>
      </c>
    </row>
    <row r="1616" spans="1:5" x14ac:dyDescent="0.2">
      <c r="A1616" s="39">
        <v>38129</v>
      </c>
      <c r="B1616" s="37" t="s">
        <v>5379</v>
      </c>
      <c r="C1616" s="37" t="s">
        <v>2316</v>
      </c>
      <c r="D1616" s="37" t="s">
        <v>2320</v>
      </c>
      <c r="E1616" s="38" t="s">
        <v>4390</v>
      </c>
    </row>
    <row r="1617" spans="1:5" x14ac:dyDescent="0.2">
      <c r="A1617" s="39">
        <v>38025</v>
      </c>
      <c r="B1617" s="37" t="s">
        <v>5380</v>
      </c>
      <c r="C1617" s="37" t="s">
        <v>2316</v>
      </c>
      <c r="D1617" s="37" t="s">
        <v>2320</v>
      </c>
      <c r="E1617" s="38" t="s">
        <v>5381</v>
      </c>
    </row>
    <row r="1618" spans="1:5" x14ac:dyDescent="0.2">
      <c r="A1618" s="39">
        <v>38026</v>
      </c>
      <c r="B1618" s="37" t="s">
        <v>5382</v>
      </c>
      <c r="C1618" s="37" t="s">
        <v>2316</v>
      </c>
      <c r="D1618" s="37" t="s">
        <v>2320</v>
      </c>
      <c r="E1618" s="38" t="s">
        <v>5383</v>
      </c>
    </row>
    <row r="1619" spans="1:5" x14ac:dyDescent="0.2">
      <c r="A1619" s="39">
        <v>1858</v>
      </c>
      <c r="B1619" s="37" t="s">
        <v>5384</v>
      </c>
      <c r="C1619" s="37" t="s">
        <v>2316</v>
      </c>
      <c r="D1619" s="37" t="s">
        <v>2320</v>
      </c>
      <c r="E1619" s="38" t="s">
        <v>5385</v>
      </c>
    </row>
    <row r="1620" spans="1:5" x14ac:dyDescent="0.2">
      <c r="A1620" s="39">
        <v>1844</v>
      </c>
      <c r="B1620" s="37" t="s">
        <v>5386</v>
      </c>
      <c r="C1620" s="37" t="s">
        <v>2316</v>
      </c>
      <c r="D1620" s="37" t="s">
        <v>2320</v>
      </c>
      <c r="E1620" s="38" t="s">
        <v>5387</v>
      </c>
    </row>
    <row r="1621" spans="1:5" x14ac:dyDescent="0.2">
      <c r="A1621" s="39">
        <v>1863</v>
      </c>
      <c r="B1621" s="37" t="s">
        <v>5388</v>
      </c>
      <c r="C1621" s="37" t="s">
        <v>2316</v>
      </c>
      <c r="D1621" s="37" t="s">
        <v>2320</v>
      </c>
      <c r="E1621" s="38" t="s">
        <v>5389</v>
      </c>
    </row>
    <row r="1622" spans="1:5" x14ac:dyDescent="0.2">
      <c r="A1622" s="39">
        <v>1865</v>
      </c>
      <c r="B1622" s="37" t="s">
        <v>5390</v>
      </c>
      <c r="C1622" s="37" t="s">
        <v>2316</v>
      </c>
      <c r="D1622" s="37" t="s">
        <v>2320</v>
      </c>
      <c r="E1622" s="38" t="s">
        <v>5391</v>
      </c>
    </row>
    <row r="1623" spans="1:5" x14ac:dyDescent="0.2">
      <c r="A1623" s="39">
        <v>36355</v>
      </c>
      <c r="B1623" s="37" t="s">
        <v>5392</v>
      </c>
      <c r="C1623" s="37" t="s">
        <v>2316</v>
      </c>
      <c r="D1623" s="37" t="s">
        <v>2320</v>
      </c>
      <c r="E1623" s="38" t="s">
        <v>2477</v>
      </c>
    </row>
    <row r="1624" spans="1:5" x14ac:dyDescent="0.2">
      <c r="A1624" s="39">
        <v>36356</v>
      </c>
      <c r="B1624" s="37" t="s">
        <v>5393</v>
      </c>
      <c r="C1624" s="37" t="s">
        <v>2316</v>
      </c>
      <c r="D1624" s="37" t="s">
        <v>2320</v>
      </c>
      <c r="E1624" s="38" t="s">
        <v>5394</v>
      </c>
    </row>
    <row r="1625" spans="1:5" x14ac:dyDescent="0.2">
      <c r="A1625" s="39">
        <v>1932</v>
      </c>
      <c r="B1625" s="37" t="s">
        <v>5395</v>
      </c>
      <c r="C1625" s="37" t="s">
        <v>2316</v>
      </c>
      <c r="D1625" s="37" t="s">
        <v>2320</v>
      </c>
      <c r="E1625" s="38" t="s">
        <v>4516</v>
      </c>
    </row>
    <row r="1626" spans="1:5" x14ac:dyDescent="0.2">
      <c r="A1626" s="39">
        <v>1933</v>
      </c>
      <c r="B1626" s="37" t="s">
        <v>5396</v>
      </c>
      <c r="C1626" s="37" t="s">
        <v>2316</v>
      </c>
      <c r="D1626" s="37" t="s">
        <v>2320</v>
      </c>
      <c r="E1626" s="38" t="s">
        <v>3338</v>
      </c>
    </row>
    <row r="1627" spans="1:5" x14ac:dyDescent="0.2">
      <c r="A1627" s="39">
        <v>1951</v>
      </c>
      <c r="B1627" s="37" t="s">
        <v>5397</v>
      </c>
      <c r="C1627" s="37" t="s">
        <v>2316</v>
      </c>
      <c r="D1627" s="37" t="s">
        <v>2320</v>
      </c>
      <c r="E1627" s="38" t="s">
        <v>5398</v>
      </c>
    </row>
    <row r="1628" spans="1:5" x14ac:dyDescent="0.2">
      <c r="A1628" s="39">
        <v>1966</v>
      </c>
      <c r="B1628" s="37" t="s">
        <v>5399</v>
      </c>
      <c r="C1628" s="37" t="s">
        <v>2316</v>
      </c>
      <c r="D1628" s="37" t="s">
        <v>2320</v>
      </c>
      <c r="E1628" s="38" t="s">
        <v>2481</v>
      </c>
    </row>
    <row r="1629" spans="1:5" x14ac:dyDescent="0.2">
      <c r="A1629" s="39">
        <v>1952</v>
      </c>
      <c r="B1629" s="37" t="s">
        <v>5400</v>
      </c>
      <c r="C1629" s="37" t="s">
        <v>2316</v>
      </c>
      <c r="D1629" s="37" t="s">
        <v>2320</v>
      </c>
      <c r="E1629" s="38" t="s">
        <v>5401</v>
      </c>
    </row>
    <row r="1630" spans="1:5" x14ac:dyDescent="0.2">
      <c r="A1630" s="39">
        <v>20104</v>
      </c>
      <c r="B1630" s="37" t="s">
        <v>5402</v>
      </c>
      <c r="C1630" s="37" t="s">
        <v>2316</v>
      </c>
      <c r="D1630" s="37" t="s">
        <v>2320</v>
      </c>
      <c r="E1630" s="38" t="s">
        <v>5403</v>
      </c>
    </row>
    <row r="1631" spans="1:5" x14ac:dyDescent="0.2">
      <c r="A1631" s="39">
        <v>20105</v>
      </c>
      <c r="B1631" s="37" t="s">
        <v>5404</v>
      </c>
      <c r="C1631" s="37" t="s">
        <v>2316</v>
      </c>
      <c r="D1631" s="37" t="s">
        <v>2320</v>
      </c>
      <c r="E1631" s="38" t="s">
        <v>5405</v>
      </c>
    </row>
    <row r="1632" spans="1:5" x14ac:dyDescent="0.2">
      <c r="A1632" s="39">
        <v>1965</v>
      </c>
      <c r="B1632" s="37" t="s">
        <v>5406</v>
      </c>
      <c r="C1632" s="37" t="s">
        <v>2316</v>
      </c>
      <c r="D1632" s="37" t="s">
        <v>2320</v>
      </c>
      <c r="E1632" s="38" t="s">
        <v>5407</v>
      </c>
    </row>
    <row r="1633" spans="1:5" x14ac:dyDescent="0.2">
      <c r="A1633" s="39">
        <v>10765</v>
      </c>
      <c r="B1633" s="37" t="s">
        <v>5408</v>
      </c>
      <c r="C1633" s="37" t="s">
        <v>2316</v>
      </c>
      <c r="D1633" s="37" t="s">
        <v>2320</v>
      </c>
      <c r="E1633" s="38" t="s">
        <v>5409</v>
      </c>
    </row>
    <row r="1634" spans="1:5" x14ac:dyDescent="0.2">
      <c r="A1634" s="39">
        <v>10767</v>
      </c>
      <c r="B1634" s="37" t="s">
        <v>5410</v>
      </c>
      <c r="C1634" s="37" t="s">
        <v>2316</v>
      </c>
      <c r="D1634" s="37" t="s">
        <v>2320</v>
      </c>
      <c r="E1634" s="38" t="s">
        <v>5411</v>
      </c>
    </row>
    <row r="1635" spans="1:5" x14ac:dyDescent="0.2">
      <c r="A1635" s="39">
        <v>1970</v>
      </c>
      <c r="B1635" s="37" t="s">
        <v>5412</v>
      </c>
      <c r="C1635" s="37" t="s">
        <v>2316</v>
      </c>
      <c r="D1635" s="37" t="s">
        <v>2320</v>
      </c>
      <c r="E1635" s="38" t="s">
        <v>5413</v>
      </c>
    </row>
    <row r="1636" spans="1:5" x14ac:dyDescent="0.2">
      <c r="A1636" s="39">
        <v>1967</v>
      </c>
      <c r="B1636" s="37" t="s">
        <v>5414</v>
      </c>
      <c r="C1636" s="37" t="s">
        <v>2316</v>
      </c>
      <c r="D1636" s="37" t="s">
        <v>2320</v>
      </c>
      <c r="E1636" s="38" t="s">
        <v>5415</v>
      </c>
    </row>
    <row r="1637" spans="1:5" x14ac:dyDescent="0.2">
      <c r="A1637" s="39">
        <v>1968</v>
      </c>
      <c r="B1637" s="37" t="s">
        <v>5416</v>
      </c>
      <c r="C1637" s="37" t="s">
        <v>2316</v>
      </c>
      <c r="D1637" s="37" t="s">
        <v>2320</v>
      </c>
      <c r="E1637" s="38" t="s">
        <v>5417</v>
      </c>
    </row>
    <row r="1638" spans="1:5" x14ac:dyDescent="0.2">
      <c r="A1638" s="39">
        <v>1969</v>
      </c>
      <c r="B1638" s="37" t="s">
        <v>5418</v>
      </c>
      <c r="C1638" s="37" t="s">
        <v>2316</v>
      </c>
      <c r="D1638" s="37" t="s">
        <v>2320</v>
      </c>
      <c r="E1638" s="38" t="s">
        <v>5419</v>
      </c>
    </row>
    <row r="1639" spans="1:5" x14ac:dyDescent="0.2">
      <c r="A1639" s="39">
        <v>1839</v>
      </c>
      <c r="B1639" s="37" t="s">
        <v>5420</v>
      </c>
      <c r="C1639" s="37" t="s">
        <v>2316</v>
      </c>
      <c r="D1639" s="37" t="s">
        <v>2320</v>
      </c>
      <c r="E1639" s="38" t="s">
        <v>5421</v>
      </c>
    </row>
    <row r="1640" spans="1:5" x14ac:dyDescent="0.2">
      <c r="A1640" s="39">
        <v>1835</v>
      </c>
      <c r="B1640" s="37" t="s">
        <v>5422</v>
      </c>
      <c r="C1640" s="37" t="s">
        <v>2316</v>
      </c>
      <c r="D1640" s="37" t="s">
        <v>2320</v>
      </c>
      <c r="E1640" s="38" t="s">
        <v>4978</v>
      </c>
    </row>
    <row r="1641" spans="1:5" x14ac:dyDescent="0.2">
      <c r="A1641" s="39">
        <v>1823</v>
      </c>
      <c r="B1641" s="37" t="s">
        <v>5423</v>
      </c>
      <c r="C1641" s="37" t="s">
        <v>2316</v>
      </c>
      <c r="D1641" s="37" t="s">
        <v>2320</v>
      </c>
      <c r="E1641" s="38" t="s">
        <v>5424</v>
      </c>
    </row>
    <row r="1642" spans="1:5" x14ac:dyDescent="0.2">
      <c r="A1642" s="39">
        <v>1827</v>
      </c>
      <c r="B1642" s="37" t="s">
        <v>5425</v>
      </c>
      <c r="C1642" s="37" t="s">
        <v>2316</v>
      </c>
      <c r="D1642" s="37" t="s">
        <v>2320</v>
      </c>
      <c r="E1642" s="38" t="s">
        <v>5426</v>
      </c>
    </row>
    <row r="1643" spans="1:5" x14ac:dyDescent="0.2">
      <c r="A1643" s="39">
        <v>1831</v>
      </c>
      <c r="B1643" s="37" t="s">
        <v>5427</v>
      </c>
      <c r="C1643" s="37" t="s">
        <v>2316</v>
      </c>
      <c r="D1643" s="37" t="s">
        <v>2320</v>
      </c>
      <c r="E1643" s="38" t="s">
        <v>5428</v>
      </c>
    </row>
    <row r="1644" spans="1:5" x14ac:dyDescent="0.2">
      <c r="A1644" s="39">
        <v>1825</v>
      </c>
      <c r="B1644" s="37" t="s">
        <v>5429</v>
      </c>
      <c r="C1644" s="37" t="s">
        <v>2316</v>
      </c>
      <c r="D1644" s="37" t="s">
        <v>2320</v>
      </c>
      <c r="E1644" s="38" t="s">
        <v>5430</v>
      </c>
    </row>
    <row r="1645" spans="1:5" x14ac:dyDescent="0.2">
      <c r="A1645" s="39">
        <v>1828</v>
      </c>
      <c r="B1645" s="37" t="s">
        <v>5431</v>
      </c>
      <c r="C1645" s="37" t="s">
        <v>2316</v>
      </c>
      <c r="D1645" s="37" t="s">
        <v>2320</v>
      </c>
      <c r="E1645" s="38" t="s">
        <v>5432</v>
      </c>
    </row>
    <row r="1646" spans="1:5" x14ac:dyDescent="0.2">
      <c r="A1646" s="39">
        <v>1845</v>
      </c>
      <c r="B1646" s="37" t="s">
        <v>5433</v>
      </c>
      <c r="C1646" s="37" t="s">
        <v>2316</v>
      </c>
      <c r="D1646" s="37" t="s">
        <v>2320</v>
      </c>
      <c r="E1646" s="38" t="s">
        <v>5434</v>
      </c>
    </row>
    <row r="1647" spans="1:5" x14ac:dyDescent="0.2">
      <c r="A1647" s="39">
        <v>1824</v>
      </c>
      <c r="B1647" s="37" t="s">
        <v>5435</v>
      </c>
      <c r="C1647" s="37" t="s">
        <v>2316</v>
      </c>
      <c r="D1647" s="37" t="s">
        <v>2320</v>
      </c>
      <c r="E1647" s="38" t="s">
        <v>5436</v>
      </c>
    </row>
    <row r="1648" spans="1:5" x14ac:dyDescent="0.2">
      <c r="A1648" s="39">
        <v>1941</v>
      </c>
      <c r="B1648" s="37" t="s">
        <v>5437</v>
      </c>
      <c r="C1648" s="37" t="s">
        <v>2316</v>
      </c>
      <c r="D1648" s="37" t="s">
        <v>2320</v>
      </c>
      <c r="E1648" s="38" t="s">
        <v>5438</v>
      </c>
    </row>
    <row r="1649" spans="1:5" x14ac:dyDescent="0.2">
      <c r="A1649" s="39">
        <v>1940</v>
      </c>
      <c r="B1649" s="37" t="s">
        <v>5439</v>
      </c>
      <c r="C1649" s="37" t="s">
        <v>2316</v>
      </c>
      <c r="D1649" s="37" t="s">
        <v>2320</v>
      </c>
      <c r="E1649" s="38" t="s">
        <v>5440</v>
      </c>
    </row>
    <row r="1650" spans="1:5" x14ac:dyDescent="0.2">
      <c r="A1650" s="39">
        <v>1937</v>
      </c>
      <c r="B1650" s="37" t="s">
        <v>5441</v>
      </c>
      <c r="C1650" s="37" t="s">
        <v>2316</v>
      </c>
      <c r="D1650" s="37" t="s">
        <v>2320</v>
      </c>
      <c r="E1650" s="38" t="s">
        <v>4194</v>
      </c>
    </row>
    <row r="1651" spans="1:5" x14ac:dyDescent="0.2">
      <c r="A1651" s="39">
        <v>1939</v>
      </c>
      <c r="B1651" s="37" t="s">
        <v>5442</v>
      </c>
      <c r="C1651" s="37" t="s">
        <v>2316</v>
      </c>
      <c r="D1651" s="37" t="s">
        <v>2320</v>
      </c>
      <c r="E1651" s="38" t="s">
        <v>5443</v>
      </c>
    </row>
    <row r="1652" spans="1:5" x14ac:dyDescent="0.2">
      <c r="A1652" s="39">
        <v>1942</v>
      </c>
      <c r="B1652" s="37" t="s">
        <v>5444</v>
      </c>
      <c r="C1652" s="37" t="s">
        <v>2316</v>
      </c>
      <c r="D1652" s="37" t="s">
        <v>2320</v>
      </c>
      <c r="E1652" s="38" t="s">
        <v>5445</v>
      </c>
    </row>
    <row r="1653" spans="1:5" x14ac:dyDescent="0.2">
      <c r="A1653" s="39">
        <v>1938</v>
      </c>
      <c r="B1653" s="37" t="s">
        <v>5446</v>
      </c>
      <c r="C1653" s="37" t="s">
        <v>2316</v>
      </c>
      <c r="D1653" s="37" t="s">
        <v>2320</v>
      </c>
      <c r="E1653" s="38" t="s">
        <v>5447</v>
      </c>
    </row>
    <row r="1654" spans="1:5" x14ac:dyDescent="0.2">
      <c r="A1654" s="39">
        <v>42692</v>
      </c>
      <c r="B1654" s="37" t="s">
        <v>5448</v>
      </c>
      <c r="C1654" s="37" t="s">
        <v>2316</v>
      </c>
      <c r="D1654" s="37" t="s">
        <v>2320</v>
      </c>
      <c r="E1654" s="38" t="s">
        <v>5449</v>
      </c>
    </row>
    <row r="1655" spans="1:5" x14ac:dyDescent="0.2">
      <c r="A1655" s="39">
        <v>42693</v>
      </c>
      <c r="B1655" s="37" t="s">
        <v>5450</v>
      </c>
      <c r="C1655" s="37" t="s">
        <v>2316</v>
      </c>
      <c r="D1655" s="37" t="s">
        <v>2320</v>
      </c>
      <c r="E1655" s="38" t="s">
        <v>5451</v>
      </c>
    </row>
    <row r="1656" spans="1:5" x14ac:dyDescent="0.2">
      <c r="A1656" s="39">
        <v>42695</v>
      </c>
      <c r="B1656" s="37" t="s">
        <v>5452</v>
      </c>
      <c r="C1656" s="37" t="s">
        <v>2316</v>
      </c>
      <c r="D1656" s="37" t="s">
        <v>2320</v>
      </c>
      <c r="E1656" s="38" t="s">
        <v>5453</v>
      </c>
    </row>
    <row r="1657" spans="1:5" x14ac:dyDescent="0.2">
      <c r="A1657" s="39">
        <v>42694</v>
      </c>
      <c r="B1657" s="37" t="s">
        <v>5454</v>
      </c>
      <c r="C1657" s="37" t="s">
        <v>2316</v>
      </c>
      <c r="D1657" s="37" t="s">
        <v>2320</v>
      </c>
      <c r="E1657" s="38" t="s">
        <v>5455</v>
      </c>
    </row>
    <row r="1658" spans="1:5" x14ac:dyDescent="0.2">
      <c r="A1658" s="39">
        <v>20097</v>
      </c>
      <c r="B1658" s="37" t="s">
        <v>5456</v>
      </c>
      <c r="C1658" s="37" t="s">
        <v>2316</v>
      </c>
      <c r="D1658" s="37" t="s">
        <v>2320</v>
      </c>
      <c r="E1658" s="38" t="s">
        <v>5457</v>
      </c>
    </row>
    <row r="1659" spans="1:5" x14ac:dyDescent="0.2">
      <c r="A1659" s="39">
        <v>20098</v>
      </c>
      <c r="B1659" s="37" t="s">
        <v>5458</v>
      </c>
      <c r="C1659" s="37" t="s">
        <v>2316</v>
      </c>
      <c r="D1659" s="37" t="s">
        <v>2320</v>
      </c>
      <c r="E1659" s="38" t="s">
        <v>5459</v>
      </c>
    </row>
    <row r="1660" spans="1:5" x14ac:dyDescent="0.2">
      <c r="A1660" s="39">
        <v>20096</v>
      </c>
      <c r="B1660" s="37" t="s">
        <v>5460</v>
      </c>
      <c r="C1660" s="37" t="s">
        <v>2316</v>
      </c>
      <c r="D1660" s="37" t="s">
        <v>2320</v>
      </c>
      <c r="E1660" s="38" t="s">
        <v>5461</v>
      </c>
    </row>
    <row r="1661" spans="1:5" x14ac:dyDescent="0.2">
      <c r="A1661" s="39">
        <v>1964</v>
      </c>
      <c r="B1661" s="37" t="s">
        <v>5462</v>
      </c>
      <c r="C1661" s="37" t="s">
        <v>2316</v>
      </c>
      <c r="D1661" s="37" t="s">
        <v>2320</v>
      </c>
      <c r="E1661" s="38" t="s">
        <v>5463</v>
      </c>
    </row>
    <row r="1662" spans="1:5" x14ac:dyDescent="0.2">
      <c r="A1662" s="39">
        <v>1880</v>
      </c>
      <c r="B1662" s="37" t="s">
        <v>5464</v>
      </c>
      <c r="C1662" s="37" t="s">
        <v>2316</v>
      </c>
      <c r="D1662" s="37" t="s">
        <v>2320</v>
      </c>
      <c r="E1662" s="38" t="s">
        <v>2419</v>
      </c>
    </row>
    <row r="1663" spans="1:5" x14ac:dyDescent="0.2">
      <c r="A1663" s="39">
        <v>39274</v>
      </c>
      <c r="B1663" s="37" t="s">
        <v>5465</v>
      </c>
      <c r="C1663" s="37" t="s">
        <v>2316</v>
      </c>
      <c r="D1663" s="37" t="s">
        <v>2320</v>
      </c>
      <c r="E1663" s="38" t="s">
        <v>3320</v>
      </c>
    </row>
    <row r="1664" spans="1:5" x14ac:dyDescent="0.2">
      <c r="A1664" s="39">
        <v>2628</v>
      </c>
      <c r="B1664" s="37" t="s">
        <v>5466</v>
      </c>
      <c r="C1664" s="37" t="s">
        <v>2316</v>
      </c>
      <c r="D1664" s="37" t="s">
        <v>2320</v>
      </c>
      <c r="E1664" s="38" t="s">
        <v>5467</v>
      </c>
    </row>
    <row r="1665" spans="1:5" x14ac:dyDescent="0.2">
      <c r="A1665" s="39">
        <v>2622</v>
      </c>
      <c r="B1665" s="37" t="s">
        <v>5468</v>
      </c>
      <c r="C1665" s="37" t="s">
        <v>2316</v>
      </c>
      <c r="D1665" s="37" t="s">
        <v>2320</v>
      </c>
      <c r="E1665" s="38" t="s">
        <v>5469</v>
      </c>
    </row>
    <row r="1666" spans="1:5" x14ac:dyDescent="0.2">
      <c r="A1666" s="39">
        <v>2623</v>
      </c>
      <c r="B1666" s="37" t="s">
        <v>5470</v>
      </c>
      <c r="C1666" s="37" t="s">
        <v>2316</v>
      </c>
      <c r="D1666" s="37" t="s">
        <v>2320</v>
      </c>
      <c r="E1666" s="38" t="s">
        <v>5471</v>
      </c>
    </row>
    <row r="1667" spans="1:5" x14ac:dyDescent="0.2">
      <c r="A1667" s="39">
        <v>2624</v>
      </c>
      <c r="B1667" s="37" t="s">
        <v>5472</v>
      </c>
      <c r="C1667" s="37" t="s">
        <v>2316</v>
      </c>
      <c r="D1667" s="37" t="s">
        <v>2320</v>
      </c>
      <c r="E1667" s="38" t="s">
        <v>5473</v>
      </c>
    </row>
    <row r="1668" spans="1:5" x14ac:dyDescent="0.2">
      <c r="A1668" s="39">
        <v>2625</v>
      </c>
      <c r="B1668" s="37" t="s">
        <v>5474</v>
      </c>
      <c r="C1668" s="37" t="s">
        <v>2316</v>
      </c>
      <c r="D1668" s="37" t="s">
        <v>2320</v>
      </c>
      <c r="E1668" s="38" t="s">
        <v>5475</v>
      </c>
    </row>
    <row r="1669" spans="1:5" x14ac:dyDescent="0.2">
      <c r="A1669" s="39">
        <v>2626</v>
      </c>
      <c r="B1669" s="37" t="s">
        <v>5476</v>
      </c>
      <c r="C1669" s="37" t="s">
        <v>2316</v>
      </c>
      <c r="D1669" s="37" t="s">
        <v>2320</v>
      </c>
      <c r="E1669" s="38" t="s">
        <v>4399</v>
      </c>
    </row>
    <row r="1670" spans="1:5" x14ac:dyDescent="0.2">
      <c r="A1670" s="39">
        <v>2630</v>
      </c>
      <c r="B1670" s="37" t="s">
        <v>5477</v>
      </c>
      <c r="C1670" s="37" t="s">
        <v>2316</v>
      </c>
      <c r="D1670" s="37" t="s">
        <v>2320</v>
      </c>
      <c r="E1670" s="38" t="s">
        <v>5478</v>
      </c>
    </row>
    <row r="1671" spans="1:5" x14ac:dyDescent="0.2">
      <c r="A1671" s="39">
        <v>2627</v>
      </c>
      <c r="B1671" s="37" t="s">
        <v>5479</v>
      </c>
      <c r="C1671" s="37" t="s">
        <v>2316</v>
      </c>
      <c r="D1671" s="37" t="s">
        <v>2320</v>
      </c>
      <c r="E1671" s="38" t="s">
        <v>5480</v>
      </c>
    </row>
    <row r="1672" spans="1:5" x14ac:dyDescent="0.2">
      <c r="A1672" s="39">
        <v>2629</v>
      </c>
      <c r="B1672" s="37" t="s">
        <v>5481</v>
      </c>
      <c r="C1672" s="37" t="s">
        <v>2316</v>
      </c>
      <c r="D1672" s="37" t="s">
        <v>2320</v>
      </c>
      <c r="E1672" s="38" t="s">
        <v>5482</v>
      </c>
    </row>
    <row r="1673" spans="1:5" x14ac:dyDescent="0.2">
      <c r="A1673" s="39">
        <v>12033</v>
      </c>
      <c r="B1673" s="37" t="s">
        <v>5483</v>
      </c>
      <c r="C1673" s="37" t="s">
        <v>2316</v>
      </c>
      <c r="D1673" s="37" t="s">
        <v>2320</v>
      </c>
      <c r="E1673" s="38" t="s">
        <v>5484</v>
      </c>
    </row>
    <row r="1674" spans="1:5" x14ac:dyDescent="0.2">
      <c r="A1674" s="39">
        <v>40408</v>
      </c>
      <c r="B1674" s="37" t="s">
        <v>5485</v>
      </c>
      <c r="C1674" s="37" t="s">
        <v>2316</v>
      </c>
      <c r="D1674" s="37" t="s">
        <v>2320</v>
      </c>
      <c r="E1674" s="38" t="s">
        <v>5486</v>
      </c>
    </row>
    <row r="1675" spans="1:5" x14ac:dyDescent="0.2">
      <c r="A1675" s="39">
        <v>40409</v>
      </c>
      <c r="B1675" s="37" t="s">
        <v>5487</v>
      </c>
      <c r="C1675" s="37" t="s">
        <v>2316</v>
      </c>
      <c r="D1675" s="37" t="s">
        <v>2320</v>
      </c>
      <c r="E1675" s="38" t="s">
        <v>5488</v>
      </c>
    </row>
    <row r="1676" spans="1:5" x14ac:dyDescent="0.2">
      <c r="A1676" s="39">
        <v>39276</v>
      </c>
      <c r="B1676" s="37" t="s">
        <v>5489</v>
      </c>
      <c r="C1676" s="37" t="s">
        <v>2316</v>
      </c>
      <c r="D1676" s="37" t="s">
        <v>2320</v>
      </c>
      <c r="E1676" s="38" t="s">
        <v>5490</v>
      </c>
    </row>
    <row r="1677" spans="1:5" x14ac:dyDescent="0.2">
      <c r="A1677" s="39">
        <v>39277</v>
      </c>
      <c r="B1677" s="37" t="s">
        <v>5491</v>
      </c>
      <c r="C1677" s="37" t="s">
        <v>2316</v>
      </c>
      <c r="D1677" s="37" t="s">
        <v>2320</v>
      </c>
      <c r="E1677" s="38" t="s">
        <v>5492</v>
      </c>
    </row>
    <row r="1678" spans="1:5" x14ac:dyDescent="0.2">
      <c r="A1678" s="39">
        <v>12034</v>
      </c>
      <c r="B1678" s="37" t="s">
        <v>5493</v>
      </c>
      <c r="C1678" s="37" t="s">
        <v>2316</v>
      </c>
      <c r="D1678" s="37" t="s">
        <v>2320</v>
      </c>
      <c r="E1678" s="38" t="s">
        <v>4182</v>
      </c>
    </row>
    <row r="1679" spans="1:5" x14ac:dyDescent="0.2">
      <c r="A1679" s="39">
        <v>39879</v>
      </c>
      <c r="B1679" s="37" t="s">
        <v>5494</v>
      </c>
      <c r="C1679" s="37" t="s">
        <v>2316</v>
      </c>
      <c r="D1679" s="37" t="s">
        <v>2320</v>
      </c>
      <c r="E1679" s="38" t="s">
        <v>5495</v>
      </c>
    </row>
    <row r="1680" spans="1:5" x14ac:dyDescent="0.2">
      <c r="A1680" s="39">
        <v>39880</v>
      </c>
      <c r="B1680" s="37" t="s">
        <v>5496</v>
      </c>
      <c r="C1680" s="37" t="s">
        <v>2316</v>
      </c>
      <c r="D1680" s="37" t="s">
        <v>2320</v>
      </c>
      <c r="E1680" s="38" t="s">
        <v>5497</v>
      </c>
    </row>
    <row r="1681" spans="1:5" x14ac:dyDescent="0.2">
      <c r="A1681" s="39">
        <v>39881</v>
      </c>
      <c r="B1681" s="37" t="s">
        <v>5498</v>
      </c>
      <c r="C1681" s="37" t="s">
        <v>2316</v>
      </c>
      <c r="D1681" s="37" t="s">
        <v>2320</v>
      </c>
      <c r="E1681" s="38" t="s">
        <v>3231</v>
      </c>
    </row>
    <row r="1682" spans="1:5" x14ac:dyDescent="0.2">
      <c r="A1682" s="39">
        <v>39882</v>
      </c>
      <c r="B1682" s="37" t="s">
        <v>5499</v>
      </c>
      <c r="C1682" s="37" t="s">
        <v>2316</v>
      </c>
      <c r="D1682" s="37" t="s">
        <v>2320</v>
      </c>
      <c r="E1682" s="38" t="s">
        <v>5500</v>
      </c>
    </row>
    <row r="1683" spans="1:5" x14ac:dyDescent="0.2">
      <c r="A1683" s="39">
        <v>39883</v>
      </c>
      <c r="B1683" s="37" t="s">
        <v>5501</v>
      </c>
      <c r="C1683" s="37" t="s">
        <v>2316</v>
      </c>
      <c r="D1683" s="37" t="s">
        <v>2320</v>
      </c>
      <c r="E1683" s="38" t="s">
        <v>5502</v>
      </c>
    </row>
    <row r="1684" spans="1:5" x14ac:dyDescent="0.2">
      <c r="A1684" s="39">
        <v>39884</v>
      </c>
      <c r="B1684" s="37" t="s">
        <v>5503</v>
      </c>
      <c r="C1684" s="37" t="s">
        <v>2316</v>
      </c>
      <c r="D1684" s="37" t="s">
        <v>2320</v>
      </c>
      <c r="E1684" s="38" t="s">
        <v>5504</v>
      </c>
    </row>
    <row r="1685" spans="1:5" x14ac:dyDescent="0.2">
      <c r="A1685" s="39">
        <v>39885</v>
      </c>
      <c r="B1685" s="37" t="s">
        <v>5505</v>
      </c>
      <c r="C1685" s="37" t="s">
        <v>2316</v>
      </c>
      <c r="D1685" s="37" t="s">
        <v>2320</v>
      </c>
      <c r="E1685" s="38" t="s">
        <v>5506</v>
      </c>
    </row>
    <row r="1686" spans="1:5" x14ac:dyDescent="0.2">
      <c r="A1686" s="39">
        <v>1777</v>
      </c>
      <c r="B1686" s="37" t="s">
        <v>5507</v>
      </c>
      <c r="C1686" s="37" t="s">
        <v>2316</v>
      </c>
      <c r="D1686" s="37" t="s">
        <v>2320</v>
      </c>
      <c r="E1686" s="38" t="s">
        <v>5430</v>
      </c>
    </row>
    <row r="1687" spans="1:5" x14ac:dyDescent="0.2">
      <c r="A1687" s="39">
        <v>1819</v>
      </c>
      <c r="B1687" s="37" t="s">
        <v>5508</v>
      </c>
      <c r="C1687" s="37" t="s">
        <v>2316</v>
      </c>
      <c r="D1687" s="37" t="s">
        <v>2320</v>
      </c>
      <c r="E1687" s="38" t="s">
        <v>5509</v>
      </c>
    </row>
    <row r="1688" spans="1:5" x14ac:dyDescent="0.2">
      <c r="A1688" s="39">
        <v>1775</v>
      </c>
      <c r="B1688" s="37" t="s">
        <v>5510</v>
      </c>
      <c r="C1688" s="37" t="s">
        <v>2316</v>
      </c>
      <c r="D1688" s="37" t="s">
        <v>2320</v>
      </c>
      <c r="E1688" s="38" t="s">
        <v>5511</v>
      </c>
    </row>
    <row r="1689" spans="1:5" x14ac:dyDescent="0.2">
      <c r="A1689" s="39">
        <v>1776</v>
      </c>
      <c r="B1689" s="37" t="s">
        <v>5512</v>
      </c>
      <c r="C1689" s="37" t="s">
        <v>2316</v>
      </c>
      <c r="D1689" s="37" t="s">
        <v>2320</v>
      </c>
      <c r="E1689" s="38" t="s">
        <v>5513</v>
      </c>
    </row>
    <row r="1690" spans="1:5" x14ac:dyDescent="0.2">
      <c r="A1690" s="39">
        <v>1778</v>
      </c>
      <c r="B1690" s="37" t="s">
        <v>5514</v>
      </c>
      <c r="C1690" s="37" t="s">
        <v>2316</v>
      </c>
      <c r="D1690" s="37" t="s">
        <v>2320</v>
      </c>
      <c r="E1690" s="38" t="s">
        <v>5515</v>
      </c>
    </row>
    <row r="1691" spans="1:5" x14ac:dyDescent="0.2">
      <c r="A1691" s="39">
        <v>1818</v>
      </c>
      <c r="B1691" s="37" t="s">
        <v>5516</v>
      </c>
      <c r="C1691" s="37" t="s">
        <v>2316</v>
      </c>
      <c r="D1691" s="37" t="s">
        <v>2320</v>
      </c>
      <c r="E1691" s="38" t="s">
        <v>5517</v>
      </c>
    </row>
    <row r="1692" spans="1:5" x14ac:dyDescent="0.2">
      <c r="A1692" s="39">
        <v>1820</v>
      </c>
      <c r="B1692" s="37" t="s">
        <v>5518</v>
      </c>
      <c r="C1692" s="37" t="s">
        <v>2316</v>
      </c>
      <c r="D1692" s="37" t="s">
        <v>2320</v>
      </c>
      <c r="E1692" s="38" t="s">
        <v>5519</v>
      </c>
    </row>
    <row r="1693" spans="1:5" x14ac:dyDescent="0.2">
      <c r="A1693" s="39">
        <v>1779</v>
      </c>
      <c r="B1693" s="37" t="s">
        <v>5520</v>
      </c>
      <c r="C1693" s="37" t="s">
        <v>2316</v>
      </c>
      <c r="D1693" s="37" t="s">
        <v>2320</v>
      </c>
      <c r="E1693" s="38" t="s">
        <v>5521</v>
      </c>
    </row>
    <row r="1694" spans="1:5" x14ac:dyDescent="0.2">
      <c r="A1694" s="39">
        <v>1780</v>
      </c>
      <c r="B1694" s="37" t="s">
        <v>5522</v>
      </c>
      <c r="C1694" s="37" t="s">
        <v>2316</v>
      </c>
      <c r="D1694" s="37" t="s">
        <v>2320</v>
      </c>
      <c r="E1694" s="38" t="s">
        <v>5523</v>
      </c>
    </row>
    <row r="1695" spans="1:5" x14ac:dyDescent="0.2">
      <c r="A1695" s="39">
        <v>1783</v>
      </c>
      <c r="B1695" s="37" t="s">
        <v>5524</v>
      </c>
      <c r="C1695" s="37" t="s">
        <v>2316</v>
      </c>
      <c r="D1695" s="37" t="s">
        <v>2320</v>
      </c>
      <c r="E1695" s="38" t="s">
        <v>5525</v>
      </c>
    </row>
    <row r="1696" spans="1:5" x14ac:dyDescent="0.2">
      <c r="A1696" s="39">
        <v>1782</v>
      </c>
      <c r="B1696" s="37" t="s">
        <v>5526</v>
      </c>
      <c r="C1696" s="37" t="s">
        <v>2316</v>
      </c>
      <c r="D1696" s="37" t="s">
        <v>2320</v>
      </c>
      <c r="E1696" s="38" t="s">
        <v>5527</v>
      </c>
    </row>
    <row r="1697" spans="1:5" x14ac:dyDescent="0.2">
      <c r="A1697" s="39">
        <v>1817</v>
      </c>
      <c r="B1697" s="37" t="s">
        <v>5528</v>
      </c>
      <c r="C1697" s="37" t="s">
        <v>2316</v>
      </c>
      <c r="D1697" s="37" t="s">
        <v>2320</v>
      </c>
      <c r="E1697" s="38" t="s">
        <v>5529</v>
      </c>
    </row>
    <row r="1698" spans="1:5" x14ac:dyDescent="0.2">
      <c r="A1698" s="39">
        <v>1781</v>
      </c>
      <c r="B1698" s="37" t="s">
        <v>5530</v>
      </c>
      <c r="C1698" s="37" t="s">
        <v>2316</v>
      </c>
      <c r="D1698" s="37" t="s">
        <v>2320</v>
      </c>
      <c r="E1698" s="38" t="s">
        <v>5531</v>
      </c>
    </row>
    <row r="1699" spans="1:5" x14ac:dyDescent="0.2">
      <c r="A1699" s="39">
        <v>1784</v>
      </c>
      <c r="B1699" s="37" t="s">
        <v>5532</v>
      </c>
      <c r="C1699" s="37" t="s">
        <v>2316</v>
      </c>
      <c r="D1699" s="37" t="s">
        <v>2320</v>
      </c>
      <c r="E1699" s="38" t="s">
        <v>5533</v>
      </c>
    </row>
    <row r="1700" spans="1:5" x14ac:dyDescent="0.2">
      <c r="A1700" s="39">
        <v>1810</v>
      </c>
      <c r="B1700" s="37" t="s">
        <v>5534</v>
      </c>
      <c r="C1700" s="37" t="s">
        <v>2316</v>
      </c>
      <c r="D1700" s="37" t="s">
        <v>2320</v>
      </c>
      <c r="E1700" s="38" t="s">
        <v>5177</v>
      </c>
    </row>
    <row r="1701" spans="1:5" x14ac:dyDescent="0.2">
      <c r="A1701" s="39">
        <v>1811</v>
      </c>
      <c r="B1701" s="37" t="s">
        <v>5535</v>
      </c>
      <c r="C1701" s="37" t="s">
        <v>2316</v>
      </c>
      <c r="D1701" s="37" t="s">
        <v>2320</v>
      </c>
      <c r="E1701" s="38" t="s">
        <v>5536</v>
      </c>
    </row>
    <row r="1702" spans="1:5" x14ac:dyDescent="0.2">
      <c r="A1702" s="39">
        <v>1812</v>
      </c>
      <c r="B1702" s="37" t="s">
        <v>5537</v>
      </c>
      <c r="C1702" s="37" t="s">
        <v>2316</v>
      </c>
      <c r="D1702" s="37" t="s">
        <v>2320</v>
      </c>
      <c r="E1702" s="38" t="s">
        <v>5538</v>
      </c>
    </row>
    <row r="1703" spans="1:5" x14ac:dyDescent="0.2">
      <c r="A1703" s="39">
        <v>40386</v>
      </c>
      <c r="B1703" s="37" t="s">
        <v>5539</v>
      </c>
      <c r="C1703" s="37" t="s">
        <v>2316</v>
      </c>
      <c r="D1703" s="37" t="s">
        <v>2320</v>
      </c>
      <c r="E1703" s="38" t="s">
        <v>5540</v>
      </c>
    </row>
    <row r="1704" spans="1:5" x14ac:dyDescent="0.2">
      <c r="A1704" s="39">
        <v>40384</v>
      </c>
      <c r="B1704" s="37" t="s">
        <v>5541</v>
      </c>
      <c r="C1704" s="37" t="s">
        <v>2316</v>
      </c>
      <c r="D1704" s="37" t="s">
        <v>2320</v>
      </c>
      <c r="E1704" s="38" t="s">
        <v>5542</v>
      </c>
    </row>
    <row r="1705" spans="1:5" x14ac:dyDescent="0.2">
      <c r="A1705" s="39">
        <v>40379</v>
      </c>
      <c r="B1705" s="37" t="s">
        <v>5543</v>
      </c>
      <c r="C1705" s="37" t="s">
        <v>2316</v>
      </c>
      <c r="D1705" s="37" t="s">
        <v>2320</v>
      </c>
      <c r="E1705" s="38" t="s">
        <v>5544</v>
      </c>
    </row>
    <row r="1706" spans="1:5" x14ac:dyDescent="0.2">
      <c r="A1706" s="39">
        <v>40423</v>
      </c>
      <c r="B1706" s="37" t="s">
        <v>5545</v>
      </c>
      <c r="C1706" s="37" t="s">
        <v>2316</v>
      </c>
      <c r="D1706" s="37" t="s">
        <v>2320</v>
      </c>
      <c r="E1706" s="38" t="s">
        <v>5546</v>
      </c>
    </row>
    <row r="1707" spans="1:5" x14ac:dyDescent="0.2">
      <c r="A1707" s="39">
        <v>40389</v>
      </c>
      <c r="B1707" s="37" t="s">
        <v>5547</v>
      </c>
      <c r="C1707" s="37" t="s">
        <v>2316</v>
      </c>
      <c r="D1707" s="37" t="s">
        <v>2320</v>
      </c>
      <c r="E1707" s="38" t="s">
        <v>5548</v>
      </c>
    </row>
    <row r="1708" spans="1:5" x14ac:dyDescent="0.2">
      <c r="A1708" s="39">
        <v>40388</v>
      </c>
      <c r="B1708" s="37" t="s">
        <v>5549</v>
      </c>
      <c r="C1708" s="37" t="s">
        <v>2316</v>
      </c>
      <c r="D1708" s="37" t="s">
        <v>2320</v>
      </c>
      <c r="E1708" s="38" t="s">
        <v>5550</v>
      </c>
    </row>
    <row r="1709" spans="1:5" x14ac:dyDescent="0.2">
      <c r="A1709" s="39">
        <v>40381</v>
      </c>
      <c r="B1709" s="37" t="s">
        <v>5551</v>
      </c>
      <c r="C1709" s="37" t="s">
        <v>2316</v>
      </c>
      <c r="D1709" s="37" t="s">
        <v>2320</v>
      </c>
      <c r="E1709" s="38" t="s">
        <v>5552</v>
      </c>
    </row>
    <row r="1710" spans="1:5" x14ac:dyDescent="0.2">
      <c r="A1710" s="39">
        <v>40391</v>
      </c>
      <c r="B1710" s="37" t="s">
        <v>5553</v>
      </c>
      <c r="C1710" s="37" t="s">
        <v>2316</v>
      </c>
      <c r="D1710" s="37" t="s">
        <v>2320</v>
      </c>
      <c r="E1710" s="38" t="s">
        <v>5554</v>
      </c>
    </row>
    <row r="1711" spans="1:5" x14ac:dyDescent="0.2">
      <c r="A1711" s="39">
        <v>40414</v>
      </c>
      <c r="B1711" s="37" t="s">
        <v>5555</v>
      </c>
      <c r="C1711" s="37" t="s">
        <v>2316</v>
      </c>
      <c r="D1711" s="37" t="s">
        <v>2320</v>
      </c>
      <c r="E1711" s="38" t="s">
        <v>3130</v>
      </c>
    </row>
    <row r="1712" spans="1:5" x14ac:dyDescent="0.2">
      <c r="A1712" s="39">
        <v>40416</v>
      </c>
      <c r="B1712" s="37" t="s">
        <v>5556</v>
      </c>
      <c r="C1712" s="37" t="s">
        <v>2316</v>
      </c>
      <c r="D1712" s="37" t="s">
        <v>2320</v>
      </c>
      <c r="E1712" s="38" t="s">
        <v>5557</v>
      </c>
    </row>
    <row r="1713" spans="1:5" x14ac:dyDescent="0.2">
      <c r="A1713" s="39">
        <v>40418</v>
      </c>
      <c r="B1713" s="37" t="s">
        <v>5558</v>
      </c>
      <c r="C1713" s="37" t="s">
        <v>2316</v>
      </c>
      <c r="D1713" s="37" t="s">
        <v>2320</v>
      </c>
      <c r="E1713" s="38" t="s">
        <v>5419</v>
      </c>
    </row>
    <row r="1714" spans="1:5" x14ac:dyDescent="0.2">
      <c r="A1714" s="39">
        <v>2609</v>
      </c>
      <c r="B1714" s="37" t="s">
        <v>5559</v>
      </c>
      <c r="C1714" s="37" t="s">
        <v>2316</v>
      </c>
      <c r="D1714" s="37" t="s">
        <v>2320</v>
      </c>
      <c r="E1714" s="38" t="s">
        <v>5560</v>
      </c>
    </row>
    <row r="1715" spans="1:5" x14ac:dyDescent="0.2">
      <c r="A1715" s="39">
        <v>2634</v>
      </c>
      <c r="B1715" s="37" t="s">
        <v>5561</v>
      </c>
      <c r="C1715" s="37" t="s">
        <v>2316</v>
      </c>
      <c r="D1715" s="37" t="s">
        <v>2320</v>
      </c>
      <c r="E1715" s="38" t="s">
        <v>5562</v>
      </c>
    </row>
    <row r="1716" spans="1:5" x14ac:dyDescent="0.2">
      <c r="A1716" s="39">
        <v>2611</v>
      </c>
      <c r="B1716" s="37" t="s">
        <v>5563</v>
      </c>
      <c r="C1716" s="37" t="s">
        <v>2316</v>
      </c>
      <c r="D1716" s="37" t="s">
        <v>2320</v>
      </c>
      <c r="E1716" s="38" t="s">
        <v>5564</v>
      </c>
    </row>
    <row r="1717" spans="1:5" x14ac:dyDescent="0.2">
      <c r="A1717" s="39">
        <v>34359</v>
      </c>
      <c r="B1717" s="37" t="s">
        <v>5565</v>
      </c>
      <c r="C1717" s="37" t="s">
        <v>2316</v>
      </c>
      <c r="D1717" s="37" t="s">
        <v>2320</v>
      </c>
      <c r="E1717" s="38" t="s">
        <v>5566</v>
      </c>
    </row>
    <row r="1718" spans="1:5" x14ac:dyDescent="0.2">
      <c r="A1718" s="39">
        <v>1789</v>
      </c>
      <c r="B1718" s="37" t="s">
        <v>5567</v>
      </c>
      <c r="C1718" s="37" t="s">
        <v>2316</v>
      </c>
      <c r="D1718" s="37" t="s">
        <v>2320</v>
      </c>
      <c r="E1718" s="38" t="s">
        <v>5568</v>
      </c>
    </row>
    <row r="1719" spans="1:5" x14ac:dyDescent="0.2">
      <c r="A1719" s="39">
        <v>1788</v>
      </c>
      <c r="B1719" s="37" t="s">
        <v>5569</v>
      </c>
      <c r="C1719" s="37" t="s">
        <v>2316</v>
      </c>
      <c r="D1719" s="37" t="s">
        <v>2320</v>
      </c>
      <c r="E1719" s="38" t="s">
        <v>5570</v>
      </c>
    </row>
    <row r="1720" spans="1:5" x14ac:dyDescent="0.2">
      <c r="A1720" s="39">
        <v>1786</v>
      </c>
      <c r="B1720" s="37" t="s">
        <v>5571</v>
      </c>
      <c r="C1720" s="37" t="s">
        <v>2316</v>
      </c>
      <c r="D1720" s="37" t="s">
        <v>2320</v>
      </c>
      <c r="E1720" s="38" t="s">
        <v>5572</v>
      </c>
    </row>
    <row r="1721" spans="1:5" x14ac:dyDescent="0.2">
      <c r="A1721" s="39">
        <v>1787</v>
      </c>
      <c r="B1721" s="37" t="s">
        <v>5573</v>
      </c>
      <c r="C1721" s="37" t="s">
        <v>2316</v>
      </c>
      <c r="D1721" s="37" t="s">
        <v>2320</v>
      </c>
      <c r="E1721" s="38" t="s">
        <v>5574</v>
      </c>
    </row>
    <row r="1722" spans="1:5" x14ac:dyDescent="0.2">
      <c r="A1722" s="39">
        <v>1791</v>
      </c>
      <c r="B1722" s="37" t="s">
        <v>5575</v>
      </c>
      <c r="C1722" s="37" t="s">
        <v>2316</v>
      </c>
      <c r="D1722" s="37" t="s">
        <v>2320</v>
      </c>
      <c r="E1722" s="38" t="s">
        <v>5576</v>
      </c>
    </row>
    <row r="1723" spans="1:5" x14ac:dyDescent="0.2">
      <c r="A1723" s="39">
        <v>1790</v>
      </c>
      <c r="B1723" s="37" t="s">
        <v>5577</v>
      </c>
      <c r="C1723" s="37" t="s">
        <v>2316</v>
      </c>
      <c r="D1723" s="37" t="s">
        <v>2320</v>
      </c>
      <c r="E1723" s="38" t="s">
        <v>5578</v>
      </c>
    </row>
    <row r="1724" spans="1:5" x14ac:dyDescent="0.2">
      <c r="A1724" s="39">
        <v>1813</v>
      </c>
      <c r="B1724" s="37" t="s">
        <v>5579</v>
      </c>
      <c r="C1724" s="37" t="s">
        <v>2316</v>
      </c>
      <c r="D1724" s="37" t="s">
        <v>2320</v>
      </c>
      <c r="E1724" s="38" t="s">
        <v>5580</v>
      </c>
    </row>
    <row r="1725" spans="1:5" x14ac:dyDescent="0.2">
      <c r="A1725" s="39">
        <v>1792</v>
      </c>
      <c r="B1725" s="37" t="s">
        <v>5581</v>
      </c>
      <c r="C1725" s="37" t="s">
        <v>2316</v>
      </c>
      <c r="D1725" s="37" t="s">
        <v>2320</v>
      </c>
      <c r="E1725" s="38" t="s">
        <v>5582</v>
      </c>
    </row>
    <row r="1726" spans="1:5" x14ac:dyDescent="0.2">
      <c r="A1726" s="39">
        <v>1793</v>
      </c>
      <c r="B1726" s="37" t="s">
        <v>5583</v>
      </c>
      <c r="C1726" s="37" t="s">
        <v>2316</v>
      </c>
      <c r="D1726" s="37" t="s">
        <v>2320</v>
      </c>
      <c r="E1726" s="38" t="s">
        <v>5584</v>
      </c>
    </row>
    <row r="1727" spans="1:5" x14ac:dyDescent="0.2">
      <c r="A1727" s="39">
        <v>1809</v>
      </c>
      <c r="B1727" s="37" t="s">
        <v>5585</v>
      </c>
      <c r="C1727" s="37" t="s">
        <v>2316</v>
      </c>
      <c r="D1727" s="37" t="s">
        <v>2320</v>
      </c>
      <c r="E1727" s="38" t="s">
        <v>5586</v>
      </c>
    </row>
    <row r="1728" spans="1:5" x14ac:dyDescent="0.2">
      <c r="A1728" s="39">
        <v>1814</v>
      </c>
      <c r="B1728" s="37" t="s">
        <v>5587</v>
      </c>
      <c r="C1728" s="37" t="s">
        <v>2316</v>
      </c>
      <c r="D1728" s="37" t="s">
        <v>2320</v>
      </c>
      <c r="E1728" s="38" t="s">
        <v>5588</v>
      </c>
    </row>
    <row r="1729" spans="1:5" x14ac:dyDescent="0.2">
      <c r="A1729" s="39">
        <v>1803</v>
      </c>
      <c r="B1729" s="37" t="s">
        <v>5589</v>
      </c>
      <c r="C1729" s="37" t="s">
        <v>2316</v>
      </c>
      <c r="D1729" s="37" t="s">
        <v>2320</v>
      </c>
      <c r="E1729" s="38" t="s">
        <v>5590</v>
      </c>
    </row>
    <row r="1730" spans="1:5" x14ac:dyDescent="0.2">
      <c r="A1730" s="39">
        <v>1805</v>
      </c>
      <c r="B1730" s="37" t="s">
        <v>5591</v>
      </c>
      <c r="C1730" s="37" t="s">
        <v>2316</v>
      </c>
      <c r="D1730" s="37" t="s">
        <v>2320</v>
      </c>
      <c r="E1730" s="38" t="s">
        <v>5592</v>
      </c>
    </row>
    <row r="1731" spans="1:5" x14ac:dyDescent="0.2">
      <c r="A1731" s="39">
        <v>1821</v>
      </c>
      <c r="B1731" s="37" t="s">
        <v>5593</v>
      </c>
      <c r="C1731" s="37" t="s">
        <v>2316</v>
      </c>
      <c r="D1731" s="37" t="s">
        <v>2320</v>
      </c>
      <c r="E1731" s="38" t="s">
        <v>5594</v>
      </c>
    </row>
    <row r="1732" spans="1:5" x14ac:dyDescent="0.2">
      <c r="A1732" s="39">
        <v>1806</v>
      </c>
      <c r="B1732" s="37" t="s">
        <v>5595</v>
      </c>
      <c r="C1732" s="37" t="s">
        <v>2316</v>
      </c>
      <c r="D1732" s="37" t="s">
        <v>2320</v>
      </c>
      <c r="E1732" s="38" t="s">
        <v>5596</v>
      </c>
    </row>
    <row r="1733" spans="1:5" x14ac:dyDescent="0.2">
      <c r="A1733" s="39">
        <v>1804</v>
      </c>
      <c r="B1733" s="37" t="s">
        <v>5597</v>
      </c>
      <c r="C1733" s="37" t="s">
        <v>2316</v>
      </c>
      <c r="D1733" s="37" t="s">
        <v>2320</v>
      </c>
      <c r="E1733" s="38" t="s">
        <v>5598</v>
      </c>
    </row>
    <row r="1734" spans="1:5" x14ac:dyDescent="0.2">
      <c r="A1734" s="39">
        <v>1807</v>
      </c>
      <c r="B1734" s="37" t="s">
        <v>5599</v>
      </c>
      <c r="C1734" s="37" t="s">
        <v>2316</v>
      </c>
      <c r="D1734" s="37" t="s">
        <v>2320</v>
      </c>
      <c r="E1734" s="38" t="s">
        <v>5600</v>
      </c>
    </row>
    <row r="1735" spans="1:5" x14ac:dyDescent="0.2">
      <c r="A1735" s="39">
        <v>1808</v>
      </c>
      <c r="B1735" s="37" t="s">
        <v>5601</v>
      </c>
      <c r="C1735" s="37" t="s">
        <v>2316</v>
      </c>
      <c r="D1735" s="37" t="s">
        <v>2320</v>
      </c>
      <c r="E1735" s="38" t="s">
        <v>5602</v>
      </c>
    </row>
    <row r="1736" spans="1:5" x14ac:dyDescent="0.2">
      <c r="A1736" s="39">
        <v>1797</v>
      </c>
      <c r="B1736" s="37" t="s">
        <v>5603</v>
      </c>
      <c r="C1736" s="37" t="s">
        <v>2316</v>
      </c>
      <c r="D1736" s="37" t="s">
        <v>2320</v>
      </c>
      <c r="E1736" s="38" t="s">
        <v>5604</v>
      </c>
    </row>
    <row r="1737" spans="1:5" x14ac:dyDescent="0.2">
      <c r="A1737" s="39">
        <v>1796</v>
      </c>
      <c r="B1737" s="37" t="s">
        <v>5605</v>
      </c>
      <c r="C1737" s="37" t="s">
        <v>2316</v>
      </c>
      <c r="D1737" s="37" t="s">
        <v>2320</v>
      </c>
      <c r="E1737" s="38" t="s">
        <v>5606</v>
      </c>
    </row>
    <row r="1738" spans="1:5" x14ac:dyDescent="0.2">
      <c r="A1738" s="39">
        <v>1794</v>
      </c>
      <c r="B1738" s="37" t="s">
        <v>5607</v>
      </c>
      <c r="C1738" s="37" t="s">
        <v>2316</v>
      </c>
      <c r="D1738" s="37" t="s">
        <v>2320</v>
      </c>
      <c r="E1738" s="38" t="s">
        <v>5608</v>
      </c>
    </row>
    <row r="1739" spans="1:5" x14ac:dyDescent="0.2">
      <c r="A1739" s="39">
        <v>1816</v>
      </c>
      <c r="B1739" s="37" t="s">
        <v>5609</v>
      </c>
      <c r="C1739" s="37" t="s">
        <v>2316</v>
      </c>
      <c r="D1739" s="37" t="s">
        <v>2320</v>
      </c>
      <c r="E1739" s="38" t="s">
        <v>5610</v>
      </c>
    </row>
    <row r="1740" spans="1:5" x14ac:dyDescent="0.2">
      <c r="A1740" s="39">
        <v>1815</v>
      </c>
      <c r="B1740" s="37" t="s">
        <v>5611</v>
      </c>
      <c r="C1740" s="37" t="s">
        <v>2316</v>
      </c>
      <c r="D1740" s="37" t="s">
        <v>2320</v>
      </c>
      <c r="E1740" s="38" t="s">
        <v>5612</v>
      </c>
    </row>
    <row r="1741" spans="1:5" x14ac:dyDescent="0.2">
      <c r="A1741" s="39">
        <v>1798</v>
      </c>
      <c r="B1741" s="37" t="s">
        <v>5613</v>
      </c>
      <c r="C1741" s="37" t="s">
        <v>2316</v>
      </c>
      <c r="D1741" s="37" t="s">
        <v>2320</v>
      </c>
      <c r="E1741" s="38" t="s">
        <v>5614</v>
      </c>
    </row>
    <row r="1742" spans="1:5" x14ac:dyDescent="0.2">
      <c r="A1742" s="39">
        <v>1795</v>
      </c>
      <c r="B1742" s="37" t="s">
        <v>5615</v>
      </c>
      <c r="C1742" s="37" t="s">
        <v>2316</v>
      </c>
      <c r="D1742" s="37" t="s">
        <v>2320</v>
      </c>
      <c r="E1742" s="38" t="s">
        <v>5616</v>
      </c>
    </row>
    <row r="1743" spans="1:5" x14ac:dyDescent="0.2">
      <c r="A1743" s="39">
        <v>1799</v>
      </c>
      <c r="B1743" s="37" t="s">
        <v>5617</v>
      </c>
      <c r="C1743" s="37" t="s">
        <v>2316</v>
      </c>
      <c r="D1743" s="37" t="s">
        <v>2320</v>
      </c>
      <c r="E1743" s="38" t="s">
        <v>5618</v>
      </c>
    </row>
    <row r="1744" spans="1:5" x14ac:dyDescent="0.2">
      <c r="A1744" s="39">
        <v>1800</v>
      </c>
      <c r="B1744" s="37" t="s">
        <v>5619</v>
      </c>
      <c r="C1744" s="37" t="s">
        <v>2316</v>
      </c>
      <c r="D1744" s="37" t="s">
        <v>2320</v>
      </c>
      <c r="E1744" s="38" t="s">
        <v>5620</v>
      </c>
    </row>
    <row r="1745" spans="1:5" x14ac:dyDescent="0.2">
      <c r="A1745" s="39">
        <v>1802</v>
      </c>
      <c r="B1745" s="37" t="s">
        <v>5621</v>
      </c>
      <c r="C1745" s="37" t="s">
        <v>2316</v>
      </c>
      <c r="D1745" s="37" t="s">
        <v>2320</v>
      </c>
      <c r="E1745" s="38" t="s">
        <v>5622</v>
      </c>
    </row>
    <row r="1746" spans="1:5" x14ac:dyDescent="0.2">
      <c r="A1746" s="39">
        <v>40385</v>
      </c>
      <c r="B1746" s="37" t="s">
        <v>5623</v>
      </c>
      <c r="C1746" s="37" t="s">
        <v>2316</v>
      </c>
      <c r="D1746" s="37" t="s">
        <v>2320</v>
      </c>
      <c r="E1746" s="38" t="s">
        <v>5540</v>
      </c>
    </row>
    <row r="1747" spans="1:5" x14ac:dyDescent="0.2">
      <c r="A1747" s="39">
        <v>40383</v>
      </c>
      <c r="B1747" s="37" t="s">
        <v>5624</v>
      </c>
      <c r="C1747" s="37" t="s">
        <v>2316</v>
      </c>
      <c r="D1747" s="37" t="s">
        <v>2320</v>
      </c>
      <c r="E1747" s="38" t="s">
        <v>5542</v>
      </c>
    </row>
    <row r="1748" spans="1:5" x14ac:dyDescent="0.2">
      <c r="A1748" s="39">
        <v>40378</v>
      </c>
      <c r="B1748" s="37" t="s">
        <v>5625</v>
      </c>
      <c r="C1748" s="37" t="s">
        <v>2316</v>
      </c>
      <c r="D1748" s="37" t="s">
        <v>2320</v>
      </c>
      <c r="E1748" s="38" t="s">
        <v>5544</v>
      </c>
    </row>
    <row r="1749" spans="1:5" x14ac:dyDescent="0.2">
      <c r="A1749" s="39">
        <v>40382</v>
      </c>
      <c r="B1749" s="37" t="s">
        <v>5626</v>
      </c>
      <c r="C1749" s="37" t="s">
        <v>2316</v>
      </c>
      <c r="D1749" s="37" t="s">
        <v>2320</v>
      </c>
      <c r="E1749" s="38" t="s">
        <v>5546</v>
      </c>
    </row>
    <row r="1750" spans="1:5" x14ac:dyDescent="0.2">
      <c r="A1750" s="39">
        <v>40422</v>
      </c>
      <c r="B1750" s="37" t="s">
        <v>5627</v>
      </c>
      <c r="C1750" s="37" t="s">
        <v>2316</v>
      </c>
      <c r="D1750" s="37" t="s">
        <v>2320</v>
      </c>
      <c r="E1750" s="38" t="s">
        <v>5628</v>
      </c>
    </row>
    <row r="1751" spans="1:5" x14ac:dyDescent="0.2">
      <c r="A1751" s="39">
        <v>40387</v>
      </c>
      <c r="B1751" s="37" t="s">
        <v>5629</v>
      </c>
      <c r="C1751" s="37" t="s">
        <v>2316</v>
      </c>
      <c r="D1751" s="37" t="s">
        <v>2320</v>
      </c>
      <c r="E1751" s="38" t="s">
        <v>5630</v>
      </c>
    </row>
    <row r="1752" spans="1:5" x14ac:dyDescent="0.2">
      <c r="A1752" s="39">
        <v>40380</v>
      </c>
      <c r="B1752" s="37" t="s">
        <v>5631</v>
      </c>
      <c r="C1752" s="37" t="s">
        <v>2316</v>
      </c>
      <c r="D1752" s="37" t="s">
        <v>2320</v>
      </c>
      <c r="E1752" s="38" t="s">
        <v>5552</v>
      </c>
    </row>
    <row r="1753" spans="1:5" x14ac:dyDescent="0.2">
      <c r="A1753" s="39">
        <v>40390</v>
      </c>
      <c r="B1753" s="37" t="s">
        <v>5632</v>
      </c>
      <c r="C1753" s="37" t="s">
        <v>2316</v>
      </c>
      <c r="D1753" s="37" t="s">
        <v>2320</v>
      </c>
      <c r="E1753" s="38" t="s">
        <v>5633</v>
      </c>
    </row>
    <row r="1754" spans="1:5" x14ac:dyDescent="0.2">
      <c r="A1754" s="39">
        <v>40413</v>
      </c>
      <c r="B1754" s="37" t="s">
        <v>5634</v>
      </c>
      <c r="C1754" s="37" t="s">
        <v>2316</v>
      </c>
      <c r="D1754" s="37" t="s">
        <v>2320</v>
      </c>
      <c r="E1754" s="38" t="s">
        <v>5635</v>
      </c>
    </row>
    <row r="1755" spans="1:5" x14ac:dyDescent="0.2">
      <c r="A1755" s="39">
        <v>40415</v>
      </c>
      <c r="B1755" s="37" t="s">
        <v>5636</v>
      </c>
      <c r="C1755" s="37" t="s">
        <v>2316</v>
      </c>
      <c r="D1755" s="37" t="s">
        <v>2320</v>
      </c>
      <c r="E1755" s="38" t="s">
        <v>5637</v>
      </c>
    </row>
    <row r="1756" spans="1:5" x14ac:dyDescent="0.2">
      <c r="A1756" s="39">
        <v>40417</v>
      </c>
      <c r="B1756" s="37" t="s">
        <v>5638</v>
      </c>
      <c r="C1756" s="37" t="s">
        <v>2316</v>
      </c>
      <c r="D1756" s="37" t="s">
        <v>2320</v>
      </c>
      <c r="E1756" s="38" t="s">
        <v>5639</v>
      </c>
    </row>
    <row r="1757" spans="1:5" x14ac:dyDescent="0.2">
      <c r="A1757" s="39">
        <v>39271</v>
      </c>
      <c r="B1757" s="37" t="s">
        <v>5640</v>
      </c>
      <c r="C1757" s="37" t="s">
        <v>2316</v>
      </c>
      <c r="D1757" s="37" t="s">
        <v>2320</v>
      </c>
      <c r="E1757" s="38" t="s">
        <v>5641</v>
      </c>
    </row>
    <row r="1758" spans="1:5" x14ac:dyDescent="0.2">
      <c r="A1758" s="39">
        <v>39273</v>
      </c>
      <c r="B1758" s="37" t="s">
        <v>5642</v>
      </c>
      <c r="C1758" s="37" t="s">
        <v>2316</v>
      </c>
      <c r="D1758" s="37" t="s">
        <v>2320</v>
      </c>
      <c r="E1758" s="38" t="s">
        <v>3664</v>
      </c>
    </row>
    <row r="1759" spans="1:5" x14ac:dyDescent="0.2">
      <c r="A1759" s="39">
        <v>39272</v>
      </c>
      <c r="B1759" s="37" t="s">
        <v>5643</v>
      </c>
      <c r="C1759" s="37" t="s">
        <v>2316</v>
      </c>
      <c r="D1759" s="37" t="s">
        <v>2320</v>
      </c>
      <c r="E1759" s="38" t="s">
        <v>5644</v>
      </c>
    </row>
    <row r="1760" spans="1:5" x14ac:dyDescent="0.2">
      <c r="A1760" s="39">
        <v>1875</v>
      </c>
      <c r="B1760" s="37" t="s">
        <v>5645</v>
      </c>
      <c r="C1760" s="37" t="s">
        <v>2316</v>
      </c>
      <c r="D1760" s="37" t="s">
        <v>2320</v>
      </c>
      <c r="E1760" s="38" t="s">
        <v>5646</v>
      </c>
    </row>
    <row r="1761" spans="1:5" x14ac:dyDescent="0.2">
      <c r="A1761" s="39">
        <v>1874</v>
      </c>
      <c r="B1761" s="37" t="s">
        <v>5647</v>
      </c>
      <c r="C1761" s="37" t="s">
        <v>2316</v>
      </c>
      <c r="D1761" s="37" t="s">
        <v>2320</v>
      </c>
      <c r="E1761" s="38" t="s">
        <v>5648</v>
      </c>
    </row>
    <row r="1762" spans="1:5" x14ac:dyDescent="0.2">
      <c r="A1762" s="39">
        <v>1870</v>
      </c>
      <c r="B1762" s="37" t="s">
        <v>5649</v>
      </c>
      <c r="C1762" s="37" t="s">
        <v>2316</v>
      </c>
      <c r="D1762" s="37" t="s">
        <v>2317</v>
      </c>
      <c r="E1762" s="38" t="s">
        <v>5650</v>
      </c>
    </row>
    <row r="1763" spans="1:5" x14ac:dyDescent="0.2">
      <c r="A1763" s="39">
        <v>1884</v>
      </c>
      <c r="B1763" s="37" t="s">
        <v>5651</v>
      </c>
      <c r="C1763" s="37" t="s">
        <v>2316</v>
      </c>
      <c r="D1763" s="37" t="s">
        <v>2320</v>
      </c>
      <c r="E1763" s="38" t="s">
        <v>5652</v>
      </c>
    </row>
    <row r="1764" spans="1:5" x14ac:dyDescent="0.2">
      <c r="A1764" s="39">
        <v>1887</v>
      </c>
      <c r="B1764" s="37" t="s">
        <v>5653</v>
      </c>
      <c r="C1764" s="37" t="s">
        <v>2316</v>
      </c>
      <c r="D1764" s="37" t="s">
        <v>2320</v>
      </c>
      <c r="E1764" s="38" t="s">
        <v>5654</v>
      </c>
    </row>
    <row r="1765" spans="1:5" x14ac:dyDescent="0.2">
      <c r="A1765" s="39">
        <v>1876</v>
      </c>
      <c r="B1765" s="37" t="s">
        <v>5655</v>
      </c>
      <c r="C1765" s="37" t="s">
        <v>2316</v>
      </c>
      <c r="D1765" s="37" t="s">
        <v>2320</v>
      </c>
      <c r="E1765" s="38" t="s">
        <v>3086</v>
      </c>
    </row>
    <row r="1766" spans="1:5" x14ac:dyDescent="0.2">
      <c r="A1766" s="39">
        <v>1879</v>
      </c>
      <c r="B1766" s="37" t="s">
        <v>5656</v>
      </c>
      <c r="C1766" s="37" t="s">
        <v>2316</v>
      </c>
      <c r="D1766" s="37" t="s">
        <v>2320</v>
      </c>
      <c r="E1766" s="38" t="s">
        <v>5657</v>
      </c>
    </row>
    <row r="1767" spans="1:5" x14ac:dyDescent="0.2">
      <c r="A1767" s="39">
        <v>1877</v>
      </c>
      <c r="B1767" s="37" t="s">
        <v>5658</v>
      </c>
      <c r="C1767" s="37" t="s">
        <v>2316</v>
      </c>
      <c r="D1767" s="37" t="s">
        <v>2320</v>
      </c>
      <c r="E1767" s="38" t="s">
        <v>5659</v>
      </c>
    </row>
    <row r="1768" spans="1:5" x14ac:dyDescent="0.2">
      <c r="A1768" s="39">
        <v>1878</v>
      </c>
      <c r="B1768" s="37" t="s">
        <v>5660</v>
      </c>
      <c r="C1768" s="37" t="s">
        <v>2316</v>
      </c>
      <c r="D1768" s="37" t="s">
        <v>2320</v>
      </c>
      <c r="E1768" s="38" t="s">
        <v>5661</v>
      </c>
    </row>
    <row r="1769" spans="1:5" x14ac:dyDescent="0.2">
      <c r="A1769" s="39">
        <v>2621</v>
      </c>
      <c r="B1769" s="37" t="s">
        <v>5662</v>
      </c>
      <c r="C1769" s="37" t="s">
        <v>2316</v>
      </c>
      <c r="D1769" s="37" t="s">
        <v>2320</v>
      </c>
      <c r="E1769" s="38" t="s">
        <v>5663</v>
      </c>
    </row>
    <row r="1770" spans="1:5" x14ac:dyDescent="0.2">
      <c r="A1770" s="39">
        <v>2616</v>
      </c>
      <c r="B1770" s="37" t="s">
        <v>5664</v>
      </c>
      <c r="C1770" s="37" t="s">
        <v>2316</v>
      </c>
      <c r="D1770" s="37" t="s">
        <v>2320</v>
      </c>
      <c r="E1770" s="38" t="s">
        <v>5665</v>
      </c>
    </row>
    <row r="1771" spans="1:5" x14ac:dyDescent="0.2">
      <c r="A1771" s="39">
        <v>2633</v>
      </c>
      <c r="B1771" s="37" t="s">
        <v>5666</v>
      </c>
      <c r="C1771" s="37" t="s">
        <v>2316</v>
      </c>
      <c r="D1771" s="37" t="s">
        <v>2320</v>
      </c>
      <c r="E1771" s="38" t="s">
        <v>5667</v>
      </c>
    </row>
    <row r="1772" spans="1:5" x14ac:dyDescent="0.2">
      <c r="A1772" s="39">
        <v>2617</v>
      </c>
      <c r="B1772" s="37" t="s">
        <v>5668</v>
      </c>
      <c r="C1772" s="37" t="s">
        <v>2316</v>
      </c>
      <c r="D1772" s="37" t="s">
        <v>2320</v>
      </c>
      <c r="E1772" s="38" t="s">
        <v>5669</v>
      </c>
    </row>
    <row r="1773" spans="1:5" x14ac:dyDescent="0.2">
      <c r="A1773" s="39">
        <v>2618</v>
      </c>
      <c r="B1773" s="37" t="s">
        <v>5670</v>
      </c>
      <c r="C1773" s="37" t="s">
        <v>2316</v>
      </c>
      <c r="D1773" s="37" t="s">
        <v>2320</v>
      </c>
      <c r="E1773" s="38" t="s">
        <v>5671</v>
      </c>
    </row>
    <row r="1774" spans="1:5" x14ac:dyDescent="0.2">
      <c r="A1774" s="39">
        <v>2632</v>
      </c>
      <c r="B1774" s="37" t="s">
        <v>5672</v>
      </c>
      <c r="C1774" s="37" t="s">
        <v>2316</v>
      </c>
      <c r="D1774" s="37" t="s">
        <v>2320</v>
      </c>
      <c r="E1774" s="38" t="s">
        <v>3130</v>
      </c>
    </row>
    <row r="1775" spans="1:5" x14ac:dyDescent="0.2">
      <c r="A1775" s="39">
        <v>2631</v>
      </c>
      <c r="B1775" s="37" t="s">
        <v>5673</v>
      </c>
      <c r="C1775" s="37" t="s">
        <v>2316</v>
      </c>
      <c r="D1775" s="37" t="s">
        <v>2320</v>
      </c>
      <c r="E1775" s="38" t="s">
        <v>5674</v>
      </c>
    </row>
    <row r="1776" spans="1:5" x14ac:dyDescent="0.2">
      <c r="A1776" s="39">
        <v>2619</v>
      </c>
      <c r="B1776" s="37" t="s">
        <v>5675</v>
      </c>
      <c r="C1776" s="37" t="s">
        <v>2316</v>
      </c>
      <c r="D1776" s="37" t="s">
        <v>2320</v>
      </c>
      <c r="E1776" s="38" t="s">
        <v>5676</v>
      </c>
    </row>
    <row r="1777" spans="1:5" x14ac:dyDescent="0.2">
      <c r="A1777" s="39">
        <v>2620</v>
      </c>
      <c r="B1777" s="37" t="s">
        <v>5677</v>
      </c>
      <c r="C1777" s="37" t="s">
        <v>2316</v>
      </c>
      <c r="D1777" s="37" t="s">
        <v>2320</v>
      </c>
      <c r="E1777" s="38" t="s">
        <v>5678</v>
      </c>
    </row>
    <row r="1778" spans="1:5" x14ac:dyDescent="0.2">
      <c r="A1778" s="39">
        <v>44472</v>
      </c>
      <c r="B1778" s="37" t="s">
        <v>5679</v>
      </c>
      <c r="C1778" s="37" t="s">
        <v>2316</v>
      </c>
      <c r="D1778" s="37" t="s">
        <v>2320</v>
      </c>
      <c r="E1778" s="38" t="s">
        <v>5680</v>
      </c>
    </row>
    <row r="1779" spans="1:5" x14ac:dyDescent="0.2">
      <c r="A1779" s="39">
        <v>38369</v>
      </c>
      <c r="B1779" s="37" t="s">
        <v>5681</v>
      </c>
      <c r="C1779" s="37" t="s">
        <v>2316</v>
      </c>
      <c r="D1779" s="37" t="s">
        <v>2320</v>
      </c>
      <c r="E1779" s="38" t="s">
        <v>5682</v>
      </c>
    </row>
    <row r="1780" spans="1:5" x14ac:dyDescent="0.2">
      <c r="A1780" s="39">
        <v>38370</v>
      </c>
      <c r="B1780" s="37" t="s">
        <v>5683</v>
      </c>
      <c r="C1780" s="37" t="s">
        <v>2316</v>
      </c>
      <c r="D1780" s="37" t="s">
        <v>2320</v>
      </c>
      <c r="E1780" s="38" t="s">
        <v>5682</v>
      </c>
    </row>
    <row r="1781" spans="1:5" x14ac:dyDescent="0.2">
      <c r="A1781" s="39">
        <v>38372</v>
      </c>
      <c r="B1781" s="37" t="s">
        <v>5684</v>
      </c>
      <c r="C1781" s="37" t="s">
        <v>2316</v>
      </c>
      <c r="D1781" s="37" t="s">
        <v>2320</v>
      </c>
      <c r="E1781" s="38" t="s">
        <v>5685</v>
      </c>
    </row>
    <row r="1782" spans="1:5" x14ac:dyDescent="0.2">
      <c r="A1782" s="39">
        <v>2357</v>
      </c>
      <c r="B1782" s="37" t="s">
        <v>5686</v>
      </c>
      <c r="C1782" s="37" t="s">
        <v>2660</v>
      </c>
      <c r="D1782" s="37" t="s">
        <v>2320</v>
      </c>
      <c r="E1782" s="38" t="s">
        <v>5687</v>
      </c>
    </row>
    <row r="1783" spans="1:5" x14ac:dyDescent="0.2">
      <c r="A1783" s="39">
        <v>40806</v>
      </c>
      <c r="B1783" s="37" t="s">
        <v>5688</v>
      </c>
      <c r="C1783" s="37" t="s">
        <v>2663</v>
      </c>
      <c r="D1783" s="37" t="s">
        <v>2320</v>
      </c>
      <c r="E1783" s="38" t="s">
        <v>5689</v>
      </c>
    </row>
    <row r="1784" spans="1:5" x14ac:dyDescent="0.2">
      <c r="A1784" s="39">
        <v>2355</v>
      </c>
      <c r="B1784" s="37" t="s">
        <v>5690</v>
      </c>
      <c r="C1784" s="37" t="s">
        <v>2660</v>
      </c>
      <c r="D1784" s="37" t="s">
        <v>2320</v>
      </c>
      <c r="E1784" s="38" t="s">
        <v>5691</v>
      </c>
    </row>
    <row r="1785" spans="1:5" x14ac:dyDescent="0.2">
      <c r="A1785" s="39">
        <v>40805</v>
      </c>
      <c r="B1785" s="37" t="s">
        <v>5692</v>
      </c>
      <c r="C1785" s="37" t="s">
        <v>2663</v>
      </c>
      <c r="D1785" s="37" t="s">
        <v>2320</v>
      </c>
      <c r="E1785" s="38" t="s">
        <v>5693</v>
      </c>
    </row>
    <row r="1786" spans="1:5" x14ac:dyDescent="0.2">
      <c r="A1786" s="39">
        <v>2358</v>
      </c>
      <c r="B1786" s="37" t="s">
        <v>5694</v>
      </c>
      <c r="C1786" s="37" t="s">
        <v>2660</v>
      </c>
      <c r="D1786" s="37" t="s">
        <v>2320</v>
      </c>
      <c r="E1786" s="38" t="s">
        <v>5695</v>
      </c>
    </row>
    <row r="1787" spans="1:5" x14ac:dyDescent="0.2">
      <c r="A1787" s="39">
        <v>40807</v>
      </c>
      <c r="B1787" s="37" t="s">
        <v>5696</v>
      </c>
      <c r="C1787" s="37" t="s">
        <v>2663</v>
      </c>
      <c r="D1787" s="37" t="s">
        <v>2320</v>
      </c>
      <c r="E1787" s="38" t="s">
        <v>5697</v>
      </c>
    </row>
    <row r="1788" spans="1:5" x14ac:dyDescent="0.2">
      <c r="A1788" s="39">
        <v>2359</v>
      </c>
      <c r="B1788" s="37" t="s">
        <v>5698</v>
      </c>
      <c r="C1788" s="37" t="s">
        <v>2660</v>
      </c>
      <c r="D1788" s="37" t="s">
        <v>2320</v>
      </c>
      <c r="E1788" s="38" t="s">
        <v>5699</v>
      </c>
    </row>
    <row r="1789" spans="1:5" x14ac:dyDescent="0.2">
      <c r="A1789" s="39">
        <v>40808</v>
      </c>
      <c r="B1789" s="37" t="s">
        <v>5700</v>
      </c>
      <c r="C1789" s="37" t="s">
        <v>2663</v>
      </c>
      <c r="D1789" s="37" t="s">
        <v>2320</v>
      </c>
      <c r="E1789" s="38" t="s">
        <v>5701</v>
      </c>
    </row>
    <row r="1790" spans="1:5" x14ac:dyDescent="0.2">
      <c r="A1790" s="39">
        <v>44330</v>
      </c>
      <c r="B1790" s="37" t="s">
        <v>5702</v>
      </c>
      <c r="C1790" s="37" t="s">
        <v>2438</v>
      </c>
      <c r="D1790" s="37" t="s">
        <v>2320</v>
      </c>
      <c r="E1790" s="38" t="s">
        <v>5703</v>
      </c>
    </row>
    <row r="1791" spans="1:5" x14ac:dyDescent="0.2">
      <c r="A1791" s="39">
        <v>43144</v>
      </c>
      <c r="B1791" s="37" t="s">
        <v>5704</v>
      </c>
      <c r="C1791" s="37" t="s">
        <v>2435</v>
      </c>
      <c r="D1791" s="37" t="s">
        <v>2320</v>
      </c>
      <c r="E1791" s="38" t="s">
        <v>5705</v>
      </c>
    </row>
    <row r="1792" spans="1:5" x14ac:dyDescent="0.2">
      <c r="A1792" s="39">
        <v>39397</v>
      </c>
      <c r="B1792" s="37" t="s">
        <v>5706</v>
      </c>
      <c r="C1792" s="37" t="s">
        <v>2438</v>
      </c>
      <c r="D1792" s="37" t="s">
        <v>2320</v>
      </c>
      <c r="E1792" s="38" t="s">
        <v>5244</v>
      </c>
    </row>
    <row r="1793" spans="1:5" x14ac:dyDescent="0.2">
      <c r="A1793" s="39">
        <v>2692</v>
      </c>
      <c r="B1793" s="37" t="s">
        <v>5707</v>
      </c>
      <c r="C1793" s="37" t="s">
        <v>2438</v>
      </c>
      <c r="D1793" s="37" t="s">
        <v>2320</v>
      </c>
      <c r="E1793" s="38" t="s">
        <v>5708</v>
      </c>
    </row>
    <row r="1794" spans="1:5" x14ac:dyDescent="0.2">
      <c r="A1794" s="39">
        <v>44329</v>
      </c>
      <c r="B1794" s="37" t="s">
        <v>5709</v>
      </c>
      <c r="C1794" s="37" t="s">
        <v>2438</v>
      </c>
      <c r="D1794" s="37" t="s">
        <v>2320</v>
      </c>
      <c r="E1794" s="38" t="s">
        <v>5710</v>
      </c>
    </row>
    <row r="1795" spans="1:5" x14ac:dyDescent="0.2">
      <c r="A1795" s="39">
        <v>5318</v>
      </c>
      <c r="B1795" s="37" t="s">
        <v>5711</v>
      </c>
      <c r="C1795" s="37" t="s">
        <v>2438</v>
      </c>
      <c r="D1795" s="37" t="s">
        <v>2317</v>
      </c>
      <c r="E1795" s="38" t="s">
        <v>5712</v>
      </c>
    </row>
    <row r="1796" spans="1:5" x14ac:dyDescent="0.2">
      <c r="A1796" s="39">
        <v>5330</v>
      </c>
      <c r="B1796" s="37" t="s">
        <v>5713</v>
      </c>
      <c r="C1796" s="37" t="s">
        <v>2438</v>
      </c>
      <c r="D1796" s="37" t="s">
        <v>2320</v>
      </c>
      <c r="E1796" s="38" t="s">
        <v>5714</v>
      </c>
    </row>
    <row r="1797" spans="1:5" x14ac:dyDescent="0.2">
      <c r="A1797" s="39">
        <v>44532</v>
      </c>
      <c r="B1797" s="37" t="s">
        <v>5715</v>
      </c>
      <c r="C1797" s="37" t="s">
        <v>2316</v>
      </c>
      <c r="D1797" s="37" t="s">
        <v>2320</v>
      </c>
      <c r="E1797" s="38" t="s">
        <v>5716</v>
      </c>
    </row>
    <row r="1798" spans="1:5" x14ac:dyDescent="0.2">
      <c r="A1798" s="39">
        <v>44531</v>
      </c>
      <c r="B1798" s="37" t="s">
        <v>5717</v>
      </c>
      <c r="C1798" s="37" t="s">
        <v>2316</v>
      </c>
      <c r="D1798" s="37" t="s">
        <v>2320</v>
      </c>
      <c r="E1798" s="38" t="s">
        <v>5718</v>
      </c>
    </row>
    <row r="1799" spans="1:5" x14ac:dyDescent="0.2">
      <c r="A1799" s="39">
        <v>38140</v>
      </c>
      <c r="B1799" s="37" t="s">
        <v>5719</v>
      </c>
      <c r="C1799" s="37" t="s">
        <v>2316</v>
      </c>
      <c r="D1799" s="37" t="s">
        <v>2317</v>
      </c>
      <c r="E1799" s="38" t="s">
        <v>5720</v>
      </c>
    </row>
    <row r="1800" spans="1:5" x14ac:dyDescent="0.2">
      <c r="A1800" s="39">
        <v>13887</v>
      </c>
      <c r="B1800" s="37" t="s">
        <v>5721</v>
      </c>
      <c r="C1800" s="37" t="s">
        <v>2316</v>
      </c>
      <c r="D1800" s="37" t="s">
        <v>2320</v>
      </c>
      <c r="E1800" s="38" t="s">
        <v>5722</v>
      </c>
    </row>
    <row r="1801" spans="1:5" x14ac:dyDescent="0.2">
      <c r="A1801" s="39">
        <v>44495</v>
      </c>
      <c r="B1801" s="37" t="s">
        <v>5723</v>
      </c>
      <c r="C1801" s="37" t="s">
        <v>2316</v>
      </c>
      <c r="D1801" s="37" t="s">
        <v>2320</v>
      </c>
      <c r="E1801" s="38" t="s">
        <v>5724</v>
      </c>
    </row>
    <row r="1802" spans="1:5" x14ac:dyDescent="0.2">
      <c r="A1802" s="39">
        <v>44533</v>
      </c>
      <c r="B1802" s="37" t="s">
        <v>5725</v>
      </c>
      <c r="C1802" s="37" t="s">
        <v>2316</v>
      </c>
      <c r="D1802" s="37" t="s">
        <v>2320</v>
      </c>
      <c r="E1802" s="38" t="s">
        <v>5726</v>
      </c>
    </row>
    <row r="1803" spans="1:5" x14ac:dyDescent="0.2">
      <c r="A1803" s="39">
        <v>44534</v>
      </c>
      <c r="B1803" s="37" t="s">
        <v>5727</v>
      </c>
      <c r="C1803" s="37" t="s">
        <v>2316</v>
      </c>
      <c r="D1803" s="37" t="s">
        <v>2320</v>
      </c>
      <c r="E1803" s="38" t="s">
        <v>5728</v>
      </c>
    </row>
    <row r="1804" spans="1:5" x14ac:dyDescent="0.2">
      <c r="A1804" s="39">
        <v>34544</v>
      </c>
      <c r="B1804" s="37" t="s">
        <v>5729</v>
      </c>
      <c r="C1804" s="37" t="s">
        <v>2316</v>
      </c>
      <c r="D1804" s="37" t="s">
        <v>2320</v>
      </c>
      <c r="E1804" s="38" t="s">
        <v>5730</v>
      </c>
    </row>
    <row r="1805" spans="1:5" x14ac:dyDescent="0.2">
      <c r="A1805" s="39">
        <v>34729</v>
      </c>
      <c r="B1805" s="37" t="s">
        <v>5731</v>
      </c>
      <c r="C1805" s="37" t="s">
        <v>2316</v>
      </c>
      <c r="D1805" s="37" t="s">
        <v>2320</v>
      </c>
      <c r="E1805" s="38" t="s">
        <v>5732</v>
      </c>
    </row>
    <row r="1806" spans="1:5" x14ac:dyDescent="0.2">
      <c r="A1806" s="39">
        <v>34734</v>
      </c>
      <c r="B1806" s="37" t="s">
        <v>5733</v>
      </c>
      <c r="C1806" s="37" t="s">
        <v>2316</v>
      </c>
      <c r="D1806" s="37" t="s">
        <v>2320</v>
      </c>
      <c r="E1806" s="38" t="s">
        <v>5734</v>
      </c>
    </row>
    <row r="1807" spans="1:5" x14ac:dyDescent="0.2">
      <c r="A1807" s="39">
        <v>34738</v>
      </c>
      <c r="B1807" s="37" t="s">
        <v>5735</v>
      </c>
      <c r="C1807" s="37" t="s">
        <v>2316</v>
      </c>
      <c r="D1807" s="37" t="s">
        <v>2320</v>
      </c>
      <c r="E1807" s="38" t="s">
        <v>5736</v>
      </c>
    </row>
    <row r="1808" spans="1:5" x14ac:dyDescent="0.2">
      <c r="A1808" s="39">
        <v>2391</v>
      </c>
      <c r="B1808" s="37" t="s">
        <v>5737</v>
      </c>
      <c r="C1808" s="37" t="s">
        <v>2316</v>
      </c>
      <c r="D1808" s="37" t="s">
        <v>2320</v>
      </c>
      <c r="E1808" s="38" t="s">
        <v>5738</v>
      </c>
    </row>
    <row r="1809" spans="1:5" x14ac:dyDescent="0.2">
      <c r="A1809" s="39">
        <v>2374</v>
      </c>
      <c r="B1809" s="37" t="s">
        <v>5739</v>
      </c>
      <c r="C1809" s="37" t="s">
        <v>2316</v>
      </c>
      <c r="D1809" s="37" t="s">
        <v>2320</v>
      </c>
      <c r="E1809" s="38" t="s">
        <v>5740</v>
      </c>
    </row>
    <row r="1810" spans="1:5" x14ac:dyDescent="0.2">
      <c r="A1810" s="39">
        <v>2377</v>
      </c>
      <c r="B1810" s="37" t="s">
        <v>5741</v>
      </c>
      <c r="C1810" s="37" t="s">
        <v>2316</v>
      </c>
      <c r="D1810" s="37" t="s">
        <v>2320</v>
      </c>
      <c r="E1810" s="38" t="s">
        <v>5742</v>
      </c>
    </row>
    <row r="1811" spans="1:5" x14ac:dyDescent="0.2">
      <c r="A1811" s="39">
        <v>2393</v>
      </c>
      <c r="B1811" s="37" t="s">
        <v>5743</v>
      </c>
      <c r="C1811" s="37" t="s">
        <v>2316</v>
      </c>
      <c r="D1811" s="37" t="s">
        <v>2320</v>
      </c>
      <c r="E1811" s="38" t="s">
        <v>5744</v>
      </c>
    </row>
    <row r="1812" spans="1:5" x14ac:dyDescent="0.2">
      <c r="A1812" s="39">
        <v>34705</v>
      </c>
      <c r="B1812" s="37" t="s">
        <v>5745</v>
      </c>
      <c r="C1812" s="37" t="s">
        <v>2316</v>
      </c>
      <c r="D1812" s="37" t="s">
        <v>2320</v>
      </c>
      <c r="E1812" s="38" t="s">
        <v>5746</v>
      </c>
    </row>
    <row r="1813" spans="1:5" x14ac:dyDescent="0.2">
      <c r="A1813" s="39">
        <v>34707</v>
      </c>
      <c r="B1813" s="37" t="s">
        <v>5747</v>
      </c>
      <c r="C1813" s="37" t="s">
        <v>2316</v>
      </c>
      <c r="D1813" s="37" t="s">
        <v>2320</v>
      </c>
      <c r="E1813" s="38" t="s">
        <v>5748</v>
      </c>
    </row>
    <row r="1814" spans="1:5" x14ac:dyDescent="0.2">
      <c r="A1814" s="39">
        <v>2378</v>
      </c>
      <c r="B1814" s="37" t="s">
        <v>5749</v>
      </c>
      <c r="C1814" s="37" t="s">
        <v>2316</v>
      </c>
      <c r="D1814" s="37" t="s">
        <v>2320</v>
      </c>
      <c r="E1814" s="38" t="s">
        <v>5750</v>
      </c>
    </row>
    <row r="1815" spans="1:5" x14ac:dyDescent="0.2">
      <c r="A1815" s="39">
        <v>2379</v>
      </c>
      <c r="B1815" s="37" t="s">
        <v>5751</v>
      </c>
      <c r="C1815" s="37" t="s">
        <v>2316</v>
      </c>
      <c r="D1815" s="37" t="s">
        <v>2320</v>
      </c>
      <c r="E1815" s="38" t="s">
        <v>5750</v>
      </c>
    </row>
    <row r="1816" spans="1:5" x14ac:dyDescent="0.2">
      <c r="A1816" s="39">
        <v>2376</v>
      </c>
      <c r="B1816" s="37" t="s">
        <v>5752</v>
      </c>
      <c r="C1816" s="37" t="s">
        <v>2316</v>
      </c>
      <c r="D1816" s="37" t="s">
        <v>2320</v>
      </c>
      <c r="E1816" s="38" t="s">
        <v>5753</v>
      </c>
    </row>
    <row r="1817" spans="1:5" x14ac:dyDescent="0.2">
      <c r="A1817" s="39">
        <v>2394</v>
      </c>
      <c r="B1817" s="37" t="s">
        <v>5754</v>
      </c>
      <c r="C1817" s="37" t="s">
        <v>2316</v>
      </c>
      <c r="D1817" s="37" t="s">
        <v>2320</v>
      </c>
      <c r="E1817" s="38" t="s">
        <v>5755</v>
      </c>
    </row>
    <row r="1818" spans="1:5" x14ac:dyDescent="0.2">
      <c r="A1818" s="39">
        <v>34686</v>
      </c>
      <c r="B1818" s="37" t="s">
        <v>5756</v>
      </c>
      <c r="C1818" s="37" t="s">
        <v>2316</v>
      </c>
      <c r="D1818" s="37" t="s">
        <v>2320</v>
      </c>
      <c r="E1818" s="38" t="s">
        <v>5757</v>
      </c>
    </row>
    <row r="1819" spans="1:5" x14ac:dyDescent="0.2">
      <c r="A1819" s="39">
        <v>34616</v>
      </c>
      <c r="B1819" s="37" t="s">
        <v>5758</v>
      </c>
      <c r="C1819" s="37" t="s">
        <v>2316</v>
      </c>
      <c r="D1819" s="37" t="s">
        <v>2320</v>
      </c>
      <c r="E1819" s="38" t="s">
        <v>5759</v>
      </c>
    </row>
    <row r="1820" spans="1:5" x14ac:dyDescent="0.2">
      <c r="A1820" s="39">
        <v>34623</v>
      </c>
      <c r="B1820" s="37" t="s">
        <v>5760</v>
      </c>
      <c r="C1820" s="37" t="s">
        <v>2316</v>
      </c>
      <c r="D1820" s="37" t="s">
        <v>2320</v>
      </c>
      <c r="E1820" s="38" t="s">
        <v>5761</v>
      </c>
    </row>
    <row r="1821" spans="1:5" x14ac:dyDescent="0.2">
      <c r="A1821" s="39">
        <v>34628</v>
      </c>
      <c r="B1821" s="37" t="s">
        <v>5762</v>
      </c>
      <c r="C1821" s="37" t="s">
        <v>2316</v>
      </c>
      <c r="D1821" s="37" t="s">
        <v>2320</v>
      </c>
      <c r="E1821" s="38" t="s">
        <v>5763</v>
      </c>
    </row>
    <row r="1822" spans="1:5" x14ac:dyDescent="0.2">
      <c r="A1822" s="39">
        <v>34653</v>
      </c>
      <c r="B1822" s="37" t="s">
        <v>5764</v>
      </c>
      <c r="C1822" s="37" t="s">
        <v>2316</v>
      </c>
      <c r="D1822" s="37" t="s">
        <v>2320</v>
      </c>
      <c r="E1822" s="38" t="s">
        <v>5765</v>
      </c>
    </row>
    <row r="1823" spans="1:5" x14ac:dyDescent="0.2">
      <c r="A1823" s="39">
        <v>34688</v>
      </c>
      <c r="B1823" s="37" t="s">
        <v>5766</v>
      </c>
      <c r="C1823" s="37" t="s">
        <v>2316</v>
      </c>
      <c r="D1823" s="37" t="s">
        <v>2320</v>
      </c>
      <c r="E1823" s="38" t="s">
        <v>5767</v>
      </c>
    </row>
    <row r="1824" spans="1:5" x14ac:dyDescent="0.2">
      <c r="A1824" s="39">
        <v>34709</v>
      </c>
      <c r="B1824" s="37" t="s">
        <v>5768</v>
      </c>
      <c r="C1824" s="37" t="s">
        <v>2316</v>
      </c>
      <c r="D1824" s="37" t="s">
        <v>2320</v>
      </c>
      <c r="E1824" s="38" t="s">
        <v>5769</v>
      </c>
    </row>
    <row r="1825" spans="1:5" x14ac:dyDescent="0.2">
      <c r="A1825" s="39">
        <v>34714</v>
      </c>
      <c r="B1825" s="37" t="s">
        <v>5770</v>
      </c>
      <c r="C1825" s="37" t="s">
        <v>2316</v>
      </c>
      <c r="D1825" s="37" t="s">
        <v>2320</v>
      </c>
      <c r="E1825" s="38" t="s">
        <v>5771</v>
      </c>
    </row>
    <row r="1826" spans="1:5" x14ac:dyDescent="0.2">
      <c r="A1826" s="39">
        <v>2388</v>
      </c>
      <c r="B1826" s="37" t="s">
        <v>5772</v>
      </c>
      <c r="C1826" s="37" t="s">
        <v>2316</v>
      </c>
      <c r="D1826" s="37" t="s">
        <v>2320</v>
      </c>
      <c r="E1826" s="38" t="s">
        <v>5773</v>
      </c>
    </row>
    <row r="1827" spans="1:5" x14ac:dyDescent="0.2">
      <c r="A1827" s="39">
        <v>34606</v>
      </c>
      <c r="B1827" s="37" t="s">
        <v>5774</v>
      </c>
      <c r="C1827" s="37" t="s">
        <v>2316</v>
      </c>
      <c r="D1827" s="37" t="s">
        <v>2320</v>
      </c>
      <c r="E1827" s="38" t="s">
        <v>5775</v>
      </c>
    </row>
    <row r="1828" spans="1:5" x14ac:dyDescent="0.2">
      <c r="A1828" s="39">
        <v>34689</v>
      </c>
      <c r="B1828" s="37" t="s">
        <v>5776</v>
      </c>
      <c r="C1828" s="37" t="s">
        <v>2316</v>
      </c>
      <c r="D1828" s="37" t="s">
        <v>2320</v>
      </c>
      <c r="E1828" s="38" t="s">
        <v>5777</v>
      </c>
    </row>
    <row r="1829" spans="1:5" x14ac:dyDescent="0.2">
      <c r="A1829" s="39">
        <v>2370</v>
      </c>
      <c r="B1829" s="37" t="s">
        <v>5778</v>
      </c>
      <c r="C1829" s="37" t="s">
        <v>2316</v>
      </c>
      <c r="D1829" s="37" t="s">
        <v>2317</v>
      </c>
      <c r="E1829" s="38" t="s">
        <v>5779</v>
      </c>
    </row>
    <row r="1830" spans="1:5" x14ac:dyDescent="0.2">
      <c r="A1830" s="39">
        <v>2386</v>
      </c>
      <c r="B1830" s="37" t="s">
        <v>5780</v>
      </c>
      <c r="C1830" s="37" t="s">
        <v>2316</v>
      </c>
      <c r="D1830" s="37" t="s">
        <v>2320</v>
      </c>
      <c r="E1830" s="38" t="s">
        <v>5781</v>
      </c>
    </row>
    <row r="1831" spans="1:5" x14ac:dyDescent="0.2">
      <c r="A1831" s="39">
        <v>2392</v>
      </c>
      <c r="B1831" s="37" t="s">
        <v>5782</v>
      </c>
      <c r="C1831" s="37" t="s">
        <v>2316</v>
      </c>
      <c r="D1831" s="37" t="s">
        <v>2320</v>
      </c>
      <c r="E1831" s="38" t="s">
        <v>5783</v>
      </c>
    </row>
    <row r="1832" spans="1:5" x14ac:dyDescent="0.2">
      <c r="A1832" s="39">
        <v>2373</v>
      </c>
      <c r="B1832" s="37" t="s">
        <v>5784</v>
      </c>
      <c r="C1832" s="37" t="s">
        <v>2316</v>
      </c>
      <c r="D1832" s="37" t="s">
        <v>2320</v>
      </c>
      <c r="E1832" s="38" t="s">
        <v>5785</v>
      </c>
    </row>
    <row r="1833" spans="1:5" x14ac:dyDescent="0.2">
      <c r="A1833" s="39">
        <v>39465</v>
      </c>
      <c r="B1833" s="37" t="s">
        <v>5786</v>
      </c>
      <c r="C1833" s="37" t="s">
        <v>2316</v>
      </c>
      <c r="D1833" s="37" t="s">
        <v>2320</v>
      </c>
      <c r="E1833" s="38" t="s">
        <v>5787</v>
      </c>
    </row>
    <row r="1834" spans="1:5" x14ac:dyDescent="0.2">
      <c r="A1834" s="39">
        <v>39466</v>
      </c>
      <c r="B1834" s="37" t="s">
        <v>5788</v>
      </c>
      <c r="C1834" s="37" t="s">
        <v>2316</v>
      </c>
      <c r="D1834" s="37" t="s">
        <v>2320</v>
      </c>
      <c r="E1834" s="38" t="s">
        <v>5789</v>
      </c>
    </row>
    <row r="1835" spans="1:5" x14ac:dyDescent="0.2">
      <c r="A1835" s="39">
        <v>39467</v>
      </c>
      <c r="B1835" s="37" t="s">
        <v>5790</v>
      </c>
      <c r="C1835" s="37" t="s">
        <v>2316</v>
      </c>
      <c r="D1835" s="37" t="s">
        <v>2320</v>
      </c>
      <c r="E1835" s="38" t="s">
        <v>5791</v>
      </c>
    </row>
    <row r="1836" spans="1:5" x14ac:dyDescent="0.2">
      <c r="A1836" s="39">
        <v>39468</v>
      </c>
      <c r="B1836" s="37" t="s">
        <v>5792</v>
      </c>
      <c r="C1836" s="37" t="s">
        <v>2316</v>
      </c>
      <c r="D1836" s="37" t="s">
        <v>2320</v>
      </c>
      <c r="E1836" s="38" t="s">
        <v>5793</v>
      </c>
    </row>
    <row r="1837" spans="1:5" x14ac:dyDescent="0.2">
      <c r="A1837" s="39">
        <v>39469</v>
      </c>
      <c r="B1837" s="37" t="s">
        <v>5794</v>
      </c>
      <c r="C1837" s="37" t="s">
        <v>2316</v>
      </c>
      <c r="D1837" s="37" t="s">
        <v>2320</v>
      </c>
      <c r="E1837" s="38" t="s">
        <v>5795</v>
      </c>
    </row>
    <row r="1838" spans="1:5" x14ac:dyDescent="0.2">
      <c r="A1838" s="39">
        <v>39470</v>
      </c>
      <c r="B1838" s="37" t="s">
        <v>5796</v>
      </c>
      <c r="C1838" s="37" t="s">
        <v>2316</v>
      </c>
      <c r="D1838" s="37" t="s">
        <v>2320</v>
      </c>
      <c r="E1838" s="38" t="s">
        <v>5797</v>
      </c>
    </row>
    <row r="1839" spans="1:5" x14ac:dyDescent="0.2">
      <c r="A1839" s="39">
        <v>39471</v>
      </c>
      <c r="B1839" s="37" t="s">
        <v>5798</v>
      </c>
      <c r="C1839" s="37" t="s">
        <v>2316</v>
      </c>
      <c r="D1839" s="37" t="s">
        <v>2320</v>
      </c>
      <c r="E1839" s="38" t="s">
        <v>5799</v>
      </c>
    </row>
    <row r="1840" spans="1:5" x14ac:dyDescent="0.2">
      <c r="A1840" s="39">
        <v>39472</v>
      </c>
      <c r="B1840" s="37" t="s">
        <v>5800</v>
      </c>
      <c r="C1840" s="37" t="s">
        <v>2316</v>
      </c>
      <c r="D1840" s="37" t="s">
        <v>2320</v>
      </c>
      <c r="E1840" s="38" t="s">
        <v>5801</v>
      </c>
    </row>
    <row r="1841" spans="1:5" x14ac:dyDescent="0.2">
      <c r="A1841" s="39">
        <v>39473</v>
      </c>
      <c r="B1841" s="37" t="s">
        <v>5802</v>
      </c>
      <c r="C1841" s="37" t="s">
        <v>2316</v>
      </c>
      <c r="D1841" s="37" t="s">
        <v>2320</v>
      </c>
      <c r="E1841" s="38" t="s">
        <v>5803</v>
      </c>
    </row>
    <row r="1842" spans="1:5" x14ac:dyDescent="0.2">
      <c r="A1842" s="39">
        <v>39474</v>
      </c>
      <c r="B1842" s="37" t="s">
        <v>5804</v>
      </c>
      <c r="C1842" s="37" t="s">
        <v>2316</v>
      </c>
      <c r="D1842" s="37" t="s">
        <v>2320</v>
      </c>
      <c r="E1842" s="38" t="s">
        <v>5805</v>
      </c>
    </row>
    <row r="1843" spans="1:5" x14ac:dyDescent="0.2">
      <c r="A1843" s="39">
        <v>39475</v>
      </c>
      <c r="B1843" s="37" t="s">
        <v>5806</v>
      </c>
      <c r="C1843" s="37" t="s">
        <v>2316</v>
      </c>
      <c r="D1843" s="37" t="s">
        <v>2320</v>
      </c>
      <c r="E1843" s="38" t="s">
        <v>5807</v>
      </c>
    </row>
    <row r="1844" spans="1:5" x14ac:dyDescent="0.2">
      <c r="A1844" s="39">
        <v>39476</v>
      </c>
      <c r="B1844" s="37" t="s">
        <v>5808</v>
      </c>
      <c r="C1844" s="37" t="s">
        <v>2316</v>
      </c>
      <c r="D1844" s="37" t="s">
        <v>2320</v>
      </c>
      <c r="E1844" s="38" t="s">
        <v>5809</v>
      </c>
    </row>
    <row r="1845" spans="1:5" x14ac:dyDescent="0.2">
      <c r="A1845" s="39">
        <v>39477</v>
      </c>
      <c r="B1845" s="37" t="s">
        <v>5810</v>
      </c>
      <c r="C1845" s="37" t="s">
        <v>2316</v>
      </c>
      <c r="D1845" s="37" t="s">
        <v>2320</v>
      </c>
      <c r="E1845" s="38" t="s">
        <v>5811</v>
      </c>
    </row>
    <row r="1846" spans="1:5" x14ac:dyDescent="0.2">
      <c r="A1846" s="39">
        <v>39478</v>
      </c>
      <c r="B1846" s="37" t="s">
        <v>5812</v>
      </c>
      <c r="C1846" s="37" t="s">
        <v>2316</v>
      </c>
      <c r="D1846" s="37" t="s">
        <v>2320</v>
      </c>
      <c r="E1846" s="38" t="s">
        <v>5813</v>
      </c>
    </row>
    <row r="1847" spans="1:5" x14ac:dyDescent="0.2">
      <c r="A1847" s="39">
        <v>39479</v>
      </c>
      <c r="B1847" s="37" t="s">
        <v>5814</v>
      </c>
      <c r="C1847" s="37" t="s">
        <v>2316</v>
      </c>
      <c r="D1847" s="37" t="s">
        <v>2320</v>
      </c>
      <c r="E1847" s="38" t="s">
        <v>5815</v>
      </c>
    </row>
    <row r="1848" spans="1:5" x14ac:dyDescent="0.2">
      <c r="A1848" s="39">
        <v>39480</v>
      </c>
      <c r="B1848" s="37" t="s">
        <v>5816</v>
      </c>
      <c r="C1848" s="37" t="s">
        <v>2316</v>
      </c>
      <c r="D1848" s="37" t="s">
        <v>2320</v>
      </c>
      <c r="E1848" s="38" t="s">
        <v>5817</v>
      </c>
    </row>
    <row r="1849" spans="1:5" x14ac:dyDescent="0.2">
      <c r="A1849" s="39">
        <v>39459</v>
      </c>
      <c r="B1849" s="37" t="s">
        <v>5818</v>
      </c>
      <c r="C1849" s="37" t="s">
        <v>2316</v>
      </c>
      <c r="D1849" s="37" t="s">
        <v>2320</v>
      </c>
      <c r="E1849" s="38" t="s">
        <v>5819</v>
      </c>
    </row>
    <row r="1850" spans="1:5" x14ac:dyDescent="0.2">
      <c r="A1850" s="39">
        <v>39445</v>
      </c>
      <c r="B1850" s="37" t="s">
        <v>5820</v>
      </c>
      <c r="C1850" s="37" t="s">
        <v>2316</v>
      </c>
      <c r="D1850" s="37" t="s">
        <v>2320</v>
      </c>
      <c r="E1850" s="38" t="s">
        <v>5821</v>
      </c>
    </row>
    <row r="1851" spans="1:5" x14ac:dyDescent="0.2">
      <c r="A1851" s="39">
        <v>39446</v>
      </c>
      <c r="B1851" s="37" t="s">
        <v>5822</v>
      </c>
      <c r="C1851" s="37" t="s">
        <v>2316</v>
      </c>
      <c r="D1851" s="37" t="s">
        <v>2320</v>
      </c>
      <c r="E1851" s="38" t="s">
        <v>5823</v>
      </c>
    </row>
    <row r="1852" spans="1:5" x14ac:dyDescent="0.2">
      <c r="A1852" s="39">
        <v>39447</v>
      </c>
      <c r="B1852" s="37" t="s">
        <v>5824</v>
      </c>
      <c r="C1852" s="37" t="s">
        <v>2316</v>
      </c>
      <c r="D1852" s="37" t="s">
        <v>2320</v>
      </c>
      <c r="E1852" s="38" t="s">
        <v>5825</v>
      </c>
    </row>
    <row r="1853" spans="1:5" x14ac:dyDescent="0.2">
      <c r="A1853" s="39">
        <v>39448</v>
      </c>
      <c r="B1853" s="37" t="s">
        <v>5826</v>
      </c>
      <c r="C1853" s="37" t="s">
        <v>2316</v>
      </c>
      <c r="D1853" s="37" t="s">
        <v>2320</v>
      </c>
      <c r="E1853" s="38" t="s">
        <v>5827</v>
      </c>
    </row>
    <row r="1854" spans="1:5" x14ac:dyDescent="0.2">
      <c r="A1854" s="39">
        <v>39450</v>
      </c>
      <c r="B1854" s="37" t="s">
        <v>5828</v>
      </c>
      <c r="C1854" s="37" t="s">
        <v>2316</v>
      </c>
      <c r="D1854" s="37" t="s">
        <v>2320</v>
      </c>
      <c r="E1854" s="38" t="s">
        <v>5829</v>
      </c>
    </row>
    <row r="1855" spans="1:5" x14ac:dyDescent="0.2">
      <c r="A1855" s="39">
        <v>39451</v>
      </c>
      <c r="B1855" s="37" t="s">
        <v>5830</v>
      </c>
      <c r="C1855" s="37" t="s">
        <v>2316</v>
      </c>
      <c r="D1855" s="37" t="s">
        <v>2320</v>
      </c>
      <c r="E1855" s="38" t="s">
        <v>5831</v>
      </c>
    </row>
    <row r="1856" spans="1:5" x14ac:dyDescent="0.2">
      <c r="A1856" s="39">
        <v>39452</v>
      </c>
      <c r="B1856" s="37" t="s">
        <v>5832</v>
      </c>
      <c r="C1856" s="37" t="s">
        <v>2316</v>
      </c>
      <c r="D1856" s="37" t="s">
        <v>2320</v>
      </c>
      <c r="E1856" s="38" t="s">
        <v>5833</v>
      </c>
    </row>
    <row r="1857" spans="1:5" x14ac:dyDescent="0.2">
      <c r="A1857" s="39">
        <v>39523</v>
      </c>
      <c r="B1857" s="37" t="s">
        <v>5834</v>
      </c>
      <c r="C1857" s="37" t="s">
        <v>2316</v>
      </c>
      <c r="D1857" s="37" t="s">
        <v>2320</v>
      </c>
      <c r="E1857" s="38" t="s">
        <v>5835</v>
      </c>
    </row>
    <row r="1858" spans="1:5" x14ac:dyDescent="0.2">
      <c r="A1858" s="39">
        <v>39449</v>
      </c>
      <c r="B1858" s="37" t="s">
        <v>5836</v>
      </c>
      <c r="C1858" s="37" t="s">
        <v>2316</v>
      </c>
      <c r="D1858" s="37" t="s">
        <v>2320</v>
      </c>
      <c r="E1858" s="38" t="s">
        <v>5837</v>
      </c>
    </row>
    <row r="1859" spans="1:5" x14ac:dyDescent="0.2">
      <c r="A1859" s="39">
        <v>39455</v>
      </c>
      <c r="B1859" s="37" t="s">
        <v>5838</v>
      </c>
      <c r="C1859" s="37" t="s">
        <v>2316</v>
      </c>
      <c r="D1859" s="37" t="s">
        <v>2320</v>
      </c>
      <c r="E1859" s="38" t="s">
        <v>5839</v>
      </c>
    </row>
    <row r="1860" spans="1:5" x14ac:dyDescent="0.2">
      <c r="A1860" s="39">
        <v>39456</v>
      </c>
      <c r="B1860" s="37" t="s">
        <v>5840</v>
      </c>
      <c r="C1860" s="37" t="s">
        <v>2316</v>
      </c>
      <c r="D1860" s="37" t="s">
        <v>2320</v>
      </c>
      <c r="E1860" s="38" t="s">
        <v>5841</v>
      </c>
    </row>
    <row r="1861" spans="1:5" x14ac:dyDescent="0.2">
      <c r="A1861" s="39">
        <v>39457</v>
      </c>
      <c r="B1861" s="37" t="s">
        <v>5842</v>
      </c>
      <c r="C1861" s="37" t="s">
        <v>2316</v>
      </c>
      <c r="D1861" s="37" t="s">
        <v>2320</v>
      </c>
      <c r="E1861" s="38" t="s">
        <v>5793</v>
      </c>
    </row>
    <row r="1862" spans="1:5" x14ac:dyDescent="0.2">
      <c r="A1862" s="39">
        <v>39458</v>
      </c>
      <c r="B1862" s="37" t="s">
        <v>5843</v>
      </c>
      <c r="C1862" s="37" t="s">
        <v>2316</v>
      </c>
      <c r="D1862" s="37" t="s">
        <v>2320</v>
      </c>
      <c r="E1862" s="38" t="s">
        <v>5844</v>
      </c>
    </row>
    <row r="1863" spans="1:5" x14ac:dyDescent="0.2">
      <c r="A1863" s="39">
        <v>39464</v>
      </c>
      <c r="B1863" s="37" t="s">
        <v>5845</v>
      </c>
      <c r="C1863" s="37" t="s">
        <v>2316</v>
      </c>
      <c r="D1863" s="37" t="s">
        <v>2320</v>
      </c>
      <c r="E1863" s="38" t="s">
        <v>5846</v>
      </c>
    </row>
    <row r="1864" spans="1:5" x14ac:dyDescent="0.2">
      <c r="A1864" s="39">
        <v>39460</v>
      </c>
      <c r="B1864" s="37" t="s">
        <v>5847</v>
      </c>
      <c r="C1864" s="37" t="s">
        <v>2316</v>
      </c>
      <c r="D1864" s="37" t="s">
        <v>2320</v>
      </c>
      <c r="E1864" s="38" t="s">
        <v>5848</v>
      </c>
    </row>
    <row r="1865" spans="1:5" x14ac:dyDescent="0.2">
      <c r="A1865" s="39">
        <v>39461</v>
      </c>
      <c r="B1865" s="37" t="s">
        <v>5849</v>
      </c>
      <c r="C1865" s="37" t="s">
        <v>2316</v>
      </c>
      <c r="D1865" s="37" t="s">
        <v>2320</v>
      </c>
      <c r="E1865" s="38" t="s">
        <v>5850</v>
      </c>
    </row>
    <row r="1866" spans="1:5" x14ac:dyDescent="0.2">
      <c r="A1866" s="39">
        <v>39462</v>
      </c>
      <c r="B1866" s="37" t="s">
        <v>5851</v>
      </c>
      <c r="C1866" s="37" t="s">
        <v>2316</v>
      </c>
      <c r="D1866" s="37" t="s">
        <v>2320</v>
      </c>
      <c r="E1866" s="38" t="s">
        <v>5852</v>
      </c>
    </row>
    <row r="1867" spans="1:5" x14ac:dyDescent="0.2">
      <c r="A1867" s="39">
        <v>39463</v>
      </c>
      <c r="B1867" s="37" t="s">
        <v>5853</v>
      </c>
      <c r="C1867" s="37" t="s">
        <v>2316</v>
      </c>
      <c r="D1867" s="37" t="s">
        <v>2320</v>
      </c>
      <c r="E1867" s="38" t="s">
        <v>5854</v>
      </c>
    </row>
    <row r="1868" spans="1:5" x14ac:dyDescent="0.2">
      <c r="A1868" s="39">
        <v>26039</v>
      </c>
      <c r="B1868" s="37" t="s">
        <v>5855</v>
      </c>
      <c r="C1868" s="37" t="s">
        <v>2316</v>
      </c>
      <c r="D1868" s="37" t="s">
        <v>2320</v>
      </c>
      <c r="E1868" s="38" t="s">
        <v>5856</v>
      </c>
    </row>
    <row r="1869" spans="1:5" x14ac:dyDescent="0.2">
      <c r="A1869" s="39">
        <v>2401</v>
      </c>
      <c r="B1869" s="37" t="s">
        <v>5857</v>
      </c>
      <c r="C1869" s="37" t="s">
        <v>2316</v>
      </c>
      <c r="D1869" s="37" t="s">
        <v>2320</v>
      </c>
      <c r="E1869" s="38" t="s">
        <v>5858</v>
      </c>
    </row>
    <row r="1870" spans="1:5" x14ac:dyDescent="0.2">
      <c r="A1870" s="39">
        <v>38870</v>
      </c>
      <c r="B1870" s="37" t="s">
        <v>5859</v>
      </c>
      <c r="C1870" s="37" t="s">
        <v>2316</v>
      </c>
      <c r="D1870" s="37" t="s">
        <v>2320</v>
      </c>
      <c r="E1870" s="38" t="s">
        <v>5860</v>
      </c>
    </row>
    <row r="1871" spans="1:5" x14ac:dyDescent="0.2">
      <c r="A1871" s="39">
        <v>38869</v>
      </c>
      <c r="B1871" s="37" t="s">
        <v>5861</v>
      </c>
      <c r="C1871" s="37" t="s">
        <v>2316</v>
      </c>
      <c r="D1871" s="37" t="s">
        <v>2320</v>
      </c>
      <c r="E1871" s="38" t="s">
        <v>5862</v>
      </c>
    </row>
    <row r="1872" spans="1:5" x14ac:dyDescent="0.2">
      <c r="A1872" s="39">
        <v>38872</v>
      </c>
      <c r="B1872" s="37" t="s">
        <v>5863</v>
      </c>
      <c r="C1872" s="37" t="s">
        <v>2316</v>
      </c>
      <c r="D1872" s="37" t="s">
        <v>2320</v>
      </c>
      <c r="E1872" s="38" t="s">
        <v>5864</v>
      </c>
    </row>
    <row r="1873" spans="1:5" x14ac:dyDescent="0.2">
      <c r="A1873" s="39">
        <v>38871</v>
      </c>
      <c r="B1873" s="37" t="s">
        <v>5865</v>
      </c>
      <c r="C1873" s="37" t="s">
        <v>2316</v>
      </c>
      <c r="D1873" s="37" t="s">
        <v>2320</v>
      </c>
      <c r="E1873" s="38" t="s">
        <v>4097</v>
      </c>
    </row>
    <row r="1874" spans="1:5" x14ac:dyDescent="0.2">
      <c r="A1874" s="39">
        <v>39283</v>
      </c>
      <c r="B1874" s="37" t="s">
        <v>5866</v>
      </c>
      <c r="C1874" s="37" t="s">
        <v>2316</v>
      </c>
      <c r="D1874" s="37" t="s">
        <v>2320</v>
      </c>
      <c r="E1874" s="38" t="s">
        <v>5867</v>
      </c>
    </row>
    <row r="1875" spans="1:5" x14ac:dyDescent="0.2">
      <c r="A1875" s="39">
        <v>39284</v>
      </c>
      <c r="B1875" s="37" t="s">
        <v>5868</v>
      </c>
      <c r="C1875" s="37" t="s">
        <v>2316</v>
      </c>
      <c r="D1875" s="37" t="s">
        <v>2320</v>
      </c>
      <c r="E1875" s="38" t="s">
        <v>5869</v>
      </c>
    </row>
    <row r="1876" spans="1:5" x14ac:dyDescent="0.2">
      <c r="A1876" s="39">
        <v>39285</v>
      </c>
      <c r="B1876" s="37" t="s">
        <v>5870</v>
      </c>
      <c r="C1876" s="37" t="s">
        <v>2316</v>
      </c>
      <c r="D1876" s="37" t="s">
        <v>2320</v>
      </c>
      <c r="E1876" s="38" t="s">
        <v>5871</v>
      </c>
    </row>
    <row r="1877" spans="1:5" x14ac:dyDescent="0.2">
      <c r="A1877" s="39">
        <v>39286</v>
      </c>
      <c r="B1877" s="37" t="s">
        <v>5872</v>
      </c>
      <c r="C1877" s="37" t="s">
        <v>2316</v>
      </c>
      <c r="D1877" s="37" t="s">
        <v>2320</v>
      </c>
      <c r="E1877" s="38" t="s">
        <v>5873</v>
      </c>
    </row>
    <row r="1878" spans="1:5" x14ac:dyDescent="0.2">
      <c r="A1878" s="39">
        <v>39287</v>
      </c>
      <c r="B1878" s="37" t="s">
        <v>5874</v>
      </c>
      <c r="C1878" s="37" t="s">
        <v>2316</v>
      </c>
      <c r="D1878" s="37" t="s">
        <v>2320</v>
      </c>
      <c r="E1878" s="38" t="s">
        <v>5875</v>
      </c>
    </row>
    <row r="1879" spans="1:5" x14ac:dyDescent="0.2">
      <c r="A1879" s="39">
        <v>39288</v>
      </c>
      <c r="B1879" s="37" t="s">
        <v>5876</v>
      </c>
      <c r="C1879" s="37" t="s">
        <v>2316</v>
      </c>
      <c r="D1879" s="37" t="s">
        <v>2320</v>
      </c>
      <c r="E1879" s="38" t="s">
        <v>5877</v>
      </c>
    </row>
    <row r="1880" spans="1:5" x14ac:dyDescent="0.2">
      <c r="A1880" s="39">
        <v>44476</v>
      </c>
      <c r="B1880" s="37" t="s">
        <v>5878</v>
      </c>
      <c r="C1880" s="37" t="s">
        <v>2327</v>
      </c>
      <c r="D1880" s="37" t="s">
        <v>2320</v>
      </c>
      <c r="E1880" s="38" t="s">
        <v>5879</v>
      </c>
    </row>
    <row r="1881" spans="1:5" x14ac:dyDescent="0.2">
      <c r="A1881" s="39">
        <v>10629</v>
      </c>
      <c r="B1881" s="37" t="s">
        <v>5880</v>
      </c>
      <c r="C1881" s="37" t="s">
        <v>2327</v>
      </c>
      <c r="D1881" s="37" t="s">
        <v>2320</v>
      </c>
      <c r="E1881" s="38" t="s">
        <v>5881</v>
      </c>
    </row>
    <row r="1882" spans="1:5" x14ac:dyDescent="0.2">
      <c r="A1882" s="39">
        <v>10698</v>
      </c>
      <c r="B1882" s="37" t="s">
        <v>5882</v>
      </c>
      <c r="C1882" s="37" t="s">
        <v>2327</v>
      </c>
      <c r="D1882" s="37" t="s">
        <v>2320</v>
      </c>
      <c r="E1882" s="38" t="s">
        <v>5883</v>
      </c>
    </row>
    <row r="1883" spans="1:5" x14ac:dyDescent="0.2">
      <c r="A1883" s="39">
        <v>40521</v>
      </c>
      <c r="B1883" s="37" t="s">
        <v>5884</v>
      </c>
      <c r="C1883" s="37" t="s">
        <v>2316</v>
      </c>
      <c r="D1883" s="37" t="s">
        <v>2320</v>
      </c>
      <c r="E1883" s="38" t="s">
        <v>5885</v>
      </c>
    </row>
    <row r="1884" spans="1:5" x14ac:dyDescent="0.2">
      <c r="A1884" s="39">
        <v>2432</v>
      </c>
      <c r="B1884" s="37" t="s">
        <v>5886</v>
      </c>
      <c r="C1884" s="37" t="s">
        <v>2316</v>
      </c>
      <c r="D1884" s="37" t="s">
        <v>2320</v>
      </c>
      <c r="E1884" s="38" t="s">
        <v>5887</v>
      </c>
    </row>
    <row r="1885" spans="1:5" x14ac:dyDescent="0.2">
      <c r="A1885" s="39">
        <v>2433</v>
      </c>
      <c r="B1885" s="37" t="s">
        <v>5888</v>
      </c>
      <c r="C1885" s="37" t="s">
        <v>2316</v>
      </c>
      <c r="D1885" s="37" t="s">
        <v>2320</v>
      </c>
      <c r="E1885" s="38" t="s">
        <v>5889</v>
      </c>
    </row>
    <row r="1886" spans="1:5" x14ac:dyDescent="0.2">
      <c r="A1886" s="39">
        <v>2420</v>
      </c>
      <c r="B1886" s="37" t="s">
        <v>5890</v>
      </c>
      <c r="C1886" s="37" t="s">
        <v>2316</v>
      </c>
      <c r="D1886" s="37" t="s">
        <v>2320</v>
      </c>
      <c r="E1886" s="38" t="s">
        <v>5891</v>
      </c>
    </row>
    <row r="1887" spans="1:5" x14ac:dyDescent="0.2">
      <c r="A1887" s="39">
        <v>11447</v>
      </c>
      <c r="B1887" s="37" t="s">
        <v>5892</v>
      </c>
      <c r="C1887" s="37" t="s">
        <v>2316</v>
      </c>
      <c r="D1887" s="37" t="s">
        <v>2320</v>
      </c>
      <c r="E1887" s="38" t="s">
        <v>5893</v>
      </c>
    </row>
    <row r="1888" spans="1:5" x14ac:dyDescent="0.2">
      <c r="A1888" s="39">
        <v>11451</v>
      </c>
      <c r="B1888" s="37" t="s">
        <v>5894</v>
      </c>
      <c r="C1888" s="37" t="s">
        <v>2316</v>
      </c>
      <c r="D1888" s="37" t="s">
        <v>2320</v>
      </c>
      <c r="E1888" s="38" t="s">
        <v>5895</v>
      </c>
    </row>
    <row r="1889" spans="1:5" x14ac:dyDescent="0.2">
      <c r="A1889" s="39">
        <v>11116</v>
      </c>
      <c r="B1889" s="37" t="s">
        <v>5896</v>
      </c>
      <c r="C1889" s="37" t="s">
        <v>2316</v>
      </c>
      <c r="D1889" s="37" t="s">
        <v>2320</v>
      </c>
      <c r="E1889" s="38" t="s">
        <v>5897</v>
      </c>
    </row>
    <row r="1890" spans="1:5" x14ac:dyDescent="0.2">
      <c r="A1890" s="39">
        <v>38411</v>
      </c>
      <c r="B1890" s="37" t="s">
        <v>5898</v>
      </c>
      <c r="C1890" s="37" t="s">
        <v>2316</v>
      </c>
      <c r="D1890" s="37" t="s">
        <v>2320</v>
      </c>
      <c r="E1890" s="38" t="s">
        <v>5899</v>
      </c>
    </row>
    <row r="1891" spans="1:5" x14ac:dyDescent="0.2">
      <c r="A1891" s="39">
        <v>38189</v>
      </c>
      <c r="B1891" s="37" t="s">
        <v>5900</v>
      </c>
      <c r="C1891" s="37" t="s">
        <v>2316</v>
      </c>
      <c r="D1891" s="37" t="s">
        <v>2320</v>
      </c>
      <c r="E1891" s="38" t="s">
        <v>5901</v>
      </c>
    </row>
    <row r="1892" spans="1:5" x14ac:dyDescent="0.2">
      <c r="A1892" s="39">
        <v>38190</v>
      </c>
      <c r="B1892" s="37" t="s">
        <v>5902</v>
      </c>
      <c r="C1892" s="37" t="s">
        <v>2316</v>
      </c>
      <c r="D1892" s="37" t="s">
        <v>2320</v>
      </c>
      <c r="E1892" s="38" t="s">
        <v>5903</v>
      </c>
    </row>
    <row r="1893" spans="1:5" x14ac:dyDescent="0.2">
      <c r="A1893" s="39">
        <v>7608</v>
      </c>
      <c r="B1893" s="37" t="s">
        <v>5904</v>
      </c>
      <c r="C1893" s="37" t="s">
        <v>2316</v>
      </c>
      <c r="D1893" s="37" t="s">
        <v>2320</v>
      </c>
      <c r="E1893" s="38" t="s">
        <v>5905</v>
      </c>
    </row>
    <row r="1894" spans="1:5" x14ac:dyDescent="0.2">
      <c r="A1894" s="39">
        <v>1370</v>
      </c>
      <c r="B1894" s="37" t="s">
        <v>5906</v>
      </c>
      <c r="C1894" s="37" t="s">
        <v>2316</v>
      </c>
      <c r="D1894" s="37" t="s">
        <v>2320</v>
      </c>
      <c r="E1894" s="38" t="s">
        <v>5907</v>
      </c>
    </row>
    <row r="1895" spans="1:5" x14ac:dyDescent="0.2">
      <c r="A1895" s="39">
        <v>36516</v>
      </c>
      <c r="B1895" s="37" t="s">
        <v>5908</v>
      </c>
      <c r="C1895" s="37" t="s">
        <v>2316</v>
      </c>
      <c r="D1895" s="37" t="s">
        <v>2320</v>
      </c>
      <c r="E1895" s="38" t="s">
        <v>5909</v>
      </c>
    </row>
    <row r="1896" spans="1:5" x14ac:dyDescent="0.2">
      <c r="A1896" s="39">
        <v>34777</v>
      </c>
      <c r="B1896" s="37" t="s">
        <v>5910</v>
      </c>
      <c r="C1896" s="37" t="s">
        <v>2316</v>
      </c>
      <c r="D1896" s="37" t="s">
        <v>2320</v>
      </c>
      <c r="E1896" s="38" t="s">
        <v>2724</v>
      </c>
    </row>
    <row r="1897" spans="1:5" x14ac:dyDescent="0.2">
      <c r="A1897" s="39">
        <v>7272</v>
      </c>
      <c r="B1897" s="37" t="s">
        <v>5911</v>
      </c>
      <c r="C1897" s="37" t="s">
        <v>2316</v>
      </c>
      <c r="D1897" s="37" t="s">
        <v>2320</v>
      </c>
      <c r="E1897" s="38" t="s">
        <v>3002</v>
      </c>
    </row>
    <row r="1898" spans="1:5" x14ac:dyDescent="0.2">
      <c r="A1898" s="39">
        <v>10605</v>
      </c>
      <c r="B1898" s="37" t="s">
        <v>5912</v>
      </c>
      <c r="C1898" s="37" t="s">
        <v>2316</v>
      </c>
      <c r="D1898" s="37" t="s">
        <v>2320</v>
      </c>
      <c r="E1898" s="38" t="s">
        <v>5913</v>
      </c>
    </row>
    <row r="1899" spans="1:5" x14ac:dyDescent="0.2">
      <c r="A1899" s="39">
        <v>10604</v>
      </c>
      <c r="B1899" s="37" t="s">
        <v>5914</v>
      </c>
      <c r="C1899" s="37" t="s">
        <v>2316</v>
      </c>
      <c r="D1899" s="37" t="s">
        <v>2320</v>
      </c>
      <c r="E1899" s="38" t="s">
        <v>3943</v>
      </c>
    </row>
    <row r="1900" spans="1:5" x14ac:dyDescent="0.2">
      <c r="A1900" s="39">
        <v>672</v>
      </c>
      <c r="B1900" s="37" t="s">
        <v>5915</v>
      </c>
      <c r="C1900" s="37" t="s">
        <v>2316</v>
      </c>
      <c r="D1900" s="37" t="s">
        <v>2320</v>
      </c>
      <c r="E1900" s="38" t="s">
        <v>5916</v>
      </c>
    </row>
    <row r="1901" spans="1:5" x14ac:dyDescent="0.2">
      <c r="A1901" s="39">
        <v>668</v>
      </c>
      <c r="B1901" s="37" t="s">
        <v>5917</v>
      </c>
      <c r="C1901" s="37" t="s">
        <v>2316</v>
      </c>
      <c r="D1901" s="37" t="s">
        <v>2320</v>
      </c>
      <c r="E1901" s="38" t="s">
        <v>5918</v>
      </c>
    </row>
    <row r="1902" spans="1:5" x14ac:dyDescent="0.2">
      <c r="A1902" s="39">
        <v>10578</v>
      </c>
      <c r="B1902" s="37" t="s">
        <v>5919</v>
      </c>
      <c r="C1902" s="37" t="s">
        <v>2316</v>
      </c>
      <c r="D1902" s="37" t="s">
        <v>2320</v>
      </c>
      <c r="E1902" s="38" t="s">
        <v>2625</v>
      </c>
    </row>
    <row r="1903" spans="1:5" x14ac:dyDescent="0.2">
      <c r="A1903" s="39">
        <v>666</v>
      </c>
      <c r="B1903" s="37" t="s">
        <v>5920</v>
      </c>
      <c r="C1903" s="37" t="s">
        <v>2316</v>
      </c>
      <c r="D1903" s="37" t="s">
        <v>2320</v>
      </c>
      <c r="E1903" s="38" t="s">
        <v>5921</v>
      </c>
    </row>
    <row r="1904" spans="1:5" x14ac:dyDescent="0.2">
      <c r="A1904" s="39">
        <v>665</v>
      </c>
      <c r="B1904" s="37" t="s">
        <v>5922</v>
      </c>
      <c r="C1904" s="37" t="s">
        <v>2316</v>
      </c>
      <c r="D1904" s="37" t="s">
        <v>2320</v>
      </c>
      <c r="E1904" s="38" t="s">
        <v>5923</v>
      </c>
    </row>
    <row r="1905" spans="1:5" x14ac:dyDescent="0.2">
      <c r="A1905" s="39">
        <v>10577</v>
      </c>
      <c r="B1905" s="37" t="s">
        <v>5924</v>
      </c>
      <c r="C1905" s="37" t="s">
        <v>2316</v>
      </c>
      <c r="D1905" s="37" t="s">
        <v>2320</v>
      </c>
      <c r="E1905" s="38" t="s">
        <v>5925</v>
      </c>
    </row>
    <row r="1906" spans="1:5" x14ac:dyDescent="0.2">
      <c r="A1906" s="39">
        <v>10583</v>
      </c>
      <c r="B1906" s="37" t="s">
        <v>5926</v>
      </c>
      <c r="C1906" s="37" t="s">
        <v>2316</v>
      </c>
      <c r="D1906" s="37" t="s">
        <v>2320</v>
      </c>
      <c r="E1906" s="38" t="s">
        <v>5905</v>
      </c>
    </row>
    <row r="1907" spans="1:5" x14ac:dyDescent="0.2">
      <c r="A1907" s="39">
        <v>10579</v>
      </c>
      <c r="B1907" s="37" t="s">
        <v>5927</v>
      </c>
      <c r="C1907" s="37" t="s">
        <v>2316</v>
      </c>
      <c r="D1907" s="37" t="s">
        <v>2320</v>
      </c>
      <c r="E1907" s="38" t="s">
        <v>5928</v>
      </c>
    </row>
    <row r="1908" spans="1:5" x14ac:dyDescent="0.2">
      <c r="A1908" s="39">
        <v>10582</v>
      </c>
      <c r="B1908" s="37" t="s">
        <v>5929</v>
      </c>
      <c r="C1908" s="37" t="s">
        <v>2316</v>
      </c>
      <c r="D1908" s="37" t="s">
        <v>2320</v>
      </c>
      <c r="E1908" s="38" t="s">
        <v>5930</v>
      </c>
    </row>
    <row r="1909" spans="1:5" x14ac:dyDescent="0.2">
      <c r="A1909" s="39">
        <v>2436</v>
      </c>
      <c r="B1909" s="37" t="s">
        <v>5931</v>
      </c>
      <c r="C1909" s="37" t="s">
        <v>2660</v>
      </c>
      <c r="D1909" s="37" t="s">
        <v>2317</v>
      </c>
      <c r="E1909" s="38" t="s">
        <v>5932</v>
      </c>
    </row>
    <row r="1910" spans="1:5" x14ac:dyDescent="0.2">
      <c r="A1910" s="39">
        <v>40918</v>
      </c>
      <c r="B1910" s="37" t="s">
        <v>5933</v>
      </c>
      <c r="C1910" s="37" t="s">
        <v>2663</v>
      </c>
      <c r="D1910" s="37" t="s">
        <v>2320</v>
      </c>
      <c r="E1910" s="38" t="s">
        <v>5934</v>
      </c>
    </row>
    <row r="1911" spans="1:5" x14ac:dyDescent="0.2">
      <c r="A1911" s="39">
        <v>2439</v>
      </c>
      <c r="B1911" s="37" t="s">
        <v>5935</v>
      </c>
      <c r="C1911" s="37" t="s">
        <v>2660</v>
      </c>
      <c r="D1911" s="37" t="s">
        <v>2320</v>
      </c>
      <c r="E1911" s="38" t="s">
        <v>3092</v>
      </c>
    </row>
    <row r="1912" spans="1:5" x14ac:dyDescent="0.2">
      <c r="A1912" s="39">
        <v>40923</v>
      </c>
      <c r="B1912" s="37" t="s">
        <v>5936</v>
      </c>
      <c r="C1912" s="37" t="s">
        <v>2663</v>
      </c>
      <c r="D1912" s="37" t="s">
        <v>2320</v>
      </c>
      <c r="E1912" s="38" t="s">
        <v>5937</v>
      </c>
    </row>
    <row r="1913" spans="1:5" x14ac:dyDescent="0.2">
      <c r="A1913" s="39">
        <v>10998</v>
      </c>
      <c r="B1913" s="37" t="s">
        <v>5938</v>
      </c>
      <c r="C1913" s="37" t="s">
        <v>2435</v>
      </c>
      <c r="D1913" s="37" t="s">
        <v>2320</v>
      </c>
      <c r="E1913" s="38" t="s">
        <v>5939</v>
      </c>
    </row>
    <row r="1914" spans="1:5" x14ac:dyDescent="0.2">
      <c r="A1914" s="39">
        <v>11002</v>
      </c>
      <c r="B1914" s="37" t="s">
        <v>5940</v>
      </c>
      <c r="C1914" s="37" t="s">
        <v>2435</v>
      </c>
      <c r="D1914" s="37" t="s">
        <v>2320</v>
      </c>
      <c r="E1914" s="38" t="s">
        <v>5941</v>
      </c>
    </row>
    <row r="1915" spans="1:5" x14ac:dyDescent="0.2">
      <c r="A1915" s="39">
        <v>10999</v>
      </c>
      <c r="B1915" s="37" t="s">
        <v>5942</v>
      </c>
      <c r="C1915" s="37" t="s">
        <v>2435</v>
      </c>
      <c r="D1915" s="37" t="s">
        <v>2320</v>
      </c>
      <c r="E1915" s="38" t="s">
        <v>5943</v>
      </c>
    </row>
    <row r="1916" spans="1:5" x14ac:dyDescent="0.2">
      <c r="A1916" s="39">
        <v>10997</v>
      </c>
      <c r="B1916" s="37" t="s">
        <v>5944</v>
      </c>
      <c r="C1916" s="37" t="s">
        <v>2435</v>
      </c>
      <c r="D1916" s="37" t="s">
        <v>2317</v>
      </c>
      <c r="E1916" s="38" t="s">
        <v>5945</v>
      </c>
    </row>
    <row r="1917" spans="1:5" x14ac:dyDescent="0.2">
      <c r="A1917" s="39">
        <v>2685</v>
      </c>
      <c r="B1917" s="37" t="s">
        <v>5946</v>
      </c>
      <c r="C1917" s="37" t="s">
        <v>2336</v>
      </c>
      <c r="D1917" s="37" t="s">
        <v>2320</v>
      </c>
      <c r="E1917" s="38" t="s">
        <v>5947</v>
      </c>
    </row>
    <row r="1918" spans="1:5" x14ac:dyDescent="0.2">
      <c r="A1918" s="39">
        <v>2680</v>
      </c>
      <c r="B1918" s="37" t="s">
        <v>5948</v>
      </c>
      <c r="C1918" s="37" t="s">
        <v>2336</v>
      </c>
      <c r="D1918" s="37" t="s">
        <v>2320</v>
      </c>
      <c r="E1918" s="38" t="s">
        <v>5949</v>
      </c>
    </row>
    <row r="1919" spans="1:5" x14ac:dyDescent="0.2">
      <c r="A1919" s="39">
        <v>2684</v>
      </c>
      <c r="B1919" s="37" t="s">
        <v>5950</v>
      </c>
      <c r="C1919" s="37" t="s">
        <v>2336</v>
      </c>
      <c r="D1919" s="37" t="s">
        <v>2320</v>
      </c>
      <c r="E1919" s="38" t="s">
        <v>5951</v>
      </c>
    </row>
    <row r="1920" spans="1:5" x14ac:dyDescent="0.2">
      <c r="A1920" s="39">
        <v>2673</v>
      </c>
      <c r="B1920" s="37" t="s">
        <v>5952</v>
      </c>
      <c r="C1920" s="37" t="s">
        <v>2336</v>
      </c>
      <c r="D1920" s="37" t="s">
        <v>2317</v>
      </c>
      <c r="E1920" s="38" t="s">
        <v>5953</v>
      </c>
    </row>
    <row r="1921" spans="1:5" x14ac:dyDescent="0.2">
      <c r="A1921" s="39">
        <v>2681</v>
      </c>
      <c r="B1921" s="37" t="s">
        <v>5954</v>
      </c>
      <c r="C1921" s="37" t="s">
        <v>2336</v>
      </c>
      <c r="D1921" s="37" t="s">
        <v>2320</v>
      </c>
      <c r="E1921" s="38" t="s">
        <v>5955</v>
      </c>
    </row>
    <row r="1922" spans="1:5" x14ac:dyDescent="0.2">
      <c r="A1922" s="39">
        <v>2682</v>
      </c>
      <c r="B1922" s="37" t="s">
        <v>5956</v>
      </c>
      <c r="C1922" s="37" t="s">
        <v>2336</v>
      </c>
      <c r="D1922" s="37" t="s">
        <v>2320</v>
      </c>
      <c r="E1922" s="38" t="s">
        <v>5957</v>
      </c>
    </row>
    <row r="1923" spans="1:5" x14ac:dyDescent="0.2">
      <c r="A1923" s="39">
        <v>2686</v>
      </c>
      <c r="B1923" s="37" t="s">
        <v>5958</v>
      </c>
      <c r="C1923" s="37" t="s">
        <v>2336</v>
      </c>
      <c r="D1923" s="37" t="s">
        <v>2320</v>
      </c>
      <c r="E1923" s="38" t="s">
        <v>5959</v>
      </c>
    </row>
    <row r="1924" spans="1:5" x14ac:dyDescent="0.2">
      <c r="A1924" s="39">
        <v>2674</v>
      </c>
      <c r="B1924" s="37" t="s">
        <v>5960</v>
      </c>
      <c r="C1924" s="37" t="s">
        <v>2336</v>
      </c>
      <c r="D1924" s="37" t="s">
        <v>2320</v>
      </c>
      <c r="E1924" s="38" t="s">
        <v>5961</v>
      </c>
    </row>
    <row r="1925" spans="1:5" x14ac:dyDescent="0.2">
      <c r="A1925" s="39">
        <v>2683</v>
      </c>
      <c r="B1925" s="37" t="s">
        <v>5962</v>
      </c>
      <c r="C1925" s="37" t="s">
        <v>2336</v>
      </c>
      <c r="D1925" s="37" t="s">
        <v>2320</v>
      </c>
      <c r="E1925" s="38" t="s">
        <v>5963</v>
      </c>
    </row>
    <row r="1926" spans="1:5" x14ac:dyDescent="0.2">
      <c r="A1926" s="39">
        <v>2676</v>
      </c>
      <c r="B1926" s="37" t="s">
        <v>5964</v>
      </c>
      <c r="C1926" s="37" t="s">
        <v>2336</v>
      </c>
      <c r="D1926" s="37" t="s">
        <v>2320</v>
      </c>
      <c r="E1926" s="38" t="s">
        <v>3297</v>
      </c>
    </row>
    <row r="1927" spans="1:5" x14ac:dyDescent="0.2">
      <c r="A1927" s="39">
        <v>2678</v>
      </c>
      <c r="B1927" s="37" t="s">
        <v>5965</v>
      </c>
      <c r="C1927" s="37" t="s">
        <v>2336</v>
      </c>
      <c r="D1927" s="37" t="s">
        <v>2320</v>
      </c>
      <c r="E1927" s="38" t="s">
        <v>2743</v>
      </c>
    </row>
    <row r="1928" spans="1:5" x14ac:dyDescent="0.2">
      <c r="A1928" s="39">
        <v>2679</v>
      </c>
      <c r="B1928" s="37" t="s">
        <v>5966</v>
      </c>
      <c r="C1928" s="37" t="s">
        <v>2336</v>
      </c>
      <c r="D1928" s="37" t="s">
        <v>2320</v>
      </c>
      <c r="E1928" s="38" t="s">
        <v>5967</v>
      </c>
    </row>
    <row r="1929" spans="1:5" x14ac:dyDescent="0.2">
      <c r="A1929" s="39">
        <v>12070</v>
      </c>
      <c r="B1929" s="37" t="s">
        <v>5968</v>
      </c>
      <c r="C1929" s="37" t="s">
        <v>2336</v>
      </c>
      <c r="D1929" s="37" t="s">
        <v>2320</v>
      </c>
      <c r="E1929" s="38" t="s">
        <v>5969</v>
      </c>
    </row>
    <row r="1930" spans="1:5" x14ac:dyDescent="0.2">
      <c r="A1930" s="39">
        <v>2675</v>
      </c>
      <c r="B1930" s="37" t="s">
        <v>5970</v>
      </c>
      <c r="C1930" s="37" t="s">
        <v>2336</v>
      </c>
      <c r="D1930" s="37" t="s">
        <v>2320</v>
      </c>
      <c r="E1930" s="38" t="s">
        <v>5971</v>
      </c>
    </row>
    <row r="1931" spans="1:5" x14ac:dyDescent="0.2">
      <c r="A1931" s="39">
        <v>12067</v>
      </c>
      <c r="B1931" s="37" t="s">
        <v>5972</v>
      </c>
      <c r="C1931" s="37" t="s">
        <v>2336</v>
      </c>
      <c r="D1931" s="37" t="s">
        <v>2320</v>
      </c>
      <c r="E1931" s="38" t="s">
        <v>5973</v>
      </c>
    </row>
    <row r="1932" spans="1:5" x14ac:dyDescent="0.2">
      <c r="A1932" s="39">
        <v>40401</v>
      </c>
      <c r="B1932" s="37" t="s">
        <v>5974</v>
      </c>
      <c r="C1932" s="37" t="s">
        <v>2336</v>
      </c>
      <c r="D1932" s="37" t="s">
        <v>2320</v>
      </c>
      <c r="E1932" s="38" t="s">
        <v>5975</v>
      </c>
    </row>
    <row r="1933" spans="1:5" x14ac:dyDescent="0.2">
      <c r="A1933" s="39">
        <v>40402</v>
      </c>
      <c r="B1933" s="37" t="s">
        <v>5976</v>
      </c>
      <c r="C1933" s="37" t="s">
        <v>2336</v>
      </c>
      <c r="D1933" s="37" t="s">
        <v>2320</v>
      </c>
      <c r="E1933" s="38" t="s">
        <v>5348</v>
      </c>
    </row>
    <row r="1934" spans="1:5" x14ac:dyDescent="0.2">
      <c r="A1934" s="39">
        <v>40400</v>
      </c>
      <c r="B1934" s="37" t="s">
        <v>5977</v>
      </c>
      <c r="C1934" s="37" t="s">
        <v>2336</v>
      </c>
      <c r="D1934" s="37" t="s">
        <v>2320</v>
      </c>
      <c r="E1934" s="38" t="s">
        <v>5978</v>
      </c>
    </row>
    <row r="1935" spans="1:5" x14ac:dyDescent="0.2">
      <c r="A1935" s="39">
        <v>2504</v>
      </c>
      <c r="B1935" s="37" t="s">
        <v>5979</v>
      </c>
      <c r="C1935" s="37" t="s">
        <v>2336</v>
      </c>
      <c r="D1935" s="37" t="s">
        <v>2320</v>
      </c>
      <c r="E1935" s="38" t="s">
        <v>5980</v>
      </c>
    </row>
    <row r="1936" spans="1:5" x14ac:dyDescent="0.2">
      <c r="A1936" s="39">
        <v>2501</v>
      </c>
      <c r="B1936" s="37" t="s">
        <v>5981</v>
      </c>
      <c r="C1936" s="37" t="s">
        <v>2336</v>
      </c>
      <c r="D1936" s="37" t="s">
        <v>2320</v>
      </c>
      <c r="E1936" s="38" t="s">
        <v>4628</v>
      </c>
    </row>
    <row r="1937" spans="1:5" x14ac:dyDescent="0.2">
      <c r="A1937" s="39">
        <v>2502</v>
      </c>
      <c r="B1937" s="37" t="s">
        <v>5982</v>
      </c>
      <c r="C1937" s="37" t="s">
        <v>2336</v>
      </c>
      <c r="D1937" s="37" t="s">
        <v>2320</v>
      </c>
      <c r="E1937" s="38" t="s">
        <v>5983</v>
      </c>
    </row>
    <row r="1938" spans="1:5" x14ac:dyDescent="0.2">
      <c r="A1938" s="39">
        <v>2503</v>
      </c>
      <c r="B1938" s="37" t="s">
        <v>5984</v>
      </c>
      <c r="C1938" s="37" t="s">
        <v>2336</v>
      </c>
      <c r="D1938" s="37" t="s">
        <v>2320</v>
      </c>
      <c r="E1938" s="38" t="s">
        <v>5985</v>
      </c>
    </row>
    <row r="1939" spans="1:5" x14ac:dyDescent="0.2">
      <c r="A1939" s="39">
        <v>2500</v>
      </c>
      <c r="B1939" s="37" t="s">
        <v>5986</v>
      </c>
      <c r="C1939" s="37" t="s">
        <v>2336</v>
      </c>
      <c r="D1939" s="37" t="s">
        <v>2320</v>
      </c>
      <c r="E1939" s="38" t="s">
        <v>5987</v>
      </c>
    </row>
    <row r="1940" spans="1:5" x14ac:dyDescent="0.2">
      <c r="A1940" s="39">
        <v>2505</v>
      </c>
      <c r="B1940" s="37" t="s">
        <v>5988</v>
      </c>
      <c r="C1940" s="37" t="s">
        <v>2336</v>
      </c>
      <c r="D1940" s="37" t="s">
        <v>2320</v>
      </c>
      <c r="E1940" s="38" t="s">
        <v>5989</v>
      </c>
    </row>
    <row r="1941" spans="1:5" x14ac:dyDescent="0.2">
      <c r="A1941" s="39">
        <v>12056</v>
      </c>
      <c r="B1941" s="37" t="s">
        <v>5990</v>
      </c>
      <c r="C1941" s="37" t="s">
        <v>2336</v>
      </c>
      <c r="D1941" s="37" t="s">
        <v>2320</v>
      </c>
      <c r="E1941" s="38" t="s">
        <v>5991</v>
      </c>
    </row>
    <row r="1942" spans="1:5" x14ac:dyDescent="0.2">
      <c r="A1942" s="39">
        <v>12057</v>
      </c>
      <c r="B1942" s="37" t="s">
        <v>5992</v>
      </c>
      <c r="C1942" s="37" t="s">
        <v>2336</v>
      </c>
      <c r="D1942" s="37" t="s">
        <v>2320</v>
      </c>
      <c r="E1942" s="38" t="s">
        <v>5993</v>
      </c>
    </row>
    <row r="1943" spans="1:5" x14ac:dyDescent="0.2">
      <c r="A1943" s="39">
        <v>12059</v>
      </c>
      <c r="B1943" s="37" t="s">
        <v>5994</v>
      </c>
      <c r="C1943" s="37" t="s">
        <v>2336</v>
      </c>
      <c r="D1943" s="37" t="s">
        <v>2320</v>
      </c>
      <c r="E1943" s="38" t="s">
        <v>5995</v>
      </c>
    </row>
    <row r="1944" spans="1:5" x14ac:dyDescent="0.2">
      <c r="A1944" s="39">
        <v>12058</v>
      </c>
      <c r="B1944" s="37" t="s">
        <v>5996</v>
      </c>
      <c r="C1944" s="37" t="s">
        <v>2336</v>
      </c>
      <c r="D1944" s="37" t="s">
        <v>2320</v>
      </c>
      <c r="E1944" s="38" t="s">
        <v>5997</v>
      </c>
    </row>
    <row r="1945" spans="1:5" x14ac:dyDescent="0.2">
      <c r="A1945" s="39">
        <v>12060</v>
      </c>
      <c r="B1945" s="37" t="s">
        <v>5998</v>
      </c>
      <c r="C1945" s="37" t="s">
        <v>2336</v>
      </c>
      <c r="D1945" s="37" t="s">
        <v>2320</v>
      </c>
      <c r="E1945" s="38" t="s">
        <v>5999</v>
      </c>
    </row>
    <row r="1946" spans="1:5" x14ac:dyDescent="0.2">
      <c r="A1946" s="39">
        <v>12061</v>
      </c>
      <c r="B1946" s="37" t="s">
        <v>6000</v>
      </c>
      <c r="C1946" s="37" t="s">
        <v>2336</v>
      </c>
      <c r="D1946" s="37" t="s">
        <v>2320</v>
      </c>
      <c r="E1946" s="38" t="s">
        <v>6001</v>
      </c>
    </row>
    <row r="1947" spans="1:5" x14ac:dyDescent="0.2">
      <c r="A1947" s="39">
        <v>12062</v>
      </c>
      <c r="B1947" s="37" t="s">
        <v>6002</v>
      </c>
      <c r="C1947" s="37" t="s">
        <v>2336</v>
      </c>
      <c r="D1947" s="37" t="s">
        <v>2320</v>
      </c>
      <c r="E1947" s="38" t="s">
        <v>6003</v>
      </c>
    </row>
    <row r="1948" spans="1:5" x14ac:dyDescent="0.2">
      <c r="A1948" s="39">
        <v>21137</v>
      </c>
      <c r="B1948" s="37" t="s">
        <v>6004</v>
      </c>
      <c r="C1948" s="37" t="s">
        <v>2336</v>
      </c>
      <c r="D1948" s="37" t="s">
        <v>2320</v>
      </c>
      <c r="E1948" s="38" t="s">
        <v>3761</v>
      </c>
    </row>
    <row r="1949" spans="1:5" x14ac:dyDescent="0.2">
      <c r="A1949" s="39">
        <v>2687</v>
      </c>
      <c r="B1949" s="37" t="s">
        <v>6005</v>
      </c>
      <c r="C1949" s="37" t="s">
        <v>2336</v>
      </c>
      <c r="D1949" s="37" t="s">
        <v>2320</v>
      </c>
      <c r="E1949" s="38" t="s">
        <v>2373</v>
      </c>
    </row>
    <row r="1950" spans="1:5" x14ac:dyDescent="0.2">
      <c r="A1950" s="39">
        <v>2689</v>
      </c>
      <c r="B1950" s="37" t="s">
        <v>6006</v>
      </c>
      <c r="C1950" s="37" t="s">
        <v>2336</v>
      </c>
      <c r="D1950" s="37" t="s">
        <v>2320</v>
      </c>
      <c r="E1950" s="38" t="s">
        <v>6007</v>
      </c>
    </row>
    <row r="1951" spans="1:5" x14ac:dyDescent="0.2">
      <c r="A1951" s="39">
        <v>2688</v>
      </c>
      <c r="B1951" s="37" t="s">
        <v>6008</v>
      </c>
      <c r="C1951" s="37" t="s">
        <v>2336</v>
      </c>
      <c r="D1951" s="37" t="s">
        <v>2320</v>
      </c>
      <c r="E1951" s="38" t="s">
        <v>6009</v>
      </c>
    </row>
    <row r="1952" spans="1:5" x14ac:dyDescent="0.2">
      <c r="A1952" s="39">
        <v>2690</v>
      </c>
      <c r="B1952" s="37" t="s">
        <v>6010</v>
      </c>
      <c r="C1952" s="37" t="s">
        <v>2336</v>
      </c>
      <c r="D1952" s="37" t="s">
        <v>2320</v>
      </c>
      <c r="E1952" s="38" t="s">
        <v>6011</v>
      </c>
    </row>
    <row r="1953" spans="1:5" x14ac:dyDescent="0.2">
      <c r="A1953" s="39">
        <v>39243</v>
      </c>
      <c r="B1953" s="37" t="s">
        <v>6012</v>
      </c>
      <c r="C1953" s="37" t="s">
        <v>2336</v>
      </c>
      <c r="D1953" s="37" t="s">
        <v>2320</v>
      </c>
      <c r="E1953" s="38" t="s">
        <v>3361</v>
      </c>
    </row>
    <row r="1954" spans="1:5" x14ac:dyDescent="0.2">
      <c r="A1954" s="39">
        <v>39244</v>
      </c>
      <c r="B1954" s="37" t="s">
        <v>6013</v>
      </c>
      <c r="C1954" s="37" t="s">
        <v>2336</v>
      </c>
      <c r="D1954" s="37" t="s">
        <v>2320</v>
      </c>
      <c r="E1954" s="38" t="s">
        <v>6014</v>
      </c>
    </row>
    <row r="1955" spans="1:5" x14ac:dyDescent="0.2">
      <c r="A1955" s="39">
        <v>39245</v>
      </c>
      <c r="B1955" s="37" t="s">
        <v>6015</v>
      </c>
      <c r="C1955" s="37" t="s">
        <v>2336</v>
      </c>
      <c r="D1955" s="37" t="s">
        <v>2320</v>
      </c>
      <c r="E1955" s="38" t="s">
        <v>2477</v>
      </c>
    </row>
    <row r="1956" spans="1:5" x14ac:dyDescent="0.2">
      <c r="A1956" s="39">
        <v>39254</v>
      </c>
      <c r="B1956" s="37" t="s">
        <v>6016</v>
      </c>
      <c r="C1956" s="37" t="s">
        <v>2336</v>
      </c>
      <c r="D1956" s="37" t="s">
        <v>2320</v>
      </c>
      <c r="E1956" s="38" t="s">
        <v>6017</v>
      </c>
    </row>
    <row r="1957" spans="1:5" x14ac:dyDescent="0.2">
      <c r="A1957" s="39">
        <v>39255</v>
      </c>
      <c r="B1957" s="37" t="s">
        <v>6018</v>
      </c>
      <c r="C1957" s="37" t="s">
        <v>2336</v>
      </c>
      <c r="D1957" s="37" t="s">
        <v>2320</v>
      </c>
      <c r="E1957" s="38" t="s">
        <v>6019</v>
      </c>
    </row>
    <row r="1958" spans="1:5" x14ac:dyDescent="0.2">
      <c r="A1958" s="39">
        <v>39253</v>
      </c>
      <c r="B1958" s="37" t="s">
        <v>6020</v>
      </c>
      <c r="C1958" s="37" t="s">
        <v>2336</v>
      </c>
      <c r="D1958" s="37" t="s">
        <v>2320</v>
      </c>
      <c r="E1958" s="38" t="s">
        <v>6021</v>
      </c>
    </row>
    <row r="1959" spans="1:5" x14ac:dyDescent="0.2">
      <c r="A1959" s="39">
        <v>39246</v>
      </c>
      <c r="B1959" s="37" t="s">
        <v>6022</v>
      </c>
      <c r="C1959" s="37" t="s">
        <v>2336</v>
      </c>
      <c r="D1959" s="37" t="s">
        <v>2320</v>
      </c>
      <c r="E1959" s="38" t="s">
        <v>3577</v>
      </c>
    </row>
    <row r="1960" spans="1:5" x14ac:dyDescent="0.2">
      <c r="A1960" s="39">
        <v>39247</v>
      </c>
      <c r="B1960" s="37" t="s">
        <v>6023</v>
      </c>
      <c r="C1960" s="37" t="s">
        <v>2336</v>
      </c>
      <c r="D1960" s="37" t="s">
        <v>2320</v>
      </c>
      <c r="E1960" s="38" t="s">
        <v>6024</v>
      </c>
    </row>
    <row r="1961" spans="1:5" x14ac:dyDescent="0.2">
      <c r="A1961" s="39">
        <v>2446</v>
      </c>
      <c r="B1961" s="37" t="s">
        <v>6025</v>
      </c>
      <c r="C1961" s="37" t="s">
        <v>2336</v>
      </c>
      <c r="D1961" s="37" t="s">
        <v>2317</v>
      </c>
      <c r="E1961" s="38" t="s">
        <v>3342</v>
      </c>
    </row>
    <row r="1962" spans="1:5" x14ac:dyDescent="0.2">
      <c r="A1962" s="39">
        <v>2442</v>
      </c>
      <c r="B1962" s="37" t="s">
        <v>6026</v>
      </c>
      <c r="C1962" s="37" t="s">
        <v>2336</v>
      </c>
      <c r="D1962" s="37" t="s">
        <v>2320</v>
      </c>
      <c r="E1962" s="38" t="s">
        <v>6027</v>
      </c>
    </row>
    <row r="1963" spans="1:5" x14ac:dyDescent="0.2">
      <c r="A1963" s="39">
        <v>39248</v>
      </c>
      <c r="B1963" s="37" t="s">
        <v>6028</v>
      </c>
      <c r="C1963" s="37" t="s">
        <v>2336</v>
      </c>
      <c r="D1963" s="37" t="s">
        <v>2320</v>
      </c>
      <c r="E1963" s="38" t="s">
        <v>6029</v>
      </c>
    </row>
    <row r="1964" spans="1:5" x14ac:dyDescent="0.2">
      <c r="A1964" s="39">
        <v>2438</v>
      </c>
      <c r="B1964" s="37" t="s">
        <v>6030</v>
      </c>
      <c r="C1964" s="37" t="s">
        <v>2660</v>
      </c>
      <c r="D1964" s="37" t="s">
        <v>2320</v>
      </c>
      <c r="E1964" s="38" t="s">
        <v>6031</v>
      </c>
    </row>
    <row r="1965" spans="1:5" x14ac:dyDescent="0.2">
      <c r="A1965" s="39">
        <v>40922</v>
      </c>
      <c r="B1965" s="37" t="s">
        <v>6032</v>
      </c>
      <c r="C1965" s="37" t="s">
        <v>2663</v>
      </c>
      <c r="D1965" s="37" t="s">
        <v>2320</v>
      </c>
      <c r="E1965" s="38" t="s">
        <v>6033</v>
      </c>
    </row>
    <row r="1966" spans="1:5" x14ac:dyDescent="0.2">
      <c r="A1966" s="39">
        <v>36486</v>
      </c>
      <c r="B1966" s="37" t="s">
        <v>6034</v>
      </c>
      <c r="C1966" s="37" t="s">
        <v>2316</v>
      </c>
      <c r="D1966" s="37" t="s">
        <v>2320</v>
      </c>
      <c r="E1966" s="38" t="s">
        <v>6035</v>
      </c>
    </row>
    <row r="1967" spans="1:5" x14ac:dyDescent="0.2">
      <c r="A1967" s="39">
        <v>37777</v>
      </c>
      <c r="B1967" s="37" t="s">
        <v>6036</v>
      </c>
      <c r="C1967" s="37" t="s">
        <v>2316</v>
      </c>
      <c r="D1967" s="37" t="s">
        <v>2320</v>
      </c>
      <c r="E1967" s="38" t="s">
        <v>6037</v>
      </c>
    </row>
    <row r="1968" spans="1:5" x14ac:dyDescent="0.2">
      <c r="A1968" s="39">
        <v>12624</v>
      </c>
      <c r="B1968" s="37" t="s">
        <v>6038</v>
      </c>
      <c r="C1968" s="37" t="s">
        <v>2316</v>
      </c>
      <c r="D1968" s="37" t="s">
        <v>2320</v>
      </c>
      <c r="E1968" s="38" t="s">
        <v>6039</v>
      </c>
    </row>
    <row r="1969" spans="1:5" x14ac:dyDescent="0.2">
      <c r="A1969" s="39">
        <v>517</v>
      </c>
      <c r="B1969" s="37" t="s">
        <v>6040</v>
      </c>
      <c r="C1969" s="37" t="s">
        <v>2438</v>
      </c>
      <c r="D1969" s="37" t="s">
        <v>2320</v>
      </c>
      <c r="E1969" s="38" t="s">
        <v>6041</v>
      </c>
    </row>
    <row r="1970" spans="1:5" x14ac:dyDescent="0.2">
      <c r="A1970" s="39">
        <v>41904</v>
      </c>
      <c r="B1970" s="37" t="s">
        <v>6042</v>
      </c>
      <c r="C1970" s="37" t="s">
        <v>4465</v>
      </c>
      <c r="D1970" s="37" t="s">
        <v>2317</v>
      </c>
      <c r="E1970" s="38" t="s">
        <v>6043</v>
      </c>
    </row>
    <row r="1971" spans="1:5" x14ac:dyDescent="0.2">
      <c r="A1971" s="39">
        <v>41903</v>
      </c>
      <c r="B1971" s="37" t="s">
        <v>6044</v>
      </c>
      <c r="C1971" s="37" t="s">
        <v>2435</v>
      </c>
      <c r="D1971" s="37" t="s">
        <v>2317</v>
      </c>
      <c r="E1971" s="38" t="s">
        <v>5953</v>
      </c>
    </row>
    <row r="1972" spans="1:5" x14ac:dyDescent="0.2">
      <c r="A1972" s="39">
        <v>37534</v>
      </c>
      <c r="B1972" s="37" t="s">
        <v>6045</v>
      </c>
      <c r="C1972" s="37" t="s">
        <v>2435</v>
      </c>
      <c r="D1972" s="37" t="s">
        <v>2320</v>
      </c>
      <c r="E1972" s="38" t="s">
        <v>6046</v>
      </c>
    </row>
    <row r="1973" spans="1:5" x14ac:dyDescent="0.2">
      <c r="A1973" s="39">
        <v>37535</v>
      </c>
      <c r="B1973" s="37" t="s">
        <v>6047</v>
      </c>
      <c r="C1973" s="37" t="s">
        <v>2435</v>
      </c>
      <c r="D1973" s="37" t="s">
        <v>2320</v>
      </c>
      <c r="E1973" s="38" t="s">
        <v>6046</v>
      </c>
    </row>
    <row r="1974" spans="1:5" x14ac:dyDescent="0.2">
      <c r="A1974" s="39">
        <v>37533</v>
      </c>
      <c r="B1974" s="37" t="s">
        <v>6048</v>
      </c>
      <c r="C1974" s="37" t="s">
        <v>2435</v>
      </c>
      <c r="D1974" s="37" t="s">
        <v>2320</v>
      </c>
      <c r="E1974" s="38" t="s">
        <v>6046</v>
      </c>
    </row>
    <row r="1975" spans="1:5" x14ac:dyDescent="0.2">
      <c r="A1975" s="39">
        <v>37537</v>
      </c>
      <c r="B1975" s="37" t="s">
        <v>6049</v>
      </c>
      <c r="C1975" s="37" t="s">
        <v>2435</v>
      </c>
      <c r="D1975" s="37" t="s">
        <v>2320</v>
      </c>
      <c r="E1975" s="38" t="s">
        <v>6050</v>
      </c>
    </row>
    <row r="1976" spans="1:5" x14ac:dyDescent="0.2">
      <c r="A1976" s="39">
        <v>37536</v>
      </c>
      <c r="B1976" s="37" t="s">
        <v>6051</v>
      </c>
      <c r="C1976" s="37" t="s">
        <v>2435</v>
      </c>
      <c r="D1976" s="37" t="s">
        <v>2320</v>
      </c>
      <c r="E1976" s="38" t="s">
        <v>6050</v>
      </c>
    </row>
    <row r="1977" spans="1:5" x14ac:dyDescent="0.2">
      <c r="A1977" s="39">
        <v>37532</v>
      </c>
      <c r="B1977" s="37" t="s">
        <v>6052</v>
      </c>
      <c r="C1977" s="37" t="s">
        <v>2435</v>
      </c>
      <c r="D1977" s="37" t="s">
        <v>2317</v>
      </c>
      <c r="E1977" s="38" t="s">
        <v>6050</v>
      </c>
    </row>
    <row r="1978" spans="1:5" x14ac:dyDescent="0.2">
      <c r="A1978" s="39">
        <v>2696</v>
      </c>
      <c r="B1978" s="37" t="s">
        <v>6053</v>
      </c>
      <c r="C1978" s="37" t="s">
        <v>2660</v>
      </c>
      <c r="D1978" s="37" t="s">
        <v>2317</v>
      </c>
      <c r="E1978" s="38" t="s">
        <v>2976</v>
      </c>
    </row>
    <row r="1979" spans="1:5" x14ac:dyDescent="0.2">
      <c r="A1979" s="39">
        <v>40928</v>
      </c>
      <c r="B1979" s="37" t="s">
        <v>6054</v>
      </c>
      <c r="C1979" s="37" t="s">
        <v>2663</v>
      </c>
      <c r="D1979" s="37" t="s">
        <v>2320</v>
      </c>
      <c r="E1979" s="38" t="s">
        <v>6055</v>
      </c>
    </row>
    <row r="1980" spans="1:5" x14ac:dyDescent="0.2">
      <c r="A1980" s="39">
        <v>4083</v>
      </c>
      <c r="B1980" s="37" t="s">
        <v>6056</v>
      </c>
      <c r="C1980" s="37" t="s">
        <v>2660</v>
      </c>
      <c r="D1980" s="37" t="s">
        <v>2317</v>
      </c>
      <c r="E1980" s="38" t="s">
        <v>6057</v>
      </c>
    </row>
    <row r="1981" spans="1:5" x14ac:dyDescent="0.2">
      <c r="A1981" s="39">
        <v>40818</v>
      </c>
      <c r="B1981" s="37" t="s">
        <v>6058</v>
      </c>
      <c r="C1981" s="37" t="s">
        <v>2663</v>
      </c>
      <c r="D1981" s="37" t="s">
        <v>2320</v>
      </c>
      <c r="E1981" s="38" t="s">
        <v>6059</v>
      </c>
    </row>
    <row r="1982" spans="1:5" x14ac:dyDescent="0.2">
      <c r="A1982" s="39">
        <v>43146</v>
      </c>
      <c r="B1982" s="37" t="s">
        <v>6060</v>
      </c>
      <c r="C1982" s="37" t="s">
        <v>2435</v>
      </c>
      <c r="D1982" s="37" t="s">
        <v>2320</v>
      </c>
      <c r="E1982" s="38" t="s">
        <v>6061</v>
      </c>
    </row>
    <row r="1983" spans="1:5" x14ac:dyDescent="0.2">
      <c r="A1983" s="39">
        <v>2705</v>
      </c>
      <c r="B1983" s="37" t="s">
        <v>6062</v>
      </c>
      <c r="C1983" s="37" t="s">
        <v>6063</v>
      </c>
      <c r="D1983" s="37" t="s">
        <v>2320</v>
      </c>
      <c r="E1983" s="38" t="s">
        <v>6064</v>
      </c>
    </row>
    <row r="1984" spans="1:5" x14ac:dyDescent="0.2">
      <c r="A1984" s="39">
        <v>14250</v>
      </c>
      <c r="B1984" s="37" t="s">
        <v>6065</v>
      </c>
      <c r="C1984" s="37" t="s">
        <v>6063</v>
      </c>
      <c r="D1984" s="37" t="s">
        <v>2317</v>
      </c>
      <c r="E1984" s="38" t="s">
        <v>6066</v>
      </c>
    </row>
    <row r="1985" spans="1:5" x14ac:dyDescent="0.2">
      <c r="A1985" s="39">
        <v>11683</v>
      </c>
      <c r="B1985" s="37" t="s">
        <v>6067</v>
      </c>
      <c r="C1985" s="37" t="s">
        <v>2316</v>
      </c>
      <c r="D1985" s="37" t="s">
        <v>2320</v>
      </c>
      <c r="E1985" s="38" t="s">
        <v>6068</v>
      </c>
    </row>
    <row r="1986" spans="1:5" x14ac:dyDescent="0.2">
      <c r="A1986" s="39">
        <v>11684</v>
      </c>
      <c r="B1986" s="37" t="s">
        <v>6069</v>
      </c>
      <c r="C1986" s="37" t="s">
        <v>2316</v>
      </c>
      <c r="D1986" s="37" t="s">
        <v>2320</v>
      </c>
      <c r="E1986" s="38" t="s">
        <v>6070</v>
      </c>
    </row>
    <row r="1987" spans="1:5" x14ac:dyDescent="0.2">
      <c r="A1987" s="39">
        <v>6141</v>
      </c>
      <c r="B1987" s="37" t="s">
        <v>6071</v>
      </c>
      <c r="C1987" s="37" t="s">
        <v>2316</v>
      </c>
      <c r="D1987" s="37" t="s">
        <v>2320</v>
      </c>
      <c r="E1987" s="38" t="s">
        <v>3664</v>
      </c>
    </row>
    <row r="1988" spans="1:5" x14ac:dyDescent="0.2">
      <c r="A1988" s="39">
        <v>11681</v>
      </c>
      <c r="B1988" s="37" t="s">
        <v>6072</v>
      </c>
      <c r="C1988" s="37" t="s">
        <v>2316</v>
      </c>
      <c r="D1988" s="37" t="s">
        <v>2320</v>
      </c>
      <c r="E1988" s="38" t="s">
        <v>6073</v>
      </c>
    </row>
    <row r="1989" spans="1:5" x14ac:dyDescent="0.2">
      <c r="A1989" s="39">
        <v>2706</v>
      </c>
      <c r="B1989" s="37" t="s">
        <v>6074</v>
      </c>
      <c r="C1989" s="37" t="s">
        <v>2660</v>
      </c>
      <c r="D1989" s="37" t="s">
        <v>2317</v>
      </c>
      <c r="E1989" s="38" t="s">
        <v>6075</v>
      </c>
    </row>
    <row r="1990" spans="1:5" x14ac:dyDescent="0.2">
      <c r="A1990" s="39">
        <v>40811</v>
      </c>
      <c r="B1990" s="37" t="s">
        <v>6076</v>
      </c>
      <c r="C1990" s="37" t="s">
        <v>2663</v>
      </c>
      <c r="D1990" s="37" t="s">
        <v>2320</v>
      </c>
      <c r="E1990" s="38" t="s">
        <v>6077</v>
      </c>
    </row>
    <row r="1991" spans="1:5" x14ac:dyDescent="0.2">
      <c r="A1991" s="39">
        <v>2707</v>
      </c>
      <c r="B1991" s="37" t="s">
        <v>6078</v>
      </c>
      <c r="C1991" s="37" t="s">
        <v>2660</v>
      </c>
      <c r="D1991" s="37" t="s">
        <v>2320</v>
      </c>
      <c r="E1991" s="38" t="s">
        <v>6079</v>
      </c>
    </row>
    <row r="1992" spans="1:5" x14ac:dyDescent="0.2">
      <c r="A1992" s="39">
        <v>40813</v>
      </c>
      <c r="B1992" s="37" t="s">
        <v>6080</v>
      </c>
      <c r="C1992" s="37" t="s">
        <v>2663</v>
      </c>
      <c r="D1992" s="37" t="s">
        <v>2320</v>
      </c>
      <c r="E1992" s="38" t="s">
        <v>6081</v>
      </c>
    </row>
    <row r="1993" spans="1:5" x14ac:dyDescent="0.2">
      <c r="A1993" s="39">
        <v>2708</v>
      </c>
      <c r="B1993" s="37" t="s">
        <v>6082</v>
      </c>
      <c r="C1993" s="37" t="s">
        <v>2660</v>
      </c>
      <c r="D1993" s="37" t="s">
        <v>2320</v>
      </c>
      <c r="E1993" s="38" t="s">
        <v>6083</v>
      </c>
    </row>
    <row r="1994" spans="1:5" x14ac:dyDescent="0.2">
      <c r="A1994" s="39">
        <v>40814</v>
      </c>
      <c r="B1994" s="37" t="s">
        <v>6084</v>
      </c>
      <c r="C1994" s="37" t="s">
        <v>2663</v>
      </c>
      <c r="D1994" s="37" t="s">
        <v>2320</v>
      </c>
      <c r="E1994" s="38" t="s">
        <v>6085</v>
      </c>
    </row>
    <row r="1995" spans="1:5" x14ac:dyDescent="0.2">
      <c r="A1995" s="39">
        <v>34779</v>
      </c>
      <c r="B1995" s="37" t="s">
        <v>6086</v>
      </c>
      <c r="C1995" s="37" t="s">
        <v>2660</v>
      </c>
      <c r="D1995" s="37" t="s">
        <v>2320</v>
      </c>
      <c r="E1995" s="38" t="s">
        <v>6087</v>
      </c>
    </row>
    <row r="1996" spans="1:5" x14ac:dyDescent="0.2">
      <c r="A1996" s="39">
        <v>40936</v>
      </c>
      <c r="B1996" s="37" t="s">
        <v>6088</v>
      </c>
      <c r="C1996" s="37" t="s">
        <v>2663</v>
      </c>
      <c r="D1996" s="37" t="s">
        <v>2320</v>
      </c>
      <c r="E1996" s="38" t="s">
        <v>6089</v>
      </c>
    </row>
    <row r="1997" spans="1:5" x14ac:dyDescent="0.2">
      <c r="A1997" s="39">
        <v>34780</v>
      </c>
      <c r="B1997" s="37" t="s">
        <v>6090</v>
      </c>
      <c r="C1997" s="37" t="s">
        <v>2660</v>
      </c>
      <c r="D1997" s="37" t="s">
        <v>2320</v>
      </c>
      <c r="E1997" s="38" t="s">
        <v>6091</v>
      </c>
    </row>
    <row r="1998" spans="1:5" x14ac:dyDescent="0.2">
      <c r="A1998" s="39">
        <v>40937</v>
      </c>
      <c r="B1998" s="37" t="s">
        <v>6092</v>
      </c>
      <c r="C1998" s="37" t="s">
        <v>2663</v>
      </c>
      <c r="D1998" s="37" t="s">
        <v>2320</v>
      </c>
      <c r="E1998" s="38" t="s">
        <v>6093</v>
      </c>
    </row>
    <row r="1999" spans="1:5" x14ac:dyDescent="0.2">
      <c r="A1999" s="39">
        <v>34782</v>
      </c>
      <c r="B1999" s="37" t="s">
        <v>6094</v>
      </c>
      <c r="C1999" s="37" t="s">
        <v>2660</v>
      </c>
      <c r="D1999" s="37" t="s">
        <v>2320</v>
      </c>
      <c r="E1999" s="38" t="s">
        <v>6095</v>
      </c>
    </row>
    <row r="2000" spans="1:5" x14ac:dyDescent="0.2">
      <c r="A2000" s="39">
        <v>40938</v>
      </c>
      <c r="B2000" s="37" t="s">
        <v>6096</v>
      </c>
      <c r="C2000" s="37" t="s">
        <v>2663</v>
      </c>
      <c r="D2000" s="37" t="s">
        <v>2320</v>
      </c>
      <c r="E2000" s="38" t="s">
        <v>6097</v>
      </c>
    </row>
    <row r="2001" spans="1:5" x14ac:dyDescent="0.2">
      <c r="A2001" s="39">
        <v>34783</v>
      </c>
      <c r="B2001" s="37" t="s">
        <v>6098</v>
      </c>
      <c r="C2001" s="37" t="s">
        <v>2660</v>
      </c>
      <c r="D2001" s="37" t="s">
        <v>2320</v>
      </c>
      <c r="E2001" s="38" t="s">
        <v>6099</v>
      </c>
    </row>
    <row r="2002" spans="1:5" x14ac:dyDescent="0.2">
      <c r="A2002" s="39">
        <v>40939</v>
      </c>
      <c r="B2002" s="37" t="s">
        <v>6100</v>
      </c>
      <c r="C2002" s="37" t="s">
        <v>2663</v>
      </c>
      <c r="D2002" s="37" t="s">
        <v>2320</v>
      </c>
      <c r="E2002" s="38" t="s">
        <v>6101</v>
      </c>
    </row>
    <row r="2003" spans="1:5" x14ac:dyDescent="0.2">
      <c r="A2003" s="39">
        <v>34785</v>
      </c>
      <c r="B2003" s="37" t="s">
        <v>6102</v>
      </c>
      <c r="C2003" s="37" t="s">
        <v>2660</v>
      </c>
      <c r="D2003" s="37" t="s">
        <v>2320</v>
      </c>
      <c r="E2003" s="38" t="s">
        <v>6103</v>
      </c>
    </row>
    <row r="2004" spans="1:5" x14ac:dyDescent="0.2">
      <c r="A2004" s="39">
        <v>40940</v>
      </c>
      <c r="B2004" s="37" t="s">
        <v>6104</v>
      </c>
      <c r="C2004" s="37" t="s">
        <v>2663</v>
      </c>
      <c r="D2004" s="37" t="s">
        <v>2320</v>
      </c>
      <c r="E2004" s="38" t="s">
        <v>6105</v>
      </c>
    </row>
    <row r="2005" spans="1:5" x14ac:dyDescent="0.2">
      <c r="A2005" s="39">
        <v>38403</v>
      </c>
      <c r="B2005" s="37" t="s">
        <v>6106</v>
      </c>
      <c r="C2005" s="37" t="s">
        <v>2316</v>
      </c>
      <c r="D2005" s="37" t="s">
        <v>2320</v>
      </c>
      <c r="E2005" s="38" t="s">
        <v>6107</v>
      </c>
    </row>
    <row r="2006" spans="1:5" x14ac:dyDescent="0.2">
      <c r="A2006" s="39">
        <v>43482</v>
      </c>
      <c r="B2006" s="37" t="s">
        <v>6108</v>
      </c>
      <c r="C2006" s="37" t="s">
        <v>2660</v>
      </c>
      <c r="D2006" s="37" t="s">
        <v>2317</v>
      </c>
      <c r="E2006" s="38" t="s">
        <v>3017</v>
      </c>
    </row>
    <row r="2007" spans="1:5" x14ac:dyDescent="0.2">
      <c r="A2007" s="39">
        <v>43494</v>
      </c>
      <c r="B2007" s="37" t="s">
        <v>6109</v>
      </c>
      <c r="C2007" s="37" t="s">
        <v>2663</v>
      </c>
      <c r="D2007" s="37" t="s">
        <v>2317</v>
      </c>
      <c r="E2007" s="38" t="s">
        <v>6110</v>
      </c>
    </row>
    <row r="2008" spans="1:5" x14ac:dyDescent="0.2">
      <c r="A2008" s="39">
        <v>43483</v>
      </c>
      <c r="B2008" s="37" t="s">
        <v>6111</v>
      </c>
      <c r="C2008" s="37" t="s">
        <v>2660</v>
      </c>
      <c r="D2008" s="37" t="s">
        <v>2317</v>
      </c>
      <c r="E2008" s="38" t="s">
        <v>6112</v>
      </c>
    </row>
    <row r="2009" spans="1:5" x14ac:dyDescent="0.2">
      <c r="A2009" s="39">
        <v>43495</v>
      </c>
      <c r="B2009" s="37" t="s">
        <v>6113</v>
      </c>
      <c r="C2009" s="37" t="s">
        <v>2663</v>
      </c>
      <c r="D2009" s="37" t="s">
        <v>2317</v>
      </c>
      <c r="E2009" s="38" t="s">
        <v>6114</v>
      </c>
    </row>
    <row r="2010" spans="1:5" x14ac:dyDescent="0.2">
      <c r="A2010" s="39">
        <v>43484</v>
      </c>
      <c r="B2010" s="37" t="s">
        <v>6115</v>
      </c>
      <c r="C2010" s="37" t="s">
        <v>2660</v>
      </c>
      <c r="D2010" s="37" t="s">
        <v>2317</v>
      </c>
      <c r="E2010" s="38" t="s">
        <v>6116</v>
      </c>
    </row>
    <row r="2011" spans="1:5" x14ac:dyDescent="0.2">
      <c r="A2011" s="39">
        <v>43496</v>
      </c>
      <c r="B2011" s="37" t="s">
        <v>6117</v>
      </c>
      <c r="C2011" s="37" t="s">
        <v>2663</v>
      </c>
      <c r="D2011" s="37" t="s">
        <v>2317</v>
      </c>
      <c r="E2011" s="38" t="s">
        <v>6118</v>
      </c>
    </row>
    <row r="2012" spans="1:5" x14ac:dyDescent="0.2">
      <c r="A2012" s="39">
        <v>43485</v>
      </c>
      <c r="B2012" s="37" t="s">
        <v>6119</v>
      </c>
      <c r="C2012" s="37" t="s">
        <v>2660</v>
      </c>
      <c r="D2012" s="37" t="s">
        <v>2317</v>
      </c>
      <c r="E2012" s="38" t="s">
        <v>6120</v>
      </c>
    </row>
    <row r="2013" spans="1:5" x14ac:dyDescent="0.2">
      <c r="A2013" s="39">
        <v>43497</v>
      </c>
      <c r="B2013" s="37" t="s">
        <v>6121</v>
      </c>
      <c r="C2013" s="37" t="s">
        <v>2663</v>
      </c>
      <c r="D2013" s="37" t="s">
        <v>2317</v>
      </c>
      <c r="E2013" s="38" t="s">
        <v>6122</v>
      </c>
    </row>
    <row r="2014" spans="1:5" x14ac:dyDescent="0.2">
      <c r="A2014" s="39">
        <v>43487</v>
      </c>
      <c r="B2014" s="37" t="s">
        <v>6123</v>
      </c>
      <c r="C2014" s="37" t="s">
        <v>2660</v>
      </c>
      <c r="D2014" s="37" t="s">
        <v>2317</v>
      </c>
      <c r="E2014" s="38" t="s">
        <v>6124</v>
      </c>
    </row>
    <row r="2015" spans="1:5" x14ac:dyDescent="0.2">
      <c r="A2015" s="39">
        <v>43499</v>
      </c>
      <c r="B2015" s="37" t="s">
        <v>6125</v>
      </c>
      <c r="C2015" s="37" t="s">
        <v>2663</v>
      </c>
      <c r="D2015" s="37" t="s">
        <v>2317</v>
      </c>
      <c r="E2015" s="38" t="s">
        <v>6126</v>
      </c>
    </row>
    <row r="2016" spans="1:5" x14ac:dyDescent="0.2">
      <c r="A2016" s="39">
        <v>43486</v>
      </c>
      <c r="B2016" s="37" t="s">
        <v>6127</v>
      </c>
      <c r="C2016" s="37" t="s">
        <v>2660</v>
      </c>
      <c r="D2016" s="37" t="s">
        <v>2317</v>
      </c>
      <c r="E2016" s="38" t="s">
        <v>6128</v>
      </c>
    </row>
    <row r="2017" spans="1:5" x14ac:dyDescent="0.2">
      <c r="A2017" s="39">
        <v>43498</v>
      </c>
      <c r="B2017" s="37" t="s">
        <v>6129</v>
      </c>
      <c r="C2017" s="37" t="s">
        <v>2663</v>
      </c>
      <c r="D2017" s="37" t="s">
        <v>2317</v>
      </c>
      <c r="E2017" s="38" t="s">
        <v>6130</v>
      </c>
    </row>
    <row r="2018" spans="1:5" x14ac:dyDescent="0.2">
      <c r="A2018" s="39">
        <v>43488</v>
      </c>
      <c r="B2018" s="37" t="s">
        <v>6131</v>
      </c>
      <c r="C2018" s="37" t="s">
        <v>2660</v>
      </c>
      <c r="D2018" s="37" t="s">
        <v>2317</v>
      </c>
      <c r="E2018" s="38" t="s">
        <v>6132</v>
      </c>
    </row>
    <row r="2019" spans="1:5" x14ac:dyDescent="0.2">
      <c r="A2019" s="39">
        <v>43500</v>
      </c>
      <c r="B2019" s="37" t="s">
        <v>6133</v>
      </c>
      <c r="C2019" s="37" t="s">
        <v>2663</v>
      </c>
      <c r="D2019" s="37" t="s">
        <v>2317</v>
      </c>
      <c r="E2019" s="38" t="s">
        <v>6134</v>
      </c>
    </row>
    <row r="2020" spans="1:5" x14ac:dyDescent="0.2">
      <c r="A2020" s="39">
        <v>43489</v>
      </c>
      <c r="B2020" s="37" t="s">
        <v>6135</v>
      </c>
      <c r="C2020" s="37" t="s">
        <v>2660</v>
      </c>
      <c r="D2020" s="37" t="s">
        <v>2317</v>
      </c>
      <c r="E2020" s="38" t="s">
        <v>6136</v>
      </c>
    </row>
    <row r="2021" spans="1:5" x14ac:dyDescent="0.2">
      <c r="A2021" s="39">
        <v>43501</v>
      </c>
      <c r="B2021" s="37" t="s">
        <v>6137</v>
      </c>
      <c r="C2021" s="37" t="s">
        <v>2663</v>
      </c>
      <c r="D2021" s="37" t="s">
        <v>2317</v>
      </c>
      <c r="E2021" s="38" t="s">
        <v>6138</v>
      </c>
    </row>
    <row r="2022" spans="1:5" x14ac:dyDescent="0.2">
      <c r="A2022" s="39">
        <v>43490</v>
      </c>
      <c r="B2022" s="37" t="s">
        <v>6139</v>
      </c>
      <c r="C2022" s="37" t="s">
        <v>2660</v>
      </c>
      <c r="D2022" s="37" t="s">
        <v>2317</v>
      </c>
      <c r="E2022" s="38" t="s">
        <v>4304</v>
      </c>
    </row>
    <row r="2023" spans="1:5" x14ac:dyDescent="0.2">
      <c r="A2023" s="39">
        <v>43502</v>
      </c>
      <c r="B2023" s="37" t="s">
        <v>6140</v>
      </c>
      <c r="C2023" s="37" t="s">
        <v>2663</v>
      </c>
      <c r="D2023" s="37" t="s">
        <v>2317</v>
      </c>
      <c r="E2023" s="38" t="s">
        <v>6141</v>
      </c>
    </row>
    <row r="2024" spans="1:5" x14ac:dyDescent="0.2">
      <c r="A2024" s="39">
        <v>43491</v>
      </c>
      <c r="B2024" s="37" t="s">
        <v>6142</v>
      </c>
      <c r="C2024" s="37" t="s">
        <v>2660</v>
      </c>
      <c r="D2024" s="37" t="s">
        <v>2317</v>
      </c>
      <c r="E2024" s="38" t="s">
        <v>4221</v>
      </c>
    </row>
    <row r="2025" spans="1:5" x14ac:dyDescent="0.2">
      <c r="A2025" s="39">
        <v>43503</v>
      </c>
      <c r="B2025" s="37" t="s">
        <v>6143</v>
      </c>
      <c r="C2025" s="37" t="s">
        <v>2663</v>
      </c>
      <c r="D2025" s="37" t="s">
        <v>2317</v>
      </c>
      <c r="E2025" s="38" t="s">
        <v>6144</v>
      </c>
    </row>
    <row r="2026" spans="1:5" x14ac:dyDescent="0.2">
      <c r="A2026" s="39">
        <v>43492</v>
      </c>
      <c r="B2026" s="37" t="s">
        <v>6145</v>
      </c>
      <c r="C2026" s="37" t="s">
        <v>2660</v>
      </c>
      <c r="D2026" s="37" t="s">
        <v>2317</v>
      </c>
      <c r="E2026" s="38" t="s">
        <v>2497</v>
      </c>
    </row>
    <row r="2027" spans="1:5" x14ac:dyDescent="0.2">
      <c r="A2027" s="39">
        <v>43504</v>
      </c>
      <c r="B2027" s="37" t="s">
        <v>6146</v>
      </c>
      <c r="C2027" s="37" t="s">
        <v>2663</v>
      </c>
      <c r="D2027" s="37" t="s">
        <v>2317</v>
      </c>
      <c r="E2027" s="38" t="s">
        <v>6147</v>
      </c>
    </row>
    <row r="2028" spans="1:5" x14ac:dyDescent="0.2">
      <c r="A2028" s="39">
        <v>43493</v>
      </c>
      <c r="B2028" s="37" t="s">
        <v>6148</v>
      </c>
      <c r="C2028" s="37" t="s">
        <v>2660</v>
      </c>
      <c r="D2028" s="37" t="s">
        <v>2317</v>
      </c>
      <c r="E2028" s="38" t="s">
        <v>6149</v>
      </c>
    </row>
    <row r="2029" spans="1:5" x14ac:dyDescent="0.2">
      <c r="A2029" s="39">
        <v>43505</v>
      </c>
      <c r="B2029" s="37" t="s">
        <v>6150</v>
      </c>
      <c r="C2029" s="37" t="s">
        <v>2663</v>
      </c>
      <c r="D2029" s="37" t="s">
        <v>2317</v>
      </c>
      <c r="E2029" s="38" t="s">
        <v>6151</v>
      </c>
    </row>
    <row r="2030" spans="1:5" x14ac:dyDescent="0.2">
      <c r="A2030" s="39">
        <v>37774</v>
      </c>
      <c r="B2030" s="37" t="s">
        <v>6152</v>
      </c>
      <c r="C2030" s="37" t="s">
        <v>2316</v>
      </c>
      <c r="D2030" s="37" t="s">
        <v>2320</v>
      </c>
      <c r="E2030" s="38" t="s">
        <v>6153</v>
      </c>
    </row>
    <row r="2031" spans="1:5" x14ac:dyDescent="0.2">
      <c r="A2031" s="39">
        <v>38630</v>
      </c>
      <c r="B2031" s="37" t="s">
        <v>6154</v>
      </c>
      <c r="C2031" s="37" t="s">
        <v>2316</v>
      </c>
      <c r="D2031" s="37" t="s">
        <v>2320</v>
      </c>
      <c r="E2031" s="38" t="s">
        <v>6155</v>
      </c>
    </row>
    <row r="2032" spans="1:5" x14ac:dyDescent="0.2">
      <c r="A2032" s="39">
        <v>38629</v>
      </c>
      <c r="B2032" s="37" t="s">
        <v>6156</v>
      </c>
      <c r="C2032" s="37" t="s">
        <v>2316</v>
      </c>
      <c r="D2032" s="37" t="s">
        <v>2320</v>
      </c>
      <c r="E2032" s="38" t="s">
        <v>6157</v>
      </c>
    </row>
    <row r="2033" spans="1:5" x14ac:dyDescent="0.2">
      <c r="A2033" s="39">
        <v>38476</v>
      </c>
      <c r="B2033" s="37" t="s">
        <v>6158</v>
      </c>
      <c r="C2033" s="37" t="s">
        <v>2316</v>
      </c>
      <c r="D2033" s="37" t="s">
        <v>2320</v>
      </c>
      <c r="E2033" s="38" t="s">
        <v>6159</v>
      </c>
    </row>
    <row r="2034" spans="1:5" x14ac:dyDescent="0.2">
      <c r="A2034" s="39">
        <v>38477</v>
      </c>
      <c r="B2034" s="37" t="s">
        <v>6160</v>
      </c>
      <c r="C2034" s="37" t="s">
        <v>2316</v>
      </c>
      <c r="D2034" s="37" t="s">
        <v>2320</v>
      </c>
      <c r="E2034" s="38" t="s">
        <v>6161</v>
      </c>
    </row>
    <row r="2035" spans="1:5" x14ac:dyDescent="0.2">
      <c r="A2035" s="39">
        <v>40635</v>
      </c>
      <c r="B2035" s="37" t="s">
        <v>6162</v>
      </c>
      <c r="C2035" s="37" t="s">
        <v>2316</v>
      </c>
      <c r="D2035" s="37" t="s">
        <v>2320</v>
      </c>
      <c r="E2035" s="38" t="s">
        <v>6163</v>
      </c>
    </row>
    <row r="2036" spans="1:5" x14ac:dyDescent="0.2">
      <c r="A2036" s="39">
        <v>36483</v>
      </c>
      <c r="B2036" s="37" t="s">
        <v>6164</v>
      </c>
      <c r="C2036" s="37" t="s">
        <v>2316</v>
      </c>
      <c r="D2036" s="37" t="s">
        <v>2320</v>
      </c>
      <c r="E2036" s="38" t="s">
        <v>6165</v>
      </c>
    </row>
    <row r="2037" spans="1:5" x14ac:dyDescent="0.2">
      <c r="A2037" s="39">
        <v>14525</v>
      </c>
      <c r="B2037" s="37" t="s">
        <v>6166</v>
      </c>
      <c r="C2037" s="37" t="s">
        <v>2316</v>
      </c>
      <c r="D2037" s="37" t="s">
        <v>2320</v>
      </c>
      <c r="E2037" s="38" t="s">
        <v>6167</v>
      </c>
    </row>
    <row r="2038" spans="1:5" x14ac:dyDescent="0.2">
      <c r="A2038" s="39">
        <v>36482</v>
      </c>
      <c r="B2038" s="37" t="s">
        <v>6168</v>
      </c>
      <c r="C2038" s="37" t="s">
        <v>2316</v>
      </c>
      <c r="D2038" s="37" t="s">
        <v>2320</v>
      </c>
      <c r="E2038" s="38" t="s">
        <v>6169</v>
      </c>
    </row>
    <row r="2039" spans="1:5" x14ac:dyDescent="0.2">
      <c r="A2039" s="39">
        <v>36408</v>
      </c>
      <c r="B2039" s="37" t="s">
        <v>6170</v>
      </c>
      <c r="C2039" s="37" t="s">
        <v>2316</v>
      </c>
      <c r="D2039" s="37" t="s">
        <v>2320</v>
      </c>
      <c r="E2039" s="38" t="s">
        <v>6171</v>
      </c>
    </row>
    <row r="2040" spans="1:5" x14ac:dyDescent="0.2">
      <c r="A2040" s="39">
        <v>2723</v>
      </c>
      <c r="B2040" s="37" t="s">
        <v>6172</v>
      </c>
      <c r="C2040" s="37" t="s">
        <v>2316</v>
      </c>
      <c r="D2040" s="37" t="s">
        <v>2320</v>
      </c>
      <c r="E2040" s="38" t="s">
        <v>6173</v>
      </c>
    </row>
    <row r="2041" spans="1:5" x14ac:dyDescent="0.2">
      <c r="A2041" s="39">
        <v>36481</v>
      </c>
      <c r="B2041" s="37" t="s">
        <v>6174</v>
      </c>
      <c r="C2041" s="37" t="s">
        <v>2316</v>
      </c>
      <c r="D2041" s="37" t="s">
        <v>2320</v>
      </c>
      <c r="E2041" s="38" t="s">
        <v>6175</v>
      </c>
    </row>
    <row r="2042" spans="1:5" x14ac:dyDescent="0.2">
      <c r="A2042" s="39">
        <v>10685</v>
      </c>
      <c r="B2042" s="37" t="s">
        <v>6176</v>
      </c>
      <c r="C2042" s="37" t="s">
        <v>2316</v>
      </c>
      <c r="D2042" s="37" t="s">
        <v>2317</v>
      </c>
      <c r="E2042" s="38" t="s">
        <v>6177</v>
      </c>
    </row>
    <row r="2043" spans="1:5" x14ac:dyDescent="0.2">
      <c r="A2043" s="39">
        <v>40636</v>
      </c>
      <c r="B2043" s="37" t="s">
        <v>6178</v>
      </c>
      <c r="C2043" s="37" t="s">
        <v>2316</v>
      </c>
      <c r="D2043" s="37" t="s">
        <v>2320</v>
      </c>
      <c r="E2043" s="38" t="s">
        <v>6179</v>
      </c>
    </row>
    <row r="2044" spans="1:5" x14ac:dyDescent="0.2">
      <c r="A2044" s="39">
        <v>4111</v>
      </c>
      <c r="B2044" s="37" t="s">
        <v>6180</v>
      </c>
      <c r="C2044" s="37" t="s">
        <v>2316</v>
      </c>
      <c r="D2044" s="37" t="s">
        <v>2320</v>
      </c>
      <c r="E2044" s="38" t="s">
        <v>6181</v>
      </c>
    </row>
    <row r="2045" spans="1:5" x14ac:dyDescent="0.2">
      <c r="A2045" s="39">
        <v>44538</v>
      </c>
      <c r="B2045" s="37" t="s">
        <v>6182</v>
      </c>
      <c r="C2045" s="37" t="s">
        <v>2316</v>
      </c>
      <c r="D2045" s="37" t="s">
        <v>2320</v>
      </c>
      <c r="E2045" s="38" t="s">
        <v>6183</v>
      </c>
    </row>
    <row r="2046" spans="1:5" x14ac:dyDescent="0.2">
      <c r="A2046" s="39">
        <v>12</v>
      </c>
      <c r="B2046" s="37" t="s">
        <v>6184</v>
      </c>
      <c r="C2046" s="37" t="s">
        <v>2316</v>
      </c>
      <c r="D2046" s="37" t="s">
        <v>2317</v>
      </c>
      <c r="E2046" s="38" t="s">
        <v>6185</v>
      </c>
    </row>
    <row r="2047" spans="1:5" x14ac:dyDescent="0.2">
      <c r="A2047" s="39">
        <v>37554</v>
      </c>
      <c r="B2047" s="37" t="s">
        <v>6186</v>
      </c>
      <c r="C2047" s="37" t="s">
        <v>2316</v>
      </c>
      <c r="D2047" s="37" t="s">
        <v>2320</v>
      </c>
      <c r="E2047" s="38" t="s">
        <v>6187</v>
      </c>
    </row>
    <row r="2048" spans="1:5" x14ac:dyDescent="0.2">
      <c r="A2048" s="39">
        <v>37555</v>
      </c>
      <c r="B2048" s="37" t="s">
        <v>6188</v>
      </c>
      <c r="C2048" s="37" t="s">
        <v>2316</v>
      </c>
      <c r="D2048" s="37" t="s">
        <v>2320</v>
      </c>
      <c r="E2048" s="38" t="s">
        <v>6189</v>
      </c>
    </row>
    <row r="2049" spans="1:5" x14ac:dyDescent="0.2">
      <c r="A2049" s="39">
        <v>10902</v>
      </c>
      <c r="B2049" s="37" t="s">
        <v>6190</v>
      </c>
      <c r="C2049" s="37" t="s">
        <v>2316</v>
      </c>
      <c r="D2049" s="37" t="s">
        <v>2320</v>
      </c>
      <c r="E2049" s="38" t="s">
        <v>6191</v>
      </c>
    </row>
    <row r="2050" spans="1:5" x14ac:dyDescent="0.2">
      <c r="A2050" s="39">
        <v>20965</v>
      </c>
      <c r="B2050" s="37" t="s">
        <v>6192</v>
      </c>
      <c r="C2050" s="37" t="s">
        <v>2316</v>
      </c>
      <c r="D2050" s="37" t="s">
        <v>2320</v>
      </c>
      <c r="E2050" s="38" t="s">
        <v>6193</v>
      </c>
    </row>
    <row r="2051" spans="1:5" x14ac:dyDescent="0.2">
      <c r="A2051" s="39">
        <v>20966</v>
      </c>
      <c r="B2051" s="37" t="s">
        <v>6194</v>
      </c>
      <c r="C2051" s="37" t="s">
        <v>2316</v>
      </c>
      <c r="D2051" s="37" t="s">
        <v>2320</v>
      </c>
      <c r="E2051" s="38" t="s">
        <v>6195</v>
      </c>
    </row>
    <row r="2052" spans="1:5" x14ac:dyDescent="0.2">
      <c r="A2052" s="39">
        <v>10903</v>
      </c>
      <c r="B2052" s="37" t="s">
        <v>6196</v>
      </c>
      <c r="C2052" s="37" t="s">
        <v>2316</v>
      </c>
      <c r="D2052" s="37" t="s">
        <v>2320</v>
      </c>
      <c r="E2052" s="38" t="s">
        <v>6197</v>
      </c>
    </row>
    <row r="2053" spans="1:5" x14ac:dyDescent="0.2">
      <c r="A2053" s="39">
        <v>20967</v>
      </c>
      <c r="B2053" s="37" t="s">
        <v>6198</v>
      </c>
      <c r="C2053" s="37" t="s">
        <v>2316</v>
      </c>
      <c r="D2053" s="37" t="s">
        <v>2320</v>
      </c>
      <c r="E2053" s="38" t="s">
        <v>6197</v>
      </c>
    </row>
    <row r="2054" spans="1:5" x14ac:dyDescent="0.2">
      <c r="A2054" s="39">
        <v>20968</v>
      </c>
      <c r="B2054" s="37" t="s">
        <v>6199</v>
      </c>
      <c r="C2054" s="37" t="s">
        <v>2316</v>
      </c>
      <c r="D2054" s="37" t="s">
        <v>2320</v>
      </c>
      <c r="E2054" s="38" t="s">
        <v>6200</v>
      </c>
    </row>
    <row r="2055" spans="1:5" x14ac:dyDescent="0.2">
      <c r="A2055" s="39">
        <v>11359</v>
      </c>
      <c r="B2055" s="37" t="s">
        <v>6201</v>
      </c>
      <c r="C2055" s="37" t="s">
        <v>2316</v>
      </c>
      <c r="D2055" s="37" t="s">
        <v>2317</v>
      </c>
      <c r="E2055" s="38" t="s">
        <v>6202</v>
      </c>
    </row>
    <row r="2056" spans="1:5" x14ac:dyDescent="0.2">
      <c r="A2056" s="39">
        <v>39017</v>
      </c>
      <c r="B2056" s="37" t="s">
        <v>6203</v>
      </c>
      <c r="C2056" s="37" t="s">
        <v>2316</v>
      </c>
      <c r="D2056" s="37" t="s">
        <v>2320</v>
      </c>
      <c r="E2056" s="38" t="s">
        <v>6204</v>
      </c>
    </row>
    <row r="2057" spans="1:5" x14ac:dyDescent="0.2">
      <c r="A2057" s="39">
        <v>39315</v>
      </c>
      <c r="B2057" s="37" t="s">
        <v>6205</v>
      </c>
      <c r="C2057" s="37" t="s">
        <v>2316</v>
      </c>
      <c r="D2057" s="37" t="s">
        <v>2320</v>
      </c>
      <c r="E2057" s="38" t="s">
        <v>6206</v>
      </c>
    </row>
    <row r="2058" spans="1:5" x14ac:dyDescent="0.2">
      <c r="A2058" s="39">
        <v>39016</v>
      </c>
      <c r="B2058" s="37" t="s">
        <v>6207</v>
      </c>
      <c r="C2058" s="37" t="s">
        <v>2316</v>
      </c>
      <c r="D2058" s="37" t="s">
        <v>2320</v>
      </c>
      <c r="E2058" s="38" t="s">
        <v>6208</v>
      </c>
    </row>
    <row r="2059" spans="1:5" x14ac:dyDescent="0.2">
      <c r="A2059" s="39">
        <v>40432</v>
      </c>
      <c r="B2059" s="37" t="s">
        <v>6209</v>
      </c>
      <c r="C2059" s="37" t="s">
        <v>2316</v>
      </c>
      <c r="D2059" s="37" t="s">
        <v>2320</v>
      </c>
      <c r="E2059" s="38" t="s">
        <v>6009</v>
      </c>
    </row>
    <row r="2060" spans="1:5" x14ac:dyDescent="0.2">
      <c r="A2060" s="39">
        <v>39481</v>
      </c>
      <c r="B2060" s="37" t="s">
        <v>6210</v>
      </c>
      <c r="C2060" s="37" t="s">
        <v>2316</v>
      </c>
      <c r="D2060" s="37" t="s">
        <v>2320</v>
      </c>
      <c r="E2060" s="38" t="s">
        <v>6211</v>
      </c>
    </row>
    <row r="2061" spans="1:5" x14ac:dyDescent="0.2">
      <c r="A2061" s="39">
        <v>40433</v>
      </c>
      <c r="B2061" s="37" t="s">
        <v>6212</v>
      </c>
      <c r="C2061" s="37" t="s">
        <v>2316</v>
      </c>
      <c r="D2061" s="37" t="s">
        <v>2320</v>
      </c>
      <c r="E2061" s="38" t="s">
        <v>6213</v>
      </c>
    </row>
    <row r="2062" spans="1:5" x14ac:dyDescent="0.2">
      <c r="A2062" s="39">
        <v>20219</v>
      </c>
      <c r="B2062" s="37" t="s">
        <v>6214</v>
      </c>
      <c r="C2062" s="37" t="s">
        <v>2316</v>
      </c>
      <c r="D2062" s="37" t="s">
        <v>2317</v>
      </c>
      <c r="E2062" s="38" t="s">
        <v>6215</v>
      </c>
    </row>
    <row r="2063" spans="1:5" x14ac:dyDescent="0.2">
      <c r="A2063" s="39">
        <v>36484</v>
      </c>
      <c r="B2063" s="37" t="s">
        <v>6216</v>
      </c>
      <c r="C2063" s="37" t="s">
        <v>2316</v>
      </c>
      <c r="D2063" s="37" t="s">
        <v>2320</v>
      </c>
      <c r="E2063" s="38" t="s">
        <v>6217</v>
      </c>
    </row>
    <row r="2064" spans="1:5" x14ac:dyDescent="0.2">
      <c r="A2064" s="39">
        <v>38367</v>
      </c>
      <c r="B2064" s="37" t="s">
        <v>6218</v>
      </c>
      <c r="C2064" s="37" t="s">
        <v>2316</v>
      </c>
      <c r="D2064" s="37" t="s">
        <v>2320</v>
      </c>
      <c r="E2064" s="38" t="s">
        <v>6219</v>
      </c>
    </row>
    <row r="2065" spans="1:5" x14ac:dyDescent="0.2">
      <c r="A2065" s="39">
        <v>38368</v>
      </c>
      <c r="B2065" s="37" t="s">
        <v>6220</v>
      </c>
      <c r="C2065" s="37" t="s">
        <v>2316</v>
      </c>
      <c r="D2065" s="37" t="s">
        <v>2320</v>
      </c>
      <c r="E2065" s="38" t="s">
        <v>6221</v>
      </c>
    </row>
    <row r="2066" spans="1:5" x14ac:dyDescent="0.2">
      <c r="A2066" s="39">
        <v>38091</v>
      </c>
      <c r="B2066" s="37" t="s">
        <v>6222</v>
      </c>
      <c r="C2066" s="37" t="s">
        <v>2316</v>
      </c>
      <c r="D2066" s="37" t="s">
        <v>2320</v>
      </c>
      <c r="E2066" s="38" t="s">
        <v>2767</v>
      </c>
    </row>
    <row r="2067" spans="1:5" x14ac:dyDescent="0.2">
      <c r="A2067" s="39">
        <v>38095</v>
      </c>
      <c r="B2067" s="37" t="s">
        <v>6223</v>
      </c>
      <c r="C2067" s="37" t="s">
        <v>2316</v>
      </c>
      <c r="D2067" s="37" t="s">
        <v>2320</v>
      </c>
      <c r="E2067" s="38" t="s">
        <v>6224</v>
      </c>
    </row>
    <row r="2068" spans="1:5" x14ac:dyDescent="0.2">
      <c r="A2068" s="39">
        <v>38092</v>
      </c>
      <c r="B2068" s="37" t="s">
        <v>6225</v>
      </c>
      <c r="C2068" s="37" t="s">
        <v>2316</v>
      </c>
      <c r="D2068" s="37" t="s">
        <v>2320</v>
      </c>
      <c r="E2068" s="38" t="s">
        <v>6226</v>
      </c>
    </row>
    <row r="2069" spans="1:5" x14ac:dyDescent="0.2">
      <c r="A2069" s="39">
        <v>38093</v>
      </c>
      <c r="B2069" s="37" t="s">
        <v>6227</v>
      </c>
      <c r="C2069" s="37" t="s">
        <v>2316</v>
      </c>
      <c r="D2069" s="37" t="s">
        <v>2320</v>
      </c>
      <c r="E2069" s="38" t="s">
        <v>6228</v>
      </c>
    </row>
    <row r="2070" spans="1:5" x14ac:dyDescent="0.2">
      <c r="A2070" s="39">
        <v>38096</v>
      </c>
      <c r="B2070" s="37" t="s">
        <v>6229</v>
      </c>
      <c r="C2070" s="37" t="s">
        <v>2316</v>
      </c>
      <c r="D2070" s="37" t="s">
        <v>2320</v>
      </c>
      <c r="E2070" s="38" t="s">
        <v>2773</v>
      </c>
    </row>
    <row r="2071" spans="1:5" x14ac:dyDescent="0.2">
      <c r="A2071" s="39">
        <v>38094</v>
      </c>
      <c r="B2071" s="37" t="s">
        <v>6230</v>
      </c>
      <c r="C2071" s="37" t="s">
        <v>2316</v>
      </c>
      <c r="D2071" s="37" t="s">
        <v>2320</v>
      </c>
      <c r="E2071" s="38" t="s">
        <v>2811</v>
      </c>
    </row>
    <row r="2072" spans="1:5" x14ac:dyDescent="0.2">
      <c r="A2072" s="39">
        <v>38097</v>
      </c>
      <c r="B2072" s="37" t="s">
        <v>6231</v>
      </c>
      <c r="C2072" s="37" t="s">
        <v>2316</v>
      </c>
      <c r="D2072" s="37" t="s">
        <v>2320</v>
      </c>
      <c r="E2072" s="38" t="s">
        <v>2585</v>
      </c>
    </row>
    <row r="2073" spans="1:5" x14ac:dyDescent="0.2">
      <c r="A2073" s="39">
        <v>38098</v>
      </c>
      <c r="B2073" s="37" t="s">
        <v>6232</v>
      </c>
      <c r="C2073" s="37" t="s">
        <v>2316</v>
      </c>
      <c r="D2073" s="37" t="s">
        <v>2320</v>
      </c>
      <c r="E2073" s="38" t="s">
        <v>2585</v>
      </c>
    </row>
    <row r="2074" spans="1:5" x14ac:dyDescent="0.2">
      <c r="A2074" s="39">
        <v>11186</v>
      </c>
      <c r="B2074" s="37" t="s">
        <v>6233</v>
      </c>
      <c r="C2074" s="37" t="s">
        <v>2327</v>
      </c>
      <c r="D2074" s="37" t="s">
        <v>2320</v>
      </c>
      <c r="E2074" s="38" t="s">
        <v>6234</v>
      </c>
    </row>
    <row r="2075" spans="1:5" x14ac:dyDescent="0.2">
      <c r="A2075" s="39">
        <v>11558</v>
      </c>
      <c r="B2075" s="37" t="s">
        <v>6235</v>
      </c>
      <c r="C2075" s="37" t="s">
        <v>3194</v>
      </c>
      <c r="D2075" s="37" t="s">
        <v>2320</v>
      </c>
      <c r="E2075" s="38" t="s">
        <v>6236</v>
      </c>
    </row>
    <row r="2076" spans="1:5" x14ac:dyDescent="0.2">
      <c r="A2076" s="39">
        <v>11557</v>
      </c>
      <c r="B2076" s="37" t="s">
        <v>6237</v>
      </c>
      <c r="C2076" s="37" t="s">
        <v>3194</v>
      </c>
      <c r="D2076" s="37" t="s">
        <v>2320</v>
      </c>
      <c r="E2076" s="38" t="s">
        <v>6238</v>
      </c>
    </row>
    <row r="2077" spans="1:5" x14ac:dyDescent="0.2">
      <c r="A2077" s="39">
        <v>2759</v>
      </c>
      <c r="B2077" s="37" t="s">
        <v>6239</v>
      </c>
      <c r="C2077" s="37" t="s">
        <v>2316</v>
      </c>
      <c r="D2077" s="37" t="s">
        <v>2317</v>
      </c>
      <c r="E2077" s="38" t="s">
        <v>4819</v>
      </c>
    </row>
    <row r="2078" spans="1:5" x14ac:dyDescent="0.2">
      <c r="A2078" s="39">
        <v>38124</v>
      </c>
      <c r="B2078" s="37" t="s">
        <v>6240</v>
      </c>
      <c r="C2078" s="37" t="s">
        <v>2316</v>
      </c>
      <c r="D2078" s="37" t="s">
        <v>2317</v>
      </c>
      <c r="E2078" s="38" t="s">
        <v>6241</v>
      </c>
    </row>
    <row r="2079" spans="1:5" x14ac:dyDescent="0.2">
      <c r="A2079" s="39">
        <v>38380</v>
      </c>
      <c r="B2079" s="37" t="s">
        <v>6242</v>
      </c>
      <c r="C2079" s="37" t="s">
        <v>2316</v>
      </c>
      <c r="D2079" s="37" t="s">
        <v>2320</v>
      </c>
      <c r="E2079" s="38" t="s">
        <v>6243</v>
      </c>
    </row>
    <row r="2080" spans="1:5" x14ac:dyDescent="0.2">
      <c r="A2080" s="39">
        <v>20059</v>
      </c>
      <c r="B2080" s="37" t="s">
        <v>6244</v>
      </c>
      <c r="C2080" s="37" t="s">
        <v>2316</v>
      </c>
      <c r="D2080" s="37" t="s">
        <v>2320</v>
      </c>
      <c r="E2080" s="38" t="s">
        <v>6245</v>
      </c>
    </row>
    <row r="2081" spans="1:5" x14ac:dyDescent="0.2">
      <c r="A2081" s="39">
        <v>42429</v>
      </c>
      <c r="B2081" s="37" t="s">
        <v>6246</v>
      </c>
      <c r="C2081" s="37" t="s">
        <v>2316</v>
      </c>
      <c r="D2081" s="37" t="s">
        <v>2320</v>
      </c>
      <c r="E2081" s="38" t="s">
        <v>6247</v>
      </c>
    </row>
    <row r="2082" spans="1:5" x14ac:dyDescent="0.2">
      <c r="A2082" s="39">
        <v>39616</v>
      </c>
      <c r="B2082" s="37" t="s">
        <v>6248</v>
      </c>
      <c r="C2082" s="37" t="s">
        <v>2316</v>
      </c>
      <c r="D2082" s="37" t="s">
        <v>2317</v>
      </c>
      <c r="E2082" s="38" t="s">
        <v>6249</v>
      </c>
    </row>
    <row r="2083" spans="1:5" x14ac:dyDescent="0.2">
      <c r="A2083" s="39">
        <v>39618</v>
      </c>
      <c r="B2083" s="37" t="s">
        <v>6250</v>
      </c>
      <c r="C2083" s="37" t="s">
        <v>2316</v>
      </c>
      <c r="D2083" s="37" t="s">
        <v>2320</v>
      </c>
      <c r="E2083" s="38" t="s">
        <v>6251</v>
      </c>
    </row>
    <row r="2084" spans="1:5" x14ac:dyDescent="0.2">
      <c r="A2084" s="39">
        <v>39619</v>
      </c>
      <c r="B2084" s="37" t="s">
        <v>6252</v>
      </c>
      <c r="C2084" s="37" t="s">
        <v>2316</v>
      </c>
      <c r="D2084" s="37" t="s">
        <v>2320</v>
      </c>
      <c r="E2084" s="38" t="s">
        <v>6253</v>
      </c>
    </row>
    <row r="2085" spans="1:5" x14ac:dyDescent="0.2">
      <c r="A2085" s="39">
        <v>39613</v>
      </c>
      <c r="B2085" s="37" t="s">
        <v>6254</v>
      </c>
      <c r="C2085" s="37" t="s">
        <v>2316</v>
      </c>
      <c r="D2085" s="37" t="s">
        <v>2320</v>
      </c>
      <c r="E2085" s="38" t="s">
        <v>6255</v>
      </c>
    </row>
    <row r="2086" spans="1:5" x14ac:dyDescent="0.2">
      <c r="A2086" s="39">
        <v>39614</v>
      </c>
      <c r="B2086" s="37" t="s">
        <v>6256</v>
      </c>
      <c r="C2086" s="37" t="s">
        <v>2316</v>
      </c>
      <c r="D2086" s="37" t="s">
        <v>2320</v>
      </c>
      <c r="E2086" s="38" t="s">
        <v>6257</v>
      </c>
    </row>
    <row r="2087" spans="1:5" x14ac:dyDescent="0.2">
      <c r="A2087" s="39">
        <v>38538</v>
      </c>
      <c r="B2087" s="37" t="s">
        <v>6258</v>
      </c>
      <c r="C2087" s="37" t="s">
        <v>2336</v>
      </c>
      <c r="D2087" s="37" t="s">
        <v>2317</v>
      </c>
      <c r="E2087" s="38" t="s">
        <v>6259</v>
      </c>
    </row>
    <row r="2088" spans="1:5" x14ac:dyDescent="0.2">
      <c r="A2088" s="39">
        <v>38539</v>
      </c>
      <c r="B2088" s="37" t="s">
        <v>6260</v>
      </c>
      <c r="C2088" s="37" t="s">
        <v>2336</v>
      </c>
      <c r="D2088" s="37" t="s">
        <v>2320</v>
      </c>
      <c r="E2088" s="38" t="s">
        <v>6261</v>
      </c>
    </row>
    <row r="2089" spans="1:5" x14ac:dyDescent="0.2">
      <c r="A2089" s="39">
        <v>38540</v>
      </c>
      <c r="B2089" s="37" t="s">
        <v>6262</v>
      </c>
      <c r="C2089" s="37" t="s">
        <v>2336</v>
      </c>
      <c r="D2089" s="37" t="s">
        <v>2320</v>
      </c>
      <c r="E2089" s="38" t="s">
        <v>6263</v>
      </c>
    </row>
    <row r="2090" spans="1:5" x14ac:dyDescent="0.2">
      <c r="A2090" s="39">
        <v>38384</v>
      </c>
      <c r="B2090" s="37" t="s">
        <v>6264</v>
      </c>
      <c r="C2090" s="37" t="s">
        <v>2316</v>
      </c>
      <c r="D2090" s="37" t="s">
        <v>2320</v>
      </c>
      <c r="E2090" s="38" t="s">
        <v>6265</v>
      </c>
    </row>
    <row r="2091" spans="1:5" x14ac:dyDescent="0.2">
      <c r="A2091" s="39">
        <v>13</v>
      </c>
      <c r="B2091" s="37" t="s">
        <v>6266</v>
      </c>
      <c r="C2091" s="37" t="s">
        <v>2435</v>
      </c>
      <c r="D2091" s="37" t="s">
        <v>2320</v>
      </c>
      <c r="E2091" s="38" t="s">
        <v>6267</v>
      </c>
    </row>
    <row r="2092" spans="1:5" x14ac:dyDescent="0.2">
      <c r="A2092" s="39">
        <v>2762</v>
      </c>
      <c r="B2092" s="37" t="s">
        <v>2214</v>
      </c>
      <c r="C2092" s="37" t="s">
        <v>2336</v>
      </c>
      <c r="D2092" s="37" t="s">
        <v>2320</v>
      </c>
      <c r="E2092" s="38" t="s">
        <v>6268</v>
      </c>
    </row>
    <row r="2093" spans="1:5" x14ac:dyDescent="0.2">
      <c r="A2093" s="39">
        <v>21142</v>
      </c>
      <c r="B2093" s="37" t="s">
        <v>6269</v>
      </c>
      <c r="C2093" s="37" t="s">
        <v>2316</v>
      </c>
      <c r="D2093" s="37" t="s">
        <v>2320</v>
      </c>
      <c r="E2093" s="38" t="s">
        <v>6270</v>
      </c>
    </row>
    <row r="2094" spans="1:5" x14ac:dyDescent="0.2">
      <c r="A2094" s="39">
        <v>4223</v>
      </c>
      <c r="B2094" s="37" t="s">
        <v>6271</v>
      </c>
      <c r="C2094" s="37" t="s">
        <v>2438</v>
      </c>
      <c r="D2094" s="37" t="s">
        <v>2317</v>
      </c>
      <c r="E2094" s="38" t="s">
        <v>6272</v>
      </c>
    </row>
    <row r="2095" spans="1:5" x14ac:dyDescent="0.2">
      <c r="A2095" s="39">
        <v>37372</v>
      </c>
      <c r="B2095" s="37" t="s">
        <v>6273</v>
      </c>
      <c r="C2095" s="37" t="s">
        <v>2660</v>
      </c>
      <c r="D2095" s="37" t="s">
        <v>2317</v>
      </c>
      <c r="E2095" s="38" t="s">
        <v>6274</v>
      </c>
    </row>
    <row r="2096" spans="1:5" x14ac:dyDescent="0.2">
      <c r="A2096" s="39">
        <v>40863</v>
      </c>
      <c r="B2096" s="37" t="s">
        <v>6275</v>
      </c>
      <c r="C2096" s="37" t="s">
        <v>2663</v>
      </c>
      <c r="D2096" s="37" t="s">
        <v>2317</v>
      </c>
      <c r="E2096" s="38" t="s">
        <v>6276</v>
      </c>
    </row>
    <row r="2097" spans="1:5" x14ac:dyDescent="0.2">
      <c r="A2097" s="39">
        <v>38475</v>
      </c>
      <c r="B2097" s="37" t="s">
        <v>6277</v>
      </c>
      <c r="C2097" s="37" t="s">
        <v>2316</v>
      </c>
      <c r="D2097" s="37" t="s">
        <v>2320</v>
      </c>
      <c r="E2097" s="38" t="s">
        <v>6278</v>
      </c>
    </row>
    <row r="2098" spans="1:5" x14ac:dyDescent="0.2">
      <c r="A2098" s="39">
        <v>38474</v>
      </c>
      <c r="B2098" s="37" t="s">
        <v>6279</v>
      </c>
      <c r="C2098" s="37" t="s">
        <v>2316</v>
      </c>
      <c r="D2098" s="37" t="s">
        <v>2320</v>
      </c>
      <c r="E2098" s="38" t="s">
        <v>6280</v>
      </c>
    </row>
    <row r="2099" spans="1:5" x14ac:dyDescent="0.2">
      <c r="A2099" s="39">
        <v>10886</v>
      </c>
      <c r="B2099" s="37" t="s">
        <v>6281</v>
      </c>
      <c r="C2099" s="37" t="s">
        <v>2316</v>
      </c>
      <c r="D2099" s="37" t="s">
        <v>2320</v>
      </c>
      <c r="E2099" s="38" t="s">
        <v>6282</v>
      </c>
    </row>
    <row r="2100" spans="1:5" x14ac:dyDescent="0.2">
      <c r="A2100" s="39">
        <v>10888</v>
      </c>
      <c r="B2100" s="37" t="s">
        <v>6283</v>
      </c>
      <c r="C2100" s="37" t="s">
        <v>2316</v>
      </c>
      <c r="D2100" s="37" t="s">
        <v>2320</v>
      </c>
      <c r="E2100" s="38" t="s">
        <v>6284</v>
      </c>
    </row>
    <row r="2101" spans="1:5" x14ac:dyDescent="0.2">
      <c r="A2101" s="39">
        <v>10889</v>
      </c>
      <c r="B2101" s="37" t="s">
        <v>6285</v>
      </c>
      <c r="C2101" s="37" t="s">
        <v>2316</v>
      </c>
      <c r="D2101" s="37" t="s">
        <v>2320</v>
      </c>
      <c r="E2101" s="38" t="s">
        <v>6286</v>
      </c>
    </row>
    <row r="2102" spans="1:5" x14ac:dyDescent="0.2">
      <c r="A2102" s="39">
        <v>10890</v>
      </c>
      <c r="B2102" s="37" t="s">
        <v>6287</v>
      </c>
      <c r="C2102" s="37" t="s">
        <v>2316</v>
      </c>
      <c r="D2102" s="37" t="s">
        <v>2320</v>
      </c>
      <c r="E2102" s="38" t="s">
        <v>6288</v>
      </c>
    </row>
    <row r="2103" spans="1:5" x14ac:dyDescent="0.2">
      <c r="A2103" s="39">
        <v>10891</v>
      </c>
      <c r="B2103" s="37" t="s">
        <v>6289</v>
      </c>
      <c r="C2103" s="37" t="s">
        <v>2316</v>
      </c>
      <c r="D2103" s="37" t="s">
        <v>2320</v>
      </c>
      <c r="E2103" s="38" t="s">
        <v>6290</v>
      </c>
    </row>
    <row r="2104" spans="1:5" x14ac:dyDescent="0.2">
      <c r="A2104" s="39">
        <v>10892</v>
      </c>
      <c r="B2104" s="37" t="s">
        <v>6291</v>
      </c>
      <c r="C2104" s="37" t="s">
        <v>2316</v>
      </c>
      <c r="D2104" s="37" t="s">
        <v>2317</v>
      </c>
      <c r="E2104" s="38" t="s">
        <v>6292</v>
      </c>
    </row>
    <row r="2105" spans="1:5" x14ac:dyDescent="0.2">
      <c r="A2105" s="39">
        <v>20977</v>
      </c>
      <c r="B2105" s="37" t="s">
        <v>6293</v>
      </c>
      <c r="C2105" s="37" t="s">
        <v>2316</v>
      </c>
      <c r="D2105" s="37" t="s">
        <v>2320</v>
      </c>
      <c r="E2105" s="38" t="s">
        <v>6294</v>
      </c>
    </row>
    <row r="2106" spans="1:5" x14ac:dyDescent="0.2">
      <c r="A2106" s="39">
        <v>3073</v>
      </c>
      <c r="B2106" s="37" t="s">
        <v>6295</v>
      </c>
      <c r="C2106" s="37" t="s">
        <v>2316</v>
      </c>
      <c r="D2106" s="37" t="s">
        <v>2320</v>
      </c>
      <c r="E2106" s="38" t="s">
        <v>6296</v>
      </c>
    </row>
    <row r="2107" spans="1:5" x14ac:dyDescent="0.2">
      <c r="A2107" s="39">
        <v>3068</v>
      </c>
      <c r="B2107" s="37" t="s">
        <v>6297</v>
      </c>
      <c r="C2107" s="37" t="s">
        <v>2316</v>
      </c>
      <c r="D2107" s="37" t="s">
        <v>2320</v>
      </c>
      <c r="E2107" s="38" t="s">
        <v>6298</v>
      </c>
    </row>
    <row r="2108" spans="1:5" x14ac:dyDescent="0.2">
      <c r="A2108" s="39">
        <v>3074</v>
      </c>
      <c r="B2108" s="37" t="s">
        <v>6299</v>
      </c>
      <c r="C2108" s="37" t="s">
        <v>2316</v>
      </c>
      <c r="D2108" s="37" t="s">
        <v>2320</v>
      </c>
      <c r="E2108" s="38" t="s">
        <v>6300</v>
      </c>
    </row>
    <row r="2109" spans="1:5" x14ac:dyDescent="0.2">
      <c r="A2109" s="39">
        <v>3076</v>
      </c>
      <c r="B2109" s="37" t="s">
        <v>6301</v>
      </c>
      <c r="C2109" s="37" t="s">
        <v>2316</v>
      </c>
      <c r="D2109" s="37" t="s">
        <v>2320</v>
      </c>
      <c r="E2109" s="38" t="s">
        <v>6302</v>
      </c>
    </row>
    <row r="2110" spans="1:5" x14ac:dyDescent="0.2">
      <c r="A2110" s="39">
        <v>3072</v>
      </c>
      <c r="B2110" s="37" t="s">
        <v>6303</v>
      </c>
      <c r="C2110" s="37" t="s">
        <v>2316</v>
      </c>
      <c r="D2110" s="37" t="s">
        <v>2320</v>
      </c>
      <c r="E2110" s="38" t="s">
        <v>6304</v>
      </c>
    </row>
    <row r="2111" spans="1:5" x14ac:dyDescent="0.2">
      <c r="A2111" s="39">
        <v>3075</v>
      </c>
      <c r="B2111" s="37" t="s">
        <v>6305</v>
      </c>
      <c r="C2111" s="37" t="s">
        <v>2316</v>
      </c>
      <c r="D2111" s="37" t="s">
        <v>2320</v>
      </c>
      <c r="E2111" s="38" t="s">
        <v>6306</v>
      </c>
    </row>
    <row r="2112" spans="1:5" x14ac:dyDescent="0.2">
      <c r="A2112" s="39">
        <v>10780</v>
      </c>
      <c r="B2112" s="37" t="s">
        <v>6307</v>
      </c>
      <c r="C2112" s="37" t="s">
        <v>2316</v>
      </c>
      <c r="D2112" s="37" t="s">
        <v>2320</v>
      </c>
      <c r="E2112" s="38" t="s">
        <v>6308</v>
      </c>
    </row>
    <row r="2113" spans="1:5" x14ac:dyDescent="0.2">
      <c r="A2113" s="39">
        <v>10781</v>
      </c>
      <c r="B2113" s="37" t="s">
        <v>6309</v>
      </c>
      <c r="C2113" s="37" t="s">
        <v>2316</v>
      </c>
      <c r="D2113" s="37" t="s">
        <v>2320</v>
      </c>
      <c r="E2113" s="38" t="s">
        <v>6310</v>
      </c>
    </row>
    <row r="2114" spans="1:5" x14ac:dyDescent="0.2">
      <c r="A2114" s="39">
        <v>20106</v>
      </c>
      <c r="B2114" s="37" t="s">
        <v>6311</v>
      </c>
      <c r="C2114" s="37" t="s">
        <v>2316</v>
      </c>
      <c r="D2114" s="37" t="s">
        <v>2320</v>
      </c>
      <c r="E2114" s="38" t="s">
        <v>5376</v>
      </c>
    </row>
    <row r="2115" spans="1:5" x14ac:dyDescent="0.2">
      <c r="A2115" s="39">
        <v>20107</v>
      </c>
      <c r="B2115" s="37" t="s">
        <v>6312</v>
      </c>
      <c r="C2115" s="37" t="s">
        <v>2316</v>
      </c>
      <c r="D2115" s="37" t="s">
        <v>2320</v>
      </c>
      <c r="E2115" s="38" t="s">
        <v>6313</v>
      </c>
    </row>
    <row r="2116" spans="1:5" x14ac:dyDescent="0.2">
      <c r="A2116" s="39">
        <v>20108</v>
      </c>
      <c r="B2116" s="37" t="s">
        <v>6314</v>
      </c>
      <c r="C2116" s="37" t="s">
        <v>2316</v>
      </c>
      <c r="D2116" s="37" t="s">
        <v>2320</v>
      </c>
      <c r="E2116" s="38" t="s">
        <v>6315</v>
      </c>
    </row>
    <row r="2117" spans="1:5" x14ac:dyDescent="0.2">
      <c r="A2117" s="39">
        <v>20109</v>
      </c>
      <c r="B2117" s="37" t="s">
        <v>6316</v>
      </c>
      <c r="C2117" s="37" t="s">
        <v>2316</v>
      </c>
      <c r="D2117" s="37" t="s">
        <v>2320</v>
      </c>
      <c r="E2117" s="38" t="s">
        <v>6308</v>
      </c>
    </row>
    <row r="2118" spans="1:5" x14ac:dyDescent="0.2">
      <c r="A2118" s="39">
        <v>43612</v>
      </c>
      <c r="B2118" s="37" t="s">
        <v>6317</v>
      </c>
      <c r="C2118" s="37" t="s">
        <v>5075</v>
      </c>
      <c r="D2118" s="37" t="s">
        <v>2320</v>
      </c>
      <c r="E2118" s="38" t="s">
        <v>6318</v>
      </c>
    </row>
    <row r="2119" spans="1:5" x14ac:dyDescent="0.2">
      <c r="A2119" s="39">
        <v>43613</v>
      </c>
      <c r="B2119" s="37" t="s">
        <v>6319</v>
      </c>
      <c r="C2119" s="37" t="s">
        <v>5075</v>
      </c>
      <c r="D2119" s="37" t="s">
        <v>2320</v>
      </c>
      <c r="E2119" s="38" t="s">
        <v>6320</v>
      </c>
    </row>
    <row r="2120" spans="1:5" x14ac:dyDescent="0.2">
      <c r="A2120" s="39">
        <v>11480</v>
      </c>
      <c r="B2120" s="37" t="s">
        <v>6321</v>
      </c>
      <c r="C2120" s="37" t="s">
        <v>5075</v>
      </c>
      <c r="D2120" s="37" t="s">
        <v>2320</v>
      </c>
      <c r="E2120" s="38" t="s">
        <v>6322</v>
      </c>
    </row>
    <row r="2121" spans="1:5" x14ac:dyDescent="0.2">
      <c r="A2121" s="39">
        <v>11469</v>
      </c>
      <c r="B2121" s="37" t="s">
        <v>6323</v>
      </c>
      <c r="C2121" s="37" t="s">
        <v>2316</v>
      </c>
      <c r="D2121" s="37" t="s">
        <v>2320</v>
      </c>
      <c r="E2121" s="38" t="s">
        <v>6324</v>
      </c>
    </row>
    <row r="2122" spans="1:5" x14ac:dyDescent="0.2">
      <c r="A2122" s="39">
        <v>11468</v>
      </c>
      <c r="B2122" s="37" t="s">
        <v>6325</v>
      </c>
      <c r="C2122" s="37" t="s">
        <v>2316</v>
      </c>
      <c r="D2122" s="37" t="s">
        <v>2320</v>
      </c>
      <c r="E2122" s="38" t="s">
        <v>2439</v>
      </c>
    </row>
    <row r="2123" spans="1:5" x14ac:dyDescent="0.2">
      <c r="A2123" s="39">
        <v>11484</v>
      </c>
      <c r="B2123" s="37" t="s">
        <v>6326</v>
      </c>
      <c r="C2123" s="37" t="s">
        <v>2316</v>
      </c>
      <c r="D2123" s="37" t="s">
        <v>2320</v>
      </c>
      <c r="E2123" s="38" t="s">
        <v>6327</v>
      </c>
    </row>
    <row r="2124" spans="1:5" x14ac:dyDescent="0.2">
      <c r="A2124" s="39">
        <v>38155</v>
      </c>
      <c r="B2124" s="37" t="s">
        <v>6328</v>
      </c>
      <c r="C2124" s="37" t="s">
        <v>2316</v>
      </c>
      <c r="D2124" s="37" t="s">
        <v>2320</v>
      </c>
      <c r="E2124" s="38" t="s">
        <v>6329</v>
      </c>
    </row>
    <row r="2125" spans="1:5" x14ac:dyDescent="0.2">
      <c r="A2125" s="39">
        <v>11467</v>
      </c>
      <c r="B2125" s="37" t="s">
        <v>6330</v>
      </c>
      <c r="C2125" s="37" t="s">
        <v>2316</v>
      </c>
      <c r="D2125" s="37" t="s">
        <v>2320</v>
      </c>
      <c r="E2125" s="38" t="s">
        <v>6331</v>
      </c>
    </row>
    <row r="2126" spans="1:5" x14ac:dyDescent="0.2">
      <c r="A2126" s="39">
        <v>38153</v>
      </c>
      <c r="B2126" s="37" t="s">
        <v>6332</v>
      </c>
      <c r="C2126" s="37" t="s">
        <v>5075</v>
      </c>
      <c r="D2126" s="37" t="s">
        <v>2320</v>
      </c>
      <c r="E2126" s="38" t="s">
        <v>6333</v>
      </c>
    </row>
    <row r="2127" spans="1:5" x14ac:dyDescent="0.2">
      <c r="A2127" s="39">
        <v>43607</v>
      </c>
      <c r="B2127" s="37" t="s">
        <v>6334</v>
      </c>
      <c r="C2127" s="37" t="s">
        <v>5075</v>
      </c>
      <c r="D2127" s="37" t="s">
        <v>2320</v>
      </c>
      <c r="E2127" s="38" t="s">
        <v>4827</v>
      </c>
    </row>
    <row r="2128" spans="1:5" x14ac:dyDescent="0.2">
      <c r="A2128" s="39">
        <v>3080</v>
      </c>
      <c r="B2128" s="37" t="s">
        <v>6335</v>
      </c>
      <c r="C2128" s="37" t="s">
        <v>5075</v>
      </c>
      <c r="D2128" s="37" t="s">
        <v>2317</v>
      </c>
      <c r="E2128" s="38" t="s">
        <v>6336</v>
      </c>
    </row>
    <row r="2129" spans="1:5" x14ac:dyDescent="0.2">
      <c r="A2129" s="39">
        <v>3081</v>
      </c>
      <c r="B2129" s="37" t="s">
        <v>6337</v>
      </c>
      <c r="C2129" s="37" t="s">
        <v>5075</v>
      </c>
      <c r="D2129" s="37" t="s">
        <v>2320</v>
      </c>
      <c r="E2129" s="38" t="s">
        <v>6338</v>
      </c>
    </row>
    <row r="2130" spans="1:5" x14ac:dyDescent="0.2">
      <c r="A2130" s="39">
        <v>3090</v>
      </c>
      <c r="B2130" s="37" t="s">
        <v>6339</v>
      </c>
      <c r="C2130" s="37" t="s">
        <v>5075</v>
      </c>
      <c r="D2130" s="37" t="s">
        <v>2320</v>
      </c>
      <c r="E2130" s="38" t="s">
        <v>6340</v>
      </c>
    </row>
    <row r="2131" spans="1:5" x14ac:dyDescent="0.2">
      <c r="A2131" s="39">
        <v>43611</v>
      </c>
      <c r="B2131" s="37" t="s">
        <v>6341</v>
      </c>
      <c r="C2131" s="37" t="s">
        <v>5075</v>
      </c>
      <c r="D2131" s="37" t="s">
        <v>2320</v>
      </c>
      <c r="E2131" s="38" t="s">
        <v>6342</v>
      </c>
    </row>
    <row r="2132" spans="1:5" x14ac:dyDescent="0.2">
      <c r="A2132" s="39">
        <v>3103</v>
      </c>
      <c r="B2132" s="37" t="s">
        <v>6343</v>
      </c>
      <c r="C2132" s="37" t="s">
        <v>2316</v>
      </c>
      <c r="D2132" s="37" t="s">
        <v>2320</v>
      </c>
      <c r="E2132" s="38" t="s">
        <v>6344</v>
      </c>
    </row>
    <row r="2133" spans="1:5" x14ac:dyDescent="0.2">
      <c r="A2133" s="39">
        <v>3097</v>
      </c>
      <c r="B2133" s="37" t="s">
        <v>6345</v>
      </c>
      <c r="C2133" s="37" t="s">
        <v>5075</v>
      </c>
      <c r="D2133" s="37" t="s">
        <v>2320</v>
      </c>
      <c r="E2133" s="38" t="s">
        <v>6346</v>
      </c>
    </row>
    <row r="2134" spans="1:5" x14ac:dyDescent="0.2">
      <c r="A2134" s="39">
        <v>3099</v>
      </c>
      <c r="B2134" s="37" t="s">
        <v>6347</v>
      </c>
      <c r="C2134" s="37" t="s">
        <v>5075</v>
      </c>
      <c r="D2134" s="37" t="s">
        <v>2320</v>
      </c>
      <c r="E2134" s="38" t="s">
        <v>6348</v>
      </c>
    </row>
    <row r="2135" spans="1:5" x14ac:dyDescent="0.2">
      <c r="A2135" s="39">
        <v>38151</v>
      </c>
      <c r="B2135" s="37" t="s">
        <v>6349</v>
      </c>
      <c r="C2135" s="37" t="s">
        <v>5075</v>
      </c>
      <c r="D2135" s="37" t="s">
        <v>2320</v>
      </c>
      <c r="E2135" s="38" t="s">
        <v>6350</v>
      </c>
    </row>
    <row r="2136" spans="1:5" x14ac:dyDescent="0.2">
      <c r="A2136" s="39">
        <v>38152</v>
      </c>
      <c r="B2136" s="37" t="s">
        <v>6351</v>
      </c>
      <c r="C2136" s="37" t="s">
        <v>5075</v>
      </c>
      <c r="D2136" s="37" t="s">
        <v>2320</v>
      </c>
      <c r="E2136" s="38" t="s">
        <v>6352</v>
      </c>
    </row>
    <row r="2137" spans="1:5" x14ac:dyDescent="0.2">
      <c r="A2137" s="39">
        <v>43610</v>
      </c>
      <c r="B2137" s="37" t="s">
        <v>6353</v>
      </c>
      <c r="C2137" s="37" t="s">
        <v>5075</v>
      </c>
      <c r="D2137" s="37" t="s">
        <v>2320</v>
      </c>
      <c r="E2137" s="38" t="s">
        <v>6354</v>
      </c>
    </row>
    <row r="2138" spans="1:5" x14ac:dyDescent="0.2">
      <c r="A2138" s="39">
        <v>3093</v>
      </c>
      <c r="B2138" s="37" t="s">
        <v>6355</v>
      </c>
      <c r="C2138" s="37" t="s">
        <v>5075</v>
      </c>
      <c r="D2138" s="37" t="s">
        <v>2320</v>
      </c>
      <c r="E2138" s="38" t="s">
        <v>6348</v>
      </c>
    </row>
    <row r="2139" spans="1:5" x14ac:dyDescent="0.2">
      <c r="A2139" s="39">
        <v>38165</v>
      </c>
      <c r="B2139" s="37" t="s">
        <v>6356</v>
      </c>
      <c r="C2139" s="37" t="s">
        <v>5075</v>
      </c>
      <c r="D2139" s="37" t="s">
        <v>2320</v>
      </c>
      <c r="E2139" s="38" t="s">
        <v>6357</v>
      </c>
    </row>
    <row r="2140" spans="1:5" x14ac:dyDescent="0.2">
      <c r="A2140" s="39">
        <v>38177</v>
      </c>
      <c r="B2140" s="37" t="s">
        <v>6358</v>
      </c>
      <c r="C2140" s="37" t="s">
        <v>2316</v>
      </c>
      <c r="D2140" s="37" t="s">
        <v>2320</v>
      </c>
      <c r="E2140" s="38" t="s">
        <v>6359</v>
      </c>
    </row>
    <row r="2141" spans="1:5" x14ac:dyDescent="0.2">
      <c r="A2141" s="39">
        <v>11458</v>
      </c>
      <c r="B2141" s="37" t="s">
        <v>6360</v>
      </c>
      <c r="C2141" s="37" t="s">
        <v>2316</v>
      </c>
      <c r="D2141" s="37" t="s">
        <v>2320</v>
      </c>
      <c r="E2141" s="38" t="s">
        <v>6361</v>
      </c>
    </row>
    <row r="2142" spans="1:5" x14ac:dyDescent="0.2">
      <c r="A2142" s="39">
        <v>3108</v>
      </c>
      <c r="B2142" s="37" t="s">
        <v>6362</v>
      </c>
      <c r="C2142" s="37" t="s">
        <v>2316</v>
      </c>
      <c r="D2142" s="37" t="s">
        <v>2320</v>
      </c>
      <c r="E2142" s="38" t="s">
        <v>6363</v>
      </c>
    </row>
    <row r="2143" spans="1:5" x14ac:dyDescent="0.2">
      <c r="A2143" s="39">
        <v>3105</v>
      </c>
      <c r="B2143" s="37" t="s">
        <v>6364</v>
      </c>
      <c r="C2143" s="37" t="s">
        <v>2316</v>
      </c>
      <c r="D2143" s="37" t="s">
        <v>2320</v>
      </c>
      <c r="E2143" s="38" t="s">
        <v>6365</v>
      </c>
    </row>
    <row r="2144" spans="1:5" x14ac:dyDescent="0.2">
      <c r="A2144" s="39">
        <v>38178</v>
      </c>
      <c r="B2144" s="37" t="s">
        <v>6366</v>
      </c>
      <c r="C2144" s="37" t="s">
        <v>2316</v>
      </c>
      <c r="D2144" s="37" t="s">
        <v>2320</v>
      </c>
      <c r="E2144" s="38" t="s">
        <v>6265</v>
      </c>
    </row>
    <row r="2145" spans="1:5" x14ac:dyDescent="0.2">
      <c r="A2145" s="39">
        <v>43575</v>
      </c>
      <c r="B2145" s="37" t="s">
        <v>6367</v>
      </c>
      <c r="C2145" s="37" t="s">
        <v>2316</v>
      </c>
      <c r="D2145" s="37" t="s">
        <v>2320</v>
      </c>
      <c r="E2145" s="38" t="s">
        <v>6368</v>
      </c>
    </row>
    <row r="2146" spans="1:5" x14ac:dyDescent="0.2">
      <c r="A2146" s="39">
        <v>43577</v>
      </c>
      <c r="B2146" s="37" t="s">
        <v>6369</v>
      </c>
      <c r="C2146" s="37" t="s">
        <v>2316</v>
      </c>
      <c r="D2146" s="37" t="s">
        <v>2320</v>
      </c>
      <c r="E2146" s="38" t="s">
        <v>6370</v>
      </c>
    </row>
    <row r="2147" spans="1:5" x14ac:dyDescent="0.2">
      <c r="A2147" s="39">
        <v>43458</v>
      </c>
      <c r="B2147" s="37" t="s">
        <v>6371</v>
      </c>
      <c r="C2147" s="37" t="s">
        <v>2660</v>
      </c>
      <c r="D2147" s="37" t="s">
        <v>2317</v>
      </c>
      <c r="E2147" s="38" t="s">
        <v>6372</v>
      </c>
    </row>
    <row r="2148" spans="1:5" x14ac:dyDescent="0.2">
      <c r="A2148" s="39">
        <v>43470</v>
      </c>
      <c r="B2148" s="37" t="s">
        <v>6373</v>
      </c>
      <c r="C2148" s="37" t="s">
        <v>2663</v>
      </c>
      <c r="D2148" s="37" t="s">
        <v>2317</v>
      </c>
      <c r="E2148" s="38" t="s">
        <v>5005</v>
      </c>
    </row>
    <row r="2149" spans="1:5" x14ac:dyDescent="0.2">
      <c r="A2149" s="39">
        <v>43459</v>
      </c>
      <c r="B2149" s="37" t="s">
        <v>6374</v>
      </c>
      <c r="C2149" s="37" t="s">
        <v>2660</v>
      </c>
      <c r="D2149" s="37" t="s">
        <v>2317</v>
      </c>
      <c r="E2149" s="38" t="s">
        <v>6375</v>
      </c>
    </row>
    <row r="2150" spans="1:5" x14ac:dyDescent="0.2">
      <c r="A2150" s="39">
        <v>43471</v>
      </c>
      <c r="B2150" s="37" t="s">
        <v>6376</v>
      </c>
      <c r="C2150" s="37" t="s">
        <v>2663</v>
      </c>
      <c r="D2150" s="37" t="s">
        <v>2317</v>
      </c>
      <c r="E2150" s="38" t="s">
        <v>6377</v>
      </c>
    </row>
    <row r="2151" spans="1:5" x14ac:dyDescent="0.2">
      <c r="A2151" s="39">
        <v>43460</v>
      </c>
      <c r="B2151" s="37" t="s">
        <v>6378</v>
      </c>
      <c r="C2151" s="37" t="s">
        <v>2660</v>
      </c>
      <c r="D2151" s="37" t="s">
        <v>2317</v>
      </c>
      <c r="E2151" s="38" t="s">
        <v>6379</v>
      </c>
    </row>
    <row r="2152" spans="1:5" x14ac:dyDescent="0.2">
      <c r="A2152" s="39">
        <v>43472</v>
      </c>
      <c r="B2152" s="37" t="s">
        <v>6380</v>
      </c>
      <c r="C2152" s="37" t="s">
        <v>2663</v>
      </c>
      <c r="D2152" s="37" t="s">
        <v>2317</v>
      </c>
      <c r="E2152" s="38" t="s">
        <v>6381</v>
      </c>
    </row>
    <row r="2153" spans="1:5" x14ac:dyDescent="0.2">
      <c r="A2153" s="39">
        <v>43461</v>
      </c>
      <c r="B2153" s="37" t="s">
        <v>6382</v>
      </c>
      <c r="C2153" s="37" t="s">
        <v>2660</v>
      </c>
      <c r="D2153" s="37" t="s">
        <v>2317</v>
      </c>
      <c r="E2153" s="38" t="s">
        <v>6383</v>
      </c>
    </row>
    <row r="2154" spans="1:5" x14ac:dyDescent="0.2">
      <c r="A2154" s="39">
        <v>43473</v>
      </c>
      <c r="B2154" s="37" t="s">
        <v>6384</v>
      </c>
      <c r="C2154" s="37" t="s">
        <v>2663</v>
      </c>
      <c r="D2154" s="37" t="s">
        <v>2317</v>
      </c>
      <c r="E2154" s="38" t="s">
        <v>6385</v>
      </c>
    </row>
    <row r="2155" spans="1:5" x14ac:dyDescent="0.2">
      <c r="A2155" s="39">
        <v>43463</v>
      </c>
      <c r="B2155" s="37" t="s">
        <v>6386</v>
      </c>
      <c r="C2155" s="37" t="s">
        <v>2660</v>
      </c>
      <c r="D2155" s="37" t="s">
        <v>2317</v>
      </c>
      <c r="E2155" s="38" t="s">
        <v>3504</v>
      </c>
    </row>
    <row r="2156" spans="1:5" x14ac:dyDescent="0.2">
      <c r="A2156" s="39">
        <v>43475</v>
      </c>
      <c r="B2156" s="37" t="s">
        <v>6387</v>
      </c>
      <c r="C2156" s="37" t="s">
        <v>2663</v>
      </c>
      <c r="D2156" s="37" t="s">
        <v>2317</v>
      </c>
      <c r="E2156" s="38" t="s">
        <v>6388</v>
      </c>
    </row>
    <row r="2157" spans="1:5" x14ac:dyDescent="0.2">
      <c r="A2157" s="39">
        <v>43462</v>
      </c>
      <c r="B2157" s="37" t="s">
        <v>6389</v>
      </c>
      <c r="C2157" s="37" t="s">
        <v>2660</v>
      </c>
      <c r="D2157" s="37" t="s">
        <v>2317</v>
      </c>
      <c r="E2157" s="38" t="s">
        <v>6390</v>
      </c>
    </row>
    <row r="2158" spans="1:5" x14ac:dyDescent="0.2">
      <c r="A2158" s="39">
        <v>43474</v>
      </c>
      <c r="B2158" s="37" t="s">
        <v>6391</v>
      </c>
      <c r="C2158" s="37" t="s">
        <v>2663</v>
      </c>
      <c r="D2158" s="37" t="s">
        <v>2317</v>
      </c>
      <c r="E2158" s="38" t="s">
        <v>6392</v>
      </c>
    </row>
    <row r="2159" spans="1:5" x14ac:dyDescent="0.2">
      <c r="A2159" s="39">
        <v>43464</v>
      </c>
      <c r="B2159" s="37" t="s">
        <v>6393</v>
      </c>
      <c r="C2159" s="37" t="s">
        <v>2660</v>
      </c>
      <c r="D2159" s="37" t="s">
        <v>2317</v>
      </c>
      <c r="E2159" s="38" t="s">
        <v>6390</v>
      </c>
    </row>
    <row r="2160" spans="1:5" x14ac:dyDescent="0.2">
      <c r="A2160" s="39">
        <v>43476</v>
      </c>
      <c r="B2160" s="37" t="s">
        <v>6394</v>
      </c>
      <c r="C2160" s="37" t="s">
        <v>2663</v>
      </c>
      <c r="D2160" s="37" t="s">
        <v>2317</v>
      </c>
      <c r="E2160" s="38" t="s">
        <v>6390</v>
      </c>
    </row>
    <row r="2161" spans="1:5" x14ac:dyDescent="0.2">
      <c r="A2161" s="39">
        <v>43465</v>
      </c>
      <c r="B2161" s="37" t="s">
        <v>6395</v>
      </c>
      <c r="C2161" s="37" t="s">
        <v>2660</v>
      </c>
      <c r="D2161" s="37" t="s">
        <v>2317</v>
      </c>
      <c r="E2161" s="38" t="s">
        <v>3851</v>
      </c>
    </row>
    <row r="2162" spans="1:5" x14ac:dyDescent="0.2">
      <c r="A2162" s="39">
        <v>43477</v>
      </c>
      <c r="B2162" s="37" t="s">
        <v>6396</v>
      </c>
      <c r="C2162" s="37" t="s">
        <v>2663</v>
      </c>
      <c r="D2162" s="37" t="s">
        <v>2317</v>
      </c>
      <c r="E2162" s="38" t="s">
        <v>6397</v>
      </c>
    </row>
    <row r="2163" spans="1:5" x14ac:dyDescent="0.2">
      <c r="A2163" s="39">
        <v>43466</v>
      </c>
      <c r="B2163" s="37" t="s">
        <v>6398</v>
      </c>
      <c r="C2163" s="37" t="s">
        <v>2660</v>
      </c>
      <c r="D2163" s="37" t="s">
        <v>2317</v>
      </c>
      <c r="E2163" s="38" t="s">
        <v>2400</v>
      </c>
    </row>
    <row r="2164" spans="1:5" x14ac:dyDescent="0.2">
      <c r="A2164" s="39">
        <v>43478</v>
      </c>
      <c r="B2164" s="37" t="s">
        <v>6399</v>
      </c>
      <c r="C2164" s="37" t="s">
        <v>2663</v>
      </c>
      <c r="D2164" s="37" t="s">
        <v>2317</v>
      </c>
      <c r="E2164" s="38" t="s">
        <v>6400</v>
      </c>
    </row>
    <row r="2165" spans="1:5" x14ac:dyDescent="0.2">
      <c r="A2165" s="39">
        <v>43467</v>
      </c>
      <c r="B2165" s="37" t="s">
        <v>6401</v>
      </c>
      <c r="C2165" s="37" t="s">
        <v>2660</v>
      </c>
      <c r="D2165" s="37" t="s">
        <v>2317</v>
      </c>
      <c r="E2165" s="38" t="s">
        <v>4650</v>
      </c>
    </row>
    <row r="2166" spans="1:5" x14ac:dyDescent="0.2">
      <c r="A2166" s="39">
        <v>43479</v>
      </c>
      <c r="B2166" s="37" t="s">
        <v>6402</v>
      </c>
      <c r="C2166" s="37" t="s">
        <v>2663</v>
      </c>
      <c r="D2166" s="37" t="s">
        <v>2317</v>
      </c>
      <c r="E2166" s="38" t="s">
        <v>6403</v>
      </c>
    </row>
    <row r="2167" spans="1:5" x14ac:dyDescent="0.2">
      <c r="A2167" s="39">
        <v>43468</v>
      </c>
      <c r="B2167" s="37" t="s">
        <v>6404</v>
      </c>
      <c r="C2167" s="37" t="s">
        <v>2660</v>
      </c>
      <c r="D2167" s="37" t="s">
        <v>2317</v>
      </c>
      <c r="E2167" s="38" t="s">
        <v>6116</v>
      </c>
    </row>
    <row r="2168" spans="1:5" x14ac:dyDescent="0.2">
      <c r="A2168" s="39">
        <v>43480</v>
      </c>
      <c r="B2168" s="37" t="s">
        <v>6405</v>
      </c>
      <c r="C2168" s="37" t="s">
        <v>2663</v>
      </c>
      <c r="D2168" s="37" t="s">
        <v>2317</v>
      </c>
      <c r="E2168" s="38" t="s">
        <v>6406</v>
      </c>
    </row>
    <row r="2169" spans="1:5" x14ac:dyDescent="0.2">
      <c r="A2169" s="39">
        <v>43469</v>
      </c>
      <c r="B2169" s="37" t="s">
        <v>6407</v>
      </c>
      <c r="C2169" s="37" t="s">
        <v>2660</v>
      </c>
      <c r="D2169" s="37" t="s">
        <v>2317</v>
      </c>
      <c r="E2169" s="38" t="s">
        <v>2351</v>
      </c>
    </row>
    <row r="2170" spans="1:5" x14ac:dyDescent="0.2">
      <c r="A2170" s="39">
        <v>43481</v>
      </c>
      <c r="B2170" s="37" t="s">
        <v>6408</v>
      </c>
      <c r="C2170" s="37" t="s">
        <v>2663</v>
      </c>
      <c r="D2170" s="37" t="s">
        <v>2317</v>
      </c>
      <c r="E2170" s="38" t="s">
        <v>6409</v>
      </c>
    </row>
    <row r="2171" spans="1:5" x14ac:dyDescent="0.2">
      <c r="A2171" s="39">
        <v>3119</v>
      </c>
      <c r="B2171" s="37" t="s">
        <v>6410</v>
      </c>
      <c r="C2171" s="37" t="s">
        <v>2316</v>
      </c>
      <c r="D2171" s="37" t="s">
        <v>2320</v>
      </c>
      <c r="E2171" s="38" t="s">
        <v>4308</v>
      </c>
    </row>
    <row r="2172" spans="1:5" x14ac:dyDescent="0.2">
      <c r="A2172" s="39">
        <v>3122</v>
      </c>
      <c r="B2172" s="37" t="s">
        <v>6411</v>
      </c>
      <c r="C2172" s="37" t="s">
        <v>2316</v>
      </c>
      <c r="D2172" s="37" t="s">
        <v>2320</v>
      </c>
      <c r="E2172" s="38" t="s">
        <v>6412</v>
      </c>
    </row>
    <row r="2173" spans="1:5" x14ac:dyDescent="0.2">
      <c r="A2173" s="39">
        <v>3121</v>
      </c>
      <c r="B2173" s="37" t="s">
        <v>6413</v>
      </c>
      <c r="C2173" s="37" t="s">
        <v>2316</v>
      </c>
      <c r="D2173" s="37" t="s">
        <v>2320</v>
      </c>
      <c r="E2173" s="38" t="s">
        <v>6414</v>
      </c>
    </row>
    <row r="2174" spans="1:5" x14ac:dyDescent="0.2">
      <c r="A2174" s="39">
        <v>3120</v>
      </c>
      <c r="B2174" s="37" t="s">
        <v>6415</v>
      </c>
      <c r="C2174" s="37" t="s">
        <v>2316</v>
      </c>
      <c r="D2174" s="37" t="s">
        <v>2320</v>
      </c>
      <c r="E2174" s="38" t="s">
        <v>2463</v>
      </c>
    </row>
    <row r="2175" spans="1:5" x14ac:dyDescent="0.2">
      <c r="A2175" s="39">
        <v>11455</v>
      </c>
      <c r="B2175" s="37" t="s">
        <v>6416</v>
      </c>
      <c r="C2175" s="37" t="s">
        <v>2316</v>
      </c>
      <c r="D2175" s="37" t="s">
        <v>2320</v>
      </c>
      <c r="E2175" s="38" t="s">
        <v>6417</v>
      </c>
    </row>
    <row r="2176" spans="1:5" x14ac:dyDescent="0.2">
      <c r="A2176" s="39">
        <v>11456</v>
      </c>
      <c r="B2176" s="37" t="s">
        <v>6418</v>
      </c>
      <c r="C2176" s="37" t="s">
        <v>2316</v>
      </c>
      <c r="D2176" s="37" t="s">
        <v>2320</v>
      </c>
      <c r="E2176" s="38" t="s">
        <v>6419</v>
      </c>
    </row>
    <row r="2177" spans="1:5" x14ac:dyDescent="0.2">
      <c r="A2177" s="39">
        <v>3107</v>
      </c>
      <c r="B2177" s="37" t="s">
        <v>6420</v>
      </c>
      <c r="C2177" s="37" t="s">
        <v>2316</v>
      </c>
      <c r="D2177" s="37" t="s">
        <v>2320</v>
      </c>
      <c r="E2177" s="38" t="s">
        <v>6421</v>
      </c>
    </row>
    <row r="2178" spans="1:5" x14ac:dyDescent="0.2">
      <c r="A2178" s="39">
        <v>43583</v>
      </c>
      <c r="B2178" s="37" t="s">
        <v>6422</v>
      </c>
      <c r="C2178" s="37" t="s">
        <v>2316</v>
      </c>
      <c r="D2178" s="37" t="s">
        <v>2320</v>
      </c>
      <c r="E2178" s="38" t="s">
        <v>6423</v>
      </c>
    </row>
    <row r="2179" spans="1:5" x14ac:dyDescent="0.2">
      <c r="A2179" s="39">
        <v>43586</v>
      </c>
      <c r="B2179" s="37" t="s">
        <v>6424</v>
      </c>
      <c r="C2179" s="37" t="s">
        <v>2316</v>
      </c>
      <c r="D2179" s="37" t="s">
        <v>2320</v>
      </c>
      <c r="E2179" s="38" t="s">
        <v>6425</v>
      </c>
    </row>
    <row r="2180" spans="1:5" x14ac:dyDescent="0.2">
      <c r="A2180" s="39">
        <v>11461</v>
      </c>
      <c r="B2180" s="37" t="s">
        <v>6426</v>
      </c>
      <c r="C2180" s="37" t="s">
        <v>2316</v>
      </c>
      <c r="D2180" s="37" t="s">
        <v>2320</v>
      </c>
      <c r="E2180" s="38" t="s">
        <v>6427</v>
      </c>
    </row>
    <row r="2181" spans="1:5" x14ac:dyDescent="0.2">
      <c r="A2181" s="39">
        <v>43587</v>
      </c>
      <c r="B2181" s="37" t="s">
        <v>6428</v>
      </c>
      <c r="C2181" s="37" t="s">
        <v>2316</v>
      </c>
      <c r="D2181" s="37" t="s">
        <v>2320</v>
      </c>
      <c r="E2181" s="38" t="s">
        <v>5930</v>
      </c>
    </row>
    <row r="2182" spans="1:5" x14ac:dyDescent="0.2">
      <c r="A2182" s="39">
        <v>3106</v>
      </c>
      <c r="B2182" s="37" t="s">
        <v>6429</v>
      </c>
      <c r="C2182" s="37" t="s">
        <v>2316</v>
      </c>
      <c r="D2182" s="37" t="s">
        <v>2320</v>
      </c>
      <c r="E2182" s="38" t="s">
        <v>6430</v>
      </c>
    </row>
    <row r="2183" spans="1:5" x14ac:dyDescent="0.2">
      <c r="A2183" s="39">
        <v>44539</v>
      </c>
      <c r="B2183" s="37" t="s">
        <v>6431</v>
      </c>
      <c r="C2183" s="37" t="s">
        <v>2435</v>
      </c>
      <c r="D2183" s="37" t="s">
        <v>2320</v>
      </c>
      <c r="E2183" s="38" t="s">
        <v>6432</v>
      </c>
    </row>
    <row r="2184" spans="1:5" x14ac:dyDescent="0.2">
      <c r="A2184" s="39">
        <v>3123</v>
      </c>
      <c r="B2184" s="37" t="s">
        <v>6433</v>
      </c>
      <c r="C2184" s="37" t="s">
        <v>2435</v>
      </c>
      <c r="D2184" s="37" t="s">
        <v>2317</v>
      </c>
      <c r="E2184" s="38" t="s">
        <v>6434</v>
      </c>
    </row>
    <row r="2185" spans="1:5" x14ac:dyDescent="0.2">
      <c r="A2185" s="39">
        <v>38125</v>
      </c>
      <c r="B2185" s="37" t="s">
        <v>6435</v>
      </c>
      <c r="C2185" s="37" t="s">
        <v>2435</v>
      </c>
      <c r="D2185" s="37" t="s">
        <v>2320</v>
      </c>
      <c r="E2185" s="38" t="s">
        <v>6436</v>
      </c>
    </row>
    <row r="2186" spans="1:5" x14ac:dyDescent="0.2">
      <c r="A2186" s="39">
        <v>39014</v>
      </c>
      <c r="B2186" s="37" t="s">
        <v>6437</v>
      </c>
      <c r="C2186" s="37" t="s">
        <v>2435</v>
      </c>
      <c r="D2186" s="37" t="s">
        <v>2320</v>
      </c>
      <c r="E2186" s="38" t="s">
        <v>6438</v>
      </c>
    </row>
    <row r="2187" spans="1:5" x14ac:dyDescent="0.2">
      <c r="A2187" s="39">
        <v>39365</v>
      </c>
      <c r="B2187" s="37" t="s">
        <v>6439</v>
      </c>
      <c r="C2187" s="37" t="s">
        <v>2316</v>
      </c>
      <c r="D2187" s="37" t="s">
        <v>2320</v>
      </c>
      <c r="E2187" s="38" t="s">
        <v>6440</v>
      </c>
    </row>
    <row r="2188" spans="1:5" x14ac:dyDescent="0.2">
      <c r="A2188" s="39">
        <v>39366</v>
      </c>
      <c r="B2188" s="37" t="s">
        <v>6441</v>
      </c>
      <c r="C2188" s="37" t="s">
        <v>2316</v>
      </c>
      <c r="D2188" s="37" t="s">
        <v>2320</v>
      </c>
      <c r="E2188" s="38" t="s">
        <v>6442</v>
      </c>
    </row>
    <row r="2189" spans="1:5" x14ac:dyDescent="0.2">
      <c r="A2189" s="39">
        <v>39367</v>
      </c>
      <c r="B2189" s="37" t="s">
        <v>6443</v>
      </c>
      <c r="C2189" s="37" t="s">
        <v>2316</v>
      </c>
      <c r="D2189" s="37" t="s">
        <v>2320</v>
      </c>
      <c r="E2189" s="38" t="s">
        <v>6444</v>
      </c>
    </row>
    <row r="2190" spans="1:5" x14ac:dyDescent="0.2">
      <c r="A2190" s="39">
        <v>37394</v>
      </c>
      <c r="B2190" s="37" t="s">
        <v>6445</v>
      </c>
      <c r="C2190" s="37" t="s">
        <v>6446</v>
      </c>
      <c r="D2190" s="37" t="s">
        <v>2320</v>
      </c>
      <c r="E2190" s="38" t="s">
        <v>6447</v>
      </c>
    </row>
    <row r="2191" spans="1:5" x14ac:dyDescent="0.2">
      <c r="A2191" s="39">
        <v>14146</v>
      </c>
      <c r="B2191" s="37" t="s">
        <v>6448</v>
      </c>
      <c r="C2191" s="37" t="s">
        <v>6446</v>
      </c>
      <c r="D2191" s="37" t="s">
        <v>2317</v>
      </c>
      <c r="E2191" s="38" t="s">
        <v>6449</v>
      </c>
    </row>
    <row r="2192" spans="1:5" x14ac:dyDescent="0.2">
      <c r="A2192" s="39">
        <v>38134</v>
      </c>
      <c r="B2192" s="37" t="s">
        <v>6450</v>
      </c>
      <c r="C2192" s="37" t="s">
        <v>2435</v>
      </c>
      <c r="D2192" s="37" t="s">
        <v>2320</v>
      </c>
      <c r="E2192" s="38" t="s">
        <v>6451</v>
      </c>
    </row>
    <row r="2193" spans="1:5" x14ac:dyDescent="0.2">
      <c r="A2193" s="39">
        <v>38132</v>
      </c>
      <c r="B2193" s="37" t="s">
        <v>6452</v>
      </c>
      <c r="C2193" s="37" t="s">
        <v>2435</v>
      </c>
      <c r="D2193" s="37" t="s">
        <v>2320</v>
      </c>
      <c r="E2193" s="38" t="s">
        <v>6453</v>
      </c>
    </row>
    <row r="2194" spans="1:5" x14ac:dyDescent="0.2">
      <c r="A2194" s="39">
        <v>38133</v>
      </c>
      <c r="B2194" s="37" t="s">
        <v>6454</v>
      </c>
      <c r="C2194" s="37" t="s">
        <v>2435</v>
      </c>
      <c r="D2194" s="37" t="s">
        <v>2320</v>
      </c>
      <c r="E2194" s="38" t="s">
        <v>6455</v>
      </c>
    </row>
    <row r="2195" spans="1:5" x14ac:dyDescent="0.2">
      <c r="A2195" s="39">
        <v>938</v>
      </c>
      <c r="B2195" s="37" t="s">
        <v>6456</v>
      </c>
      <c r="C2195" s="37" t="s">
        <v>2336</v>
      </c>
      <c r="D2195" s="37" t="s">
        <v>2320</v>
      </c>
      <c r="E2195" s="38" t="s">
        <v>2974</v>
      </c>
    </row>
    <row r="2196" spans="1:5" x14ac:dyDescent="0.2">
      <c r="A2196" s="39">
        <v>937</v>
      </c>
      <c r="B2196" s="37" t="s">
        <v>6457</v>
      </c>
      <c r="C2196" s="37" t="s">
        <v>2336</v>
      </c>
      <c r="D2196" s="37" t="s">
        <v>2320</v>
      </c>
      <c r="E2196" s="38" t="s">
        <v>6458</v>
      </c>
    </row>
    <row r="2197" spans="1:5" x14ac:dyDescent="0.2">
      <c r="A2197" s="39">
        <v>939</v>
      </c>
      <c r="B2197" s="37" t="s">
        <v>6459</v>
      </c>
      <c r="C2197" s="37" t="s">
        <v>2336</v>
      </c>
      <c r="D2197" s="37" t="s">
        <v>2320</v>
      </c>
      <c r="E2197" s="38" t="s">
        <v>6460</v>
      </c>
    </row>
    <row r="2198" spans="1:5" x14ac:dyDescent="0.2">
      <c r="A2198" s="39">
        <v>944</v>
      </c>
      <c r="B2198" s="37" t="s">
        <v>6461</v>
      </c>
      <c r="C2198" s="37" t="s">
        <v>2336</v>
      </c>
      <c r="D2198" s="37" t="s">
        <v>2320</v>
      </c>
      <c r="E2198" s="38" t="s">
        <v>5348</v>
      </c>
    </row>
    <row r="2199" spans="1:5" x14ac:dyDescent="0.2">
      <c r="A2199" s="39">
        <v>940</v>
      </c>
      <c r="B2199" s="37" t="s">
        <v>6462</v>
      </c>
      <c r="C2199" s="37" t="s">
        <v>2336</v>
      </c>
      <c r="D2199" s="37" t="s">
        <v>2320</v>
      </c>
      <c r="E2199" s="38" t="s">
        <v>5269</v>
      </c>
    </row>
    <row r="2200" spans="1:5" x14ac:dyDescent="0.2">
      <c r="A2200" s="39">
        <v>936</v>
      </c>
      <c r="B2200" s="37" t="s">
        <v>6463</v>
      </c>
      <c r="C2200" s="37" t="s">
        <v>2336</v>
      </c>
      <c r="D2200" s="37" t="s">
        <v>2320</v>
      </c>
      <c r="E2200" s="38" t="s">
        <v>3379</v>
      </c>
    </row>
    <row r="2201" spans="1:5" x14ac:dyDescent="0.2">
      <c r="A2201" s="39">
        <v>935</v>
      </c>
      <c r="B2201" s="37" t="s">
        <v>6464</v>
      </c>
      <c r="C2201" s="37" t="s">
        <v>2336</v>
      </c>
      <c r="D2201" s="37" t="s">
        <v>2320</v>
      </c>
      <c r="E2201" s="38" t="s">
        <v>6465</v>
      </c>
    </row>
    <row r="2202" spans="1:5" x14ac:dyDescent="0.2">
      <c r="A2202" s="39">
        <v>44397</v>
      </c>
      <c r="B2202" s="37" t="s">
        <v>6466</v>
      </c>
      <c r="C2202" s="37" t="s">
        <v>2336</v>
      </c>
      <c r="D2202" s="37" t="s">
        <v>2320</v>
      </c>
      <c r="E2202" s="38" t="s">
        <v>2710</v>
      </c>
    </row>
    <row r="2203" spans="1:5" x14ac:dyDescent="0.2">
      <c r="A2203" s="39">
        <v>406</v>
      </c>
      <c r="B2203" s="37" t="s">
        <v>6467</v>
      </c>
      <c r="C2203" s="37" t="s">
        <v>2316</v>
      </c>
      <c r="D2203" s="37" t="s">
        <v>2320</v>
      </c>
      <c r="E2203" s="38" t="s">
        <v>6468</v>
      </c>
    </row>
    <row r="2204" spans="1:5" x14ac:dyDescent="0.2">
      <c r="A2204" s="39">
        <v>42529</v>
      </c>
      <c r="B2204" s="37" t="s">
        <v>6469</v>
      </c>
      <c r="C2204" s="37" t="s">
        <v>2336</v>
      </c>
      <c r="D2204" s="37" t="s">
        <v>2320</v>
      </c>
      <c r="E2204" s="38" t="s">
        <v>6470</v>
      </c>
    </row>
    <row r="2205" spans="1:5" x14ac:dyDescent="0.2">
      <c r="A2205" s="39">
        <v>39634</v>
      </c>
      <c r="B2205" s="37" t="s">
        <v>6471</v>
      </c>
      <c r="C2205" s="37" t="s">
        <v>2336</v>
      </c>
      <c r="D2205" s="37" t="s">
        <v>2320</v>
      </c>
      <c r="E2205" s="38" t="s">
        <v>6472</v>
      </c>
    </row>
    <row r="2206" spans="1:5" x14ac:dyDescent="0.2">
      <c r="A2206" s="39">
        <v>39701</v>
      </c>
      <c r="B2206" s="37" t="s">
        <v>6473</v>
      </c>
      <c r="C2206" s="37" t="s">
        <v>2316</v>
      </c>
      <c r="D2206" s="37" t="s">
        <v>2320</v>
      </c>
      <c r="E2206" s="38" t="s">
        <v>6474</v>
      </c>
    </row>
    <row r="2207" spans="1:5" x14ac:dyDescent="0.2">
      <c r="A2207" s="39">
        <v>12815</v>
      </c>
      <c r="B2207" s="37" t="s">
        <v>6475</v>
      </c>
      <c r="C2207" s="37" t="s">
        <v>2316</v>
      </c>
      <c r="D2207" s="37" t="s">
        <v>2320</v>
      </c>
      <c r="E2207" s="38" t="s">
        <v>6476</v>
      </c>
    </row>
    <row r="2208" spans="1:5" x14ac:dyDescent="0.2">
      <c r="A2208" s="39">
        <v>407</v>
      </c>
      <c r="B2208" s="37" t="s">
        <v>6477</v>
      </c>
      <c r="C2208" s="37" t="s">
        <v>2435</v>
      </c>
      <c r="D2208" s="37" t="s">
        <v>2320</v>
      </c>
      <c r="E2208" s="38" t="s">
        <v>6478</v>
      </c>
    </row>
    <row r="2209" spans="1:5" x14ac:dyDescent="0.2">
      <c r="A2209" s="39">
        <v>39431</v>
      </c>
      <c r="B2209" s="37" t="s">
        <v>6479</v>
      </c>
      <c r="C2209" s="37" t="s">
        <v>2336</v>
      </c>
      <c r="D2209" s="37" t="s">
        <v>2320</v>
      </c>
      <c r="E2209" s="38" t="s">
        <v>6480</v>
      </c>
    </row>
    <row r="2210" spans="1:5" x14ac:dyDescent="0.2">
      <c r="A2210" s="39">
        <v>39432</v>
      </c>
      <c r="B2210" s="37" t="s">
        <v>6481</v>
      </c>
      <c r="C2210" s="37" t="s">
        <v>2336</v>
      </c>
      <c r="D2210" s="37" t="s">
        <v>2320</v>
      </c>
      <c r="E2210" s="38" t="s">
        <v>5332</v>
      </c>
    </row>
    <row r="2211" spans="1:5" x14ac:dyDescent="0.2">
      <c r="A2211" s="39">
        <v>20111</v>
      </c>
      <c r="B2211" s="37" t="s">
        <v>6482</v>
      </c>
      <c r="C2211" s="37" t="s">
        <v>2316</v>
      </c>
      <c r="D2211" s="37" t="s">
        <v>2317</v>
      </c>
      <c r="E2211" s="38" t="s">
        <v>6245</v>
      </c>
    </row>
    <row r="2212" spans="1:5" x14ac:dyDescent="0.2">
      <c r="A2212" s="39">
        <v>21127</v>
      </c>
      <c r="B2212" s="37" t="s">
        <v>6483</v>
      </c>
      <c r="C2212" s="37" t="s">
        <v>2316</v>
      </c>
      <c r="D2212" s="37" t="s">
        <v>2320</v>
      </c>
      <c r="E2212" s="38" t="s">
        <v>6484</v>
      </c>
    </row>
    <row r="2213" spans="1:5" x14ac:dyDescent="0.2">
      <c r="A2213" s="39">
        <v>404</v>
      </c>
      <c r="B2213" s="37" t="s">
        <v>6485</v>
      </c>
      <c r="C2213" s="37" t="s">
        <v>2336</v>
      </c>
      <c r="D2213" s="37" t="s">
        <v>2320</v>
      </c>
      <c r="E2213" s="38" t="s">
        <v>3347</v>
      </c>
    </row>
    <row r="2214" spans="1:5" x14ac:dyDescent="0.2">
      <c r="A2214" s="39">
        <v>14151</v>
      </c>
      <c r="B2214" s="37" t="s">
        <v>6486</v>
      </c>
      <c r="C2214" s="37" t="s">
        <v>2316</v>
      </c>
      <c r="D2214" s="37" t="s">
        <v>2320</v>
      </c>
      <c r="E2214" s="38" t="s">
        <v>6487</v>
      </c>
    </row>
    <row r="2215" spans="1:5" x14ac:dyDescent="0.2">
      <c r="A2215" s="39">
        <v>14153</v>
      </c>
      <c r="B2215" s="37" t="s">
        <v>6488</v>
      </c>
      <c r="C2215" s="37" t="s">
        <v>2316</v>
      </c>
      <c r="D2215" s="37" t="s">
        <v>2320</v>
      </c>
      <c r="E2215" s="38" t="s">
        <v>6489</v>
      </c>
    </row>
    <row r="2216" spans="1:5" x14ac:dyDescent="0.2">
      <c r="A2216" s="39">
        <v>14152</v>
      </c>
      <c r="B2216" s="37" t="s">
        <v>6490</v>
      </c>
      <c r="C2216" s="37" t="s">
        <v>2316</v>
      </c>
      <c r="D2216" s="37" t="s">
        <v>2320</v>
      </c>
      <c r="E2216" s="38" t="s">
        <v>6491</v>
      </c>
    </row>
    <row r="2217" spans="1:5" x14ac:dyDescent="0.2">
      <c r="A2217" s="39">
        <v>14154</v>
      </c>
      <c r="B2217" s="37" t="s">
        <v>6492</v>
      </c>
      <c r="C2217" s="37" t="s">
        <v>2316</v>
      </c>
      <c r="D2217" s="37" t="s">
        <v>2320</v>
      </c>
      <c r="E2217" s="38" t="s">
        <v>6493</v>
      </c>
    </row>
    <row r="2218" spans="1:5" x14ac:dyDescent="0.2">
      <c r="A2218" s="39">
        <v>3146</v>
      </c>
      <c r="B2218" s="37" t="s">
        <v>6494</v>
      </c>
      <c r="C2218" s="37" t="s">
        <v>2316</v>
      </c>
      <c r="D2218" s="37" t="s">
        <v>2317</v>
      </c>
      <c r="E2218" s="38" t="s">
        <v>6495</v>
      </c>
    </row>
    <row r="2219" spans="1:5" x14ac:dyDescent="0.2">
      <c r="A2219" s="39">
        <v>3143</v>
      </c>
      <c r="B2219" s="37" t="s">
        <v>6496</v>
      </c>
      <c r="C2219" s="37" t="s">
        <v>2316</v>
      </c>
      <c r="D2219" s="37" t="s">
        <v>2320</v>
      </c>
      <c r="E2219" s="38" t="s">
        <v>6497</v>
      </c>
    </row>
    <row r="2220" spans="1:5" x14ac:dyDescent="0.2">
      <c r="A2220" s="39">
        <v>3148</v>
      </c>
      <c r="B2220" s="37" t="s">
        <v>6498</v>
      </c>
      <c r="C2220" s="37" t="s">
        <v>2316</v>
      </c>
      <c r="D2220" s="37" t="s">
        <v>2320</v>
      </c>
      <c r="E2220" s="38" t="s">
        <v>6499</v>
      </c>
    </row>
    <row r="2221" spans="1:5" x14ac:dyDescent="0.2">
      <c r="A2221" s="39">
        <v>4310</v>
      </c>
      <c r="B2221" s="37" t="s">
        <v>6500</v>
      </c>
      <c r="C2221" s="37" t="s">
        <v>2316</v>
      </c>
      <c r="D2221" s="37" t="s">
        <v>2320</v>
      </c>
      <c r="E2221" s="38" t="s">
        <v>6501</v>
      </c>
    </row>
    <row r="2222" spans="1:5" x14ac:dyDescent="0.2">
      <c r="A2222" s="39">
        <v>4311</v>
      </c>
      <c r="B2222" s="37" t="s">
        <v>6502</v>
      </c>
      <c r="C2222" s="37" t="s">
        <v>2316</v>
      </c>
      <c r="D2222" s="37" t="s">
        <v>2320</v>
      </c>
      <c r="E2222" s="38" t="s">
        <v>5332</v>
      </c>
    </row>
    <row r="2223" spans="1:5" x14ac:dyDescent="0.2">
      <c r="A2223" s="39">
        <v>4312</v>
      </c>
      <c r="B2223" s="37" t="s">
        <v>6503</v>
      </c>
      <c r="C2223" s="37" t="s">
        <v>2316</v>
      </c>
      <c r="D2223" s="37" t="s">
        <v>2320</v>
      </c>
      <c r="E2223" s="38" t="s">
        <v>4359</v>
      </c>
    </row>
    <row r="2224" spans="1:5" x14ac:dyDescent="0.2">
      <c r="A2224" s="39">
        <v>13261</v>
      </c>
      <c r="B2224" s="37" t="s">
        <v>6504</v>
      </c>
      <c r="C2224" s="37" t="s">
        <v>2316</v>
      </c>
      <c r="D2224" s="37" t="s">
        <v>2320</v>
      </c>
      <c r="E2224" s="38" t="s">
        <v>6505</v>
      </c>
    </row>
    <row r="2225" spans="1:5" x14ac:dyDescent="0.2">
      <c r="A2225" s="39">
        <v>3255</v>
      </c>
      <c r="B2225" s="37" t="s">
        <v>6506</v>
      </c>
      <c r="C2225" s="37" t="s">
        <v>2316</v>
      </c>
      <c r="D2225" s="37" t="s">
        <v>2320</v>
      </c>
      <c r="E2225" s="38" t="s">
        <v>6507</v>
      </c>
    </row>
    <row r="2226" spans="1:5" x14ac:dyDescent="0.2">
      <c r="A2226" s="39">
        <v>3254</v>
      </c>
      <c r="B2226" s="37" t="s">
        <v>6508</v>
      </c>
      <c r="C2226" s="37" t="s">
        <v>2316</v>
      </c>
      <c r="D2226" s="37" t="s">
        <v>2320</v>
      </c>
      <c r="E2226" s="38" t="s">
        <v>6509</v>
      </c>
    </row>
    <row r="2227" spans="1:5" x14ac:dyDescent="0.2">
      <c r="A2227" s="39">
        <v>3259</v>
      </c>
      <c r="B2227" s="37" t="s">
        <v>6510</v>
      </c>
      <c r="C2227" s="37" t="s">
        <v>2316</v>
      </c>
      <c r="D2227" s="37" t="s">
        <v>2320</v>
      </c>
      <c r="E2227" s="38" t="s">
        <v>6511</v>
      </c>
    </row>
    <row r="2228" spans="1:5" x14ac:dyDescent="0.2">
      <c r="A2228" s="39">
        <v>3258</v>
      </c>
      <c r="B2228" s="37" t="s">
        <v>6512</v>
      </c>
      <c r="C2228" s="37" t="s">
        <v>2316</v>
      </c>
      <c r="D2228" s="37" t="s">
        <v>2320</v>
      </c>
      <c r="E2228" s="38" t="s">
        <v>4547</v>
      </c>
    </row>
    <row r="2229" spans="1:5" x14ac:dyDescent="0.2">
      <c r="A2229" s="39">
        <v>3251</v>
      </c>
      <c r="B2229" s="37" t="s">
        <v>6513</v>
      </c>
      <c r="C2229" s="37" t="s">
        <v>2316</v>
      </c>
      <c r="D2229" s="37" t="s">
        <v>2320</v>
      </c>
      <c r="E2229" s="38" t="s">
        <v>6514</v>
      </c>
    </row>
    <row r="2230" spans="1:5" x14ac:dyDescent="0.2">
      <c r="A2230" s="39">
        <v>3256</v>
      </c>
      <c r="B2230" s="37" t="s">
        <v>6515</v>
      </c>
      <c r="C2230" s="37" t="s">
        <v>2316</v>
      </c>
      <c r="D2230" s="37" t="s">
        <v>2320</v>
      </c>
      <c r="E2230" s="38" t="s">
        <v>6516</v>
      </c>
    </row>
    <row r="2231" spans="1:5" x14ac:dyDescent="0.2">
      <c r="A2231" s="39">
        <v>3261</v>
      </c>
      <c r="B2231" s="37" t="s">
        <v>6517</v>
      </c>
      <c r="C2231" s="37" t="s">
        <v>2316</v>
      </c>
      <c r="D2231" s="37" t="s">
        <v>2320</v>
      </c>
      <c r="E2231" s="38" t="s">
        <v>6518</v>
      </c>
    </row>
    <row r="2232" spans="1:5" x14ac:dyDescent="0.2">
      <c r="A2232" s="39">
        <v>3260</v>
      </c>
      <c r="B2232" s="37" t="s">
        <v>6519</v>
      </c>
      <c r="C2232" s="37" t="s">
        <v>2316</v>
      </c>
      <c r="D2232" s="37" t="s">
        <v>2320</v>
      </c>
      <c r="E2232" s="38" t="s">
        <v>6520</v>
      </c>
    </row>
    <row r="2233" spans="1:5" x14ac:dyDescent="0.2">
      <c r="A2233" s="39">
        <v>3272</v>
      </c>
      <c r="B2233" s="37" t="s">
        <v>6521</v>
      </c>
      <c r="C2233" s="37" t="s">
        <v>2316</v>
      </c>
      <c r="D2233" s="37" t="s">
        <v>2320</v>
      </c>
      <c r="E2233" s="38" t="s">
        <v>6522</v>
      </c>
    </row>
    <row r="2234" spans="1:5" x14ac:dyDescent="0.2">
      <c r="A2234" s="39">
        <v>3265</v>
      </c>
      <c r="B2234" s="37" t="s">
        <v>6523</v>
      </c>
      <c r="C2234" s="37" t="s">
        <v>2316</v>
      </c>
      <c r="D2234" s="37" t="s">
        <v>2320</v>
      </c>
      <c r="E2234" s="38" t="s">
        <v>6524</v>
      </c>
    </row>
    <row r="2235" spans="1:5" x14ac:dyDescent="0.2">
      <c r="A2235" s="39">
        <v>3262</v>
      </c>
      <c r="B2235" s="37" t="s">
        <v>6525</v>
      </c>
      <c r="C2235" s="37" t="s">
        <v>2316</v>
      </c>
      <c r="D2235" s="37" t="s">
        <v>2320</v>
      </c>
      <c r="E2235" s="38" t="s">
        <v>6526</v>
      </c>
    </row>
    <row r="2236" spans="1:5" x14ac:dyDescent="0.2">
      <c r="A2236" s="39">
        <v>3264</v>
      </c>
      <c r="B2236" s="37" t="s">
        <v>6527</v>
      </c>
      <c r="C2236" s="37" t="s">
        <v>2316</v>
      </c>
      <c r="D2236" s="37" t="s">
        <v>2320</v>
      </c>
      <c r="E2236" s="38" t="s">
        <v>6528</v>
      </c>
    </row>
    <row r="2237" spans="1:5" x14ac:dyDescent="0.2">
      <c r="A2237" s="39">
        <v>3267</v>
      </c>
      <c r="B2237" s="37" t="s">
        <v>6529</v>
      </c>
      <c r="C2237" s="37" t="s">
        <v>2316</v>
      </c>
      <c r="D2237" s="37" t="s">
        <v>2320</v>
      </c>
      <c r="E2237" s="38" t="s">
        <v>6530</v>
      </c>
    </row>
    <row r="2238" spans="1:5" x14ac:dyDescent="0.2">
      <c r="A2238" s="39">
        <v>3266</v>
      </c>
      <c r="B2238" s="37" t="s">
        <v>6531</v>
      </c>
      <c r="C2238" s="37" t="s">
        <v>2316</v>
      </c>
      <c r="D2238" s="37" t="s">
        <v>2320</v>
      </c>
      <c r="E2238" s="38" t="s">
        <v>6532</v>
      </c>
    </row>
    <row r="2239" spans="1:5" x14ac:dyDescent="0.2">
      <c r="A2239" s="39">
        <v>3263</v>
      </c>
      <c r="B2239" s="37" t="s">
        <v>6533</v>
      </c>
      <c r="C2239" s="37" t="s">
        <v>2316</v>
      </c>
      <c r="D2239" s="37" t="s">
        <v>2320</v>
      </c>
      <c r="E2239" s="38" t="s">
        <v>6534</v>
      </c>
    </row>
    <row r="2240" spans="1:5" x14ac:dyDescent="0.2">
      <c r="A2240" s="39">
        <v>3268</v>
      </c>
      <c r="B2240" s="37" t="s">
        <v>6535</v>
      </c>
      <c r="C2240" s="37" t="s">
        <v>2316</v>
      </c>
      <c r="D2240" s="37" t="s">
        <v>2320</v>
      </c>
      <c r="E2240" s="38" t="s">
        <v>6536</v>
      </c>
    </row>
    <row r="2241" spans="1:5" x14ac:dyDescent="0.2">
      <c r="A2241" s="39">
        <v>3271</v>
      </c>
      <c r="B2241" s="37" t="s">
        <v>6537</v>
      </c>
      <c r="C2241" s="37" t="s">
        <v>2316</v>
      </c>
      <c r="D2241" s="37" t="s">
        <v>2320</v>
      </c>
      <c r="E2241" s="38" t="s">
        <v>6538</v>
      </c>
    </row>
    <row r="2242" spans="1:5" x14ac:dyDescent="0.2">
      <c r="A2242" s="39">
        <v>3270</v>
      </c>
      <c r="B2242" s="37" t="s">
        <v>6539</v>
      </c>
      <c r="C2242" s="37" t="s">
        <v>2316</v>
      </c>
      <c r="D2242" s="37" t="s">
        <v>2320</v>
      </c>
      <c r="E2242" s="38" t="s">
        <v>6540</v>
      </c>
    </row>
    <row r="2243" spans="1:5" x14ac:dyDescent="0.2">
      <c r="A2243" s="39">
        <v>3275</v>
      </c>
      <c r="B2243" s="37" t="s">
        <v>6541</v>
      </c>
      <c r="C2243" s="37" t="s">
        <v>2327</v>
      </c>
      <c r="D2243" s="37" t="s">
        <v>2320</v>
      </c>
      <c r="E2243" s="38" t="s">
        <v>6542</v>
      </c>
    </row>
    <row r="2244" spans="1:5" x14ac:dyDescent="0.2">
      <c r="A2244" s="39">
        <v>39512</v>
      </c>
      <c r="B2244" s="37" t="s">
        <v>6543</v>
      </c>
      <c r="C2244" s="37" t="s">
        <v>2327</v>
      </c>
      <c r="D2244" s="37" t="s">
        <v>2320</v>
      </c>
      <c r="E2244" s="38" t="s">
        <v>6544</v>
      </c>
    </row>
    <row r="2245" spans="1:5" x14ac:dyDescent="0.2">
      <c r="A2245" s="39">
        <v>39511</v>
      </c>
      <c r="B2245" s="37" t="s">
        <v>6545</v>
      </c>
      <c r="C2245" s="37" t="s">
        <v>2327</v>
      </c>
      <c r="D2245" s="37" t="s">
        <v>2320</v>
      </c>
      <c r="E2245" s="38" t="s">
        <v>6546</v>
      </c>
    </row>
    <row r="2246" spans="1:5" x14ac:dyDescent="0.2">
      <c r="A2246" s="39">
        <v>39513</v>
      </c>
      <c r="B2246" s="37" t="s">
        <v>6547</v>
      </c>
      <c r="C2246" s="37" t="s">
        <v>2327</v>
      </c>
      <c r="D2246" s="37" t="s">
        <v>2320</v>
      </c>
      <c r="E2246" s="38" t="s">
        <v>6548</v>
      </c>
    </row>
    <row r="2247" spans="1:5" x14ac:dyDescent="0.2">
      <c r="A2247" s="39">
        <v>3286</v>
      </c>
      <c r="B2247" s="37" t="s">
        <v>6549</v>
      </c>
      <c r="C2247" s="37" t="s">
        <v>2327</v>
      </c>
      <c r="D2247" s="37" t="s">
        <v>2320</v>
      </c>
      <c r="E2247" s="38" t="s">
        <v>6550</v>
      </c>
    </row>
    <row r="2248" spans="1:5" x14ac:dyDescent="0.2">
      <c r="A2248" s="39">
        <v>3287</v>
      </c>
      <c r="B2248" s="37" t="s">
        <v>6551</v>
      </c>
      <c r="C2248" s="37" t="s">
        <v>2327</v>
      </c>
      <c r="D2248" s="37" t="s">
        <v>2320</v>
      </c>
      <c r="E2248" s="38" t="s">
        <v>6552</v>
      </c>
    </row>
    <row r="2249" spans="1:5" x14ac:dyDescent="0.2">
      <c r="A2249" s="39">
        <v>3283</v>
      </c>
      <c r="B2249" s="37" t="s">
        <v>6553</v>
      </c>
      <c r="C2249" s="37" t="s">
        <v>2327</v>
      </c>
      <c r="D2249" s="37" t="s">
        <v>2320</v>
      </c>
      <c r="E2249" s="38" t="s">
        <v>6554</v>
      </c>
    </row>
    <row r="2250" spans="1:5" x14ac:dyDescent="0.2">
      <c r="A2250" s="39">
        <v>11587</v>
      </c>
      <c r="B2250" s="37" t="s">
        <v>6555</v>
      </c>
      <c r="C2250" s="37" t="s">
        <v>2327</v>
      </c>
      <c r="D2250" s="37" t="s">
        <v>2320</v>
      </c>
      <c r="E2250" s="38" t="s">
        <v>4375</v>
      </c>
    </row>
    <row r="2251" spans="1:5" x14ac:dyDescent="0.2">
      <c r="A2251" s="39">
        <v>36225</v>
      </c>
      <c r="B2251" s="37" t="s">
        <v>6556</v>
      </c>
      <c r="C2251" s="37" t="s">
        <v>2327</v>
      </c>
      <c r="D2251" s="37" t="s">
        <v>2320</v>
      </c>
      <c r="E2251" s="38" t="s">
        <v>6557</v>
      </c>
    </row>
    <row r="2252" spans="1:5" x14ac:dyDescent="0.2">
      <c r="A2252" s="39">
        <v>36230</v>
      </c>
      <c r="B2252" s="37" t="s">
        <v>6558</v>
      </c>
      <c r="C2252" s="37" t="s">
        <v>2327</v>
      </c>
      <c r="D2252" s="37" t="s">
        <v>2317</v>
      </c>
      <c r="E2252" s="38" t="s">
        <v>6559</v>
      </c>
    </row>
    <row r="2253" spans="1:5" x14ac:dyDescent="0.2">
      <c r="A2253" s="39">
        <v>36238</v>
      </c>
      <c r="B2253" s="37" t="s">
        <v>6560</v>
      </c>
      <c r="C2253" s="37" t="s">
        <v>2327</v>
      </c>
      <c r="D2253" s="37" t="s">
        <v>2320</v>
      </c>
      <c r="E2253" s="38" t="s">
        <v>6561</v>
      </c>
    </row>
    <row r="2254" spans="1:5" x14ac:dyDescent="0.2">
      <c r="A2254" s="39">
        <v>39363</v>
      </c>
      <c r="B2254" s="37" t="s">
        <v>6562</v>
      </c>
      <c r="C2254" s="37" t="s">
        <v>2316</v>
      </c>
      <c r="D2254" s="37" t="s">
        <v>2320</v>
      </c>
      <c r="E2254" s="38" t="s">
        <v>6563</v>
      </c>
    </row>
    <row r="2255" spans="1:5" x14ac:dyDescent="0.2">
      <c r="A2255" s="39">
        <v>39361</v>
      </c>
      <c r="B2255" s="37" t="s">
        <v>6564</v>
      </c>
      <c r="C2255" s="37" t="s">
        <v>2316</v>
      </c>
      <c r="D2255" s="37" t="s">
        <v>2320</v>
      </c>
      <c r="E2255" s="38" t="s">
        <v>6565</v>
      </c>
    </row>
    <row r="2256" spans="1:5" x14ac:dyDescent="0.2">
      <c r="A2256" s="39">
        <v>39362</v>
      </c>
      <c r="B2256" s="37" t="s">
        <v>6566</v>
      </c>
      <c r="C2256" s="37" t="s">
        <v>2316</v>
      </c>
      <c r="D2256" s="37" t="s">
        <v>2320</v>
      </c>
      <c r="E2256" s="38" t="s">
        <v>6567</v>
      </c>
    </row>
    <row r="2257" spans="1:5" x14ac:dyDescent="0.2">
      <c r="A2257" s="39">
        <v>39364</v>
      </c>
      <c r="B2257" s="37" t="s">
        <v>6568</v>
      </c>
      <c r="C2257" s="37" t="s">
        <v>2316</v>
      </c>
      <c r="D2257" s="37" t="s">
        <v>2320</v>
      </c>
      <c r="E2257" s="38" t="s">
        <v>6569</v>
      </c>
    </row>
    <row r="2258" spans="1:5" x14ac:dyDescent="0.2">
      <c r="A2258" s="39">
        <v>14576</v>
      </c>
      <c r="B2258" s="37" t="s">
        <v>6570</v>
      </c>
      <c r="C2258" s="37" t="s">
        <v>2316</v>
      </c>
      <c r="D2258" s="37" t="s">
        <v>2320</v>
      </c>
      <c r="E2258" s="38" t="s">
        <v>6571</v>
      </c>
    </row>
    <row r="2259" spans="1:5" x14ac:dyDescent="0.2">
      <c r="A2259" s="39">
        <v>13877</v>
      </c>
      <c r="B2259" s="37" t="s">
        <v>6572</v>
      </c>
      <c r="C2259" s="37" t="s">
        <v>2316</v>
      </c>
      <c r="D2259" s="37" t="s">
        <v>2320</v>
      </c>
      <c r="E2259" s="38" t="s">
        <v>6573</v>
      </c>
    </row>
    <row r="2260" spans="1:5" x14ac:dyDescent="0.2">
      <c r="A2260" s="39">
        <v>7307</v>
      </c>
      <c r="B2260" s="37" t="s">
        <v>6574</v>
      </c>
      <c r="C2260" s="37" t="s">
        <v>2438</v>
      </c>
      <c r="D2260" s="37" t="s">
        <v>2320</v>
      </c>
      <c r="E2260" s="38" t="s">
        <v>6575</v>
      </c>
    </row>
    <row r="2261" spans="1:5" x14ac:dyDescent="0.2">
      <c r="A2261" s="39">
        <v>38122</v>
      </c>
      <c r="B2261" s="37" t="s">
        <v>6576</v>
      </c>
      <c r="C2261" s="37" t="s">
        <v>2438</v>
      </c>
      <c r="D2261" s="37" t="s">
        <v>2320</v>
      </c>
      <c r="E2261" s="38" t="s">
        <v>5572</v>
      </c>
    </row>
    <row r="2262" spans="1:5" x14ac:dyDescent="0.2">
      <c r="A2262" s="39">
        <v>43653</v>
      </c>
      <c r="B2262" s="37" t="s">
        <v>6577</v>
      </c>
      <c r="C2262" s="37" t="s">
        <v>2438</v>
      </c>
      <c r="D2262" s="37" t="s">
        <v>2320</v>
      </c>
      <c r="E2262" s="38" t="s">
        <v>6578</v>
      </c>
    </row>
    <row r="2263" spans="1:5" x14ac:dyDescent="0.2">
      <c r="A2263" s="39">
        <v>38633</v>
      </c>
      <c r="B2263" s="37" t="s">
        <v>6579</v>
      </c>
      <c r="C2263" s="37" t="s">
        <v>2316</v>
      </c>
      <c r="D2263" s="37" t="s">
        <v>2320</v>
      </c>
      <c r="E2263" s="38" t="s">
        <v>6580</v>
      </c>
    </row>
    <row r="2264" spans="1:5" x14ac:dyDescent="0.2">
      <c r="A2264" s="39">
        <v>12344</v>
      </c>
      <c r="B2264" s="37" t="s">
        <v>6581</v>
      </c>
      <c r="C2264" s="37" t="s">
        <v>2316</v>
      </c>
      <c r="D2264" s="37" t="s">
        <v>2320</v>
      </c>
      <c r="E2264" s="38" t="s">
        <v>2363</v>
      </c>
    </row>
    <row r="2265" spans="1:5" x14ac:dyDescent="0.2">
      <c r="A2265" s="39">
        <v>12343</v>
      </c>
      <c r="B2265" s="37" t="s">
        <v>6582</v>
      </c>
      <c r="C2265" s="37" t="s">
        <v>2316</v>
      </c>
      <c r="D2265" s="37" t="s">
        <v>2320</v>
      </c>
      <c r="E2265" s="38" t="s">
        <v>6583</v>
      </c>
    </row>
    <row r="2266" spans="1:5" x14ac:dyDescent="0.2">
      <c r="A2266" s="39">
        <v>3295</v>
      </c>
      <c r="B2266" s="37" t="s">
        <v>6584</v>
      </c>
      <c r="C2266" s="37" t="s">
        <v>2316</v>
      </c>
      <c r="D2266" s="37" t="s">
        <v>2320</v>
      </c>
      <c r="E2266" s="38" t="s">
        <v>6585</v>
      </c>
    </row>
    <row r="2267" spans="1:5" x14ac:dyDescent="0.2">
      <c r="A2267" s="39">
        <v>3302</v>
      </c>
      <c r="B2267" s="37" t="s">
        <v>6586</v>
      </c>
      <c r="C2267" s="37" t="s">
        <v>2316</v>
      </c>
      <c r="D2267" s="37" t="s">
        <v>2320</v>
      </c>
      <c r="E2267" s="38" t="s">
        <v>6587</v>
      </c>
    </row>
    <row r="2268" spans="1:5" x14ac:dyDescent="0.2">
      <c r="A2268" s="39">
        <v>3297</v>
      </c>
      <c r="B2268" s="37" t="s">
        <v>6588</v>
      </c>
      <c r="C2268" s="37" t="s">
        <v>2316</v>
      </c>
      <c r="D2268" s="37" t="s">
        <v>2320</v>
      </c>
      <c r="E2268" s="38" t="s">
        <v>6589</v>
      </c>
    </row>
    <row r="2269" spans="1:5" x14ac:dyDescent="0.2">
      <c r="A2269" s="39">
        <v>3294</v>
      </c>
      <c r="B2269" s="37" t="s">
        <v>6590</v>
      </c>
      <c r="C2269" s="37" t="s">
        <v>2316</v>
      </c>
      <c r="D2269" s="37" t="s">
        <v>2320</v>
      </c>
      <c r="E2269" s="38" t="s">
        <v>4670</v>
      </c>
    </row>
    <row r="2270" spans="1:5" x14ac:dyDescent="0.2">
      <c r="A2270" s="39">
        <v>3292</v>
      </c>
      <c r="B2270" s="37" t="s">
        <v>6591</v>
      </c>
      <c r="C2270" s="37" t="s">
        <v>2316</v>
      </c>
      <c r="D2270" s="37" t="s">
        <v>2317</v>
      </c>
      <c r="E2270" s="38" t="s">
        <v>2677</v>
      </c>
    </row>
    <row r="2271" spans="1:5" x14ac:dyDescent="0.2">
      <c r="A2271" s="39">
        <v>3298</v>
      </c>
      <c r="B2271" s="37" t="s">
        <v>6592</v>
      </c>
      <c r="C2271" s="37" t="s">
        <v>2316</v>
      </c>
      <c r="D2271" s="37" t="s">
        <v>2320</v>
      </c>
      <c r="E2271" s="38" t="s">
        <v>6593</v>
      </c>
    </row>
    <row r="2272" spans="1:5" x14ac:dyDescent="0.2">
      <c r="A2272" s="39">
        <v>11596</v>
      </c>
      <c r="B2272" s="37" t="s">
        <v>6594</v>
      </c>
      <c r="C2272" s="37" t="s">
        <v>2316</v>
      </c>
      <c r="D2272" s="37" t="s">
        <v>2320</v>
      </c>
      <c r="E2272" s="38" t="s">
        <v>6595</v>
      </c>
    </row>
    <row r="2273" spans="1:5" x14ac:dyDescent="0.2">
      <c r="A2273" s="39">
        <v>34802</v>
      </c>
      <c r="B2273" s="37" t="s">
        <v>6596</v>
      </c>
      <c r="C2273" s="37" t="s">
        <v>2316</v>
      </c>
      <c r="D2273" s="37" t="s">
        <v>2320</v>
      </c>
      <c r="E2273" s="38" t="s">
        <v>6597</v>
      </c>
    </row>
    <row r="2274" spans="1:5" x14ac:dyDescent="0.2">
      <c r="A2274" s="39">
        <v>11588</v>
      </c>
      <c r="B2274" s="37" t="s">
        <v>6598</v>
      </c>
      <c r="C2274" s="37" t="s">
        <v>2316</v>
      </c>
      <c r="D2274" s="37" t="s">
        <v>2320</v>
      </c>
      <c r="E2274" s="38" t="s">
        <v>6599</v>
      </c>
    </row>
    <row r="2275" spans="1:5" x14ac:dyDescent="0.2">
      <c r="A2275" s="39">
        <v>34383</v>
      </c>
      <c r="B2275" s="37" t="s">
        <v>6600</v>
      </c>
      <c r="C2275" s="37" t="s">
        <v>2316</v>
      </c>
      <c r="D2275" s="37" t="s">
        <v>2320</v>
      </c>
      <c r="E2275" s="38" t="s">
        <v>6601</v>
      </c>
    </row>
    <row r="2276" spans="1:5" x14ac:dyDescent="0.2">
      <c r="A2276" s="39">
        <v>40451</v>
      </c>
      <c r="B2276" s="37" t="s">
        <v>6602</v>
      </c>
      <c r="C2276" s="37" t="s">
        <v>2327</v>
      </c>
      <c r="D2276" s="37" t="s">
        <v>2320</v>
      </c>
      <c r="E2276" s="38" t="s">
        <v>6603</v>
      </c>
    </row>
    <row r="2277" spans="1:5" x14ac:dyDescent="0.2">
      <c r="A2277" s="39">
        <v>40453</v>
      </c>
      <c r="B2277" s="37" t="s">
        <v>6604</v>
      </c>
      <c r="C2277" s="37" t="s">
        <v>2327</v>
      </c>
      <c r="D2277" s="37" t="s">
        <v>2320</v>
      </c>
      <c r="E2277" s="38" t="s">
        <v>6605</v>
      </c>
    </row>
    <row r="2278" spans="1:5" x14ac:dyDescent="0.2">
      <c r="A2278" s="39">
        <v>40452</v>
      </c>
      <c r="B2278" s="37" t="s">
        <v>6606</v>
      </c>
      <c r="C2278" s="37" t="s">
        <v>2327</v>
      </c>
      <c r="D2278" s="37" t="s">
        <v>2320</v>
      </c>
      <c r="E2278" s="38" t="s">
        <v>6607</v>
      </c>
    </row>
    <row r="2279" spans="1:5" x14ac:dyDescent="0.2">
      <c r="A2279" s="39">
        <v>11594</v>
      </c>
      <c r="B2279" s="37" t="s">
        <v>6608</v>
      </c>
      <c r="C2279" s="37" t="s">
        <v>2316</v>
      </c>
      <c r="D2279" s="37" t="s">
        <v>2320</v>
      </c>
      <c r="E2279" s="38" t="s">
        <v>6609</v>
      </c>
    </row>
    <row r="2280" spans="1:5" x14ac:dyDescent="0.2">
      <c r="A2280" s="39">
        <v>3311</v>
      </c>
      <c r="B2280" s="37" t="s">
        <v>6610</v>
      </c>
      <c r="C2280" s="37" t="s">
        <v>2657</v>
      </c>
      <c r="D2280" s="37" t="s">
        <v>2320</v>
      </c>
      <c r="E2280" s="38" t="s">
        <v>6609</v>
      </c>
    </row>
    <row r="2281" spans="1:5" x14ac:dyDescent="0.2">
      <c r="A2281" s="39">
        <v>11599</v>
      </c>
      <c r="B2281" s="37" t="s">
        <v>6611</v>
      </c>
      <c r="C2281" s="37" t="s">
        <v>2316</v>
      </c>
      <c r="D2281" s="37" t="s">
        <v>2320</v>
      </c>
      <c r="E2281" s="38" t="s">
        <v>6612</v>
      </c>
    </row>
    <row r="2282" spans="1:5" x14ac:dyDescent="0.2">
      <c r="A2282" s="39">
        <v>11593</v>
      </c>
      <c r="B2282" s="37" t="s">
        <v>6613</v>
      </c>
      <c r="C2282" s="37" t="s">
        <v>2316</v>
      </c>
      <c r="D2282" s="37" t="s">
        <v>2320</v>
      </c>
      <c r="E2282" s="38" t="s">
        <v>6614</v>
      </c>
    </row>
    <row r="2283" spans="1:5" x14ac:dyDescent="0.2">
      <c r="A2283" s="39">
        <v>3314</v>
      </c>
      <c r="B2283" s="37" t="s">
        <v>6615</v>
      </c>
      <c r="C2283" s="37" t="s">
        <v>2657</v>
      </c>
      <c r="D2283" s="37" t="s">
        <v>2320</v>
      </c>
      <c r="E2283" s="38" t="s">
        <v>6616</v>
      </c>
    </row>
    <row r="2284" spans="1:5" x14ac:dyDescent="0.2">
      <c r="A2284" s="39">
        <v>11597</v>
      </c>
      <c r="B2284" s="37" t="s">
        <v>6617</v>
      </c>
      <c r="C2284" s="37" t="s">
        <v>2316</v>
      </c>
      <c r="D2284" s="37" t="s">
        <v>2320</v>
      </c>
      <c r="E2284" s="38" t="s">
        <v>6618</v>
      </c>
    </row>
    <row r="2285" spans="1:5" x14ac:dyDescent="0.2">
      <c r="A2285" s="39">
        <v>3309</v>
      </c>
      <c r="B2285" s="37" t="s">
        <v>6619</v>
      </c>
      <c r="C2285" s="37" t="s">
        <v>2657</v>
      </c>
      <c r="D2285" s="37" t="s">
        <v>2320</v>
      </c>
      <c r="E2285" s="38" t="s">
        <v>6595</v>
      </c>
    </row>
    <row r="2286" spans="1:5" x14ac:dyDescent="0.2">
      <c r="A2286" s="39">
        <v>34612</v>
      </c>
      <c r="B2286" s="37" t="s">
        <v>6620</v>
      </c>
      <c r="C2286" s="37" t="s">
        <v>2316</v>
      </c>
      <c r="D2286" s="37" t="s">
        <v>2320</v>
      </c>
      <c r="E2286" s="38" t="s">
        <v>6621</v>
      </c>
    </row>
    <row r="2287" spans="1:5" x14ac:dyDescent="0.2">
      <c r="A2287" s="39">
        <v>34635</v>
      </c>
      <c r="B2287" s="37" t="s">
        <v>6622</v>
      </c>
      <c r="C2287" s="37" t="s">
        <v>2316</v>
      </c>
      <c r="D2287" s="37" t="s">
        <v>2320</v>
      </c>
      <c r="E2287" s="38" t="s">
        <v>6623</v>
      </c>
    </row>
    <row r="2288" spans="1:5" x14ac:dyDescent="0.2">
      <c r="A2288" s="39">
        <v>34633</v>
      </c>
      <c r="B2288" s="37" t="s">
        <v>6624</v>
      </c>
      <c r="C2288" s="37" t="s">
        <v>2316</v>
      </c>
      <c r="D2288" s="37" t="s">
        <v>2320</v>
      </c>
      <c r="E2288" s="38" t="s">
        <v>6625</v>
      </c>
    </row>
    <row r="2289" spans="1:5" x14ac:dyDescent="0.2">
      <c r="A2289" s="39">
        <v>40440</v>
      </c>
      <c r="B2289" s="37" t="s">
        <v>6626</v>
      </c>
      <c r="C2289" s="37" t="s">
        <v>2657</v>
      </c>
      <c r="D2289" s="37" t="s">
        <v>2320</v>
      </c>
      <c r="E2289" s="38" t="s">
        <v>6627</v>
      </c>
    </row>
    <row r="2290" spans="1:5" x14ac:dyDescent="0.2">
      <c r="A2290" s="39">
        <v>40441</v>
      </c>
      <c r="B2290" s="37" t="s">
        <v>6628</v>
      </c>
      <c r="C2290" s="37" t="s">
        <v>2657</v>
      </c>
      <c r="D2290" s="37" t="s">
        <v>2320</v>
      </c>
      <c r="E2290" s="38" t="s">
        <v>6629</v>
      </c>
    </row>
    <row r="2291" spans="1:5" x14ac:dyDescent="0.2">
      <c r="A2291" s="39">
        <v>40449</v>
      </c>
      <c r="B2291" s="37" t="s">
        <v>6630</v>
      </c>
      <c r="C2291" s="37" t="s">
        <v>2657</v>
      </c>
      <c r="D2291" s="37" t="s">
        <v>2320</v>
      </c>
      <c r="E2291" s="38" t="s">
        <v>6631</v>
      </c>
    </row>
    <row r="2292" spans="1:5" x14ac:dyDescent="0.2">
      <c r="A2292" s="39">
        <v>34800</v>
      </c>
      <c r="B2292" s="37" t="s">
        <v>6632</v>
      </c>
      <c r="C2292" s="37" t="s">
        <v>2657</v>
      </c>
      <c r="D2292" s="37" t="s">
        <v>2320</v>
      </c>
      <c r="E2292" s="38" t="s">
        <v>6633</v>
      </c>
    </row>
    <row r="2293" spans="1:5" x14ac:dyDescent="0.2">
      <c r="A2293" s="39">
        <v>11592</v>
      </c>
      <c r="B2293" s="37" t="s">
        <v>6634</v>
      </c>
      <c r="C2293" s="37" t="s">
        <v>2316</v>
      </c>
      <c r="D2293" s="37" t="s">
        <v>2320</v>
      </c>
      <c r="E2293" s="38" t="s">
        <v>6616</v>
      </c>
    </row>
    <row r="2294" spans="1:5" x14ac:dyDescent="0.2">
      <c r="A2294" s="39">
        <v>40438</v>
      </c>
      <c r="B2294" s="37" t="s">
        <v>6635</v>
      </c>
      <c r="C2294" s="37" t="s">
        <v>2657</v>
      </c>
      <c r="D2294" s="37" t="s">
        <v>2320</v>
      </c>
      <c r="E2294" s="38" t="s">
        <v>6636</v>
      </c>
    </row>
    <row r="2295" spans="1:5" x14ac:dyDescent="0.2">
      <c r="A2295" s="39">
        <v>40436</v>
      </c>
      <c r="B2295" s="37" t="s">
        <v>6637</v>
      </c>
      <c r="C2295" s="37" t="s">
        <v>2657</v>
      </c>
      <c r="D2295" s="37" t="s">
        <v>2320</v>
      </c>
      <c r="E2295" s="38" t="s">
        <v>6638</v>
      </c>
    </row>
    <row r="2296" spans="1:5" x14ac:dyDescent="0.2">
      <c r="A2296" s="39">
        <v>4315</v>
      </c>
      <c r="B2296" s="37" t="s">
        <v>6639</v>
      </c>
      <c r="C2296" s="37" t="s">
        <v>2316</v>
      </c>
      <c r="D2296" s="37" t="s">
        <v>2320</v>
      </c>
      <c r="E2296" s="38" t="s">
        <v>6007</v>
      </c>
    </row>
    <row r="2297" spans="1:5" x14ac:dyDescent="0.2">
      <c r="A2297" s="39">
        <v>402</v>
      </c>
      <c r="B2297" s="37" t="s">
        <v>6640</v>
      </c>
      <c r="C2297" s="37" t="s">
        <v>2316</v>
      </c>
      <c r="D2297" s="37" t="s">
        <v>2320</v>
      </c>
      <c r="E2297" s="38" t="s">
        <v>5712</v>
      </c>
    </row>
    <row r="2298" spans="1:5" x14ac:dyDescent="0.2">
      <c r="A2298" s="39">
        <v>4226</v>
      </c>
      <c r="B2298" s="37" t="s">
        <v>6641</v>
      </c>
      <c r="C2298" s="37" t="s">
        <v>2435</v>
      </c>
      <c r="D2298" s="37" t="s">
        <v>2317</v>
      </c>
      <c r="E2298" s="38" t="s">
        <v>3349</v>
      </c>
    </row>
    <row r="2299" spans="1:5" x14ac:dyDescent="0.2">
      <c r="A2299" s="39">
        <v>4222</v>
      </c>
      <c r="B2299" s="37" t="s">
        <v>6642</v>
      </c>
      <c r="C2299" s="37" t="s">
        <v>2438</v>
      </c>
      <c r="D2299" s="37" t="s">
        <v>2317</v>
      </c>
      <c r="E2299" s="38" t="s">
        <v>6643</v>
      </c>
    </row>
    <row r="2300" spans="1:5" x14ac:dyDescent="0.2">
      <c r="A2300" s="39">
        <v>34804</v>
      </c>
      <c r="B2300" s="37" t="s">
        <v>6644</v>
      </c>
      <c r="C2300" s="37" t="s">
        <v>2327</v>
      </c>
      <c r="D2300" s="37" t="s">
        <v>2320</v>
      </c>
      <c r="E2300" s="38" t="s">
        <v>6645</v>
      </c>
    </row>
    <row r="2301" spans="1:5" x14ac:dyDescent="0.2">
      <c r="A2301" s="39">
        <v>4013</v>
      </c>
      <c r="B2301" s="37" t="s">
        <v>6646</v>
      </c>
      <c r="C2301" s="37" t="s">
        <v>2327</v>
      </c>
      <c r="D2301" s="37" t="s">
        <v>2320</v>
      </c>
      <c r="E2301" s="38" t="s">
        <v>6647</v>
      </c>
    </row>
    <row r="2302" spans="1:5" x14ac:dyDescent="0.2">
      <c r="A2302" s="39">
        <v>4011</v>
      </c>
      <c r="B2302" s="37" t="s">
        <v>6648</v>
      </c>
      <c r="C2302" s="37" t="s">
        <v>2327</v>
      </c>
      <c r="D2302" s="37" t="s">
        <v>2320</v>
      </c>
      <c r="E2302" s="38" t="s">
        <v>6649</v>
      </c>
    </row>
    <row r="2303" spans="1:5" x14ac:dyDescent="0.2">
      <c r="A2303" s="39">
        <v>4021</v>
      </c>
      <c r="B2303" s="37" t="s">
        <v>6650</v>
      </c>
      <c r="C2303" s="37" t="s">
        <v>2327</v>
      </c>
      <c r="D2303" s="37" t="s">
        <v>2320</v>
      </c>
      <c r="E2303" s="38" t="s">
        <v>6651</v>
      </c>
    </row>
    <row r="2304" spans="1:5" x14ac:dyDescent="0.2">
      <c r="A2304" s="39">
        <v>4019</v>
      </c>
      <c r="B2304" s="37" t="s">
        <v>6652</v>
      </c>
      <c r="C2304" s="37" t="s">
        <v>2327</v>
      </c>
      <c r="D2304" s="37" t="s">
        <v>2320</v>
      </c>
      <c r="E2304" s="38" t="s">
        <v>6653</v>
      </c>
    </row>
    <row r="2305" spans="1:5" x14ac:dyDescent="0.2">
      <c r="A2305" s="39">
        <v>4012</v>
      </c>
      <c r="B2305" s="37" t="s">
        <v>6654</v>
      </c>
      <c r="C2305" s="37" t="s">
        <v>2327</v>
      </c>
      <c r="D2305" s="37" t="s">
        <v>2320</v>
      </c>
      <c r="E2305" s="38" t="s">
        <v>2531</v>
      </c>
    </row>
    <row r="2306" spans="1:5" x14ac:dyDescent="0.2">
      <c r="A2306" s="39">
        <v>4020</v>
      </c>
      <c r="B2306" s="37" t="s">
        <v>6655</v>
      </c>
      <c r="C2306" s="37" t="s">
        <v>2327</v>
      </c>
      <c r="D2306" s="37" t="s">
        <v>2320</v>
      </c>
      <c r="E2306" s="38" t="s">
        <v>6656</v>
      </c>
    </row>
    <row r="2307" spans="1:5" x14ac:dyDescent="0.2">
      <c r="A2307" s="39">
        <v>4018</v>
      </c>
      <c r="B2307" s="37" t="s">
        <v>6657</v>
      </c>
      <c r="C2307" s="37" t="s">
        <v>2327</v>
      </c>
      <c r="D2307" s="37" t="s">
        <v>2320</v>
      </c>
      <c r="E2307" s="38" t="s">
        <v>6658</v>
      </c>
    </row>
    <row r="2308" spans="1:5" x14ac:dyDescent="0.2">
      <c r="A2308" s="39">
        <v>36498</v>
      </c>
      <c r="B2308" s="37" t="s">
        <v>6659</v>
      </c>
      <c r="C2308" s="37" t="s">
        <v>2316</v>
      </c>
      <c r="D2308" s="37" t="s">
        <v>2320</v>
      </c>
      <c r="E2308" s="38" t="s">
        <v>6660</v>
      </c>
    </row>
    <row r="2309" spans="1:5" x14ac:dyDescent="0.2">
      <c r="A2309" s="39">
        <v>12872</v>
      </c>
      <c r="B2309" s="37" t="s">
        <v>6661</v>
      </c>
      <c r="C2309" s="37" t="s">
        <v>2660</v>
      </c>
      <c r="D2309" s="37" t="s">
        <v>2320</v>
      </c>
      <c r="E2309" s="38" t="s">
        <v>3044</v>
      </c>
    </row>
    <row r="2310" spans="1:5" x14ac:dyDescent="0.2">
      <c r="A2310" s="39">
        <v>41075</v>
      </c>
      <c r="B2310" s="37" t="s">
        <v>6662</v>
      </c>
      <c r="C2310" s="37" t="s">
        <v>2663</v>
      </c>
      <c r="D2310" s="37" t="s">
        <v>2320</v>
      </c>
      <c r="E2310" s="38" t="s">
        <v>3046</v>
      </c>
    </row>
    <row r="2311" spans="1:5" x14ac:dyDescent="0.2">
      <c r="A2311" s="39">
        <v>44324</v>
      </c>
      <c r="B2311" s="37" t="s">
        <v>6663</v>
      </c>
      <c r="C2311" s="37" t="s">
        <v>2435</v>
      </c>
      <c r="D2311" s="37" t="s">
        <v>2320</v>
      </c>
      <c r="E2311" s="38" t="s">
        <v>3297</v>
      </c>
    </row>
    <row r="2312" spans="1:5" x14ac:dyDescent="0.2">
      <c r="A2312" s="39">
        <v>3315</v>
      </c>
      <c r="B2312" s="37" t="s">
        <v>6664</v>
      </c>
      <c r="C2312" s="37" t="s">
        <v>2435</v>
      </c>
      <c r="D2312" s="37" t="s">
        <v>2320</v>
      </c>
      <c r="E2312" s="38" t="s">
        <v>6665</v>
      </c>
    </row>
    <row r="2313" spans="1:5" x14ac:dyDescent="0.2">
      <c r="A2313" s="39">
        <v>36870</v>
      </c>
      <c r="B2313" s="37" t="s">
        <v>6666</v>
      </c>
      <c r="C2313" s="37" t="s">
        <v>2435</v>
      </c>
      <c r="D2313" s="37" t="s">
        <v>2320</v>
      </c>
      <c r="E2313" s="38" t="s">
        <v>6667</v>
      </c>
    </row>
    <row r="2314" spans="1:5" x14ac:dyDescent="0.2">
      <c r="A2314" s="39">
        <v>5092</v>
      </c>
      <c r="B2314" s="37" t="s">
        <v>6668</v>
      </c>
      <c r="C2314" s="37" t="s">
        <v>3194</v>
      </c>
      <c r="D2314" s="37" t="s">
        <v>2320</v>
      </c>
      <c r="E2314" s="38" t="s">
        <v>6669</v>
      </c>
    </row>
    <row r="2315" spans="1:5" x14ac:dyDescent="0.2">
      <c r="A2315" s="39">
        <v>11462</v>
      </c>
      <c r="B2315" s="37" t="s">
        <v>6670</v>
      </c>
      <c r="C2315" s="37" t="s">
        <v>3194</v>
      </c>
      <c r="D2315" s="37" t="s">
        <v>2320</v>
      </c>
      <c r="E2315" s="38" t="s">
        <v>6671</v>
      </c>
    </row>
    <row r="2316" spans="1:5" x14ac:dyDescent="0.2">
      <c r="A2316" s="39">
        <v>36529</v>
      </c>
      <c r="B2316" s="37" t="s">
        <v>6672</v>
      </c>
      <c r="C2316" s="37" t="s">
        <v>2316</v>
      </c>
      <c r="D2316" s="37" t="s">
        <v>2320</v>
      </c>
      <c r="E2316" s="38" t="s">
        <v>6673</v>
      </c>
    </row>
    <row r="2317" spans="1:5" x14ac:dyDescent="0.2">
      <c r="A2317" s="39">
        <v>3318</v>
      </c>
      <c r="B2317" s="37" t="s">
        <v>6674</v>
      </c>
      <c r="C2317" s="37" t="s">
        <v>2316</v>
      </c>
      <c r="D2317" s="37" t="s">
        <v>2317</v>
      </c>
      <c r="E2317" s="38" t="s">
        <v>6675</v>
      </c>
    </row>
    <row r="2318" spans="1:5" x14ac:dyDescent="0.2">
      <c r="A2318" s="39">
        <v>3324</v>
      </c>
      <c r="B2318" s="37" t="s">
        <v>6676</v>
      </c>
      <c r="C2318" s="37" t="s">
        <v>2327</v>
      </c>
      <c r="D2318" s="37" t="s">
        <v>2320</v>
      </c>
      <c r="E2318" s="38" t="s">
        <v>6677</v>
      </c>
    </row>
    <row r="2319" spans="1:5" x14ac:dyDescent="0.2">
      <c r="A2319" s="39">
        <v>3322</v>
      </c>
      <c r="B2319" s="37" t="s">
        <v>6678</v>
      </c>
      <c r="C2319" s="37" t="s">
        <v>2327</v>
      </c>
      <c r="D2319" s="37" t="s">
        <v>2317</v>
      </c>
      <c r="E2319" s="38" t="s">
        <v>3761</v>
      </c>
    </row>
    <row r="2320" spans="1:5" x14ac:dyDescent="0.2">
      <c r="A2320" s="39">
        <v>5076</v>
      </c>
      <c r="B2320" s="37" t="s">
        <v>6679</v>
      </c>
      <c r="C2320" s="37" t="s">
        <v>2435</v>
      </c>
      <c r="D2320" s="37" t="s">
        <v>2320</v>
      </c>
      <c r="E2320" s="38" t="s">
        <v>6680</v>
      </c>
    </row>
    <row r="2321" spans="1:5" x14ac:dyDescent="0.2">
      <c r="A2321" s="39">
        <v>5077</v>
      </c>
      <c r="B2321" s="37" t="s">
        <v>6681</v>
      </c>
      <c r="C2321" s="37" t="s">
        <v>2435</v>
      </c>
      <c r="D2321" s="37" t="s">
        <v>2320</v>
      </c>
      <c r="E2321" s="38" t="s">
        <v>6682</v>
      </c>
    </row>
    <row r="2322" spans="1:5" x14ac:dyDescent="0.2">
      <c r="A2322" s="39">
        <v>11837</v>
      </c>
      <c r="B2322" s="37" t="s">
        <v>6683</v>
      </c>
      <c r="C2322" s="37" t="s">
        <v>2316</v>
      </c>
      <c r="D2322" s="37" t="s">
        <v>2320</v>
      </c>
      <c r="E2322" s="38" t="s">
        <v>6684</v>
      </c>
    </row>
    <row r="2323" spans="1:5" x14ac:dyDescent="0.2">
      <c r="A2323" s="39">
        <v>38055</v>
      </c>
      <c r="B2323" s="37" t="s">
        <v>6685</v>
      </c>
      <c r="C2323" s="37" t="s">
        <v>2316</v>
      </c>
      <c r="D2323" s="37" t="s">
        <v>2320</v>
      </c>
      <c r="E2323" s="38" t="s">
        <v>6686</v>
      </c>
    </row>
    <row r="2324" spans="1:5" x14ac:dyDescent="0.2">
      <c r="A2324" s="39">
        <v>415</v>
      </c>
      <c r="B2324" s="37" t="s">
        <v>6687</v>
      </c>
      <c r="C2324" s="37" t="s">
        <v>2316</v>
      </c>
      <c r="D2324" s="37" t="s">
        <v>2320</v>
      </c>
      <c r="E2324" s="38" t="s">
        <v>6688</v>
      </c>
    </row>
    <row r="2325" spans="1:5" x14ac:dyDescent="0.2">
      <c r="A2325" s="39">
        <v>416</v>
      </c>
      <c r="B2325" s="37" t="s">
        <v>6689</v>
      </c>
      <c r="C2325" s="37" t="s">
        <v>2316</v>
      </c>
      <c r="D2325" s="37" t="s">
        <v>2320</v>
      </c>
      <c r="E2325" s="38" t="s">
        <v>6690</v>
      </c>
    </row>
    <row r="2326" spans="1:5" x14ac:dyDescent="0.2">
      <c r="A2326" s="39">
        <v>425</v>
      </c>
      <c r="B2326" s="37" t="s">
        <v>6691</v>
      </c>
      <c r="C2326" s="37" t="s">
        <v>2316</v>
      </c>
      <c r="D2326" s="37" t="s">
        <v>2320</v>
      </c>
      <c r="E2326" s="38" t="s">
        <v>6692</v>
      </c>
    </row>
    <row r="2327" spans="1:5" x14ac:dyDescent="0.2">
      <c r="A2327" s="39">
        <v>426</v>
      </c>
      <c r="B2327" s="37" t="s">
        <v>6693</v>
      </c>
      <c r="C2327" s="37" t="s">
        <v>2316</v>
      </c>
      <c r="D2327" s="37" t="s">
        <v>2320</v>
      </c>
      <c r="E2327" s="38" t="s">
        <v>6694</v>
      </c>
    </row>
    <row r="2328" spans="1:5" x14ac:dyDescent="0.2">
      <c r="A2328" s="39">
        <v>38056</v>
      </c>
      <c r="B2328" s="37" t="s">
        <v>6695</v>
      </c>
      <c r="C2328" s="37" t="s">
        <v>2316</v>
      </c>
      <c r="D2328" s="37" t="s">
        <v>2320</v>
      </c>
      <c r="E2328" s="38" t="s">
        <v>6696</v>
      </c>
    </row>
    <row r="2329" spans="1:5" x14ac:dyDescent="0.2">
      <c r="A2329" s="39">
        <v>1564</v>
      </c>
      <c r="B2329" s="37" t="s">
        <v>6697</v>
      </c>
      <c r="C2329" s="37" t="s">
        <v>2316</v>
      </c>
      <c r="D2329" s="37" t="s">
        <v>2320</v>
      </c>
      <c r="E2329" s="38" t="s">
        <v>6671</v>
      </c>
    </row>
    <row r="2330" spans="1:5" x14ac:dyDescent="0.2">
      <c r="A2330" s="39">
        <v>11032</v>
      </c>
      <c r="B2330" s="37" t="s">
        <v>6698</v>
      </c>
      <c r="C2330" s="37" t="s">
        <v>2316</v>
      </c>
      <c r="D2330" s="37" t="s">
        <v>2320</v>
      </c>
      <c r="E2330" s="38" t="s">
        <v>6699</v>
      </c>
    </row>
    <row r="2331" spans="1:5" x14ac:dyDescent="0.2">
      <c r="A2331" s="39">
        <v>36786</v>
      </c>
      <c r="B2331" s="37" t="s">
        <v>6700</v>
      </c>
      <c r="C2331" s="37" t="s">
        <v>6701</v>
      </c>
      <c r="D2331" s="37" t="s">
        <v>2320</v>
      </c>
      <c r="E2331" s="38" t="s">
        <v>6702</v>
      </c>
    </row>
    <row r="2332" spans="1:5" x14ac:dyDescent="0.2">
      <c r="A2332" s="39">
        <v>36785</v>
      </c>
      <c r="B2332" s="37" t="s">
        <v>6703</v>
      </c>
      <c r="C2332" s="37" t="s">
        <v>6701</v>
      </c>
      <c r="D2332" s="37" t="s">
        <v>2320</v>
      </c>
      <c r="E2332" s="38" t="s">
        <v>6704</v>
      </c>
    </row>
    <row r="2333" spans="1:5" x14ac:dyDescent="0.2">
      <c r="A2333" s="39">
        <v>36782</v>
      </c>
      <c r="B2333" s="37" t="s">
        <v>6705</v>
      </c>
      <c r="C2333" s="37" t="s">
        <v>6701</v>
      </c>
      <c r="D2333" s="37" t="s">
        <v>2320</v>
      </c>
      <c r="E2333" s="38" t="s">
        <v>6706</v>
      </c>
    </row>
    <row r="2334" spans="1:5" x14ac:dyDescent="0.2">
      <c r="A2334" s="39">
        <v>44481</v>
      </c>
      <c r="B2334" s="37" t="s">
        <v>6707</v>
      </c>
      <c r="C2334" s="37" t="s">
        <v>6701</v>
      </c>
      <c r="D2334" s="37" t="s">
        <v>2317</v>
      </c>
      <c r="E2334" s="38" t="s">
        <v>6708</v>
      </c>
    </row>
    <row r="2335" spans="1:5" x14ac:dyDescent="0.2">
      <c r="A2335" s="39">
        <v>4824</v>
      </c>
      <c r="B2335" s="37" t="s">
        <v>6709</v>
      </c>
      <c r="C2335" s="37" t="s">
        <v>2435</v>
      </c>
      <c r="D2335" s="37" t="s">
        <v>2320</v>
      </c>
      <c r="E2335" s="38" t="s">
        <v>6128</v>
      </c>
    </row>
    <row r="2336" spans="1:5" x14ac:dyDescent="0.2">
      <c r="A2336" s="39">
        <v>11795</v>
      </c>
      <c r="B2336" s="37" t="s">
        <v>6710</v>
      </c>
      <c r="C2336" s="37" t="s">
        <v>2327</v>
      </c>
      <c r="D2336" s="37" t="s">
        <v>2320</v>
      </c>
      <c r="E2336" s="38" t="s">
        <v>6711</v>
      </c>
    </row>
    <row r="2337" spans="1:5" x14ac:dyDescent="0.2">
      <c r="A2337" s="39">
        <v>134</v>
      </c>
      <c r="B2337" s="37" t="s">
        <v>6712</v>
      </c>
      <c r="C2337" s="37" t="s">
        <v>2435</v>
      </c>
      <c r="D2337" s="37" t="s">
        <v>2320</v>
      </c>
      <c r="E2337" s="38" t="s">
        <v>3987</v>
      </c>
    </row>
    <row r="2338" spans="1:5" x14ac:dyDescent="0.2">
      <c r="A2338" s="39">
        <v>4229</v>
      </c>
      <c r="B2338" s="37" t="s">
        <v>6713</v>
      </c>
      <c r="C2338" s="37" t="s">
        <v>2435</v>
      </c>
      <c r="D2338" s="37" t="s">
        <v>2320</v>
      </c>
      <c r="E2338" s="38" t="s">
        <v>6714</v>
      </c>
    </row>
    <row r="2339" spans="1:5" x14ac:dyDescent="0.2">
      <c r="A2339" s="39">
        <v>11731</v>
      </c>
      <c r="B2339" s="37" t="s">
        <v>6715</v>
      </c>
      <c r="C2339" s="37" t="s">
        <v>2316</v>
      </c>
      <c r="D2339" s="37" t="s">
        <v>2320</v>
      </c>
      <c r="E2339" s="38" t="s">
        <v>6716</v>
      </c>
    </row>
    <row r="2340" spans="1:5" x14ac:dyDescent="0.2">
      <c r="A2340" s="39">
        <v>11732</v>
      </c>
      <c r="B2340" s="37" t="s">
        <v>6717</v>
      </c>
      <c r="C2340" s="37" t="s">
        <v>2316</v>
      </c>
      <c r="D2340" s="37" t="s">
        <v>2320</v>
      </c>
      <c r="E2340" s="38" t="s">
        <v>6718</v>
      </c>
    </row>
    <row r="2341" spans="1:5" x14ac:dyDescent="0.2">
      <c r="A2341" s="39">
        <v>11244</v>
      </c>
      <c r="B2341" s="37" t="s">
        <v>6719</v>
      </c>
      <c r="C2341" s="37" t="s">
        <v>2316</v>
      </c>
      <c r="D2341" s="37" t="s">
        <v>2320</v>
      </c>
      <c r="E2341" s="38" t="s">
        <v>6720</v>
      </c>
    </row>
    <row r="2342" spans="1:5" x14ac:dyDescent="0.2">
      <c r="A2342" s="39">
        <v>11245</v>
      </c>
      <c r="B2342" s="37" t="s">
        <v>6721</v>
      </c>
      <c r="C2342" s="37" t="s">
        <v>2316</v>
      </c>
      <c r="D2342" s="37" t="s">
        <v>2320</v>
      </c>
      <c r="E2342" s="38" t="s">
        <v>6722</v>
      </c>
    </row>
    <row r="2343" spans="1:5" x14ac:dyDescent="0.2">
      <c r="A2343" s="39">
        <v>11235</v>
      </c>
      <c r="B2343" s="37" t="s">
        <v>6723</v>
      </c>
      <c r="C2343" s="37" t="s">
        <v>2316</v>
      </c>
      <c r="D2343" s="37" t="s">
        <v>2320</v>
      </c>
      <c r="E2343" s="38" t="s">
        <v>6724</v>
      </c>
    </row>
    <row r="2344" spans="1:5" x14ac:dyDescent="0.2">
      <c r="A2344" s="39">
        <v>11236</v>
      </c>
      <c r="B2344" s="37" t="s">
        <v>6725</v>
      </c>
      <c r="C2344" s="37" t="s">
        <v>2316</v>
      </c>
      <c r="D2344" s="37" t="s">
        <v>2320</v>
      </c>
      <c r="E2344" s="38" t="s">
        <v>6726</v>
      </c>
    </row>
    <row r="2345" spans="1:5" x14ac:dyDescent="0.2">
      <c r="A2345" s="39">
        <v>36494</v>
      </c>
      <c r="B2345" s="37" t="s">
        <v>6727</v>
      </c>
      <c r="C2345" s="37" t="s">
        <v>2316</v>
      </c>
      <c r="D2345" s="37" t="s">
        <v>2320</v>
      </c>
      <c r="E2345" s="38" t="s">
        <v>6728</v>
      </c>
    </row>
    <row r="2346" spans="1:5" x14ac:dyDescent="0.2">
      <c r="A2346" s="39">
        <v>36493</v>
      </c>
      <c r="B2346" s="37" t="s">
        <v>6729</v>
      </c>
      <c r="C2346" s="37" t="s">
        <v>2316</v>
      </c>
      <c r="D2346" s="37" t="s">
        <v>2320</v>
      </c>
      <c r="E2346" s="38" t="s">
        <v>6730</v>
      </c>
    </row>
    <row r="2347" spans="1:5" x14ac:dyDescent="0.2">
      <c r="A2347" s="39">
        <v>36492</v>
      </c>
      <c r="B2347" s="37" t="s">
        <v>6731</v>
      </c>
      <c r="C2347" s="37" t="s">
        <v>2316</v>
      </c>
      <c r="D2347" s="37" t="s">
        <v>2320</v>
      </c>
      <c r="E2347" s="38" t="s">
        <v>6732</v>
      </c>
    </row>
    <row r="2348" spans="1:5" x14ac:dyDescent="0.2">
      <c r="A2348" s="39">
        <v>13333</v>
      </c>
      <c r="B2348" s="37" t="s">
        <v>6733</v>
      </c>
      <c r="C2348" s="37" t="s">
        <v>2316</v>
      </c>
      <c r="D2348" s="37" t="s">
        <v>2320</v>
      </c>
      <c r="E2348" s="38" t="s">
        <v>6734</v>
      </c>
    </row>
    <row r="2349" spans="1:5" x14ac:dyDescent="0.2">
      <c r="A2349" s="39">
        <v>13533</v>
      </c>
      <c r="B2349" s="37" t="s">
        <v>6735</v>
      </c>
      <c r="C2349" s="37" t="s">
        <v>2316</v>
      </c>
      <c r="D2349" s="37" t="s">
        <v>2320</v>
      </c>
      <c r="E2349" s="38" t="s">
        <v>6736</v>
      </c>
    </row>
    <row r="2350" spans="1:5" x14ac:dyDescent="0.2">
      <c r="A2350" s="39">
        <v>36499</v>
      </c>
      <c r="B2350" s="37" t="s">
        <v>6737</v>
      </c>
      <c r="C2350" s="37" t="s">
        <v>2316</v>
      </c>
      <c r="D2350" s="37" t="s">
        <v>2320</v>
      </c>
      <c r="E2350" s="38" t="s">
        <v>6738</v>
      </c>
    </row>
    <row r="2351" spans="1:5" x14ac:dyDescent="0.2">
      <c r="A2351" s="39">
        <v>39585</v>
      </c>
      <c r="B2351" s="37" t="s">
        <v>6739</v>
      </c>
      <c r="C2351" s="37" t="s">
        <v>2316</v>
      </c>
      <c r="D2351" s="37" t="s">
        <v>2320</v>
      </c>
      <c r="E2351" s="38" t="s">
        <v>6740</v>
      </c>
    </row>
    <row r="2352" spans="1:5" x14ac:dyDescent="0.2">
      <c r="A2352" s="39">
        <v>39586</v>
      </c>
      <c r="B2352" s="37" t="s">
        <v>6741</v>
      </c>
      <c r="C2352" s="37" t="s">
        <v>2316</v>
      </c>
      <c r="D2352" s="37" t="s">
        <v>2320</v>
      </c>
      <c r="E2352" s="38" t="s">
        <v>6742</v>
      </c>
    </row>
    <row r="2353" spans="1:5" x14ac:dyDescent="0.2">
      <c r="A2353" s="39">
        <v>39587</v>
      </c>
      <c r="B2353" s="37" t="s">
        <v>6743</v>
      </c>
      <c r="C2353" s="37" t="s">
        <v>2316</v>
      </c>
      <c r="D2353" s="37" t="s">
        <v>2320</v>
      </c>
      <c r="E2353" s="38" t="s">
        <v>6744</v>
      </c>
    </row>
    <row r="2354" spans="1:5" x14ac:dyDescent="0.2">
      <c r="A2354" s="39">
        <v>39588</v>
      </c>
      <c r="B2354" s="37" t="s">
        <v>6745</v>
      </c>
      <c r="C2354" s="37" t="s">
        <v>2316</v>
      </c>
      <c r="D2354" s="37" t="s">
        <v>2320</v>
      </c>
      <c r="E2354" s="38" t="s">
        <v>6746</v>
      </c>
    </row>
    <row r="2355" spans="1:5" x14ac:dyDescent="0.2">
      <c r="A2355" s="39">
        <v>39584</v>
      </c>
      <c r="B2355" s="37" t="s">
        <v>6747</v>
      </c>
      <c r="C2355" s="37" t="s">
        <v>2316</v>
      </c>
      <c r="D2355" s="37" t="s">
        <v>2320</v>
      </c>
      <c r="E2355" s="38" t="s">
        <v>6748</v>
      </c>
    </row>
    <row r="2356" spans="1:5" x14ac:dyDescent="0.2">
      <c r="A2356" s="39">
        <v>39590</v>
      </c>
      <c r="B2356" s="37" t="s">
        <v>6749</v>
      </c>
      <c r="C2356" s="37" t="s">
        <v>2316</v>
      </c>
      <c r="D2356" s="37" t="s">
        <v>2320</v>
      </c>
      <c r="E2356" s="38" t="s">
        <v>6750</v>
      </c>
    </row>
    <row r="2357" spans="1:5" x14ac:dyDescent="0.2">
      <c r="A2357" s="39">
        <v>39592</v>
      </c>
      <c r="B2357" s="37" t="s">
        <v>6751</v>
      </c>
      <c r="C2357" s="37" t="s">
        <v>2316</v>
      </c>
      <c r="D2357" s="37" t="s">
        <v>2320</v>
      </c>
      <c r="E2357" s="38" t="s">
        <v>6752</v>
      </c>
    </row>
    <row r="2358" spans="1:5" x14ac:dyDescent="0.2">
      <c r="A2358" s="39">
        <v>39593</v>
      </c>
      <c r="B2358" s="37" t="s">
        <v>6753</v>
      </c>
      <c r="C2358" s="37" t="s">
        <v>2316</v>
      </c>
      <c r="D2358" s="37" t="s">
        <v>2320</v>
      </c>
      <c r="E2358" s="38" t="s">
        <v>6744</v>
      </c>
    </row>
    <row r="2359" spans="1:5" x14ac:dyDescent="0.2">
      <c r="A2359" s="39">
        <v>14254</v>
      </c>
      <c r="B2359" s="37" t="s">
        <v>6754</v>
      </c>
      <c r="C2359" s="37" t="s">
        <v>2316</v>
      </c>
      <c r="D2359" s="37" t="s">
        <v>2317</v>
      </c>
      <c r="E2359" s="38" t="s">
        <v>6755</v>
      </c>
    </row>
    <row r="2360" spans="1:5" x14ac:dyDescent="0.2">
      <c r="A2360" s="39">
        <v>44494</v>
      </c>
      <c r="B2360" s="37" t="s">
        <v>6756</v>
      </c>
      <c r="C2360" s="37" t="s">
        <v>2316</v>
      </c>
      <c r="D2360" s="37" t="s">
        <v>2320</v>
      </c>
      <c r="E2360" s="38" t="s">
        <v>6757</v>
      </c>
    </row>
    <row r="2361" spans="1:5" x14ac:dyDescent="0.2">
      <c r="A2361" s="39">
        <v>25019</v>
      </c>
      <c r="B2361" s="37" t="s">
        <v>6758</v>
      </c>
      <c r="C2361" s="37" t="s">
        <v>2316</v>
      </c>
      <c r="D2361" s="37" t="s">
        <v>2320</v>
      </c>
      <c r="E2361" s="38" t="s">
        <v>6759</v>
      </c>
    </row>
    <row r="2362" spans="1:5" x14ac:dyDescent="0.2">
      <c r="A2362" s="39">
        <v>36501</v>
      </c>
      <c r="B2362" s="37" t="s">
        <v>6760</v>
      </c>
      <c r="C2362" s="37" t="s">
        <v>2316</v>
      </c>
      <c r="D2362" s="37" t="s">
        <v>2320</v>
      </c>
      <c r="E2362" s="38" t="s">
        <v>6761</v>
      </c>
    </row>
    <row r="2363" spans="1:5" x14ac:dyDescent="0.2">
      <c r="A2363" s="39">
        <v>44493</v>
      </c>
      <c r="B2363" s="37" t="s">
        <v>6762</v>
      </c>
      <c r="C2363" s="37" t="s">
        <v>2316</v>
      </c>
      <c r="D2363" s="37" t="s">
        <v>2320</v>
      </c>
      <c r="E2363" s="38" t="s">
        <v>6763</v>
      </c>
    </row>
    <row r="2364" spans="1:5" x14ac:dyDescent="0.2">
      <c r="A2364" s="39">
        <v>36500</v>
      </c>
      <c r="B2364" s="37" t="s">
        <v>6764</v>
      </c>
      <c r="C2364" s="37" t="s">
        <v>2316</v>
      </c>
      <c r="D2364" s="37" t="s">
        <v>2320</v>
      </c>
      <c r="E2364" s="38" t="s">
        <v>6765</v>
      </c>
    </row>
    <row r="2365" spans="1:5" x14ac:dyDescent="0.2">
      <c r="A2365" s="39">
        <v>20017</v>
      </c>
      <c r="B2365" s="37" t="s">
        <v>6766</v>
      </c>
      <c r="C2365" s="37" t="s">
        <v>2336</v>
      </c>
      <c r="D2365" s="37" t="s">
        <v>2320</v>
      </c>
      <c r="E2365" s="38" t="s">
        <v>6767</v>
      </c>
    </row>
    <row r="2366" spans="1:5" x14ac:dyDescent="0.2">
      <c r="A2366" s="39">
        <v>20007</v>
      </c>
      <c r="B2366" s="37" t="s">
        <v>6768</v>
      </c>
      <c r="C2366" s="37" t="s">
        <v>2336</v>
      </c>
      <c r="D2366" s="37" t="s">
        <v>2320</v>
      </c>
      <c r="E2366" s="38" t="s">
        <v>2771</v>
      </c>
    </row>
    <row r="2367" spans="1:5" x14ac:dyDescent="0.2">
      <c r="A2367" s="39">
        <v>39831</v>
      </c>
      <c r="B2367" s="37" t="s">
        <v>6769</v>
      </c>
      <c r="C2367" s="37" t="s">
        <v>3261</v>
      </c>
      <c r="D2367" s="37" t="s">
        <v>2320</v>
      </c>
      <c r="E2367" s="38" t="s">
        <v>6770</v>
      </c>
    </row>
    <row r="2368" spans="1:5" x14ac:dyDescent="0.2">
      <c r="A2368" s="39">
        <v>36888</v>
      </c>
      <c r="B2368" s="37" t="s">
        <v>6771</v>
      </c>
      <c r="C2368" s="37" t="s">
        <v>2336</v>
      </c>
      <c r="D2368" s="37" t="s">
        <v>2320</v>
      </c>
      <c r="E2368" s="38" t="s">
        <v>6772</v>
      </c>
    </row>
    <row r="2369" spans="1:5" x14ac:dyDescent="0.2">
      <c r="A2369" s="39">
        <v>39836</v>
      </c>
      <c r="B2369" s="37" t="s">
        <v>6773</v>
      </c>
      <c r="C2369" s="37" t="s">
        <v>3261</v>
      </c>
      <c r="D2369" s="37" t="s">
        <v>2320</v>
      </c>
      <c r="E2369" s="38" t="s">
        <v>6774</v>
      </c>
    </row>
    <row r="2370" spans="1:5" x14ac:dyDescent="0.2">
      <c r="A2370" s="39">
        <v>39830</v>
      </c>
      <c r="B2370" s="37" t="s">
        <v>6775</v>
      </c>
      <c r="C2370" s="37" t="s">
        <v>3261</v>
      </c>
      <c r="D2370" s="37" t="s">
        <v>2320</v>
      </c>
      <c r="E2370" s="38" t="s">
        <v>6776</v>
      </c>
    </row>
    <row r="2371" spans="1:5" x14ac:dyDescent="0.2">
      <c r="A2371" s="39">
        <v>40527</v>
      </c>
      <c r="B2371" s="37" t="s">
        <v>6777</v>
      </c>
      <c r="C2371" s="37" t="s">
        <v>2316</v>
      </c>
      <c r="D2371" s="37" t="s">
        <v>2320</v>
      </c>
      <c r="E2371" s="38" t="s">
        <v>6778</v>
      </c>
    </row>
    <row r="2372" spans="1:5" x14ac:dyDescent="0.2">
      <c r="A2372" s="39">
        <v>36497</v>
      </c>
      <c r="B2372" s="37" t="s">
        <v>6779</v>
      </c>
      <c r="C2372" s="37" t="s">
        <v>2316</v>
      </c>
      <c r="D2372" s="37" t="s">
        <v>2320</v>
      </c>
      <c r="E2372" s="38" t="s">
        <v>6780</v>
      </c>
    </row>
    <row r="2373" spans="1:5" x14ac:dyDescent="0.2">
      <c r="A2373" s="39">
        <v>36487</v>
      </c>
      <c r="B2373" s="37" t="s">
        <v>6781</v>
      </c>
      <c r="C2373" s="37" t="s">
        <v>2316</v>
      </c>
      <c r="D2373" s="37" t="s">
        <v>2320</v>
      </c>
      <c r="E2373" s="38" t="s">
        <v>6782</v>
      </c>
    </row>
    <row r="2374" spans="1:5" x14ac:dyDescent="0.2">
      <c r="A2374" s="39">
        <v>44475</v>
      </c>
      <c r="B2374" s="37" t="s">
        <v>6783</v>
      </c>
      <c r="C2374" s="37" t="s">
        <v>2316</v>
      </c>
      <c r="D2374" s="37" t="s">
        <v>2320</v>
      </c>
      <c r="E2374" s="38" t="s">
        <v>6784</v>
      </c>
    </row>
    <row r="2375" spans="1:5" x14ac:dyDescent="0.2">
      <c r="A2375" s="39">
        <v>44474</v>
      </c>
      <c r="B2375" s="37" t="s">
        <v>6785</v>
      </c>
      <c r="C2375" s="37" t="s">
        <v>2316</v>
      </c>
      <c r="D2375" s="37" t="s">
        <v>2320</v>
      </c>
      <c r="E2375" s="38" t="s">
        <v>6786</v>
      </c>
    </row>
    <row r="2376" spans="1:5" x14ac:dyDescent="0.2">
      <c r="A2376" s="39">
        <v>44490</v>
      </c>
      <c r="B2376" s="37" t="s">
        <v>6787</v>
      </c>
      <c r="C2376" s="37" t="s">
        <v>2316</v>
      </c>
      <c r="D2376" s="37" t="s">
        <v>2320</v>
      </c>
      <c r="E2376" s="38" t="s">
        <v>6788</v>
      </c>
    </row>
    <row r="2377" spans="1:5" x14ac:dyDescent="0.2">
      <c r="A2377" s="39">
        <v>37776</v>
      </c>
      <c r="B2377" s="37" t="s">
        <v>6789</v>
      </c>
      <c r="C2377" s="37" t="s">
        <v>2316</v>
      </c>
      <c r="D2377" s="37" t="s">
        <v>2320</v>
      </c>
      <c r="E2377" s="38" t="s">
        <v>6790</v>
      </c>
    </row>
    <row r="2378" spans="1:5" x14ac:dyDescent="0.2">
      <c r="A2378" s="39">
        <v>37775</v>
      </c>
      <c r="B2378" s="37" t="s">
        <v>6791</v>
      </c>
      <c r="C2378" s="37" t="s">
        <v>2316</v>
      </c>
      <c r="D2378" s="37" t="s">
        <v>2320</v>
      </c>
      <c r="E2378" s="38" t="s">
        <v>6792</v>
      </c>
    </row>
    <row r="2379" spans="1:5" x14ac:dyDescent="0.2">
      <c r="A2379" s="39">
        <v>36491</v>
      </c>
      <c r="B2379" s="37" t="s">
        <v>6793</v>
      </c>
      <c r="C2379" s="37" t="s">
        <v>2316</v>
      </c>
      <c r="D2379" s="37" t="s">
        <v>2320</v>
      </c>
      <c r="E2379" s="38" t="s">
        <v>6794</v>
      </c>
    </row>
    <row r="2380" spans="1:5" x14ac:dyDescent="0.2">
      <c r="A2380" s="39">
        <v>10712</v>
      </c>
      <c r="B2380" s="37" t="s">
        <v>6795</v>
      </c>
      <c r="C2380" s="37" t="s">
        <v>2316</v>
      </c>
      <c r="D2380" s="37" t="s">
        <v>2320</v>
      </c>
      <c r="E2380" s="38" t="s">
        <v>6796</v>
      </c>
    </row>
    <row r="2381" spans="1:5" x14ac:dyDescent="0.2">
      <c r="A2381" s="39">
        <v>3363</v>
      </c>
      <c r="B2381" s="37" t="s">
        <v>6797</v>
      </c>
      <c r="C2381" s="37" t="s">
        <v>2316</v>
      </c>
      <c r="D2381" s="37" t="s">
        <v>2317</v>
      </c>
      <c r="E2381" s="38" t="s">
        <v>6798</v>
      </c>
    </row>
    <row r="2382" spans="1:5" x14ac:dyDescent="0.2">
      <c r="A2382" s="39">
        <v>3365</v>
      </c>
      <c r="B2382" s="37" t="s">
        <v>6799</v>
      </c>
      <c r="C2382" s="37" t="s">
        <v>2316</v>
      </c>
      <c r="D2382" s="37" t="s">
        <v>2320</v>
      </c>
      <c r="E2382" s="38" t="s">
        <v>6800</v>
      </c>
    </row>
    <row r="2383" spans="1:5" x14ac:dyDescent="0.2">
      <c r="A2383" s="39">
        <v>7569</v>
      </c>
      <c r="B2383" s="37" t="s">
        <v>6801</v>
      </c>
      <c r="C2383" s="37" t="s">
        <v>2316</v>
      </c>
      <c r="D2383" s="37" t="s">
        <v>2320</v>
      </c>
      <c r="E2383" s="38" t="s">
        <v>6802</v>
      </c>
    </row>
    <row r="2384" spans="1:5" x14ac:dyDescent="0.2">
      <c r="A2384" s="39">
        <v>34349</v>
      </c>
      <c r="B2384" s="37" t="s">
        <v>6803</v>
      </c>
      <c r="C2384" s="37" t="s">
        <v>2316</v>
      </c>
      <c r="D2384" s="37" t="s">
        <v>2320</v>
      </c>
      <c r="E2384" s="38" t="s">
        <v>6804</v>
      </c>
    </row>
    <row r="2385" spans="1:5" x14ac:dyDescent="0.2">
      <c r="A2385" s="39">
        <v>11991</v>
      </c>
      <c r="B2385" s="37" t="s">
        <v>6805</v>
      </c>
      <c r="C2385" s="37" t="s">
        <v>2316</v>
      </c>
      <c r="D2385" s="37" t="s">
        <v>2320</v>
      </c>
      <c r="E2385" s="38" t="s">
        <v>6806</v>
      </c>
    </row>
    <row r="2386" spans="1:5" x14ac:dyDescent="0.2">
      <c r="A2386" s="39">
        <v>20062</v>
      </c>
      <c r="B2386" s="37" t="s">
        <v>6807</v>
      </c>
      <c r="C2386" s="37" t="s">
        <v>2316</v>
      </c>
      <c r="D2386" s="37" t="s">
        <v>2320</v>
      </c>
      <c r="E2386" s="38" t="s">
        <v>6808</v>
      </c>
    </row>
    <row r="2387" spans="1:5" x14ac:dyDescent="0.2">
      <c r="A2387" s="39">
        <v>11029</v>
      </c>
      <c r="B2387" s="37" t="s">
        <v>6809</v>
      </c>
      <c r="C2387" s="37" t="s">
        <v>5075</v>
      </c>
      <c r="D2387" s="37" t="s">
        <v>2320</v>
      </c>
      <c r="E2387" s="38" t="s">
        <v>6810</v>
      </c>
    </row>
    <row r="2388" spans="1:5" x14ac:dyDescent="0.2">
      <c r="A2388" s="39">
        <v>4316</v>
      </c>
      <c r="B2388" s="37" t="s">
        <v>6811</v>
      </c>
      <c r="C2388" s="37" t="s">
        <v>2316</v>
      </c>
      <c r="D2388" s="37" t="s">
        <v>2320</v>
      </c>
      <c r="E2388" s="38" t="s">
        <v>4968</v>
      </c>
    </row>
    <row r="2389" spans="1:5" x14ac:dyDescent="0.2">
      <c r="A2389" s="39">
        <v>4313</v>
      </c>
      <c r="B2389" s="37" t="s">
        <v>6812</v>
      </c>
      <c r="C2389" s="37" t="s">
        <v>5075</v>
      </c>
      <c r="D2389" s="37" t="s">
        <v>2320</v>
      </c>
      <c r="E2389" s="38" t="s">
        <v>6813</v>
      </c>
    </row>
    <row r="2390" spans="1:5" x14ac:dyDescent="0.2">
      <c r="A2390" s="39">
        <v>4317</v>
      </c>
      <c r="B2390" s="37" t="s">
        <v>6814</v>
      </c>
      <c r="C2390" s="37" t="s">
        <v>2316</v>
      </c>
      <c r="D2390" s="37" t="s">
        <v>2320</v>
      </c>
      <c r="E2390" s="38" t="s">
        <v>6815</v>
      </c>
    </row>
    <row r="2391" spans="1:5" x14ac:dyDescent="0.2">
      <c r="A2391" s="39">
        <v>4314</v>
      </c>
      <c r="B2391" s="37" t="s">
        <v>6816</v>
      </c>
      <c r="C2391" s="37" t="s">
        <v>5075</v>
      </c>
      <c r="D2391" s="37" t="s">
        <v>2320</v>
      </c>
      <c r="E2391" s="38" t="s">
        <v>6817</v>
      </c>
    </row>
    <row r="2392" spans="1:5" x14ac:dyDescent="0.2">
      <c r="A2392" s="39">
        <v>10921</v>
      </c>
      <c r="B2392" s="37" t="s">
        <v>6818</v>
      </c>
      <c r="C2392" s="37" t="s">
        <v>2316</v>
      </c>
      <c r="D2392" s="37" t="s">
        <v>2317</v>
      </c>
      <c r="E2392" s="38" t="s">
        <v>6819</v>
      </c>
    </row>
    <row r="2393" spans="1:5" x14ac:dyDescent="0.2">
      <c r="A2393" s="39">
        <v>10922</v>
      </c>
      <c r="B2393" s="37" t="s">
        <v>6820</v>
      </c>
      <c r="C2393" s="37" t="s">
        <v>2316</v>
      </c>
      <c r="D2393" s="37" t="s">
        <v>2320</v>
      </c>
      <c r="E2393" s="38" t="s">
        <v>6821</v>
      </c>
    </row>
    <row r="2394" spans="1:5" x14ac:dyDescent="0.2">
      <c r="A2394" s="39">
        <v>10923</v>
      </c>
      <c r="B2394" s="37" t="s">
        <v>6822</v>
      </c>
      <c r="C2394" s="37" t="s">
        <v>2316</v>
      </c>
      <c r="D2394" s="37" t="s">
        <v>2320</v>
      </c>
      <c r="E2394" s="38" t="s">
        <v>6823</v>
      </c>
    </row>
    <row r="2395" spans="1:5" x14ac:dyDescent="0.2">
      <c r="A2395" s="39">
        <v>10924</v>
      </c>
      <c r="B2395" s="37" t="s">
        <v>6824</v>
      </c>
      <c r="C2395" s="37" t="s">
        <v>2316</v>
      </c>
      <c r="D2395" s="37" t="s">
        <v>2320</v>
      </c>
      <c r="E2395" s="38" t="s">
        <v>6825</v>
      </c>
    </row>
    <row r="2396" spans="1:5" x14ac:dyDescent="0.2">
      <c r="A2396" s="39">
        <v>37772</v>
      </c>
      <c r="B2396" s="37" t="s">
        <v>6826</v>
      </c>
      <c r="C2396" s="37" t="s">
        <v>2316</v>
      </c>
      <c r="D2396" s="37" t="s">
        <v>2320</v>
      </c>
      <c r="E2396" s="38" t="s">
        <v>6827</v>
      </c>
    </row>
    <row r="2397" spans="1:5" x14ac:dyDescent="0.2">
      <c r="A2397" s="39">
        <v>37771</v>
      </c>
      <c r="B2397" s="37" t="s">
        <v>6828</v>
      </c>
      <c r="C2397" s="37" t="s">
        <v>2316</v>
      </c>
      <c r="D2397" s="37" t="s">
        <v>2320</v>
      </c>
      <c r="E2397" s="38" t="s">
        <v>6829</v>
      </c>
    </row>
    <row r="2398" spans="1:5" x14ac:dyDescent="0.2">
      <c r="A2398" s="39">
        <v>12772</v>
      </c>
      <c r="B2398" s="37" t="s">
        <v>6830</v>
      </c>
      <c r="C2398" s="37" t="s">
        <v>2316</v>
      </c>
      <c r="D2398" s="37" t="s">
        <v>2320</v>
      </c>
      <c r="E2398" s="38" t="s">
        <v>6831</v>
      </c>
    </row>
    <row r="2399" spans="1:5" x14ac:dyDescent="0.2">
      <c r="A2399" s="39">
        <v>12770</v>
      </c>
      <c r="B2399" s="37" t="s">
        <v>6832</v>
      </c>
      <c r="C2399" s="37" t="s">
        <v>2316</v>
      </c>
      <c r="D2399" s="37" t="s">
        <v>2320</v>
      </c>
      <c r="E2399" s="38" t="s">
        <v>6833</v>
      </c>
    </row>
    <row r="2400" spans="1:5" x14ac:dyDescent="0.2">
      <c r="A2400" s="39">
        <v>12775</v>
      </c>
      <c r="B2400" s="37" t="s">
        <v>6834</v>
      </c>
      <c r="C2400" s="37" t="s">
        <v>2316</v>
      </c>
      <c r="D2400" s="37" t="s">
        <v>2320</v>
      </c>
      <c r="E2400" s="38" t="s">
        <v>6835</v>
      </c>
    </row>
    <row r="2401" spans="1:5" x14ac:dyDescent="0.2">
      <c r="A2401" s="39">
        <v>12768</v>
      </c>
      <c r="B2401" s="37" t="s">
        <v>6836</v>
      </c>
      <c r="C2401" s="37" t="s">
        <v>2316</v>
      </c>
      <c r="D2401" s="37" t="s">
        <v>2320</v>
      </c>
      <c r="E2401" s="38" t="s">
        <v>6837</v>
      </c>
    </row>
    <row r="2402" spans="1:5" x14ac:dyDescent="0.2">
      <c r="A2402" s="39">
        <v>12769</v>
      </c>
      <c r="B2402" s="37" t="s">
        <v>6838</v>
      </c>
      <c r="C2402" s="37" t="s">
        <v>2316</v>
      </c>
      <c r="D2402" s="37" t="s">
        <v>2317</v>
      </c>
      <c r="E2402" s="38" t="s">
        <v>6839</v>
      </c>
    </row>
    <row r="2403" spans="1:5" x14ac:dyDescent="0.2">
      <c r="A2403" s="39">
        <v>12773</v>
      </c>
      <c r="B2403" s="37" t="s">
        <v>6840</v>
      </c>
      <c r="C2403" s="37" t="s">
        <v>2316</v>
      </c>
      <c r="D2403" s="37" t="s">
        <v>2320</v>
      </c>
      <c r="E2403" s="38" t="s">
        <v>6841</v>
      </c>
    </row>
    <row r="2404" spans="1:5" x14ac:dyDescent="0.2">
      <c r="A2404" s="39">
        <v>12774</v>
      </c>
      <c r="B2404" s="37" t="s">
        <v>6842</v>
      </c>
      <c r="C2404" s="37" t="s">
        <v>2316</v>
      </c>
      <c r="D2404" s="37" t="s">
        <v>2320</v>
      </c>
      <c r="E2404" s="38" t="s">
        <v>6843</v>
      </c>
    </row>
    <row r="2405" spans="1:5" x14ac:dyDescent="0.2">
      <c r="A2405" s="39">
        <v>12776</v>
      </c>
      <c r="B2405" s="37" t="s">
        <v>6844</v>
      </c>
      <c r="C2405" s="37" t="s">
        <v>2316</v>
      </c>
      <c r="D2405" s="37" t="s">
        <v>2320</v>
      </c>
      <c r="E2405" s="38" t="s">
        <v>6845</v>
      </c>
    </row>
    <row r="2406" spans="1:5" x14ac:dyDescent="0.2">
      <c r="A2406" s="39">
        <v>12777</v>
      </c>
      <c r="B2406" s="37" t="s">
        <v>6846</v>
      </c>
      <c r="C2406" s="37" t="s">
        <v>2316</v>
      </c>
      <c r="D2406" s="37" t="s">
        <v>2320</v>
      </c>
      <c r="E2406" s="38" t="s">
        <v>6847</v>
      </c>
    </row>
    <row r="2407" spans="1:5" x14ac:dyDescent="0.2">
      <c r="A2407" s="39">
        <v>3391</v>
      </c>
      <c r="B2407" s="37" t="s">
        <v>6848</v>
      </c>
      <c r="C2407" s="37" t="s">
        <v>2316</v>
      </c>
      <c r="D2407" s="37" t="s">
        <v>2320</v>
      </c>
      <c r="E2407" s="38" t="s">
        <v>6849</v>
      </c>
    </row>
    <row r="2408" spans="1:5" x14ac:dyDescent="0.2">
      <c r="A2408" s="39">
        <v>3389</v>
      </c>
      <c r="B2408" s="37" t="s">
        <v>6850</v>
      </c>
      <c r="C2408" s="37" t="s">
        <v>2316</v>
      </c>
      <c r="D2408" s="37" t="s">
        <v>2317</v>
      </c>
      <c r="E2408" s="38" t="s">
        <v>2672</v>
      </c>
    </row>
    <row r="2409" spans="1:5" x14ac:dyDescent="0.2">
      <c r="A2409" s="39">
        <v>3390</v>
      </c>
      <c r="B2409" s="37" t="s">
        <v>6851</v>
      </c>
      <c r="C2409" s="37" t="s">
        <v>2316</v>
      </c>
      <c r="D2409" s="37" t="s">
        <v>2320</v>
      </c>
      <c r="E2409" s="38" t="s">
        <v>6852</v>
      </c>
    </row>
    <row r="2410" spans="1:5" x14ac:dyDescent="0.2">
      <c r="A2410" s="39">
        <v>12873</v>
      </c>
      <c r="B2410" s="37" t="s">
        <v>6853</v>
      </c>
      <c r="C2410" s="37" t="s">
        <v>2660</v>
      </c>
      <c r="D2410" s="37" t="s">
        <v>2320</v>
      </c>
      <c r="E2410" s="38" t="s">
        <v>3044</v>
      </c>
    </row>
    <row r="2411" spans="1:5" x14ac:dyDescent="0.2">
      <c r="A2411" s="39">
        <v>41076</v>
      </c>
      <c r="B2411" s="37" t="s">
        <v>6854</v>
      </c>
      <c r="C2411" s="37" t="s">
        <v>2663</v>
      </c>
      <c r="D2411" s="37" t="s">
        <v>2320</v>
      </c>
      <c r="E2411" s="38" t="s">
        <v>3046</v>
      </c>
    </row>
    <row r="2412" spans="1:5" x14ac:dyDescent="0.2">
      <c r="A2412" s="39">
        <v>140</v>
      </c>
      <c r="B2412" s="37" t="s">
        <v>6855</v>
      </c>
      <c r="C2412" s="37" t="s">
        <v>2435</v>
      </c>
      <c r="D2412" s="37" t="s">
        <v>2320</v>
      </c>
      <c r="E2412" s="38" t="s">
        <v>6856</v>
      </c>
    </row>
    <row r="2413" spans="1:5" x14ac:dyDescent="0.2">
      <c r="A2413" s="39">
        <v>151</v>
      </c>
      <c r="B2413" s="37" t="s">
        <v>6857</v>
      </c>
      <c r="C2413" s="37" t="s">
        <v>2438</v>
      </c>
      <c r="D2413" s="37" t="s">
        <v>2320</v>
      </c>
      <c r="E2413" s="38" t="s">
        <v>6858</v>
      </c>
    </row>
    <row r="2414" spans="1:5" x14ac:dyDescent="0.2">
      <c r="A2414" s="39">
        <v>7340</v>
      </c>
      <c r="B2414" s="37" t="s">
        <v>6859</v>
      </c>
      <c r="C2414" s="37" t="s">
        <v>2438</v>
      </c>
      <c r="D2414" s="37" t="s">
        <v>2320</v>
      </c>
      <c r="E2414" s="38" t="s">
        <v>6860</v>
      </c>
    </row>
    <row r="2415" spans="1:5" x14ac:dyDescent="0.2">
      <c r="A2415" s="39">
        <v>2701</v>
      </c>
      <c r="B2415" s="37" t="s">
        <v>6861</v>
      </c>
      <c r="C2415" s="37" t="s">
        <v>2660</v>
      </c>
      <c r="D2415" s="37" t="s">
        <v>2320</v>
      </c>
      <c r="E2415" s="38" t="s">
        <v>6862</v>
      </c>
    </row>
    <row r="2416" spans="1:5" x14ac:dyDescent="0.2">
      <c r="A2416" s="39">
        <v>40929</v>
      </c>
      <c r="B2416" s="37" t="s">
        <v>6863</v>
      </c>
      <c r="C2416" s="37" t="s">
        <v>2663</v>
      </c>
      <c r="D2416" s="37" t="s">
        <v>2320</v>
      </c>
      <c r="E2416" s="38" t="s">
        <v>6864</v>
      </c>
    </row>
    <row r="2417" spans="1:5" x14ac:dyDescent="0.2">
      <c r="A2417" s="39">
        <v>38114</v>
      </c>
      <c r="B2417" s="37" t="s">
        <v>6865</v>
      </c>
      <c r="C2417" s="37" t="s">
        <v>2316</v>
      </c>
      <c r="D2417" s="37" t="s">
        <v>2320</v>
      </c>
      <c r="E2417" s="38" t="s">
        <v>6866</v>
      </c>
    </row>
    <row r="2418" spans="1:5" x14ac:dyDescent="0.2">
      <c r="A2418" s="39">
        <v>38064</v>
      </c>
      <c r="B2418" s="37" t="s">
        <v>6867</v>
      </c>
      <c r="C2418" s="37" t="s">
        <v>2316</v>
      </c>
      <c r="D2418" s="37" t="s">
        <v>2320</v>
      </c>
      <c r="E2418" s="38" t="s">
        <v>6868</v>
      </c>
    </row>
    <row r="2419" spans="1:5" x14ac:dyDescent="0.2">
      <c r="A2419" s="39">
        <v>38115</v>
      </c>
      <c r="B2419" s="37" t="s">
        <v>6869</v>
      </c>
      <c r="C2419" s="37" t="s">
        <v>2316</v>
      </c>
      <c r="D2419" s="37" t="s">
        <v>2320</v>
      </c>
      <c r="E2419" s="38" t="s">
        <v>6870</v>
      </c>
    </row>
    <row r="2420" spans="1:5" x14ac:dyDescent="0.2">
      <c r="A2420" s="39">
        <v>38065</v>
      </c>
      <c r="B2420" s="37" t="s">
        <v>6871</v>
      </c>
      <c r="C2420" s="37" t="s">
        <v>2316</v>
      </c>
      <c r="D2420" s="37" t="s">
        <v>2320</v>
      </c>
      <c r="E2420" s="38" t="s">
        <v>6534</v>
      </c>
    </row>
    <row r="2421" spans="1:5" x14ac:dyDescent="0.2">
      <c r="A2421" s="39">
        <v>38078</v>
      </c>
      <c r="B2421" s="37" t="s">
        <v>6872</v>
      </c>
      <c r="C2421" s="37" t="s">
        <v>2316</v>
      </c>
      <c r="D2421" s="37" t="s">
        <v>2320</v>
      </c>
      <c r="E2421" s="38" t="s">
        <v>5918</v>
      </c>
    </row>
    <row r="2422" spans="1:5" x14ac:dyDescent="0.2">
      <c r="A2422" s="39">
        <v>38113</v>
      </c>
      <c r="B2422" s="37" t="s">
        <v>6873</v>
      </c>
      <c r="C2422" s="37" t="s">
        <v>2316</v>
      </c>
      <c r="D2422" s="37" t="s">
        <v>2320</v>
      </c>
      <c r="E2422" s="38" t="s">
        <v>6874</v>
      </c>
    </row>
    <row r="2423" spans="1:5" x14ac:dyDescent="0.2">
      <c r="A2423" s="39">
        <v>38063</v>
      </c>
      <c r="B2423" s="37" t="s">
        <v>6875</v>
      </c>
      <c r="C2423" s="37" t="s">
        <v>2316</v>
      </c>
      <c r="D2423" s="37" t="s">
        <v>2320</v>
      </c>
      <c r="E2423" s="38" t="s">
        <v>6876</v>
      </c>
    </row>
    <row r="2424" spans="1:5" x14ac:dyDescent="0.2">
      <c r="A2424" s="39">
        <v>38080</v>
      </c>
      <c r="B2424" s="37" t="s">
        <v>6877</v>
      </c>
      <c r="C2424" s="37" t="s">
        <v>2316</v>
      </c>
      <c r="D2424" s="37" t="s">
        <v>2320</v>
      </c>
      <c r="E2424" s="38" t="s">
        <v>6878</v>
      </c>
    </row>
    <row r="2425" spans="1:5" x14ac:dyDescent="0.2">
      <c r="A2425" s="39">
        <v>38069</v>
      </c>
      <c r="B2425" s="37" t="s">
        <v>6879</v>
      </c>
      <c r="C2425" s="37" t="s">
        <v>2316</v>
      </c>
      <c r="D2425" s="37" t="s">
        <v>2320</v>
      </c>
      <c r="E2425" s="38" t="s">
        <v>6880</v>
      </c>
    </row>
    <row r="2426" spans="1:5" x14ac:dyDescent="0.2">
      <c r="A2426" s="39">
        <v>38077</v>
      </c>
      <c r="B2426" s="37" t="s">
        <v>6881</v>
      </c>
      <c r="C2426" s="37" t="s">
        <v>2316</v>
      </c>
      <c r="D2426" s="37" t="s">
        <v>2320</v>
      </c>
      <c r="E2426" s="38" t="s">
        <v>6882</v>
      </c>
    </row>
    <row r="2427" spans="1:5" x14ac:dyDescent="0.2">
      <c r="A2427" s="39">
        <v>38073</v>
      </c>
      <c r="B2427" s="37" t="s">
        <v>6883</v>
      </c>
      <c r="C2427" s="37" t="s">
        <v>2316</v>
      </c>
      <c r="D2427" s="37" t="s">
        <v>2320</v>
      </c>
      <c r="E2427" s="38" t="s">
        <v>6884</v>
      </c>
    </row>
    <row r="2428" spans="1:5" x14ac:dyDescent="0.2">
      <c r="A2428" s="39">
        <v>38112</v>
      </c>
      <c r="B2428" s="37" t="s">
        <v>6885</v>
      </c>
      <c r="C2428" s="37" t="s">
        <v>2316</v>
      </c>
      <c r="D2428" s="37" t="s">
        <v>2320</v>
      </c>
      <c r="E2428" s="38" t="s">
        <v>6886</v>
      </c>
    </row>
    <row r="2429" spans="1:5" x14ac:dyDescent="0.2">
      <c r="A2429" s="39">
        <v>38062</v>
      </c>
      <c r="B2429" s="37" t="s">
        <v>6887</v>
      </c>
      <c r="C2429" s="37" t="s">
        <v>2316</v>
      </c>
      <c r="D2429" s="37" t="s">
        <v>2320</v>
      </c>
      <c r="E2429" s="38" t="s">
        <v>6888</v>
      </c>
    </row>
    <row r="2430" spans="1:5" x14ac:dyDescent="0.2">
      <c r="A2430" s="39">
        <v>12128</v>
      </c>
      <c r="B2430" s="37" t="s">
        <v>6889</v>
      </c>
      <c r="C2430" s="37" t="s">
        <v>2316</v>
      </c>
      <c r="D2430" s="37" t="s">
        <v>2320</v>
      </c>
      <c r="E2430" s="38" t="s">
        <v>2473</v>
      </c>
    </row>
    <row r="2431" spans="1:5" x14ac:dyDescent="0.2">
      <c r="A2431" s="39">
        <v>12129</v>
      </c>
      <c r="B2431" s="37" t="s">
        <v>6890</v>
      </c>
      <c r="C2431" s="37" t="s">
        <v>2316</v>
      </c>
      <c r="D2431" s="37" t="s">
        <v>2320</v>
      </c>
      <c r="E2431" s="38" t="s">
        <v>4805</v>
      </c>
    </row>
    <row r="2432" spans="1:5" x14ac:dyDescent="0.2">
      <c r="A2432" s="39">
        <v>38081</v>
      </c>
      <c r="B2432" s="37" t="s">
        <v>6891</v>
      </c>
      <c r="C2432" s="37" t="s">
        <v>2316</v>
      </c>
      <c r="D2432" s="37" t="s">
        <v>2320</v>
      </c>
      <c r="E2432" s="38" t="s">
        <v>6892</v>
      </c>
    </row>
    <row r="2433" spans="1:5" x14ac:dyDescent="0.2">
      <c r="A2433" s="39">
        <v>38070</v>
      </c>
      <c r="B2433" s="37" t="s">
        <v>6893</v>
      </c>
      <c r="C2433" s="37" t="s">
        <v>2316</v>
      </c>
      <c r="D2433" s="37" t="s">
        <v>2320</v>
      </c>
      <c r="E2433" s="38" t="s">
        <v>6894</v>
      </c>
    </row>
    <row r="2434" spans="1:5" x14ac:dyDescent="0.2">
      <c r="A2434" s="39">
        <v>38074</v>
      </c>
      <c r="B2434" s="37" t="s">
        <v>6895</v>
      </c>
      <c r="C2434" s="37" t="s">
        <v>2316</v>
      </c>
      <c r="D2434" s="37" t="s">
        <v>2320</v>
      </c>
      <c r="E2434" s="38" t="s">
        <v>6896</v>
      </c>
    </row>
    <row r="2435" spans="1:5" x14ac:dyDescent="0.2">
      <c r="A2435" s="39">
        <v>38079</v>
      </c>
      <c r="B2435" s="37" t="s">
        <v>6897</v>
      </c>
      <c r="C2435" s="37" t="s">
        <v>2316</v>
      </c>
      <c r="D2435" s="37" t="s">
        <v>2320</v>
      </c>
      <c r="E2435" s="38" t="s">
        <v>6898</v>
      </c>
    </row>
    <row r="2436" spans="1:5" x14ac:dyDescent="0.2">
      <c r="A2436" s="39">
        <v>38072</v>
      </c>
      <c r="B2436" s="37" t="s">
        <v>6899</v>
      </c>
      <c r="C2436" s="37" t="s">
        <v>2316</v>
      </c>
      <c r="D2436" s="37" t="s">
        <v>2320</v>
      </c>
      <c r="E2436" s="38" t="s">
        <v>6900</v>
      </c>
    </row>
    <row r="2437" spans="1:5" x14ac:dyDescent="0.2">
      <c r="A2437" s="39">
        <v>38068</v>
      </c>
      <c r="B2437" s="37" t="s">
        <v>6901</v>
      </c>
      <c r="C2437" s="37" t="s">
        <v>2316</v>
      </c>
      <c r="D2437" s="37" t="s">
        <v>2320</v>
      </c>
      <c r="E2437" s="38" t="s">
        <v>6902</v>
      </c>
    </row>
    <row r="2438" spans="1:5" x14ac:dyDescent="0.2">
      <c r="A2438" s="39">
        <v>38071</v>
      </c>
      <c r="B2438" s="37" t="s">
        <v>6903</v>
      </c>
      <c r="C2438" s="37" t="s">
        <v>2316</v>
      </c>
      <c r="D2438" s="37" t="s">
        <v>2320</v>
      </c>
      <c r="E2438" s="38" t="s">
        <v>6904</v>
      </c>
    </row>
    <row r="2439" spans="1:5" x14ac:dyDescent="0.2">
      <c r="A2439" s="39">
        <v>38412</v>
      </c>
      <c r="B2439" s="37" t="s">
        <v>6905</v>
      </c>
      <c r="C2439" s="37" t="s">
        <v>2316</v>
      </c>
      <c r="D2439" s="37" t="s">
        <v>2317</v>
      </c>
      <c r="E2439" s="38" t="s">
        <v>6906</v>
      </c>
    </row>
    <row r="2440" spans="1:5" x14ac:dyDescent="0.2">
      <c r="A2440" s="39">
        <v>3405</v>
      </c>
      <c r="B2440" s="37" t="s">
        <v>6907</v>
      </c>
      <c r="C2440" s="37" t="s">
        <v>2316</v>
      </c>
      <c r="D2440" s="37" t="s">
        <v>2320</v>
      </c>
      <c r="E2440" s="38" t="s">
        <v>6908</v>
      </c>
    </row>
    <row r="2441" spans="1:5" x14ac:dyDescent="0.2">
      <c r="A2441" s="39">
        <v>3394</v>
      </c>
      <c r="B2441" s="37" t="s">
        <v>6909</v>
      </c>
      <c r="C2441" s="37" t="s">
        <v>2316</v>
      </c>
      <c r="D2441" s="37" t="s">
        <v>2320</v>
      </c>
      <c r="E2441" s="38" t="s">
        <v>6910</v>
      </c>
    </row>
    <row r="2442" spans="1:5" x14ac:dyDescent="0.2">
      <c r="A2442" s="39">
        <v>3393</v>
      </c>
      <c r="B2442" s="37" t="s">
        <v>6911</v>
      </c>
      <c r="C2442" s="37" t="s">
        <v>2316</v>
      </c>
      <c r="D2442" s="37" t="s">
        <v>2320</v>
      </c>
      <c r="E2442" s="38" t="s">
        <v>6912</v>
      </c>
    </row>
    <row r="2443" spans="1:5" x14ac:dyDescent="0.2">
      <c r="A2443" s="39">
        <v>3406</v>
      </c>
      <c r="B2443" s="37" t="s">
        <v>6913</v>
      </c>
      <c r="C2443" s="37" t="s">
        <v>2316</v>
      </c>
      <c r="D2443" s="37" t="s">
        <v>2317</v>
      </c>
      <c r="E2443" s="38" t="s">
        <v>6914</v>
      </c>
    </row>
    <row r="2444" spans="1:5" x14ac:dyDescent="0.2">
      <c r="A2444" s="39">
        <v>3395</v>
      </c>
      <c r="B2444" s="37" t="s">
        <v>6915</v>
      </c>
      <c r="C2444" s="37" t="s">
        <v>2316</v>
      </c>
      <c r="D2444" s="37" t="s">
        <v>2320</v>
      </c>
      <c r="E2444" s="38" t="s">
        <v>6916</v>
      </c>
    </row>
    <row r="2445" spans="1:5" x14ac:dyDescent="0.2">
      <c r="A2445" s="39">
        <v>3398</v>
      </c>
      <c r="B2445" s="37" t="s">
        <v>6917</v>
      </c>
      <c r="C2445" s="37" t="s">
        <v>2316</v>
      </c>
      <c r="D2445" s="37" t="s">
        <v>2320</v>
      </c>
      <c r="E2445" s="38" t="s">
        <v>4342</v>
      </c>
    </row>
    <row r="2446" spans="1:5" x14ac:dyDescent="0.2">
      <c r="A2446" s="39">
        <v>40662</v>
      </c>
      <c r="B2446" s="37" t="s">
        <v>6918</v>
      </c>
      <c r="C2446" s="37" t="s">
        <v>2316</v>
      </c>
      <c r="D2446" s="37" t="s">
        <v>2320</v>
      </c>
      <c r="E2446" s="38" t="s">
        <v>6919</v>
      </c>
    </row>
    <row r="2447" spans="1:5" x14ac:dyDescent="0.2">
      <c r="A2447" s="39">
        <v>3437</v>
      </c>
      <c r="B2447" s="37" t="s">
        <v>6920</v>
      </c>
      <c r="C2447" s="37" t="s">
        <v>2327</v>
      </c>
      <c r="D2447" s="37" t="s">
        <v>2320</v>
      </c>
      <c r="E2447" s="38" t="s">
        <v>6921</v>
      </c>
    </row>
    <row r="2448" spans="1:5" x14ac:dyDescent="0.2">
      <c r="A2448" s="39">
        <v>11190</v>
      </c>
      <c r="B2448" s="37" t="s">
        <v>6922</v>
      </c>
      <c r="C2448" s="37" t="s">
        <v>2316</v>
      </c>
      <c r="D2448" s="37" t="s">
        <v>2317</v>
      </c>
      <c r="E2448" s="38" t="s">
        <v>6923</v>
      </c>
    </row>
    <row r="2449" spans="1:5" x14ac:dyDescent="0.2">
      <c r="A2449" s="39">
        <v>34377</v>
      </c>
      <c r="B2449" s="37" t="s">
        <v>6924</v>
      </c>
      <c r="C2449" s="37" t="s">
        <v>2316</v>
      </c>
      <c r="D2449" s="37" t="s">
        <v>2320</v>
      </c>
      <c r="E2449" s="38" t="s">
        <v>6925</v>
      </c>
    </row>
    <row r="2450" spans="1:5" x14ac:dyDescent="0.2">
      <c r="A2450" s="39">
        <v>3428</v>
      </c>
      <c r="B2450" s="37" t="s">
        <v>6926</v>
      </c>
      <c r="C2450" s="37" t="s">
        <v>2327</v>
      </c>
      <c r="D2450" s="37" t="s">
        <v>2317</v>
      </c>
      <c r="E2450" s="38" t="s">
        <v>6927</v>
      </c>
    </row>
    <row r="2451" spans="1:5" x14ac:dyDescent="0.2">
      <c r="A2451" s="39">
        <v>3429</v>
      </c>
      <c r="B2451" s="37" t="s">
        <v>6928</v>
      </c>
      <c r="C2451" s="37" t="s">
        <v>2327</v>
      </c>
      <c r="D2451" s="37" t="s">
        <v>2320</v>
      </c>
      <c r="E2451" s="38" t="s">
        <v>6929</v>
      </c>
    </row>
    <row r="2452" spans="1:5" x14ac:dyDescent="0.2">
      <c r="A2452" s="39">
        <v>34364</v>
      </c>
      <c r="B2452" s="37" t="s">
        <v>6930</v>
      </c>
      <c r="C2452" s="37" t="s">
        <v>2316</v>
      </c>
      <c r="D2452" s="37" t="s">
        <v>2320</v>
      </c>
      <c r="E2452" s="38" t="s">
        <v>6931</v>
      </c>
    </row>
    <row r="2453" spans="1:5" x14ac:dyDescent="0.2">
      <c r="A2453" s="39">
        <v>34369</v>
      </c>
      <c r="B2453" s="37" t="s">
        <v>6932</v>
      </c>
      <c r="C2453" s="37" t="s">
        <v>2316</v>
      </c>
      <c r="D2453" s="37" t="s">
        <v>2320</v>
      </c>
      <c r="E2453" s="38" t="s">
        <v>6933</v>
      </c>
    </row>
    <row r="2454" spans="1:5" x14ac:dyDescent="0.2">
      <c r="A2454" s="39">
        <v>36896</v>
      </c>
      <c r="B2454" s="37" t="s">
        <v>6934</v>
      </c>
      <c r="C2454" s="37" t="s">
        <v>2316</v>
      </c>
      <c r="D2454" s="37" t="s">
        <v>2317</v>
      </c>
      <c r="E2454" s="38" t="s">
        <v>6935</v>
      </c>
    </row>
    <row r="2455" spans="1:5" x14ac:dyDescent="0.2">
      <c r="A2455" s="39">
        <v>34367</v>
      </c>
      <c r="B2455" s="37" t="s">
        <v>6936</v>
      </c>
      <c r="C2455" s="37" t="s">
        <v>2316</v>
      </c>
      <c r="D2455" s="37" t="s">
        <v>2320</v>
      </c>
      <c r="E2455" s="38" t="s">
        <v>6937</v>
      </c>
    </row>
    <row r="2456" spans="1:5" x14ac:dyDescent="0.2">
      <c r="A2456" s="39">
        <v>36897</v>
      </c>
      <c r="B2456" s="37" t="s">
        <v>6938</v>
      </c>
      <c r="C2456" s="37" t="s">
        <v>2316</v>
      </c>
      <c r="D2456" s="37" t="s">
        <v>2320</v>
      </c>
      <c r="E2456" s="38" t="s">
        <v>6939</v>
      </c>
    </row>
    <row r="2457" spans="1:5" x14ac:dyDescent="0.2">
      <c r="A2457" s="39">
        <v>40659</v>
      </c>
      <c r="B2457" s="37" t="s">
        <v>6940</v>
      </c>
      <c r="C2457" s="37" t="s">
        <v>2327</v>
      </c>
      <c r="D2457" s="37" t="s">
        <v>2320</v>
      </c>
      <c r="E2457" s="38" t="s">
        <v>6941</v>
      </c>
    </row>
    <row r="2458" spans="1:5" x14ac:dyDescent="0.2">
      <c r="A2458" s="39">
        <v>40660</v>
      </c>
      <c r="B2458" s="37" t="s">
        <v>6942</v>
      </c>
      <c r="C2458" s="37" t="s">
        <v>2327</v>
      </c>
      <c r="D2458" s="37" t="s">
        <v>2320</v>
      </c>
      <c r="E2458" s="38" t="s">
        <v>6943</v>
      </c>
    </row>
    <row r="2459" spans="1:5" x14ac:dyDescent="0.2">
      <c r="A2459" s="39">
        <v>40661</v>
      </c>
      <c r="B2459" s="37" t="s">
        <v>6944</v>
      </c>
      <c r="C2459" s="37" t="s">
        <v>2327</v>
      </c>
      <c r="D2459" s="37" t="s">
        <v>2320</v>
      </c>
      <c r="E2459" s="38" t="s">
        <v>6945</v>
      </c>
    </row>
    <row r="2460" spans="1:5" x14ac:dyDescent="0.2">
      <c r="A2460" s="39">
        <v>3421</v>
      </c>
      <c r="B2460" s="37" t="s">
        <v>6946</v>
      </c>
      <c r="C2460" s="37" t="s">
        <v>2327</v>
      </c>
      <c r="D2460" s="37" t="s">
        <v>2320</v>
      </c>
      <c r="E2460" s="38" t="s">
        <v>6947</v>
      </c>
    </row>
    <row r="2461" spans="1:5" x14ac:dyDescent="0.2">
      <c r="A2461" s="39">
        <v>599</v>
      </c>
      <c r="B2461" s="37" t="s">
        <v>6948</v>
      </c>
      <c r="C2461" s="37" t="s">
        <v>2327</v>
      </c>
      <c r="D2461" s="37" t="s">
        <v>2320</v>
      </c>
      <c r="E2461" s="38" t="s">
        <v>6949</v>
      </c>
    </row>
    <row r="2462" spans="1:5" x14ac:dyDescent="0.2">
      <c r="A2462" s="39">
        <v>44053</v>
      </c>
      <c r="B2462" s="37" t="s">
        <v>6950</v>
      </c>
      <c r="C2462" s="37" t="s">
        <v>2316</v>
      </c>
      <c r="D2462" s="37" t="s">
        <v>2320</v>
      </c>
      <c r="E2462" s="38" t="s">
        <v>6951</v>
      </c>
    </row>
    <row r="2463" spans="1:5" x14ac:dyDescent="0.2">
      <c r="A2463" s="39">
        <v>3423</v>
      </c>
      <c r="B2463" s="37" t="s">
        <v>6952</v>
      </c>
      <c r="C2463" s="37" t="s">
        <v>2327</v>
      </c>
      <c r="D2463" s="37" t="s">
        <v>2320</v>
      </c>
      <c r="E2463" s="38" t="s">
        <v>6953</v>
      </c>
    </row>
    <row r="2464" spans="1:5" x14ac:dyDescent="0.2">
      <c r="A2464" s="39">
        <v>34381</v>
      </c>
      <c r="B2464" s="37" t="s">
        <v>6954</v>
      </c>
      <c r="C2464" s="37" t="s">
        <v>2316</v>
      </c>
      <c r="D2464" s="37" t="s">
        <v>2320</v>
      </c>
      <c r="E2464" s="38" t="s">
        <v>6955</v>
      </c>
    </row>
    <row r="2465" spans="1:5" x14ac:dyDescent="0.2">
      <c r="A2465" s="39">
        <v>34797</v>
      </c>
      <c r="B2465" s="37" t="s">
        <v>6956</v>
      </c>
      <c r="C2465" s="37" t="s">
        <v>2316</v>
      </c>
      <c r="D2465" s="37" t="s">
        <v>2320</v>
      </c>
      <c r="E2465" s="38" t="s">
        <v>6957</v>
      </c>
    </row>
    <row r="2466" spans="1:5" x14ac:dyDescent="0.2">
      <c r="A2466" s="39">
        <v>44054</v>
      </c>
      <c r="B2466" s="37" t="s">
        <v>6958</v>
      </c>
      <c r="C2466" s="37" t="s">
        <v>2316</v>
      </c>
      <c r="D2466" s="37" t="s">
        <v>2320</v>
      </c>
      <c r="E2466" s="38" t="s">
        <v>6959</v>
      </c>
    </row>
    <row r="2467" spans="1:5" x14ac:dyDescent="0.2">
      <c r="A2467" s="39">
        <v>44399</v>
      </c>
      <c r="B2467" s="37" t="s">
        <v>6960</v>
      </c>
      <c r="C2467" s="37" t="s">
        <v>2316</v>
      </c>
      <c r="D2467" s="37" t="s">
        <v>2320</v>
      </c>
      <c r="E2467" s="38" t="s">
        <v>6961</v>
      </c>
    </row>
    <row r="2468" spans="1:5" x14ac:dyDescent="0.2">
      <c r="A2468" s="39">
        <v>44503</v>
      </c>
      <c r="B2468" s="37" t="s">
        <v>6962</v>
      </c>
      <c r="C2468" s="37" t="s">
        <v>2660</v>
      </c>
      <c r="D2468" s="37" t="s">
        <v>2320</v>
      </c>
      <c r="E2468" s="38" t="s">
        <v>2661</v>
      </c>
    </row>
    <row r="2469" spans="1:5" x14ac:dyDescent="0.2">
      <c r="A2469" s="39">
        <v>41077</v>
      </c>
      <c r="B2469" s="37" t="s">
        <v>6963</v>
      </c>
      <c r="C2469" s="37" t="s">
        <v>2663</v>
      </c>
      <c r="D2469" s="37" t="s">
        <v>2320</v>
      </c>
      <c r="E2469" s="38" t="s">
        <v>2675</v>
      </c>
    </row>
    <row r="2470" spans="1:5" x14ac:dyDescent="0.2">
      <c r="A2470" s="39">
        <v>20159</v>
      </c>
      <c r="B2470" s="37" t="s">
        <v>6964</v>
      </c>
      <c r="C2470" s="37" t="s">
        <v>2316</v>
      </c>
      <c r="D2470" s="37" t="s">
        <v>2320</v>
      </c>
      <c r="E2470" s="38" t="s">
        <v>6965</v>
      </c>
    </row>
    <row r="2471" spans="1:5" x14ac:dyDescent="0.2">
      <c r="A2471" s="39">
        <v>37963</v>
      </c>
      <c r="B2471" s="37" t="s">
        <v>6966</v>
      </c>
      <c r="C2471" s="37" t="s">
        <v>2316</v>
      </c>
      <c r="D2471" s="37" t="s">
        <v>2320</v>
      </c>
      <c r="E2471" s="38" t="s">
        <v>2363</v>
      </c>
    </row>
    <row r="2472" spans="1:5" x14ac:dyDescent="0.2">
      <c r="A2472" s="39">
        <v>37964</v>
      </c>
      <c r="B2472" s="37" t="s">
        <v>6967</v>
      </c>
      <c r="C2472" s="37" t="s">
        <v>2316</v>
      </c>
      <c r="D2472" s="37" t="s">
        <v>2320</v>
      </c>
      <c r="E2472" s="38" t="s">
        <v>6968</v>
      </c>
    </row>
    <row r="2473" spans="1:5" x14ac:dyDescent="0.2">
      <c r="A2473" s="39">
        <v>37965</v>
      </c>
      <c r="B2473" s="37" t="s">
        <v>6969</v>
      </c>
      <c r="C2473" s="37" t="s">
        <v>2316</v>
      </c>
      <c r="D2473" s="37" t="s">
        <v>2320</v>
      </c>
      <c r="E2473" s="38" t="s">
        <v>6970</v>
      </c>
    </row>
    <row r="2474" spans="1:5" x14ac:dyDescent="0.2">
      <c r="A2474" s="39">
        <v>37966</v>
      </c>
      <c r="B2474" s="37" t="s">
        <v>6971</v>
      </c>
      <c r="C2474" s="37" t="s">
        <v>2316</v>
      </c>
      <c r="D2474" s="37" t="s">
        <v>2320</v>
      </c>
      <c r="E2474" s="38" t="s">
        <v>6972</v>
      </c>
    </row>
    <row r="2475" spans="1:5" x14ac:dyDescent="0.2">
      <c r="A2475" s="39">
        <v>37967</v>
      </c>
      <c r="B2475" s="37" t="s">
        <v>6973</v>
      </c>
      <c r="C2475" s="37" t="s">
        <v>2316</v>
      </c>
      <c r="D2475" s="37" t="s">
        <v>2320</v>
      </c>
      <c r="E2475" s="38" t="s">
        <v>3102</v>
      </c>
    </row>
    <row r="2476" spans="1:5" x14ac:dyDescent="0.2">
      <c r="A2476" s="39">
        <v>37968</v>
      </c>
      <c r="B2476" s="37" t="s">
        <v>6974</v>
      </c>
      <c r="C2476" s="37" t="s">
        <v>2316</v>
      </c>
      <c r="D2476" s="37" t="s">
        <v>2320</v>
      </c>
      <c r="E2476" s="38" t="s">
        <v>6975</v>
      </c>
    </row>
    <row r="2477" spans="1:5" x14ac:dyDescent="0.2">
      <c r="A2477" s="39">
        <v>37969</v>
      </c>
      <c r="B2477" s="37" t="s">
        <v>6976</v>
      </c>
      <c r="C2477" s="37" t="s">
        <v>2316</v>
      </c>
      <c r="D2477" s="37" t="s">
        <v>2320</v>
      </c>
      <c r="E2477" s="38" t="s">
        <v>6977</v>
      </c>
    </row>
    <row r="2478" spans="1:5" x14ac:dyDescent="0.2">
      <c r="A2478" s="39">
        <v>37970</v>
      </c>
      <c r="B2478" s="37" t="s">
        <v>6978</v>
      </c>
      <c r="C2478" s="37" t="s">
        <v>2316</v>
      </c>
      <c r="D2478" s="37" t="s">
        <v>2320</v>
      </c>
      <c r="E2478" s="38" t="s">
        <v>6979</v>
      </c>
    </row>
    <row r="2479" spans="1:5" x14ac:dyDescent="0.2">
      <c r="A2479" s="39">
        <v>21118</v>
      </c>
      <c r="B2479" s="37" t="s">
        <v>6980</v>
      </c>
      <c r="C2479" s="37" t="s">
        <v>2316</v>
      </c>
      <c r="D2479" s="37" t="s">
        <v>2317</v>
      </c>
      <c r="E2479" s="38" t="s">
        <v>2513</v>
      </c>
    </row>
    <row r="2480" spans="1:5" x14ac:dyDescent="0.2">
      <c r="A2480" s="39">
        <v>37956</v>
      </c>
      <c r="B2480" s="37" t="s">
        <v>6981</v>
      </c>
      <c r="C2480" s="37" t="s">
        <v>2316</v>
      </c>
      <c r="D2480" s="37" t="s">
        <v>2320</v>
      </c>
      <c r="E2480" s="38" t="s">
        <v>2759</v>
      </c>
    </row>
    <row r="2481" spans="1:5" x14ac:dyDescent="0.2">
      <c r="A2481" s="39">
        <v>37957</v>
      </c>
      <c r="B2481" s="37" t="s">
        <v>6982</v>
      </c>
      <c r="C2481" s="37" t="s">
        <v>2316</v>
      </c>
      <c r="D2481" s="37" t="s">
        <v>2320</v>
      </c>
      <c r="E2481" s="38" t="s">
        <v>6983</v>
      </c>
    </row>
    <row r="2482" spans="1:5" x14ac:dyDescent="0.2">
      <c r="A2482" s="39">
        <v>37958</v>
      </c>
      <c r="B2482" s="37" t="s">
        <v>6984</v>
      </c>
      <c r="C2482" s="37" t="s">
        <v>2316</v>
      </c>
      <c r="D2482" s="37" t="s">
        <v>2320</v>
      </c>
      <c r="E2482" s="38" t="s">
        <v>6972</v>
      </c>
    </row>
    <row r="2483" spans="1:5" x14ac:dyDescent="0.2">
      <c r="A2483" s="39">
        <v>37959</v>
      </c>
      <c r="B2483" s="37" t="s">
        <v>6985</v>
      </c>
      <c r="C2483" s="37" t="s">
        <v>2316</v>
      </c>
      <c r="D2483" s="37" t="s">
        <v>2320</v>
      </c>
      <c r="E2483" s="38" t="s">
        <v>3102</v>
      </c>
    </row>
    <row r="2484" spans="1:5" x14ac:dyDescent="0.2">
      <c r="A2484" s="39">
        <v>37960</v>
      </c>
      <c r="B2484" s="37" t="s">
        <v>6986</v>
      </c>
      <c r="C2484" s="37" t="s">
        <v>2316</v>
      </c>
      <c r="D2484" s="37" t="s">
        <v>2320</v>
      </c>
      <c r="E2484" s="38" t="s">
        <v>6987</v>
      </c>
    </row>
    <row r="2485" spans="1:5" x14ac:dyDescent="0.2">
      <c r="A2485" s="39">
        <v>37961</v>
      </c>
      <c r="B2485" s="37" t="s">
        <v>6988</v>
      </c>
      <c r="C2485" s="37" t="s">
        <v>2316</v>
      </c>
      <c r="D2485" s="37" t="s">
        <v>2320</v>
      </c>
      <c r="E2485" s="38" t="s">
        <v>6989</v>
      </c>
    </row>
    <row r="2486" spans="1:5" x14ac:dyDescent="0.2">
      <c r="A2486" s="39">
        <v>37962</v>
      </c>
      <c r="B2486" s="37" t="s">
        <v>6990</v>
      </c>
      <c r="C2486" s="37" t="s">
        <v>2316</v>
      </c>
      <c r="D2486" s="37" t="s">
        <v>2320</v>
      </c>
      <c r="E2486" s="38" t="s">
        <v>6991</v>
      </c>
    </row>
    <row r="2487" spans="1:5" x14ac:dyDescent="0.2">
      <c r="A2487" s="39">
        <v>3533</v>
      </c>
      <c r="B2487" s="37" t="s">
        <v>6992</v>
      </c>
      <c r="C2487" s="37" t="s">
        <v>2316</v>
      </c>
      <c r="D2487" s="37" t="s">
        <v>2320</v>
      </c>
      <c r="E2487" s="38" t="s">
        <v>6993</v>
      </c>
    </row>
    <row r="2488" spans="1:5" x14ac:dyDescent="0.2">
      <c r="A2488" s="39">
        <v>3538</v>
      </c>
      <c r="B2488" s="37" t="s">
        <v>6994</v>
      </c>
      <c r="C2488" s="37" t="s">
        <v>2316</v>
      </c>
      <c r="D2488" s="37" t="s">
        <v>2320</v>
      </c>
      <c r="E2488" s="38" t="s">
        <v>6995</v>
      </c>
    </row>
    <row r="2489" spans="1:5" x14ac:dyDescent="0.2">
      <c r="A2489" s="39">
        <v>3497</v>
      </c>
      <c r="B2489" s="37" t="s">
        <v>6996</v>
      </c>
      <c r="C2489" s="37" t="s">
        <v>2316</v>
      </c>
      <c r="D2489" s="37" t="s">
        <v>2320</v>
      </c>
      <c r="E2489" s="38" t="s">
        <v>6997</v>
      </c>
    </row>
    <row r="2490" spans="1:5" x14ac:dyDescent="0.2">
      <c r="A2490" s="39">
        <v>3498</v>
      </c>
      <c r="B2490" s="37" t="s">
        <v>6998</v>
      </c>
      <c r="C2490" s="37" t="s">
        <v>2316</v>
      </c>
      <c r="D2490" s="37" t="s">
        <v>2320</v>
      </c>
      <c r="E2490" s="38" t="s">
        <v>6999</v>
      </c>
    </row>
    <row r="2491" spans="1:5" x14ac:dyDescent="0.2">
      <c r="A2491" s="39">
        <v>3496</v>
      </c>
      <c r="B2491" s="37" t="s">
        <v>7000</v>
      </c>
      <c r="C2491" s="37" t="s">
        <v>2316</v>
      </c>
      <c r="D2491" s="37" t="s">
        <v>2320</v>
      </c>
      <c r="E2491" s="38" t="s">
        <v>7001</v>
      </c>
    </row>
    <row r="2492" spans="1:5" x14ac:dyDescent="0.2">
      <c r="A2492" s="39">
        <v>38429</v>
      </c>
      <c r="B2492" s="37" t="s">
        <v>7002</v>
      </c>
      <c r="C2492" s="37" t="s">
        <v>2316</v>
      </c>
      <c r="D2492" s="37" t="s">
        <v>2320</v>
      </c>
      <c r="E2492" s="38" t="s">
        <v>5046</v>
      </c>
    </row>
    <row r="2493" spans="1:5" x14ac:dyDescent="0.2">
      <c r="A2493" s="39">
        <v>38431</v>
      </c>
      <c r="B2493" s="37" t="s">
        <v>7003</v>
      </c>
      <c r="C2493" s="37" t="s">
        <v>2316</v>
      </c>
      <c r="D2493" s="37" t="s">
        <v>2320</v>
      </c>
      <c r="E2493" s="38" t="s">
        <v>2339</v>
      </c>
    </row>
    <row r="2494" spans="1:5" x14ac:dyDescent="0.2">
      <c r="A2494" s="39">
        <v>38430</v>
      </c>
      <c r="B2494" s="37" t="s">
        <v>7004</v>
      </c>
      <c r="C2494" s="37" t="s">
        <v>2316</v>
      </c>
      <c r="D2494" s="37" t="s">
        <v>2320</v>
      </c>
      <c r="E2494" s="38" t="s">
        <v>7005</v>
      </c>
    </row>
    <row r="2495" spans="1:5" x14ac:dyDescent="0.2">
      <c r="A2495" s="39">
        <v>36348</v>
      </c>
      <c r="B2495" s="37" t="s">
        <v>7006</v>
      </c>
      <c r="C2495" s="37" t="s">
        <v>2316</v>
      </c>
      <c r="D2495" s="37" t="s">
        <v>2320</v>
      </c>
      <c r="E2495" s="38" t="s">
        <v>3300</v>
      </c>
    </row>
    <row r="2496" spans="1:5" x14ac:dyDescent="0.2">
      <c r="A2496" s="39">
        <v>36349</v>
      </c>
      <c r="B2496" s="37" t="s">
        <v>7007</v>
      </c>
      <c r="C2496" s="37" t="s">
        <v>2316</v>
      </c>
      <c r="D2496" s="37" t="s">
        <v>2320</v>
      </c>
      <c r="E2496" s="38" t="s">
        <v>7008</v>
      </c>
    </row>
    <row r="2497" spans="1:5" x14ac:dyDescent="0.2">
      <c r="A2497" s="39">
        <v>38433</v>
      </c>
      <c r="B2497" s="37" t="s">
        <v>7009</v>
      </c>
      <c r="C2497" s="37" t="s">
        <v>2316</v>
      </c>
      <c r="D2497" s="37" t="s">
        <v>2320</v>
      </c>
      <c r="E2497" s="38" t="s">
        <v>7010</v>
      </c>
    </row>
    <row r="2498" spans="1:5" x14ac:dyDescent="0.2">
      <c r="A2498" s="39">
        <v>38440</v>
      </c>
      <c r="B2498" s="37" t="s">
        <v>7011</v>
      </c>
      <c r="C2498" s="37" t="s">
        <v>2316</v>
      </c>
      <c r="D2498" s="37" t="s">
        <v>2320</v>
      </c>
      <c r="E2498" s="38" t="s">
        <v>6724</v>
      </c>
    </row>
    <row r="2499" spans="1:5" x14ac:dyDescent="0.2">
      <c r="A2499" s="39">
        <v>36359</v>
      </c>
      <c r="B2499" s="37" t="s">
        <v>7012</v>
      </c>
      <c r="C2499" s="37" t="s">
        <v>2316</v>
      </c>
      <c r="D2499" s="37" t="s">
        <v>2320</v>
      </c>
      <c r="E2499" s="38" t="s">
        <v>2728</v>
      </c>
    </row>
    <row r="2500" spans="1:5" x14ac:dyDescent="0.2">
      <c r="A2500" s="39">
        <v>36360</v>
      </c>
      <c r="B2500" s="37" t="s">
        <v>7013</v>
      </c>
      <c r="C2500" s="37" t="s">
        <v>2316</v>
      </c>
      <c r="D2500" s="37" t="s">
        <v>2320</v>
      </c>
      <c r="E2500" s="38" t="s">
        <v>7014</v>
      </c>
    </row>
    <row r="2501" spans="1:5" x14ac:dyDescent="0.2">
      <c r="A2501" s="39">
        <v>38434</v>
      </c>
      <c r="B2501" s="37" t="s">
        <v>7015</v>
      </c>
      <c r="C2501" s="37" t="s">
        <v>2316</v>
      </c>
      <c r="D2501" s="37" t="s">
        <v>2320</v>
      </c>
      <c r="E2501" s="38" t="s">
        <v>2773</v>
      </c>
    </row>
    <row r="2502" spans="1:5" x14ac:dyDescent="0.2">
      <c r="A2502" s="39">
        <v>38435</v>
      </c>
      <c r="B2502" s="37" t="s">
        <v>7016</v>
      </c>
      <c r="C2502" s="37" t="s">
        <v>2316</v>
      </c>
      <c r="D2502" s="37" t="s">
        <v>2320</v>
      </c>
      <c r="E2502" s="38" t="s">
        <v>7017</v>
      </c>
    </row>
    <row r="2503" spans="1:5" x14ac:dyDescent="0.2">
      <c r="A2503" s="39">
        <v>38436</v>
      </c>
      <c r="B2503" s="37" t="s">
        <v>7018</v>
      </c>
      <c r="C2503" s="37" t="s">
        <v>2316</v>
      </c>
      <c r="D2503" s="37" t="s">
        <v>2320</v>
      </c>
      <c r="E2503" s="38" t="s">
        <v>7019</v>
      </c>
    </row>
    <row r="2504" spans="1:5" x14ac:dyDescent="0.2">
      <c r="A2504" s="39">
        <v>38437</v>
      </c>
      <c r="B2504" s="37" t="s">
        <v>7020</v>
      </c>
      <c r="C2504" s="37" t="s">
        <v>2316</v>
      </c>
      <c r="D2504" s="37" t="s">
        <v>2320</v>
      </c>
      <c r="E2504" s="38" t="s">
        <v>7021</v>
      </c>
    </row>
    <row r="2505" spans="1:5" x14ac:dyDescent="0.2">
      <c r="A2505" s="39">
        <v>38438</v>
      </c>
      <c r="B2505" s="37" t="s">
        <v>7022</v>
      </c>
      <c r="C2505" s="37" t="s">
        <v>2316</v>
      </c>
      <c r="D2505" s="37" t="s">
        <v>2320</v>
      </c>
      <c r="E2505" s="38" t="s">
        <v>7023</v>
      </c>
    </row>
    <row r="2506" spans="1:5" x14ac:dyDescent="0.2">
      <c r="A2506" s="39">
        <v>38439</v>
      </c>
      <c r="B2506" s="37" t="s">
        <v>7024</v>
      </c>
      <c r="C2506" s="37" t="s">
        <v>2316</v>
      </c>
      <c r="D2506" s="37" t="s">
        <v>2320</v>
      </c>
      <c r="E2506" s="38" t="s">
        <v>7025</v>
      </c>
    </row>
    <row r="2507" spans="1:5" x14ac:dyDescent="0.2">
      <c r="A2507" s="39">
        <v>10836</v>
      </c>
      <c r="B2507" s="37" t="s">
        <v>7026</v>
      </c>
      <c r="C2507" s="37" t="s">
        <v>2316</v>
      </c>
      <c r="D2507" s="37" t="s">
        <v>2320</v>
      </c>
      <c r="E2507" s="38" t="s">
        <v>7027</v>
      </c>
    </row>
    <row r="2508" spans="1:5" x14ac:dyDescent="0.2">
      <c r="A2508" s="39">
        <v>20128</v>
      </c>
      <c r="B2508" s="37" t="s">
        <v>7028</v>
      </c>
      <c r="C2508" s="37" t="s">
        <v>2316</v>
      </c>
      <c r="D2508" s="37" t="s">
        <v>2320</v>
      </c>
      <c r="E2508" s="38" t="s">
        <v>7029</v>
      </c>
    </row>
    <row r="2509" spans="1:5" x14ac:dyDescent="0.2">
      <c r="A2509" s="39">
        <v>20131</v>
      </c>
      <c r="B2509" s="37" t="s">
        <v>7030</v>
      </c>
      <c r="C2509" s="37" t="s">
        <v>2316</v>
      </c>
      <c r="D2509" s="37" t="s">
        <v>2320</v>
      </c>
      <c r="E2509" s="38" t="s">
        <v>7031</v>
      </c>
    </row>
    <row r="2510" spans="1:5" x14ac:dyDescent="0.2">
      <c r="A2510" s="39">
        <v>3521</v>
      </c>
      <c r="B2510" s="37" t="s">
        <v>7032</v>
      </c>
      <c r="C2510" s="37" t="s">
        <v>2316</v>
      </c>
      <c r="D2510" s="37" t="s">
        <v>2320</v>
      </c>
      <c r="E2510" s="38" t="s">
        <v>3383</v>
      </c>
    </row>
    <row r="2511" spans="1:5" x14ac:dyDescent="0.2">
      <c r="A2511" s="39">
        <v>3531</v>
      </c>
      <c r="B2511" s="37" t="s">
        <v>7033</v>
      </c>
      <c r="C2511" s="37" t="s">
        <v>2316</v>
      </c>
      <c r="D2511" s="37" t="s">
        <v>2320</v>
      </c>
      <c r="E2511" s="38" t="s">
        <v>3317</v>
      </c>
    </row>
    <row r="2512" spans="1:5" x14ac:dyDescent="0.2">
      <c r="A2512" s="39">
        <v>3522</v>
      </c>
      <c r="B2512" s="37" t="s">
        <v>7034</v>
      </c>
      <c r="C2512" s="37" t="s">
        <v>2316</v>
      </c>
      <c r="D2512" s="37" t="s">
        <v>2320</v>
      </c>
      <c r="E2512" s="38" t="s">
        <v>7035</v>
      </c>
    </row>
    <row r="2513" spans="1:5" x14ac:dyDescent="0.2">
      <c r="A2513" s="39">
        <v>3527</v>
      </c>
      <c r="B2513" s="37" t="s">
        <v>7036</v>
      </c>
      <c r="C2513" s="37" t="s">
        <v>2316</v>
      </c>
      <c r="D2513" s="37" t="s">
        <v>2320</v>
      </c>
      <c r="E2513" s="38" t="s">
        <v>7037</v>
      </c>
    </row>
    <row r="2514" spans="1:5" x14ac:dyDescent="0.2">
      <c r="A2514" s="39">
        <v>10835</v>
      </c>
      <c r="B2514" s="37" t="s">
        <v>7038</v>
      </c>
      <c r="C2514" s="37" t="s">
        <v>2316</v>
      </c>
      <c r="D2514" s="37" t="s">
        <v>2320</v>
      </c>
      <c r="E2514" s="38" t="s">
        <v>5271</v>
      </c>
    </row>
    <row r="2515" spans="1:5" x14ac:dyDescent="0.2">
      <c r="A2515" s="39">
        <v>3475</v>
      </c>
      <c r="B2515" s="37" t="s">
        <v>7039</v>
      </c>
      <c r="C2515" s="37" t="s">
        <v>2316</v>
      </c>
      <c r="D2515" s="37" t="s">
        <v>2320</v>
      </c>
      <c r="E2515" s="38" t="s">
        <v>7040</v>
      </c>
    </row>
    <row r="2516" spans="1:5" x14ac:dyDescent="0.2">
      <c r="A2516" s="39">
        <v>3485</v>
      </c>
      <c r="B2516" s="37" t="s">
        <v>7041</v>
      </c>
      <c r="C2516" s="37" t="s">
        <v>2316</v>
      </c>
      <c r="D2516" s="37" t="s">
        <v>2320</v>
      </c>
      <c r="E2516" s="38" t="s">
        <v>7042</v>
      </c>
    </row>
    <row r="2517" spans="1:5" x14ac:dyDescent="0.2">
      <c r="A2517" s="39">
        <v>3534</v>
      </c>
      <c r="B2517" s="37" t="s">
        <v>7043</v>
      </c>
      <c r="C2517" s="37" t="s">
        <v>2316</v>
      </c>
      <c r="D2517" s="37" t="s">
        <v>2320</v>
      </c>
      <c r="E2517" s="38" t="s">
        <v>7044</v>
      </c>
    </row>
    <row r="2518" spans="1:5" x14ac:dyDescent="0.2">
      <c r="A2518" s="39">
        <v>3543</v>
      </c>
      <c r="B2518" s="37" t="s">
        <v>7045</v>
      </c>
      <c r="C2518" s="37" t="s">
        <v>2316</v>
      </c>
      <c r="D2518" s="37" t="s">
        <v>2320</v>
      </c>
      <c r="E2518" s="38" t="s">
        <v>3589</v>
      </c>
    </row>
    <row r="2519" spans="1:5" x14ac:dyDescent="0.2">
      <c r="A2519" s="39">
        <v>3482</v>
      </c>
      <c r="B2519" s="37" t="s">
        <v>7046</v>
      </c>
      <c r="C2519" s="37" t="s">
        <v>2316</v>
      </c>
      <c r="D2519" s="37" t="s">
        <v>2320</v>
      </c>
      <c r="E2519" s="38" t="s">
        <v>7047</v>
      </c>
    </row>
    <row r="2520" spans="1:5" x14ac:dyDescent="0.2">
      <c r="A2520" s="39">
        <v>3505</v>
      </c>
      <c r="B2520" s="37" t="s">
        <v>7048</v>
      </c>
      <c r="C2520" s="37" t="s">
        <v>2316</v>
      </c>
      <c r="D2520" s="37" t="s">
        <v>2320</v>
      </c>
      <c r="E2520" s="38" t="s">
        <v>7049</v>
      </c>
    </row>
    <row r="2521" spans="1:5" x14ac:dyDescent="0.2">
      <c r="A2521" s="39">
        <v>3516</v>
      </c>
      <c r="B2521" s="37" t="s">
        <v>7050</v>
      </c>
      <c r="C2521" s="37" t="s">
        <v>2316</v>
      </c>
      <c r="D2521" s="37" t="s">
        <v>2320</v>
      </c>
      <c r="E2521" s="38" t="s">
        <v>6470</v>
      </c>
    </row>
    <row r="2522" spans="1:5" x14ac:dyDescent="0.2">
      <c r="A2522" s="39">
        <v>3517</v>
      </c>
      <c r="B2522" s="37" t="s">
        <v>7051</v>
      </c>
      <c r="C2522" s="37" t="s">
        <v>2316</v>
      </c>
      <c r="D2522" s="37" t="s">
        <v>2320</v>
      </c>
      <c r="E2522" s="38" t="s">
        <v>7052</v>
      </c>
    </row>
    <row r="2523" spans="1:5" x14ac:dyDescent="0.2">
      <c r="A2523" s="39">
        <v>3515</v>
      </c>
      <c r="B2523" s="37" t="s">
        <v>7053</v>
      </c>
      <c r="C2523" s="37" t="s">
        <v>2316</v>
      </c>
      <c r="D2523" s="37" t="s">
        <v>2320</v>
      </c>
      <c r="E2523" s="38" t="s">
        <v>7054</v>
      </c>
    </row>
    <row r="2524" spans="1:5" x14ac:dyDescent="0.2">
      <c r="A2524" s="39">
        <v>20147</v>
      </c>
      <c r="B2524" s="37" t="s">
        <v>7055</v>
      </c>
      <c r="C2524" s="37" t="s">
        <v>2316</v>
      </c>
      <c r="D2524" s="37" t="s">
        <v>2320</v>
      </c>
      <c r="E2524" s="38" t="s">
        <v>7056</v>
      </c>
    </row>
    <row r="2525" spans="1:5" x14ac:dyDescent="0.2">
      <c r="A2525" s="39">
        <v>3524</v>
      </c>
      <c r="B2525" s="37" t="s">
        <v>7057</v>
      </c>
      <c r="C2525" s="37" t="s">
        <v>2316</v>
      </c>
      <c r="D2525" s="37" t="s">
        <v>2320</v>
      </c>
      <c r="E2525" s="38" t="s">
        <v>7058</v>
      </c>
    </row>
    <row r="2526" spans="1:5" x14ac:dyDescent="0.2">
      <c r="A2526" s="39">
        <v>3532</v>
      </c>
      <c r="B2526" s="37" t="s">
        <v>7059</v>
      </c>
      <c r="C2526" s="37" t="s">
        <v>2316</v>
      </c>
      <c r="D2526" s="37" t="s">
        <v>2320</v>
      </c>
      <c r="E2526" s="38" t="s">
        <v>7060</v>
      </c>
    </row>
    <row r="2527" spans="1:5" x14ac:dyDescent="0.2">
      <c r="A2527" s="39">
        <v>3528</v>
      </c>
      <c r="B2527" s="37" t="s">
        <v>7061</v>
      </c>
      <c r="C2527" s="37" t="s">
        <v>2316</v>
      </c>
      <c r="D2527" s="37" t="s">
        <v>2320</v>
      </c>
      <c r="E2527" s="38" t="s">
        <v>7062</v>
      </c>
    </row>
    <row r="2528" spans="1:5" x14ac:dyDescent="0.2">
      <c r="A2528" s="39">
        <v>37952</v>
      </c>
      <c r="B2528" s="37" t="s">
        <v>7063</v>
      </c>
      <c r="C2528" s="37" t="s">
        <v>2316</v>
      </c>
      <c r="D2528" s="37" t="s">
        <v>2320</v>
      </c>
      <c r="E2528" s="38" t="s">
        <v>7064</v>
      </c>
    </row>
    <row r="2529" spans="1:5" x14ac:dyDescent="0.2">
      <c r="A2529" s="39">
        <v>37951</v>
      </c>
      <c r="B2529" s="37" t="s">
        <v>7065</v>
      </c>
      <c r="C2529" s="37" t="s">
        <v>2316</v>
      </c>
      <c r="D2529" s="37" t="s">
        <v>2320</v>
      </c>
      <c r="E2529" s="38" t="s">
        <v>7066</v>
      </c>
    </row>
    <row r="2530" spans="1:5" x14ac:dyDescent="0.2">
      <c r="A2530" s="39">
        <v>3518</v>
      </c>
      <c r="B2530" s="37" t="s">
        <v>7067</v>
      </c>
      <c r="C2530" s="37" t="s">
        <v>2316</v>
      </c>
      <c r="D2530" s="37" t="s">
        <v>2320</v>
      </c>
      <c r="E2530" s="38" t="s">
        <v>7068</v>
      </c>
    </row>
    <row r="2531" spans="1:5" x14ac:dyDescent="0.2">
      <c r="A2531" s="39">
        <v>3519</v>
      </c>
      <c r="B2531" s="37" t="s">
        <v>7069</v>
      </c>
      <c r="C2531" s="37" t="s">
        <v>2316</v>
      </c>
      <c r="D2531" s="37" t="s">
        <v>2320</v>
      </c>
      <c r="E2531" s="38" t="s">
        <v>5381</v>
      </c>
    </row>
    <row r="2532" spans="1:5" x14ac:dyDescent="0.2">
      <c r="A2532" s="39">
        <v>3520</v>
      </c>
      <c r="B2532" s="37" t="s">
        <v>7070</v>
      </c>
      <c r="C2532" s="37" t="s">
        <v>2316</v>
      </c>
      <c r="D2532" s="37" t="s">
        <v>2320</v>
      </c>
      <c r="E2532" s="38" t="s">
        <v>7071</v>
      </c>
    </row>
    <row r="2533" spans="1:5" x14ac:dyDescent="0.2">
      <c r="A2533" s="39">
        <v>37950</v>
      </c>
      <c r="B2533" s="37" t="s">
        <v>7072</v>
      </c>
      <c r="C2533" s="37" t="s">
        <v>2316</v>
      </c>
      <c r="D2533" s="37" t="s">
        <v>2320</v>
      </c>
      <c r="E2533" s="38" t="s">
        <v>7031</v>
      </c>
    </row>
    <row r="2534" spans="1:5" x14ac:dyDescent="0.2">
      <c r="A2534" s="39">
        <v>37949</v>
      </c>
      <c r="B2534" s="37" t="s">
        <v>7073</v>
      </c>
      <c r="C2534" s="37" t="s">
        <v>2316</v>
      </c>
      <c r="D2534" s="37" t="s">
        <v>2320</v>
      </c>
      <c r="E2534" s="38" t="s">
        <v>6495</v>
      </c>
    </row>
    <row r="2535" spans="1:5" x14ac:dyDescent="0.2">
      <c r="A2535" s="39">
        <v>3526</v>
      </c>
      <c r="B2535" s="37" t="s">
        <v>7074</v>
      </c>
      <c r="C2535" s="37" t="s">
        <v>2316</v>
      </c>
      <c r="D2535" s="37" t="s">
        <v>2320</v>
      </c>
      <c r="E2535" s="38" t="s">
        <v>7075</v>
      </c>
    </row>
    <row r="2536" spans="1:5" x14ac:dyDescent="0.2">
      <c r="A2536" s="39">
        <v>3509</v>
      </c>
      <c r="B2536" s="37" t="s">
        <v>7076</v>
      </c>
      <c r="C2536" s="37" t="s">
        <v>2316</v>
      </c>
      <c r="D2536" s="37" t="s">
        <v>2320</v>
      </c>
      <c r="E2536" s="38" t="s">
        <v>7077</v>
      </c>
    </row>
    <row r="2537" spans="1:5" x14ac:dyDescent="0.2">
      <c r="A2537" s="39">
        <v>3530</v>
      </c>
      <c r="B2537" s="37" t="s">
        <v>7078</v>
      </c>
      <c r="C2537" s="37" t="s">
        <v>2316</v>
      </c>
      <c r="D2537" s="37" t="s">
        <v>2320</v>
      </c>
      <c r="E2537" s="38" t="s">
        <v>7079</v>
      </c>
    </row>
    <row r="2538" spans="1:5" x14ac:dyDescent="0.2">
      <c r="A2538" s="39">
        <v>3542</v>
      </c>
      <c r="B2538" s="37" t="s">
        <v>7080</v>
      </c>
      <c r="C2538" s="37" t="s">
        <v>2316</v>
      </c>
      <c r="D2538" s="37" t="s">
        <v>2320</v>
      </c>
      <c r="E2538" s="38" t="s">
        <v>3004</v>
      </c>
    </row>
    <row r="2539" spans="1:5" x14ac:dyDescent="0.2">
      <c r="A2539" s="39">
        <v>3529</v>
      </c>
      <c r="B2539" s="37" t="s">
        <v>7081</v>
      </c>
      <c r="C2539" s="37" t="s">
        <v>2316</v>
      </c>
      <c r="D2539" s="37" t="s">
        <v>2320</v>
      </c>
      <c r="E2539" s="38" t="s">
        <v>7082</v>
      </c>
    </row>
    <row r="2540" spans="1:5" x14ac:dyDescent="0.2">
      <c r="A2540" s="39">
        <v>3536</v>
      </c>
      <c r="B2540" s="37" t="s">
        <v>7083</v>
      </c>
      <c r="C2540" s="37" t="s">
        <v>2316</v>
      </c>
      <c r="D2540" s="37" t="s">
        <v>2320</v>
      </c>
      <c r="E2540" s="38" t="s">
        <v>7084</v>
      </c>
    </row>
    <row r="2541" spans="1:5" x14ac:dyDescent="0.2">
      <c r="A2541" s="39">
        <v>3535</v>
      </c>
      <c r="B2541" s="37" t="s">
        <v>7085</v>
      </c>
      <c r="C2541" s="37" t="s">
        <v>2316</v>
      </c>
      <c r="D2541" s="37" t="s">
        <v>2320</v>
      </c>
      <c r="E2541" s="38" t="s">
        <v>7086</v>
      </c>
    </row>
    <row r="2542" spans="1:5" x14ac:dyDescent="0.2">
      <c r="A2542" s="39">
        <v>3540</v>
      </c>
      <c r="B2542" s="37" t="s">
        <v>7087</v>
      </c>
      <c r="C2542" s="37" t="s">
        <v>2316</v>
      </c>
      <c r="D2542" s="37" t="s">
        <v>2320</v>
      </c>
      <c r="E2542" s="38" t="s">
        <v>5646</v>
      </c>
    </row>
    <row r="2543" spans="1:5" x14ac:dyDescent="0.2">
      <c r="A2543" s="39">
        <v>3539</v>
      </c>
      <c r="B2543" s="37" t="s">
        <v>7088</v>
      </c>
      <c r="C2543" s="37" t="s">
        <v>2316</v>
      </c>
      <c r="D2543" s="37" t="s">
        <v>2320</v>
      </c>
      <c r="E2543" s="38" t="s">
        <v>7089</v>
      </c>
    </row>
    <row r="2544" spans="1:5" x14ac:dyDescent="0.2">
      <c r="A2544" s="39">
        <v>3513</v>
      </c>
      <c r="B2544" s="37" t="s">
        <v>7090</v>
      </c>
      <c r="C2544" s="37" t="s">
        <v>2316</v>
      </c>
      <c r="D2544" s="37" t="s">
        <v>2320</v>
      </c>
      <c r="E2544" s="38" t="s">
        <v>7091</v>
      </c>
    </row>
    <row r="2545" spans="1:5" x14ac:dyDescent="0.2">
      <c r="A2545" s="39">
        <v>3492</v>
      </c>
      <c r="B2545" s="37" t="s">
        <v>7092</v>
      </c>
      <c r="C2545" s="37" t="s">
        <v>2316</v>
      </c>
      <c r="D2545" s="37" t="s">
        <v>2320</v>
      </c>
      <c r="E2545" s="38" t="s">
        <v>7093</v>
      </c>
    </row>
    <row r="2546" spans="1:5" x14ac:dyDescent="0.2">
      <c r="A2546" s="39">
        <v>3491</v>
      </c>
      <c r="B2546" s="37" t="s">
        <v>7094</v>
      </c>
      <c r="C2546" s="37" t="s">
        <v>2316</v>
      </c>
      <c r="D2546" s="37" t="s">
        <v>2320</v>
      </c>
      <c r="E2546" s="38" t="s">
        <v>7095</v>
      </c>
    </row>
    <row r="2547" spans="1:5" x14ac:dyDescent="0.2">
      <c r="A2547" s="39">
        <v>3493</v>
      </c>
      <c r="B2547" s="37" t="s">
        <v>7096</v>
      </c>
      <c r="C2547" s="37" t="s">
        <v>2316</v>
      </c>
      <c r="D2547" s="37" t="s">
        <v>2320</v>
      </c>
      <c r="E2547" s="38" t="s">
        <v>7097</v>
      </c>
    </row>
    <row r="2548" spans="1:5" x14ac:dyDescent="0.2">
      <c r="A2548" s="39">
        <v>12628</v>
      </c>
      <c r="B2548" s="37" t="s">
        <v>7098</v>
      </c>
      <c r="C2548" s="37" t="s">
        <v>2316</v>
      </c>
      <c r="D2548" s="37" t="s">
        <v>2320</v>
      </c>
      <c r="E2548" s="38" t="s">
        <v>7099</v>
      </c>
    </row>
    <row r="2549" spans="1:5" x14ac:dyDescent="0.2">
      <c r="A2549" s="39">
        <v>12629</v>
      </c>
      <c r="B2549" s="37" t="s">
        <v>7100</v>
      </c>
      <c r="C2549" s="37" t="s">
        <v>2316</v>
      </c>
      <c r="D2549" s="37" t="s">
        <v>2320</v>
      </c>
      <c r="E2549" s="38" t="s">
        <v>7101</v>
      </c>
    </row>
    <row r="2550" spans="1:5" x14ac:dyDescent="0.2">
      <c r="A2550" s="39">
        <v>3481</v>
      </c>
      <c r="B2550" s="37" t="s">
        <v>7102</v>
      </c>
      <c r="C2550" s="37" t="s">
        <v>2316</v>
      </c>
      <c r="D2550" s="37" t="s">
        <v>2320</v>
      </c>
      <c r="E2550" s="38" t="s">
        <v>7103</v>
      </c>
    </row>
    <row r="2551" spans="1:5" x14ac:dyDescent="0.2">
      <c r="A2551" s="39">
        <v>3510</v>
      </c>
      <c r="B2551" s="37" t="s">
        <v>7104</v>
      </c>
      <c r="C2551" s="37" t="s">
        <v>2316</v>
      </c>
      <c r="D2551" s="37" t="s">
        <v>2320</v>
      </c>
      <c r="E2551" s="38" t="s">
        <v>4024</v>
      </c>
    </row>
    <row r="2552" spans="1:5" x14ac:dyDescent="0.2">
      <c r="A2552" s="39">
        <v>3508</v>
      </c>
      <c r="B2552" s="37" t="s">
        <v>7105</v>
      </c>
      <c r="C2552" s="37" t="s">
        <v>2316</v>
      </c>
      <c r="D2552" s="37" t="s">
        <v>2320</v>
      </c>
      <c r="E2552" s="38" t="s">
        <v>7106</v>
      </c>
    </row>
    <row r="2553" spans="1:5" x14ac:dyDescent="0.2">
      <c r="A2553" s="39">
        <v>38939</v>
      </c>
      <c r="B2553" s="37" t="s">
        <v>7107</v>
      </c>
      <c r="C2553" s="37" t="s">
        <v>2316</v>
      </c>
      <c r="D2553" s="37" t="s">
        <v>2320</v>
      </c>
      <c r="E2553" s="38" t="s">
        <v>7108</v>
      </c>
    </row>
    <row r="2554" spans="1:5" x14ac:dyDescent="0.2">
      <c r="A2554" s="39">
        <v>38940</v>
      </c>
      <c r="B2554" s="37" t="s">
        <v>7109</v>
      </c>
      <c r="C2554" s="37" t="s">
        <v>2316</v>
      </c>
      <c r="D2554" s="37" t="s">
        <v>2320</v>
      </c>
      <c r="E2554" s="38" t="s">
        <v>7110</v>
      </c>
    </row>
    <row r="2555" spans="1:5" x14ac:dyDescent="0.2">
      <c r="A2555" s="39">
        <v>38941</v>
      </c>
      <c r="B2555" s="37" t="s">
        <v>7111</v>
      </c>
      <c r="C2555" s="37" t="s">
        <v>2316</v>
      </c>
      <c r="D2555" s="37" t="s">
        <v>2320</v>
      </c>
      <c r="E2555" s="38" t="s">
        <v>7112</v>
      </c>
    </row>
    <row r="2556" spans="1:5" x14ac:dyDescent="0.2">
      <c r="A2556" s="39">
        <v>38942</v>
      </c>
      <c r="B2556" s="37" t="s">
        <v>7113</v>
      </c>
      <c r="C2556" s="37" t="s">
        <v>2316</v>
      </c>
      <c r="D2556" s="37" t="s">
        <v>2320</v>
      </c>
      <c r="E2556" s="38" t="s">
        <v>7114</v>
      </c>
    </row>
    <row r="2557" spans="1:5" x14ac:dyDescent="0.2">
      <c r="A2557" s="39">
        <v>38987</v>
      </c>
      <c r="B2557" s="37" t="s">
        <v>7115</v>
      </c>
      <c r="C2557" s="37" t="s">
        <v>2316</v>
      </c>
      <c r="D2557" s="37" t="s">
        <v>2320</v>
      </c>
      <c r="E2557" s="38" t="s">
        <v>7116</v>
      </c>
    </row>
    <row r="2558" spans="1:5" x14ac:dyDescent="0.2">
      <c r="A2558" s="39">
        <v>38988</v>
      </c>
      <c r="B2558" s="37" t="s">
        <v>7117</v>
      </c>
      <c r="C2558" s="37" t="s">
        <v>2316</v>
      </c>
      <c r="D2558" s="37" t="s">
        <v>2320</v>
      </c>
      <c r="E2558" s="38" t="s">
        <v>7118</v>
      </c>
    </row>
    <row r="2559" spans="1:5" x14ac:dyDescent="0.2">
      <c r="A2559" s="39">
        <v>38989</v>
      </c>
      <c r="B2559" s="37" t="s">
        <v>7119</v>
      </c>
      <c r="C2559" s="37" t="s">
        <v>2316</v>
      </c>
      <c r="D2559" s="37" t="s">
        <v>2320</v>
      </c>
      <c r="E2559" s="38" t="s">
        <v>7120</v>
      </c>
    </row>
    <row r="2560" spans="1:5" x14ac:dyDescent="0.2">
      <c r="A2560" s="39">
        <v>38990</v>
      </c>
      <c r="B2560" s="37" t="s">
        <v>7121</v>
      </c>
      <c r="C2560" s="37" t="s">
        <v>2316</v>
      </c>
      <c r="D2560" s="37" t="s">
        <v>2320</v>
      </c>
      <c r="E2560" s="38" t="s">
        <v>7122</v>
      </c>
    </row>
    <row r="2561" spans="1:5" x14ac:dyDescent="0.2">
      <c r="A2561" s="39">
        <v>38991</v>
      </c>
      <c r="B2561" s="37" t="s">
        <v>7123</v>
      </c>
      <c r="C2561" s="37" t="s">
        <v>2316</v>
      </c>
      <c r="D2561" s="37" t="s">
        <v>2320</v>
      </c>
      <c r="E2561" s="38" t="s">
        <v>7124</v>
      </c>
    </row>
    <row r="2562" spans="1:5" x14ac:dyDescent="0.2">
      <c r="A2562" s="39">
        <v>38913</v>
      </c>
      <c r="B2562" s="37" t="s">
        <v>7125</v>
      </c>
      <c r="C2562" s="37" t="s">
        <v>2316</v>
      </c>
      <c r="D2562" s="37" t="s">
        <v>2320</v>
      </c>
      <c r="E2562" s="38" t="s">
        <v>7126</v>
      </c>
    </row>
    <row r="2563" spans="1:5" x14ac:dyDescent="0.2">
      <c r="A2563" s="39">
        <v>38914</v>
      </c>
      <c r="B2563" s="37" t="s">
        <v>7127</v>
      </c>
      <c r="C2563" s="37" t="s">
        <v>2316</v>
      </c>
      <c r="D2563" s="37" t="s">
        <v>2320</v>
      </c>
      <c r="E2563" s="38" t="s">
        <v>7128</v>
      </c>
    </row>
    <row r="2564" spans="1:5" x14ac:dyDescent="0.2">
      <c r="A2564" s="39">
        <v>38915</v>
      </c>
      <c r="B2564" s="37" t="s">
        <v>7129</v>
      </c>
      <c r="C2564" s="37" t="s">
        <v>2316</v>
      </c>
      <c r="D2564" s="37" t="s">
        <v>2320</v>
      </c>
      <c r="E2564" s="38" t="s">
        <v>7130</v>
      </c>
    </row>
    <row r="2565" spans="1:5" x14ac:dyDescent="0.2">
      <c r="A2565" s="39">
        <v>38916</v>
      </c>
      <c r="B2565" s="37" t="s">
        <v>7131</v>
      </c>
      <c r="C2565" s="37" t="s">
        <v>2316</v>
      </c>
      <c r="D2565" s="37" t="s">
        <v>2320</v>
      </c>
      <c r="E2565" s="38" t="s">
        <v>7132</v>
      </c>
    </row>
    <row r="2566" spans="1:5" x14ac:dyDescent="0.2">
      <c r="A2566" s="39">
        <v>39300</v>
      </c>
      <c r="B2566" s="37" t="s">
        <v>7133</v>
      </c>
      <c r="C2566" s="37" t="s">
        <v>2316</v>
      </c>
      <c r="D2566" s="37" t="s">
        <v>2320</v>
      </c>
      <c r="E2566" s="38" t="s">
        <v>4920</v>
      </c>
    </row>
    <row r="2567" spans="1:5" x14ac:dyDescent="0.2">
      <c r="A2567" s="39">
        <v>39301</v>
      </c>
      <c r="B2567" s="37" t="s">
        <v>7134</v>
      </c>
      <c r="C2567" s="37" t="s">
        <v>2316</v>
      </c>
      <c r="D2567" s="37" t="s">
        <v>2320</v>
      </c>
      <c r="E2567" s="38" t="s">
        <v>7135</v>
      </c>
    </row>
    <row r="2568" spans="1:5" x14ac:dyDescent="0.2">
      <c r="A2568" s="39">
        <v>39302</v>
      </c>
      <c r="B2568" s="37" t="s">
        <v>7136</v>
      </c>
      <c r="C2568" s="37" t="s">
        <v>2316</v>
      </c>
      <c r="D2568" s="37" t="s">
        <v>2320</v>
      </c>
      <c r="E2568" s="38" t="s">
        <v>5383</v>
      </c>
    </row>
    <row r="2569" spans="1:5" x14ac:dyDescent="0.2">
      <c r="A2569" s="39">
        <v>39303</v>
      </c>
      <c r="B2569" s="37" t="s">
        <v>7137</v>
      </c>
      <c r="C2569" s="37" t="s">
        <v>2316</v>
      </c>
      <c r="D2569" s="37" t="s">
        <v>2320</v>
      </c>
      <c r="E2569" s="38" t="s">
        <v>7138</v>
      </c>
    </row>
    <row r="2570" spans="1:5" x14ac:dyDescent="0.2">
      <c r="A2570" s="39">
        <v>38923</v>
      </c>
      <c r="B2570" s="37" t="s">
        <v>7139</v>
      </c>
      <c r="C2570" s="37" t="s">
        <v>2316</v>
      </c>
      <c r="D2570" s="37" t="s">
        <v>2320</v>
      </c>
      <c r="E2570" s="38" t="s">
        <v>4377</v>
      </c>
    </row>
    <row r="2571" spans="1:5" x14ac:dyDescent="0.2">
      <c r="A2571" s="39">
        <v>38925</v>
      </c>
      <c r="B2571" s="37" t="s">
        <v>7140</v>
      </c>
      <c r="C2571" s="37" t="s">
        <v>2316</v>
      </c>
      <c r="D2571" s="37" t="s">
        <v>2320</v>
      </c>
      <c r="E2571" s="38" t="s">
        <v>7141</v>
      </c>
    </row>
    <row r="2572" spans="1:5" x14ac:dyDescent="0.2">
      <c r="A2572" s="39">
        <v>38926</v>
      </c>
      <c r="B2572" s="37" t="s">
        <v>7142</v>
      </c>
      <c r="C2572" s="37" t="s">
        <v>2316</v>
      </c>
      <c r="D2572" s="37" t="s">
        <v>2320</v>
      </c>
      <c r="E2572" s="38" t="s">
        <v>3941</v>
      </c>
    </row>
    <row r="2573" spans="1:5" x14ac:dyDescent="0.2">
      <c r="A2573" s="39">
        <v>38927</v>
      </c>
      <c r="B2573" s="37" t="s">
        <v>7143</v>
      </c>
      <c r="C2573" s="37" t="s">
        <v>2316</v>
      </c>
      <c r="D2573" s="37" t="s">
        <v>2320</v>
      </c>
      <c r="E2573" s="38" t="s">
        <v>7144</v>
      </c>
    </row>
    <row r="2574" spans="1:5" x14ac:dyDescent="0.2">
      <c r="A2574" s="39">
        <v>39304</v>
      </c>
      <c r="B2574" s="37" t="s">
        <v>7145</v>
      </c>
      <c r="C2574" s="37" t="s">
        <v>2316</v>
      </c>
      <c r="D2574" s="37" t="s">
        <v>2320</v>
      </c>
      <c r="E2574" s="38" t="s">
        <v>7146</v>
      </c>
    </row>
    <row r="2575" spans="1:5" x14ac:dyDescent="0.2">
      <c r="A2575" s="39">
        <v>38924</v>
      </c>
      <c r="B2575" s="37" t="s">
        <v>7147</v>
      </c>
      <c r="C2575" s="37" t="s">
        <v>2316</v>
      </c>
      <c r="D2575" s="37" t="s">
        <v>2320</v>
      </c>
      <c r="E2575" s="38" t="s">
        <v>7148</v>
      </c>
    </row>
    <row r="2576" spans="1:5" x14ac:dyDescent="0.2">
      <c r="A2576" s="39">
        <v>39305</v>
      </c>
      <c r="B2576" s="37" t="s">
        <v>7149</v>
      </c>
      <c r="C2576" s="37" t="s">
        <v>2316</v>
      </c>
      <c r="D2576" s="37" t="s">
        <v>2320</v>
      </c>
      <c r="E2576" s="38" t="s">
        <v>7150</v>
      </c>
    </row>
    <row r="2577" spans="1:5" x14ac:dyDescent="0.2">
      <c r="A2577" s="39">
        <v>39306</v>
      </c>
      <c r="B2577" s="37" t="s">
        <v>7151</v>
      </c>
      <c r="C2577" s="37" t="s">
        <v>2316</v>
      </c>
      <c r="D2577" s="37" t="s">
        <v>2320</v>
      </c>
      <c r="E2577" s="38" t="s">
        <v>7152</v>
      </c>
    </row>
    <row r="2578" spans="1:5" x14ac:dyDescent="0.2">
      <c r="A2578" s="39">
        <v>38928</v>
      </c>
      <c r="B2578" s="37" t="s">
        <v>7153</v>
      </c>
      <c r="C2578" s="37" t="s">
        <v>2316</v>
      </c>
      <c r="D2578" s="37" t="s">
        <v>2320</v>
      </c>
      <c r="E2578" s="38" t="s">
        <v>7154</v>
      </c>
    </row>
    <row r="2579" spans="1:5" x14ac:dyDescent="0.2">
      <c r="A2579" s="39">
        <v>38929</v>
      </c>
      <c r="B2579" s="37" t="s">
        <v>7155</v>
      </c>
      <c r="C2579" s="37" t="s">
        <v>2316</v>
      </c>
      <c r="D2579" s="37" t="s">
        <v>2320</v>
      </c>
      <c r="E2579" s="38" t="s">
        <v>4112</v>
      </c>
    </row>
    <row r="2580" spans="1:5" x14ac:dyDescent="0.2">
      <c r="A2580" s="39">
        <v>39307</v>
      </c>
      <c r="B2580" s="37" t="s">
        <v>7156</v>
      </c>
      <c r="C2580" s="37" t="s">
        <v>2316</v>
      </c>
      <c r="D2580" s="37" t="s">
        <v>2320</v>
      </c>
      <c r="E2580" s="38" t="s">
        <v>7157</v>
      </c>
    </row>
    <row r="2581" spans="1:5" x14ac:dyDescent="0.2">
      <c r="A2581" s="39">
        <v>38930</v>
      </c>
      <c r="B2581" s="37" t="s">
        <v>7158</v>
      </c>
      <c r="C2581" s="37" t="s">
        <v>2316</v>
      </c>
      <c r="D2581" s="37" t="s">
        <v>2320</v>
      </c>
      <c r="E2581" s="38" t="s">
        <v>7159</v>
      </c>
    </row>
    <row r="2582" spans="1:5" x14ac:dyDescent="0.2">
      <c r="A2582" s="39">
        <v>38931</v>
      </c>
      <c r="B2582" s="37" t="s">
        <v>7160</v>
      </c>
      <c r="C2582" s="37" t="s">
        <v>2316</v>
      </c>
      <c r="D2582" s="37" t="s">
        <v>2320</v>
      </c>
      <c r="E2582" s="38" t="s">
        <v>7161</v>
      </c>
    </row>
    <row r="2583" spans="1:5" x14ac:dyDescent="0.2">
      <c r="A2583" s="39">
        <v>38932</v>
      </c>
      <c r="B2583" s="37" t="s">
        <v>7162</v>
      </c>
      <c r="C2583" s="37" t="s">
        <v>2316</v>
      </c>
      <c r="D2583" s="37" t="s">
        <v>2320</v>
      </c>
      <c r="E2583" s="38" t="s">
        <v>7163</v>
      </c>
    </row>
    <row r="2584" spans="1:5" x14ac:dyDescent="0.2">
      <c r="A2584" s="39">
        <v>38934</v>
      </c>
      <c r="B2584" s="37" t="s">
        <v>7164</v>
      </c>
      <c r="C2584" s="37" t="s">
        <v>2316</v>
      </c>
      <c r="D2584" s="37" t="s">
        <v>2320</v>
      </c>
      <c r="E2584" s="38" t="s">
        <v>7165</v>
      </c>
    </row>
    <row r="2585" spans="1:5" x14ac:dyDescent="0.2">
      <c r="A2585" s="39">
        <v>38935</v>
      </c>
      <c r="B2585" s="37" t="s">
        <v>7166</v>
      </c>
      <c r="C2585" s="37" t="s">
        <v>2316</v>
      </c>
      <c r="D2585" s="37" t="s">
        <v>2320</v>
      </c>
      <c r="E2585" s="38" t="s">
        <v>7167</v>
      </c>
    </row>
    <row r="2586" spans="1:5" x14ac:dyDescent="0.2">
      <c r="A2586" s="39">
        <v>38936</v>
      </c>
      <c r="B2586" s="37" t="s">
        <v>7168</v>
      </c>
      <c r="C2586" s="37" t="s">
        <v>2316</v>
      </c>
      <c r="D2586" s="37" t="s">
        <v>2320</v>
      </c>
      <c r="E2586" s="38" t="s">
        <v>7169</v>
      </c>
    </row>
    <row r="2587" spans="1:5" x14ac:dyDescent="0.2">
      <c r="A2587" s="39">
        <v>38937</v>
      </c>
      <c r="B2587" s="37" t="s">
        <v>7170</v>
      </c>
      <c r="C2587" s="37" t="s">
        <v>2316</v>
      </c>
      <c r="D2587" s="37" t="s">
        <v>2320</v>
      </c>
      <c r="E2587" s="38" t="s">
        <v>7171</v>
      </c>
    </row>
    <row r="2588" spans="1:5" x14ac:dyDescent="0.2">
      <c r="A2588" s="39">
        <v>38938</v>
      </c>
      <c r="B2588" s="37" t="s">
        <v>7172</v>
      </c>
      <c r="C2588" s="37" t="s">
        <v>2316</v>
      </c>
      <c r="D2588" s="37" t="s">
        <v>2320</v>
      </c>
      <c r="E2588" s="38" t="s">
        <v>7173</v>
      </c>
    </row>
    <row r="2589" spans="1:5" x14ac:dyDescent="0.2">
      <c r="A2589" s="39">
        <v>3489</v>
      </c>
      <c r="B2589" s="37" t="s">
        <v>7174</v>
      </c>
      <c r="C2589" s="37" t="s">
        <v>2316</v>
      </c>
      <c r="D2589" s="37" t="s">
        <v>2320</v>
      </c>
      <c r="E2589" s="38" t="s">
        <v>7175</v>
      </c>
    </row>
    <row r="2590" spans="1:5" x14ac:dyDescent="0.2">
      <c r="A2590" s="39">
        <v>20151</v>
      </c>
      <c r="B2590" s="37" t="s">
        <v>7176</v>
      </c>
      <c r="C2590" s="37" t="s">
        <v>2316</v>
      </c>
      <c r="D2590" s="37" t="s">
        <v>2320</v>
      </c>
      <c r="E2590" s="38" t="s">
        <v>7177</v>
      </c>
    </row>
    <row r="2591" spans="1:5" x14ac:dyDescent="0.2">
      <c r="A2591" s="39">
        <v>20152</v>
      </c>
      <c r="B2591" s="37" t="s">
        <v>7178</v>
      </c>
      <c r="C2591" s="37" t="s">
        <v>2316</v>
      </c>
      <c r="D2591" s="37" t="s">
        <v>2320</v>
      </c>
      <c r="E2591" s="38" t="s">
        <v>7179</v>
      </c>
    </row>
    <row r="2592" spans="1:5" x14ac:dyDescent="0.2">
      <c r="A2592" s="39">
        <v>20148</v>
      </c>
      <c r="B2592" s="37" t="s">
        <v>7180</v>
      </c>
      <c r="C2592" s="37" t="s">
        <v>2316</v>
      </c>
      <c r="D2592" s="37" t="s">
        <v>2320</v>
      </c>
      <c r="E2592" s="38" t="s">
        <v>5495</v>
      </c>
    </row>
    <row r="2593" spans="1:5" x14ac:dyDescent="0.2">
      <c r="A2593" s="39">
        <v>20149</v>
      </c>
      <c r="B2593" s="37" t="s">
        <v>7181</v>
      </c>
      <c r="C2593" s="37" t="s">
        <v>2316</v>
      </c>
      <c r="D2593" s="37" t="s">
        <v>2320</v>
      </c>
      <c r="E2593" s="38" t="s">
        <v>7182</v>
      </c>
    </row>
    <row r="2594" spans="1:5" x14ac:dyDescent="0.2">
      <c r="A2594" s="39">
        <v>20150</v>
      </c>
      <c r="B2594" s="37" t="s">
        <v>7183</v>
      </c>
      <c r="C2594" s="37" t="s">
        <v>2316</v>
      </c>
      <c r="D2594" s="37" t="s">
        <v>2320</v>
      </c>
      <c r="E2594" s="38" t="s">
        <v>7184</v>
      </c>
    </row>
    <row r="2595" spans="1:5" x14ac:dyDescent="0.2">
      <c r="A2595" s="39">
        <v>20157</v>
      </c>
      <c r="B2595" s="37" t="s">
        <v>7185</v>
      </c>
      <c r="C2595" s="37" t="s">
        <v>2316</v>
      </c>
      <c r="D2595" s="37" t="s">
        <v>2320</v>
      </c>
      <c r="E2595" s="38" t="s">
        <v>7186</v>
      </c>
    </row>
    <row r="2596" spans="1:5" x14ac:dyDescent="0.2">
      <c r="A2596" s="39">
        <v>20158</v>
      </c>
      <c r="B2596" s="37" t="s">
        <v>7187</v>
      </c>
      <c r="C2596" s="37" t="s">
        <v>2316</v>
      </c>
      <c r="D2596" s="37" t="s">
        <v>2320</v>
      </c>
      <c r="E2596" s="38" t="s">
        <v>7188</v>
      </c>
    </row>
    <row r="2597" spans="1:5" x14ac:dyDescent="0.2">
      <c r="A2597" s="39">
        <v>20154</v>
      </c>
      <c r="B2597" s="37" t="s">
        <v>7189</v>
      </c>
      <c r="C2597" s="37" t="s">
        <v>2316</v>
      </c>
      <c r="D2597" s="37" t="s">
        <v>2320</v>
      </c>
      <c r="E2597" s="38" t="s">
        <v>2396</v>
      </c>
    </row>
    <row r="2598" spans="1:5" x14ac:dyDescent="0.2">
      <c r="A2598" s="39">
        <v>20155</v>
      </c>
      <c r="B2598" s="37" t="s">
        <v>7190</v>
      </c>
      <c r="C2598" s="37" t="s">
        <v>2316</v>
      </c>
      <c r="D2598" s="37" t="s">
        <v>2320</v>
      </c>
      <c r="E2598" s="38" t="s">
        <v>7191</v>
      </c>
    </row>
    <row r="2599" spans="1:5" x14ac:dyDescent="0.2">
      <c r="A2599" s="39">
        <v>20156</v>
      </c>
      <c r="B2599" s="37" t="s">
        <v>7192</v>
      </c>
      <c r="C2599" s="37" t="s">
        <v>2316</v>
      </c>
      <c r="D2599" s="37" t="s">
        <v>2320</v>
      </c>
      <c r="E2599" s="38" t="s">
        <v>5383</v>
      </c>
    </row>
    <row r="2600" spans="1:5" x14ac:dyDescent="0.2">
      <c r="A2600" s="39">
        <v>3512</v>
      </c>
      <c r="B2600" s="37" t="s">
        <v>7193</v>
      </c>
      <c r="C2600" s="37" t="s">
        <v>2316</v>
      </c>
      <c r="D2600" s="37" t="s">
        <v>2320</v>
      </c>
      <c r="E2600" s="38" t="s">
        <v>7194</v>
      </c>
    </row>
    <row r="2601" spans="1:5" x14ac:dyDescent="0.2">
      <c r="A2601" s="39">
        <v>3499</v>
      </c>
      <c r="B2601" s="37" t="s">
        <v>7195</v>
      </c>
      <c r="C2601" s="37" t="s">
        <v>2316</v>
      </c>
      <c r="D2601" s="37" t="s">
        <v>2320</v>
      </c>
      <c r="E2601" s="38" t="s">
        <v>7196</v>
      </c>
    </row>
    <row r="2602" spans="1:5" x14ac:dyDescent="0.2">
      <c r="A2602" s="39">
        <v>3500</v>
      </c>
      <c r="B2602" s="37" t="s">
        <v>7197</v>
      </c>
      <c r="C2602" s="37" t="s">
        <v>2316</v>
      </c>
      <c r="D2602" s="37" t="s">
        <v>2320</v>
      </c>
      <c r="E2602" s="38" t="s">
        <v>2734</v>
      </c>
    </row>
    <row r="2603" spans="1:5" x14ac:dyDescent="0.2">
      <c r="A2603" s="39">
        <v>3501</v>
      </c>
      <c r="B2603" s="37" t="s">
        <v>7198</v>
      </c>
      <c r="C2603" s="37" t="s">
        <v>2316</v>
      </c>
      <c r="D2603" s="37" t="s">
        <v>2320</v>
      </c>
      <c r="E2603" s="38" t="s">
        <v>7199</v>
      </c>
    </row>
    <row r="2604" spans="1:5" x14ac:dyDescent="0.2">
      <c r="A2604" s="39">
        <v>3502</v>
      </c>
      <c r="B2604" s="37" t="s">
        <v>7200</v>
      </c>
      <c r="C2604" s="37" t="s">
        <v>2316</v>
      </c>
      <c r="D2604" s="37" t="s">
        <v>2320</v>
      </c>
      <c r="E2604" s="38" t="s">
        <v>2459</v>
      </c>
    </row>
    <row r="2605" spans="1:5" x14ac:dyDescent="0.2">
      <c r="A2605" s="39">
        <v>3503</v>
      </c>
      <c r="B2605" s="37" t="s">
        <v>7201</v>
      </c>
      <c r="C2605" s="37" t="s">
        <v>2316</v>
      </c>
      <c r="D2605" s="37" t="s">
        <v>2320</v>
      </c>
      <c r="E2605" s="38" t="s">
        <v>7202</v>
      </c>
    </row>
    <row r="2606" spans="1:5" x14ac:dyDescent="0.2">
      <c r="A2606" s="39">
        <v>3477</v>
      </c>
      <c r="B2606" s="37" t="s">
        <v>7203</v>
      </c>
      <c r="C2606" s="37" t="s">
        <v>2316</v>
      </c>
      <c r="D2606" s="37" t="s">
        <v>2320</v>
      </c>
      <c r="E2606" s="38" t="s">
        <v>7204</v>
      </c>
    </row>
    <row r="2607" spans="1:5" x14ac:dyDescent="0.2">
      <c r="A2607" s="39">
        <v>3478</v>
      </c>
      <c r="B2607" s="37" t="s">
        <v>7205</v>
      </c>
      <c r="C2607" s="37" t="s">
        <v>2316</v>
      </c>
      <c r="D2607" s="37" t="s">
        <v>2320</v>
      </c>
      <c r="E2607" s="38" t="s">
        <v>7206</v>
      </c>
    </row>
    <row r="2608" spans="1:5" x14ac:dyDescent="0.2">
      <c r="A2608" s="39">
        <v>3525</v>
      </c>
      <c r="B2608" s="37" t="s">
        <v>7207</v>
      </c>
      <c r="C2608" s="37" t="s">
        <v>2316</v>
      </c>
      <c r="D2608" s="37" t="s">
        <v>2320</v>
      </c>
      <c r="E2608" s="38" t="s">
        <v>7208</v>
      </c>
    </row>
    <row r="2609" spans="1:5" x14ac:dyDescent="0.2">
      <c r="A2609" s="39">
        <v>3511</v>
      </c>
      <c r="B2609" s="37" t="s">
        <v>7209</v>
      </c>
      <c r="C2609" s="37" t="s">
        <v>2316</v>
      </c>
      <c r="D2609" s="37" t="s">
        <v>2320</v>
      </c>
      <c r="E2609" s="38" t="s">
        <v>7210</v>
      </c>
    </row>
    <row r="2610" spans="1:5" x14ac:dyDescent="0.2">
      <c r="A2610" s="39">
        <v>38917</v>
      </c>
      <c r="B2610" s="37" t="s">
        <v>7211</v>
      </c>
      <c r="C2610" s="37" t="s">
        <v>2316</v>
      </c>
      <c r="D2610" s="37" t="s">
        <v>2320</v>
      </c>
      <c r="E2610" s="38" t="s">
        <v>7212</v>
      </c>
    </row>
    <row r="2611" spans="1:5" x14ac:dyDescent="0.2">
      <c r="A2611" s="39">
        <v>38919</v>
      </c>
      <c r="B2611" s="37" t="s">
        <v>7213</v>
      </c>
      <c r="C2611" s="37" t="s">
        <v>2316</v>
      </c>
      <c r="D2611" s="37" t="s">
        <v>2320</v>
      </c>
      <c r="E2611" s="38" t="s">
        <v>7214</v>
      </c>
    </row>
    <row r="2612" spans="1:5" x14ac:dyDescent="0.2">
      <c r="A2612" s="39">
        <v>38922</v>
      </c>
      <c r="B2612" s="37" t="s">
        <v>7215</v>
      </c>
      <c r="C2612" s="37" t="s">
        <v>2316</v>
      </c>
      <c r="D2612" s="37" t="s">
        <v>2320</v>
      </c>
      <c r="E2612" s="38" t="s">
        <v>7216</v>
      </c>
    </row>
    <row r="2613" spans="1:5" x14ac:dyDescent="0.2">
      <c r="A2613" s="39">
        <v>38921</v>
      </c>
      <c r="B2613" s="37" t="s">
        <v>7217</v>
      </c>
      <c r="C2613" s="37" t="s">
        <v>2316</v>
      </c>
      <c r="D2613" s="37" t="s">
        <v>2320</v>
      </c>
      <c r="E2613" s="38" t="s">
        <v>7218</v>
      </c>
    </row>
    <row r="2614" spans="1:5" x14ac:dyDescent="0.2">
      <c r="A2614" s="39">
        <v>38918</v>
      </c>
      <c r="B2614" s="37" t="s">
        <v>7219</v>
      </c>
      <c r="C2614" s="37" t="s">
        <v>2316</v>
      </c>
      <c r="D2614" s="37" t="s">
        <v>2320</v>
      </c>
      <c r="E2614" s="38" t="s">
        <v>7220</v>
      </c>
    </row>
    <row r="2615" spans="1:5" x14ac:dyDescent="0.2">
      <c r="A2615" s="39">
        <v>38920</v>
      </c>
      <c r="B2615" s="37" t="s">
        <v>7221</v>
      </c>
      <c r="C2615" s="37" t="s">
        <v>2316</v>
      </c>
      <c r="D2615" s="37" t="s">
        <v>2320</v>
      </c>
      <c r="E2615" s="38" t="s">
        <v>4323</v>
      </c>
    </row>
    <row r="2616" spans="1:5" x14ac:dyDescent="0.2">
      <c r="A2616" s="39">
        <v>12032</v>
      </c>
      <c r="B2616" s="37" t="s">
        <v>7222</v>
      </c>
      <c r="C2616" s="37" t="s">
        <v>3261</v>
      </c>
      <c r="D2616" s="37" t="s">
        <v>2320</v>
      </c>
      <c r="E2616" s="38" t="s">
        <v>7223</v>
      </c>
    </row>
    <row r="2617" spans="1:5" x14ac:dyDescent="0.2">
      <c r="A2617" s="39">
        <v>12030</v>
      </c>
      <c r="B2617" s="37" t="s">
        <v>7224</v>
      </c>
      <c r="C2617" s="37" t="s">
        <v>3261</v>
      </c>
      <c r="D2617" s="37" t="s">
        <v>2320</v>
      </c>
      <c r="E2617" s="38" t="s">
        <v>7225</v>
      </c>
    </row>
    <row r="2618" spans="1:5" x14ac:dyDescent="0.2">
      <c r="A2618" s="39">
        <v>10908</v>
      </c>
      <c r="B2618" s="37" t="s">
        <v>7226</v>
      </c>
      <c r="C2618" s="37" t="s">
        <v>2316</v>
      </c>
      <c r="D2618" s="37" t="s">
        <v>2320</v>
      </c>
      <c r="E2618" s="38" t="s">
        <v>7227</v>
      </c>
    </row>
    <row r="2619" spans="1:5" x14ac:dyDescent="0.2">
      <c r="A2619" s="39">
        <v>10909</v>
      </c>
      <c r="B2619" s="37" t="s">
        <v>7228</v>
      </c>
      <c r="C2619" s="37" t="s">
        <v>2316</v>
      </c>
      <c r="D2619" s="37" t="s">
        <v>2320</v>
      </c>
      <c r="E2619" s="38" t="s">
        <v>7229</v>
      </c>
    </row>
    <row r="2620" spans="1:5" x14ac:dyDescent="0.2">
      <c r="A2620" s="39">
        <v>3669</v>
      </c>
      <c r="B2620" s="37" t="s">
        <v>7230</v>
      </c>
      <c r="C2620" s="37" t="s">
        <v>2316</v>
      </c>
      <c r="D2620" s="37" t="s">
        <v>2320</v>
      </c>
      <c r="E2620" s="38" t="s">
        <v>7231</v>
      </c>
    </row>
    <row r="2621" spans="1:5" x14ac:dyDescent="0.2">
      <c r="A2621" s="39">
        <v>20138</v>
      </c>
      <c r="B2621" s="37" t="s">
        <v>7232</v>
      </c>
      <c r="C2621" s="37" t="s">
        <v>2316</v>
      </c>
      <c r="D2621" s="37" t="s">
        <v>2320</v>
      </c>
      <c r="E2621" s="38" t="s">
        <v>7233</v>
      </c>
    </row>
    <row r="2622" spans="1:5" x14ac:dyDescent="0.2">
      <c r="A2622" s="39">
        <v>20139</v>
      </c>
      <c r="B2622" s="37" t="s">
        <v>7234</v>
      </c>
      <c r="C2622" s="37" t="s">
        <v>2316</v>
      </c>
      <c r="D2622" s="37" t="s">
        <v>2320</v>
      </c>
      <c r="E2622" s="38" t="s">
        <v>7235</v>
      </c>
    </row>
    <row r="2623" spans="1:5" x14ac:dyDescent="0.2">
      <c r="A2623" s="39">
        <v>3668</v>
      </c>
      <c r="B2623" s="37" t="s">
        <v>7236</v>
      </c>
      <c r="C2623" s="37" t="s">
        <v>2316</v>
      </c>
      <c r="D2623" s="37" t="s">
        <v>2320</v>
      </c>
      <c r="E2623" s="38" t="s">
        <v>7237</v>
      </c>
    </row>
    <row r="2624" spans="1:5" x14ac:dyDescent="0.2">
      <c r="A2624" s="39">
        <v>3656</v>
      </c>
      <c r="B2624" s="37" t="s">
        <v>7238</v>
      </c>
      <c r="C2624" s="37" t="s">
        <v>2316</v>
      </c>
      <c r="D2624" s="37" t="s">
        <v>2320</v>
      </c>
      <c r="E2624" s="38" t="s">
        <v>6554</v>
      </c>
    </row>
    <row r="2625" spans="1:5" x14ac:dyDescent="0.2">
      <c r="A2625" s="39">
        <v>10911</v>
      </c>
      <c r="B2625" s="37" t="s">
        <v>7239</v>
      </c>
      <c r="C2625" s="37" t="s">
        <v>2316</v>
      </c>
      <c r="D2625" s="37" t="s">
        <v>2320</v>
      </c>
      <c r="E2625" s="38" t="s">
        <v>6534</v>
      </c>
    </row>
    <row r="2626" spans="1:5" x14ac:dyDescent="0.2">
      <c r="A2626" s="39">
        <v>3654</v>
      </c>
      <c r="B2626" s="37" t="s">
        <v>7240</v>
      </c>
      <c r="C2626" s="37" t="s">
        <v>2316</v>
      </c>
      <c r="D2626" s="37" t="s">
        <v>2320</v>
      </c>
      <c r="E2626" s="38" t="s">
        <v>5648</v>
      </c>
    </row>
    <row r="2627" spans="1:5" x14ac:dyDescent="0.2">
      <c r="A2627" s="39">
        <v>3664</v>
      </c>
      <c r="B2627" s="37" t="s">
        <v>7241</v>
      </c>
      <c r="C2627" s="37" t="s">
        <v>2316</v>
      </c>
      <c r="D2627" s="37" t="s">
        <v>2320</v>
      </c>
      <c r="E2627" s="38" t="s">
        <v>7242</v>
      </c>
    </row>
    <row r="2628" spans="1:5" x14ac:dyDescent="0.2">
      <c r="A2628" s="39">
        <v>3657</v>
      </c>
      <c r="B2628" s="37" t="s">
        <v>7243</v>
      </c>
      <c r="C2628" s="37" t="s">
        <v>2316</v>
      </c>
      <c r="D2628" s="37" t="s">
        <v>2320</v>
      </c>
      <c r="E2628" s="38" t="s">
        <v>7244</v>
      </c>
    </row>
    <row r="2629" spans="1:5" x14ac:dyDescent="0.2">
      <c r="A2629" s="39">
        <v>12625</v>
      </c>
      <c r="B2629" s="37" t="s">
        <v>7245</v>
      </c>
      <c r="C2629" s="37" t="s">
        <v>2316</v>
      </c>
      <c r="D2629" s="37" t="s">
        <v>2320</v>
      </c>
      <c r="E2629" s="38" t="s">
        <v>7246</v>
      </c>
    </row>
    <row r="2630" spans="1:5" x14ac:dyDescent="0.2">
      <c r="A2630" s="39">
        <v>20136</v>
      </c>
      <c r="B2630" s="37" t="s">
        <v>7247</v>
      </c>
      <c r="C2630" s="37" t="s">
        <v>2316</v>
      </c>
      <c r="D2630" s="37" t="s">
        <v>2320</v>
      </c>
      <c r="E2630" s="38" t="s">
        <v>7248</v>
      </c>
    </row>
    <row r="2631" spans="1:5" x14ac:dyDescent="0.2">
      <c r="A2631" s="39">
        <v>20144</v>
      </c>
      <c r="B2631" s="37" t="s">
        <v>7249</v>
      </c>
      <c r="C2631" s="37" t="s">
        <v>2316</v>
      </c>
      <c r="D2631" s="37" t="s">
        <v>2320</v>
      </c>
      <c r="E2631" s="38" t="s">
        <v>7250</v>
      </c>
    </row>
    <row r="2632" spans="1:5" x14ac:dyDescent="0.2">
      <c r="A2632" s="39">
        <v>20143</v>
      </c>
      <c r="B2632" s="37" t="s">
        <v>7251</v>
      </c>
      <c r="C2632" s="37" t="s">
        <v>2316</v>
      </c>
      <c r="D2632" s="37" t="s">
        <v>2320</v>
      </c>
      <c r="E2632" s="38" t="s">
        <v>7252</v>
      </c>
    </row>
    <row r="2633" spans="1:5" x14ac:dyDescent="0.2">
      <c r="A2633" s="39">
        <v>20145</v>
      </c>
      <c r="B2633" s="37" t="s">
        <v>7253</v>
      </c>
      <c r="C2633" s="37" t="s">
        <v>2316</v>
      </c>
      <c r="D2633" s="37" t="s">
        <v>2320</v>
      </c>
      <c r="E2633" s="38" t="s">
        <v>7254</v>
      </c>
    </row>
    <row r="2634" spans="1:5" x14ac:dyDescent="0.2">
      <c r="A2634" s="39">
        <v>20146</v>
      </c>
      <c r="B2634" s="37" t="s">
        <v>7255</v>
      </c>
      <c r="C2634" s="37" t="s">
        <v>2316</v>
      </c>
      <c r="D2634" s="37" t="s">
        <v>2320</v>
      </c>
      <c r="E2634" s="38" t="s">
        <v>7256</v>
      </c>
    </row>
    <row r="2635" spans="1:5" x14ac:dyDescent="0.2">
      <c r="A2635" s="39">
        <v>20140</v>
      </c>
      <c r="B2635" s="37" t="s">
        <v>7257</v>
      </c>
      <c r="C2635" s="37" t="s">
        <v>2316</v>
      </c>
      <c r="D2635" s="37" t="s">
        <v>2320</v>
      </c>
      <c r="E2635" s="38" t="s">
        <v>5316</v>
      </c>
    </row>
    <row r="2636" spans="1:5" x14ac:dyDescent="0.2">
      <c r="A2636" s="39">
        <v>20141</v>
      </c>
      <c r="B2636" s="37" t="s">
        <v>7258</v>
      </c>
      <c r="C2636" s="37" t="s">
        <v>2316</v>
      </c>
      <c r="D2636" s="37" t="s">
        <v>2320</v>
      </c>
      <c r="E2636" s="38" t="s">
        <v>7259</v>
      </c>
    </row>
    <row r="2637" spans="1:5" x14ac:dyDescent="0.2">
      <c r="A2637" s="39">
        <v>20142</v>
      </c>
      <c r="B2637" s="37" t="s">
        <v>7260</v>
      </c>
      <c r="C2637" s="37" t="s">
        <v>2316</v>
      </c>
      <c r="D2637" s="37" t="s">
        <v>2320</v>
      </c>
      <c r="E2637" s="38" t="s">
        <v>7261</v>
      </c>
    </row>
    <row r="2638" spans="1:5" x14ac:dyDescent="0.2">
      <c r="A2638" s="39">
        <v>3659</v>
      </c>
      <c r="B2638" s="37" t="s">
        <v>7262</v>
      </c>
      <c r="C2638" s="37" t="s">
        <v>2316</v>
      </c>
      <c r="D2638" s="37" t="s">
        <v>2320</v>
      </c>
      <c r="E2638" s="38" t="s">
        <v>5354</v>
      </c>
    </row>
    <row r="2639" spans="1:5" x14ac:dyDescent="0.2">
      <c r="A2639" s="39">
        <v>3660</v>
      </c>
      <c r="B2639" s="37" t="s">
        <v>7263</v>
      </c>
      <c r="C2639" s="37" t="s">
        <v>2316</v>
      </c>
      <c r="D2639" s="37" t="s">
        <v>2320</v>
      </c>
      <c r="E2639" s="38" t="s">
        <v>7264</v>
      </c>
    </row>
    <row r="2640" spans="1:5" x14ac:dyDescent="0.2">
      <c r="A2640" s="39">
        <v>3662</v>
      </c>
      <c r="B2640" s="37" t="s">
        <v>7265</v>
      </c>
      <c r="C2640" s="37" t="s">
        <v>2316</v>
      </c>
      <c r="D2640" s="37" t="s">
        <v>2320</v>
      </c>
      <c r="E2640" s="38" t="s">
        <v>7266</v>
      </c>
    </row>
    <row r="2641" spans="1:5" x14ac:dyDescent="0.2">
      <c r="A2641" s="39">
        <v>3661</v>
      </c>
      <c r="B2641" s="37" t="s">
        <v>7267</v>
      </c>
      <c r="C2641" s="37" t="s">
        <v>2316</v>
      </c>
      <c r="D2641" s="37" t="s">
        <v>2320</v>
      </c>
      <c r="E2641" s="38" t="s">
        <v>7268</v>
      </c>
    </row>
    <row r="2642" spans="1:5" x14ac:dyDescent="0.2">
      <c r="A2642" s="39">
        <v>3658</v>
      </c>
      <c r="B2642" s="37" t="s">
        <v>7269</v>
      </c>
      <c r="C2642" s="37" t="s">
        <v>2316</v>
      </c>
      <c r="D2642" s="37" t="s">
        <v>2320</v>
      </c>
      <c r="E2642" s="38" t="s">
        <v>7270</v>
      </c>
    </row>
    <row r="2643" spans="1:5" x14ac:dyDescent="0.2">
      <c r="A2643" s="39">
        <v>3670</v>
      </c>
      <c r="B2643" s="37" t="s">
        <v>7271</v>
      </c>
      <c r="C2643" s="37" t="s">
        <v>2316</v>
      </c>
      <c r="D2643" s="37" t="s">
        <v>2320</v>
      </c>
      <c r="E2643" s="38" t="s">
        <v>5580</v>
      </c>
    </row>
    <row r="2644" spans="1:5" x14ac:dyDescent="0.2">
      <c r="A2644" s="39">
        <v>3666</v>
      </c>
      <c r="B2644" s="37" t="s">
        <v>7272</v>
      </c>
      <c r="C2644" s="37" t="s">
        <v>2316</v>
      </c>
      <c r="D2644" s="37" t="s">
        <v>2320</v>
      </c>
      <c r="E2644" s="38" t="s">
        <v>2493</v>
      </c>
    </row>
    <row r="2645" spans="1:5" x14ac:dyDescent="0.2">
      <c r="A2645" s="39">
        <v>14157</v>
      </c>
      <c r="B2645" s="37" t="s">
        <v>7273</v>
      </c>
      <c r="C2645" s="37" t="s">
        <v>2316</v>
      </c>
      <c r="D2645" s="37" t="s">
        <v>2320</v>
      </c>
      <c r="E2645" s="38" t="s">
        <v>7274</v>
      </c>
    </row>
    <row r="2646" spans="1:5" x14ac:dyDescent="0.2">
      <c r="A2646" s="39">
        <v>3653</v>
      </c>
      <c r="B2646" s="37" t="s">
        <v>7275</v>
      </c>
      <c r="C2646" s="37" t="s">
        <v>2316</v>
      </c>
      <c r="D2646" s="37" t="s">
        <v>2320</v>
      </c>
      <c r="E2646" s="38" t="s">
        <v>7276</v>
      </c>
    </row>
    <row r="2647" spans="1:5" x14ac:dyDescent="0.2">
      <c r="A2647" s="39">
        <v>3649</v>
      </c>
      <c r="B2647" s="37" t="s">
        <v>7277</v>
      </c>
      <c r="C2647" s="37" t="s">
        <v>2316</v>
      </c>
      <c r="D2647" s="37" t="s">
        <v>2320</v>
      </c>
      <c r="E2647" s="38" t="s">
        <v>7278</v>
      </c>
    </row>
    <row r="2648" spans="1:5" x14ac:dyDescent="0.2">
      <c r="A2648" s="39">
        <v>42696</v>
      </c>
      <c r="B2648" s="37" t="s">
        <v>7279</v>
      </c>
      <c r="C2648" s="37" t="s">
        <v>2316</v>
      </c>
      <c r="D2648" s="37" t="s">
        <v>2320</v>
      </c>
      <c r="E2648" s="38" t="s">
        <v>7280</v>
      </c>
    </row>
    <row r="2649" spans="1:5" x14ac:dyDescent="0.2">
      <c r="A2649" s="39">
        <v>42697</v>
      </c>
      <c r="B2649" s="37" t="s">
        <v>7281</v>
      </c>
      <c r="C2649" s="37" t="s">
        <v>2316</v>
      </c>
      <c r="D2649" s="37" t="s">
        <v>2320</v>
      </c>
      <c r="E2649" s="38" t="s">
        <v>7282</v>
      </c>
    </row>
    <row r="2650" spans="1:5" x14ac:dyDescent="0.2">
      <c r="A2650" s="39">
        <v>42698</v>
      </c>
      <c r="B2650" s="37" t="s">
        <v>7283</v>
      </c>
      <c r="C2650" s="37" t="s">
        <v>2316</v>
      </c>
      <c r="D2650" s="37" t="s">
        <v>2320</v>
      </c>
      <c r="E2650" s="38" t="s">
        <v>7284</v>
      </c>
    </row>
    <row r="2651" spans="1:5" x14ac:dyDescent="0.2">
      <c r="A2651" s="39">
        <v>39875</v>
      </c>
      <c r="B2651" s="37" t="s">
        <v>7285</v>
      </c>
      <c r="C2651" s="37" t="s">
        <v>2316</v>
      </c>
      <c r="D2651" s="37" t="s">
        <v>2320</v>
      </c>
      <c r="E2651" s="38" t="s">
        <v>7286</v>
      </c>
    </row>
    <row r="2652" spans="1:5" x14ac:dyDescent="0.2">
      <c r="A2652" s="39">
        <v>39876</v>
      </c>
      <c r="B2652" s="37" t="s">
        <v>7287</v>
      </c>
      <c r="C2652" s="37" t="s">
        <v>2316</v>
      </c>
      <c r="D2652" s="37" t="s">
        <v>2320</v>
      </c>
      <c r="E2652" s="38" t="s">
        <v>7288</v>
      </c>
    </row>
    <row r="2653" spans="1:5" x14ac:dyDescent="0.2">
      <c r="A2653" s="39">
        <v>39877</v>
      </c>
      <c r="B2653" s="37" t="s">
        <v>7289</v>
      </c>
      <c r="C2653" s="37" t="s">
        <v>2316</v>
      </c>
      <c r="D2653" s="37" t="s">
        <v>2320</v>
      </c>
      <c r="E2653" s="38" t="s">
        <v>7290</v>
      </c>
    </row>
    <row r="2654" spans="1:5" x14ac:dyDescent="0.2">
      <c r="A2654" s="39">
        <v>39878</v>
      </c>
      <c r="B2654" s="37" t="s">
        <v>7291</v>
      </c>
      <c r="C2654" s="37" t="s">
        <v>2316</v>
      </c>
      <c r="D2654" s="37" t="s">
        <v>2320</v>
      </c>
      <c r="E2654" s="38" t="s">
        <v>7292</v>
      </c>
    </row>
    <row r="2655" spans="1:5" x14ac:dyDescent="0.2">
      <c r="A2655" s="39">
        <v>39872</v>
      </c>
      <c r="B2655" s="37" t="s">
        <v>7293</v>
      </c>
      <c r="C2655" s="37" t="s">
        <v>2316</v>
      </c>
      <c r="D2655" s="37" t="s">
        <v>2320</v>
      </c>
      <c r="E2655" s="38" t="s">
        <v>7294</v>
      </c>
    </row>
    <row r="2656" spans="1:5" x14ac:dyDescent="0.2">
      <c r="A2656" s="39">
        <v>39873</v>
      </c>
      <c r="B2656" s="37" t="s">
        <v>7295</v>
      </c>
      <c r="C2656" s="37" t="s">
        <v>2316</v>
      </c>
      <c r="D2656" s="37" t="s">
        <v>2320</v>
      </c>
      <c r="E2656" s="38" t="s">
        <v>7296</v>
      </c>
    </row>
    <row r="2657" spans="1:5" x14ac:dyDescent="0.2">
      <c r="A2657" s="39">
        <v>39874</v>
      </c>
      <c r="B2657" s="37" t="s">
        <v>7297</v>
      </c>
      <c r="C2657" s="37" t="s">
        <v>2316</v>
      </c>
      <c r="D2657" s="37" t="s">
        <v>2320</v>
      </c>
      <c r="E2657" s="38" t="s">
        <v>7298</v>
      </c>
    </row>
    <row r="2658" spans="1:5" x14ac:dyDescent="0.2">
      <c r="A2658" s="39">
        <v>3674</v>
      </c>
      <c r="B2658" s="37" t="s">
        <v>7299</v>
      </c>
      <c r="C2658" s="37" t="s">
        <v>2336</v>
      </c>
      <c r="D2658" s="37" t="s">
        <v>2320</v>
      </c>
      <c r="E2658" s="38" t="s">
        <v>7300</v>
      </c>
    </row>
    <row r="2659" spans="1:5" x14ac:dyDescent="0.2">
      <c r="A2659" s="39">
        <v>3681</v>
      </c>
      <c r="B2659" s="37" t="s">
        <v>7301</v>
      </c>
      <c r="C2659" s="37" t="s">
        <v>2336</v>
      </c>
      <c r="D2659" s="37" t="s">
        <v>2320</v>
      </c>
      <c r="E2659" s="38" t="s">
        <v>7302</v>
      </c>
    </row>
    <row r="2660" spans="1:5" x14ac:dyDescent="0.2">
      <c r="A2660" s="39">
        <v>3676</v>
      </c>
      <c r="B2660" s="37" t="s">
        <v>7303</v>
      </c>
      <c r="C2660" s="37" t="s">
        <v>2336</v>
      </c>
      <c r="D2660" s="37" t="s">
        <v>2320</v>
      </c>
      <c r="E2660" s="38" t="s">
        <v>7304</v>
      </c>
    </row>
    <row r="2661" spans="1:5" x14ac:dyDescent="0.2">
      <c r="A2661" s="39">
        <v>3679</v>
      </c>
      <c r="B2661" s="37" t="s">
        <v>7305</v>
      </c>
      <c r="C2661" s="37" t="s">
        <v>2336</v>
      </c>
      <c r="D2661" s="37" t="s">
        <v>2320</v>
      </c>
      <c r="E2661" s="38" t="s">
        <v>7306</v>
      </c>
    </row>
    <row r="2662" spans="1:5" x14ac:dyDescent="0.2">
      <c r="A2662" s="39">
        <v>3672</v>
      </c>
      <c r="B2662" s="37" t="s">
        <v>7307</v>
      </c>
      <c r="C2662" s="37" t="s">
        <v>2336</v>
      </c>
      <c r="D2662" s="37" t="s">
        <v>2320</v>
      </c>
      <c r="E2662" s="38" t="s">
        <v>7308</v>
      </c>
    </row>
    <row r="2663" spans="1:5" x14ac:dyDescent="0.2">
      <c r="A2663" s="39">
        <v>3671</v>
      </c>
      <c r="B2663" s="37" t="s">
        <v>7309</v>
      </c>
      <c r="C2663" s="37" t="s">
        <v>2336</v>
      </c>
      <c r="D2663" s="37" t="s">
        <v>2317</v>
      </c>
      <c r="E2663" s="38" t="s">
        <v>3064</v>
      </c>
    </row>
    <row r="2664" spans="1:5" x14ac:dyDescent="0.2">
      <c r="A2664" s="39">
        <v>3673</v>
      </c>
      <c r="B2664" s="37" t="s">
        <v>7310</v>
      </c>
      <c r="C2664" s="37" t="s">
        <v>2336</v>
      </c>
      <c r="D2664" s="37" t="s">
        <v>2320</v>
      </c>
      <c r="E2664" s="38" t="s">
        <v>3680</v>
      </c>
    </row>
    <row r="2665" spans="1:5" x14ac:dyDescent="0.2">
      <c r="A2665" s="39">
        <v>38394</v>
      </c>
      <c r="B2665" s="37" t="s">
        <v>7311</v>
      </c>
      <c r="C2665" s="37" t="s">
        <v>2316</v>
      </c>
      <c r="D2665" s="37" t="s">
        <v>2320</v>
      </c>
      <c r="E2665" s="38" t="s">
        <v>7312</v>
      </c>
    </row>
    <row r="2666" spans="1:5" x14ac:dyDescent="0.2">
      <c r="A2666" s="39">
        <v>3729</v>
      </c>
      <c r="B2666" s="37" t="s">
        <v>7313</v>
      </c>
      <c r="C2666" s="37" t="s">
        <v>2316</v>
      </c>
      <c r="D2666" s="37" t="s">
        <v>2320</v>
      </c>
      <c r="E2666" s="38" t="s">
        <v>7314</v>
      </c>
    </row>
    <row r="2667" spans="1:5" x14ac:dyDescent="0.2">
      <c r="A2667" s="39">
        <v>39357</v>
      </c>
      <c r="B2667" s="37" t="s">
        <v>7315</v>
      </c>
      <c r="C2667" s="37" t="s">
        <v>2316</v>
      </c>
      <c r="D2667" s="37" t="s">
        <v>2320</v>
      </c>
      <c r="E2667" s="38" t="s">
        <v>7316</v>
      </c>
    </row>
    <row r="2668" spans="1:5" x14ac:dyDescent="0.2">
      <c r="A2668" s="39">
        <v>39358</v>
      </c>
      <c r="B2668" s="37" t="s">
        <v>7317</v>
      </c>
      <c r="C2668" s="37" t="s">
        <v>2316</v>
      </c>
      <c r="D2668" s="37" t="s">
        <v>2320</v>
      </c>
      <c r="E2668" s="38" t="s">
        <v>7318</v>
      </c>
    </row>
    <row r="2669" spans="1:5" x14ac:dyDescent="0.2">
      <c r="A2669" s="39">
        <v>39356</v>
      </c>
      <c r="B2669" s="37" t="s">
        <v>7319</v>
      </c>
      <c r="C2669" s="37" t="s">
        <v>2316</v>
      </c>
      <c r="D2669" s="37" t="s">
        <v>2320</v>
      </c>
      <c r="E2669" s="38" t="s">
        <v>7320</v>
      </c>
    </row>
    <row r="2670" spans="1:5" x14ac:dyDescent="0.2">
      <c r="A2670" s="39">
        <v>39355</v>
      </c>
      <c r="B2670" s="37" t="s">
        <v>7321</v>
      </c>
      <c r="C2670" s="37" t="s">
        <v>2316</v>
      </c>
      <c r="D2670" s="37" t="s">
        <v>2320</v>
      </c>
      <c r="E2670" s="38" t="s">
        <v>7322</v>
      </c>
    </row>
    <row r="2671" spans="1:5" x14ac:dyDescent="0.2">
      <c r="A2671" s="39">
        <v>39353</v>
      </c>
      <c r="B2671" s="37" t="s">
        <v>7323</v>
      </c>
      <c r="C2671" s="37" t="s">
        <v>2316</v>
      </c>
      <c r="D2671" s="37" t="s">
        <v>2320</v>
      </c>
      <c r="E2671" s="38" t="s">
        <v>7324</v>
      </c>
    </row>
    <row r="2672" spans="1:5" x14ac:dyDescent="0.2">
      <c r="A2672" s="39">
        <v>39354</v>
      </c>
      <c r="B2672" s="37" t="s">
        <v>7325</v>
      </c>
      <c r="C2672" s="37" t="s">
        <v>2316</v>
      </c>
      <c r="D2672" s="37" t="s">
        <v>2320</v>
      </c>
      <c r="E2672" s="38" t="s">
        <v>7326</v>
      </c>
    </row>
    <row r="2673" spans="1:5" x14ac:dyDescent="0.2">
      <c r="A2673" s="39">
        <v>39398</v>
      </c>
      <c r="B2673" s="37" t="s">
        <v>7327</v>
      </c>
      <c r="C2673" s="37" t="s">
        <v>2316</v>
      </c>
      <c r="D2673" s="37" t="s">
        <v>2320</v>
      </c>
      <c r="E2673" s="38" t="s">
        <v>7328</v>
      </c>
    </row>
    <row r="2674" spans="1:5" x14ac:dyDescent="0.2">
      <c r="A2674" s="39">
        <v>13343</v>
      </c>
      <c r="B2674" s="37" t="s">
        <v>7329</v>
      </c>
      <c r="C2674" s="37" t="s">
        <v>2316</v>
      </c>
      <c r="D2674" s="37" t="s">
        <v>2320</v>
      </c>
      <c r="E2674" s="38" t="s">
        <v>7330</v>
      </c>
    </row>
    <row r="2675" spans="1:5" x14ac:dyDescent="0.2">
      <c r="A2675" s="39">
        <v>12118</v>
      </c>
      <c r="B2675" s="37" t="s">
        <v>7331</v>
      </c>
      <c r="C2675" s="37" t="s">
        <v>2316</v>
      </c>
      <c r="D2675" s="37" t="s">
        <v>2320</v>
      </c>
      <c r="E2675" s="38" t="s">
        <v>7332</v>
      </c>
    </row>
    <row r="2676" spans="1:5" x14ac:dyDescent="0.2">
      <c r="A2676" s="39">
        <v>39482</v>
      </c>
      <c r="B2676" s="37" t="s">
        <v>7333</v>
      </c>
      <c r="C2676" s="37" t="s">
        <v>2316</v>
      </c>
      <c r="D2676" s="37" t="s">
        <v>2320</v>
      </c>
      <c r="E2676" s="38" t="s">
        <v>7334</v>
      </c>
    </row>
    <row r="2677" spans="1:5" x14ac:dyDescent="0.2">
      <c r="A2677" s="39">
        <v>39486</v>
      </c>
      <c r="B2677" s="37" t="s">
        <v>7335</v>
      </c>
      <c r="C2677" s="37" t="s">
        <v>2316</v>
      </c>
      <c r="D2677" s="37" t="s">
        <v>2320</v>
      </c>
      <c r="E2677" s="38" t="s">
        <v>7336</v>
      </c>
    </row>
    <row r="2678" spans="1:5" x14ac:dyDescent="0.2">
      <c r="A2678" s="39">
        <v>39484</v>
      </c>
      <c r="B2678" s="37" t="s">
        <v>7337</v>
      </c>
      <c r="C2678" s="37" t="s">
        <v>2316</v>
      </c>
      <c r="D2678" s="37" t="s">
        <v>2320</v>
      </c>
      <c r="E2678" s="38" t="s">
        <v>7334</v>
      </c>
    </row>
    <row r="2679" spans="1:5" x14ac:dyDescent="0.2">
      <c r="A2679" s="39">
        <v>39488</v>
      </c>
      <c r="B2679" s="37" t="s">
        <v>7338</v>
      </c>
      <c r="C2679" s="37" t="s">
        <v>2316</v>
      </c>
      <c r="D2679" s="37" t="s">
        <v>2320</v>
      </c>
      <c r="E2679" s="38" t="s">
        <v>7339</v>
      </c>
    </row>
    <row r="2680" spans="1:5" x14ac:dyDescent="0.2">
      <c r="A2680" s="39">
        <v>39485</v>
      </c>
      <c r="B2680" s="37" t="s">
        <v>7340</v>
      </c>
      <c r="C2680" s="37" t="s">
        <v>2316</v>
      </c>
      <c r="D2680" s="37" t="s">
        <v>2320</v>
      </c>
      <c r="E2680" s="38" t="s">
        <v>7334</v>
      </c>
    </row>
    <row r="2681" spans="1:5" x14ac:dyDescent="0.2">
      <c r="A2681" s="39">
        <v>39489</v>
      </c>
      <c r="B2681" s="37" t="s">
        <v>7341</v>
      </c>
      <c r="C2681" s="37" t="s">
        <v>2316</v>
      </c>
      <c r="D2681" s="37" t="s">
        <v>2320</v>
      </c>
      <c r="E2681" s="38" t="s">
        <v>7342</v>
      </c>
    </row>
    <row r="2682" spans="1:5" x14ac:dyDescent="0.2">
      <c r="A2682" s="39">
        <v>39490</v>
      </c>
      <c r="B2682" s="37" t="s">
        <v>7343</v>
      </c>
      <c r="C2682" s="37" t="s">
        <v>2316</v>
      </c>
      <c r="D2682" s="37" t="s">
        <v>2320</v>
      </c>
      <c r="E2682" s="38" t="s">
        <v>7344</v>
      </c>
    </row>
    <row r="2683" spans="1:5" x14ac:dyDescent="0.2">
      <c r="A2683" s="39">
        <v>39494</v>
      </c>
      <c r="B2683" s="37" t="s">
        <v>7345</v>
      </c>
      <c r="C2683" s="37" t="s">
        <v>2316</v>
      </c>
      <c r="D2683" s="37" t="s">
        <v>2320</v>
      </c>
      <c r="E2683" s="38" t="s">
        <v>7346</v>
      </c>
    </row>
    <row r="2684" spans="1:5" x14ac:dyDescent="0.2">
      <c r="A2684" s="39">
        <v>39495</v>
      </c>
      <c r="B2684" s="37" t="s">
        <v>7347</v>
      </c>
      <c r="C2684" s="37" t="s">
        <v>2316</v>
      </c>
      <c r="D2684" s="37" t="s">
        <v>2320</v>
      </c>
      <c r="E2684" s="38" t="s">
        <v>7348</v>
      </c>
    </row>
    <row r="2685" spans="1:5" x14ac:dyDescent="0.2">
      <c r="A2685" s="39">
        <v>39496</v>
      </c>
      <c r="B2685" s="37" t="s">
        <v>7349</v>
      </c>
      <c r="C2685" s="37" t="s">
        <v>2316</v>
      </c>
      <c r="D2685" s="37" t="s">
        <v>2320</v>
      </c>
      <c r="E2685" s="38" t="s">
        <v>7350</v>
      </c>
    </row>
    <row r="2686" spans="1:5" x14ac:dyDescent="0.2">
      <c r="A2686" s="39">
        <v>39492</v>
      </c>
      <c r="B2686" s="37" t="s">
        <v>7351</v>
      </c>
      <c r="C2686" s="37" t="s">
        <v>2316</v>
      </c>
      <c r="D2686" s="37" t="s">
        <v>2320</v>
      </c>
      <c r="E2686" s="38" t="s">
        <v>7352</v>
      </c>
    </row>
    <row r="2687" spans="1:5" x14ac:dyDescent="0.2">
      <c r="A2687" s="39">
        <v>39497</v>
      </c>
      <c r="B2687" s="37" t="s">
        <v>7353</v>
      </c>
      <c r="C2687" s="37" t="s">
        <v>2316</v>
      </c>
      <c r="D2687" s="37" t="s">
        <v>2320</v>
      </c>
      <c r="E2687" s="38" t="s">
        <v>7354</v>
      </c>
    </row>
    <row r="2688" spans="1:5" x14ac:dyDescent="0.2">
      <c r="A2688" s="39">
        <v>39493</v>
      </c>
      <c r="B2688" s="37" t="s">
        <v>7355</v>
      </c>
      <c r="C2688" s="37" t="s">
        <v>2316</v>
      </c>
      <c r="D2688" s="37" t="s">
        <v>2320</v>
      </c>
      <c r="E2688" s="38" t="s">
        <v>7356</v>
      </c>
    </row>
    <row r="2689" spans="1:5" x14ac:dyDescent="0.2">
      <c r="A2689" s="39">
        <v>39500</v>
      </c>
      <c r="B2689" s="37" t="s">
        <v>7357</v>
      </c>
      <c r="C2689" s="37" t="s">
        <v>2316</v>
      </c>
      <c r="D2689" s="37" t="s">
        <v>2320</v>
      </c>
      <c r="E2689" s="38" t="s">
        <v>7358</v>
      </c>
    </row>
    <row r="2690" spans="1:5" x14ac:dyDescent="0.2">
      <c r="A2690" s="39">
        <v>39498</v>
      </c>
      <c r="B2690" s="37" t="s">
        <v>7359</v>
      </c>
      <c r="C2690" s="37" t="s">
        <v>2316</v>
      </c>
      <c r="D2690" s="37" t="s">
        <v>2320</v>
      </c>
      <c r="E2690" s="38" t="s">
        <v>7360</v>
      </c>
    </row>
    <row r="2691" spans="1:5" x14ac:dyDescent="0.2">
      <c r="A2691" s="39">
        <v>43628</v>
      </c>
      <c r="B2691" s="37" t="s">
        <v>7361</v>
      </c>
      <c r="C2691" s="37" t="s">
        <v>2316</v>
      </c>
      <c r="D2691" s="37" t="s">
        <v>2320</v>
      </c>
      <c r="E2691" s="38" t="s">
        <v>7362</v>
      </c>
    </row>
    <row r="2692" spans="1:5" x14ac:dyDescent="0.2">
      <c r="A2692" s="39">
        <v>39501</v>
      </c>
      <c r="B2692" s="37" t="s">
        <v>7363</v>
      </c>
      <c r="C2692" s="37" t="s">
        <v>2316</v>
      </c>
      <c r="D2692" s="37" t="s">
        <v>2320</v>
      </c>
      <c r="E2692" s="38" t="s">
        <v>7364</v>
      </c>
    </row>
    <row r="2693" spans="1:5" x14ac:dyDescent="0.2">
      <c r="A2693" s="39">
        <v>39499</v>
      </c>
      <c r="B2693" s="37" t="s">
        <v>7365</v>
      </c>
      <c r="C2693" s="37" t="s">
        <v>2316</v>
      </c>
      <c r="D2693" s="37" t="s">
        <v>2320</v>
      </c>
      <c r="E2693" s="38" t="s">
        <v>7366</v>
      </c>
    </row>
    <row r="2694" spans="1:5" x14ac:dyDescent="0.2">
      <c r="A2694" s="39">
        <v>43621</v>
      </c>
      <c r="B2694" s="37" t="s">
        <v>7367</v>
      </c>
      <c r="C2694" s="37" t="s">
        <v>2316</v>
      </c>
      <c r="D2694" s="37" t="s">
        <v>2320</v>
      </c>
      <c r="E2694" s="38" t="s">
        <v>7368</v>
      </c>
    </row>
    <row r="2695" spans="1:5" x14ac:dyDescent="0.2">
      <c r="A2695" s="39">
        <v>3733</v>
      </c>
      <c r="B2695" s="37" t="s">
        <v>7369</v>
      </c>
      <c r="C2695" s="37" t="s">
        <v>2327</v>
      </c>
      <c r="D2695" s="37" t="s">
        <v>2320</v>
      </c>
      <c r="E2695" s="38" t="s">
        <v>7370</v>
      </c>
    </row>
    <row r="2696" spans="1:5" x14ac:dyDescent="0.2">
      <c r="A2696" s="39">
        <v>3731</v>
      </c>
      <c r="B2696" s="37" t="s">
        <v>7371</v>
      </c>
      <c r="C2696" s="37" t="s">
        <v>2327</v>
      </c>
      <c r="D2696" s="37" t="s">
        <v>2317</v>
      </c>
      <c r="E2696" s="38" t="s">
        <v>7372</v>
      </c>
    </row>
    <row r="2697" spans="1:5" x14ac:dyDescent="0.2">
      <c r="A2697" s="39">
        <v>38137</v>
      </c>
      <c r="B2697" s="37" t="s">
        <v>7373</v>
      </c>
      <c r="C2697" s="37" t="s">
        <v>2327</v>
      </c>
      <c r="D2697" s="37" t="s">
        <v>2320</v>
      </c>
      <c r="E2697" s="38" t="s">
        <v>7374</v>
      </c>
    </row>
    <row r="2698" spans="1:5" x14ac:dyDescent="0.2">
      <c r="A2698" s="39">
        <v>38135</v>
      </c>
      <c r="B2698" s="37" t="s">
        <v>7375</v>
      </c>
      <c r="C2698" s="37" t="s">
        <v>2327</v>
      </c>
      <c r="D2698" s="37" t="s">
        <v>2320</v>
      </c>
      <c r="E2698" s="38" t="s">
        <v>7376</v>
      </c>
    </row>
    <row r="2699" spans="1:5" x14ac:dyDescent="0.2">
      <c r="A2699" s="39">
        <v>38138</v>
      </c>
      <c r="B2699" s="37" t="s">
        <v>7377</v>
      </c>
      <c r="C2699" s="37" t="s">
        <v>2327</v>
      </c>
      <c r="D2699" s="37" t="s">
        <v>2320</v>
      </c>
      <c r="E2699" s="38" t="s">
        <v>7378</v>
      </c>
    </row>
    <row r="2700" spans="1:5" x14ac:dyDescent="0.2">
      <c r="A2700" s="39">
        <v>3736</v>
      </c>
      <c r="B2700" s="37" t="s">
        <v>7379</v>
      </c>
      <c r="C2700" s="37" t="s">
        <v>2327</v>
      </c>
      <c r="D2700" s="37" t="s">
        <v>2317</v>
      </c>
      <c r="E2700" s="38" t="s">
        <v>7380</v>
      </c>
    </row>
    <row r="2701" spans="1:5" x14ac:dyDescent="0.2">
      <c r="A2701" s="39">
        <v>3741</v>
      </c>
      <c r="B2701" s="37" t="s">
        <v>7381</v>
      </c>
      <c r="C2701" s="37" t="s">
        <v>2327</v>
      </c>
      <c r="D2701" s="37" t="s">
        <v>2320</v>
      </c>
      <c r="E2701" s="38" t="s">
        <v>7382</v>
      </c>
    </row>
    <row r="2702" spans="1:5" x14ac:dyDescent="0.2">
      <c r="A2702" s="39">
        <v>3745</v>
      </c>
      <c r="B2702" s="37" t="s">
        <v>7383</v>
      </c>
      <c r="C2702" s="37" t="s">
        <v>2327</v>
      </c>
      <c r="D2702" s="37" t="s">
        <v>2320</v>
      </c>
      <c r="E2702" s="38" t="s">
        <v>7384</v>
      </c>
    </row>
    <row r="2703" spans="1:5" x14ac:dyDescent="0.2">
      <c r="A2703" s="39">
        <v>3743</v>
      </c>
      <c r="B2703" s="37" t="s">
        <v>7385</v>
      </c>
      <c r="C2703" s="37" t="s">
        <v>2327</v>
      </c>
      <c r="D2703" s="37" t="s">
        <v>2320</v>
      </c>
      <c r="E2703" s="38" t="s">
        <v>7386</v>
      </c>
    </row>
    <row r="2704" spans="1:5" x14ac:dyDescent="0.2">
      <c r="A2704" s="39">
        <v>3744</v>
      </c>
      <c r="B2704" s="37" t="s">
        <v>7387</v>
      </c>
      <c r="C2704" s="37" t="s">
        <v>2327</v>
      </c>
      <c r="D2704" s="37" t="s">
        <v>2320</v>
      </c>
      <c r="E2704" s="38" t="s">
        <v>7388</v>
      </c>
    </row>
    <row r="2705" spans="1:5" x14ac:dyDescent="0.2">
      <c r="A2705" s="39">
        <v>3739</v>
      </c>
      <c r="B2705" s="37" t="s">
        <v>7389</v>
      </c>
      <c r="C2705" s="37" t="s">
        <v>2327</v>
      </c>
      <c r="D2705" s="37" t="s">
        <v>2320</v>
      </c>
      <c r="E2705" s="38" t="s">
        <v>7390</v>
      </c>
    </row>
    <row r="2706" spans="1:5" x14ac:dyDescent="0.2">
      <c r="A2706" s="39">
        <v>3737</v>
      </c>
      <c r="B2706" s="37" t="s">
        <v>7391</v>
      </c>
      <c r="C2706" s="37" t="s">
        <v>2327</v>
      </c>
      <c r="D2706" s="37" t="s">
        <v>2320</v>
      </c>
      <c r="E2706" s="38" t="s">
        <v>7392</v>
      </c>
    </row>
    <row r="2707" spans="1:5" x14ac:dyDescent="0.2">
      <c r="A2707" s="39">
        <v>3738</v>
      </c>
      <c r="B2707" s="37" t="s">
        <v>7393</v>
      </c>
      <c r="C2707" s="37" t="s">
        <v>2327</v>
      </c>
      <c r="D2707" s="37" t="s">
        <v>2320</v>
      </c>
      <c r="E2707" s="38" t="s">
        <v>7394</v>
      </c>
    </row>
    <row r="2708" spans="1:5" x14ac:dyDescent="0.2">
      <c r="A2708" s="39">
        <v>3747</v>
      </c>
      <c r="B2708" s="37" t="s">
        <v>7395</v>
      </c>
      <c r="C2708" s="37" t="s">
        <v>2327</v>
      </c>
      <c r="D2708" s="37" t="s">
        <v>2320</v>
      </c>
      <c r="E2708" s="38" t="s">
        <v>7388</v>
      </c>
    </row>
    <row r="2709" spans="1:5" x14ac:dyDescent="0.2">
      <c r="A2709" s="39">
        <v>11649</v>
      </c>
      <c r="B2709" s="37" t="s">
        <v>7396</v>
      </c>
      <c r="C2709" s="37" t="s">
        <v>2316</v>
      </c>
      <c r="D2709" s="37" t="s">
        <v>2320</v>
      </c>
      <c r="E2709" s="38" t="s">
        <v>7397</v>
      </c>
    </row>
    <row r="2710" spans="1:5" x14ac:dyDescent="0.2">
      <c r="A2710" s="39">
        <v>11650</v>
      </c>
      <c r="B2710" s="37" t="s">
        <v>7398</v>
      </c>
      <c r="C2710" s="37" t="s">
        <v>2316</v>
      </c>
      <c r="D2710" s="37" t="s">
        <v>2320</v>
      </c>
      <c r="E2710" s="38" t="s">
        <v>7399</v>
      </c>
    </row>
    <row r="2711" spans="1:5" x14ac:dyDescent="0.2">
      <c r="A2711" s="39">
        <v>3742</v>
      </c>
      <c r="B2711" s="37" t="s">
        <v>7400</v>
      </c>
      <c r="C2711" s="37" t="s">
        <v>2327</v>
      </c>
      <c r="D2711" s="37" t="s">
        <v>2320</v>
      </c>
      <c r="E2711" s="38" t="s">
        <v>7401</v>
      </c>
    </row>
    <row r="2712" spans="1:5" x14ac:dyDescent="0.2">
      <c r="A2712" s="39">
        <v>3746</v>
      </c>
      <c r="B2712" s="37" t="s">
        <v>7402</v>
      </c>
      <c r="C2712" s="37" t="s">
        <v>2327</v>
      </c>
      <c r="D2712" s="37" t="s">
        <v>2320</v>
      </c>
      <c r="E2712" s="38" t="s">
        <v>7403</v>
      </c>
    </row>
    <row r="2713" spans="1:5" x14ac:dyDescent="0.2">
      <c r="A2713" s="39">
        <v>21106</v>
      </c>
      <c r="B2713" s="37" t="s">
        <v>7404</v>
      </c>
      <c r="C2713" s="37" t="s">
        <v>2435</v>
      </c>
      <c r="D2713" s="37" t="s">
        <v>2320</v>
      </c>
      <c r="E2713" s="38" t="s">
        <v>7405</v>
      </c>
    </row>
    <row r="2714" spans="1:5" x14ac:dyDescent="0.2">
      <c r="A2714" s="39">
        <v>3755</v>
      </c>
      <c r="B2714" s="37" t="s">
        <v>7406</v>
      </c>
      <c r="C2714" s="37" t="s">
        <v>2316</v>
      </c>
      <c r="D2714" s="37" t="s">
        <v>2320</v>
      </c>
      <c r="E2714" s="38" t="s">
        <v>3872</v>
      </c>
    </row>
    <row r="2715" spans="1:5" x14ac:dyDescent="0.2">
      <c r="A2715" s="39">
        <v>3750</v>
      </c>
      <c r="B2715" s="37" t="s">
        <v>7407</v>
      </c>
      <c r="C2715" s="37" t="s">
        <v>2316</v>
      </c>
      <c r="D2715" s="37" t="s">
        <v>2320</v>
      </c>
      <c r="E2715" s="38" t="s">
        <v>7408</v>
      </c>
    </row>
    <row r="2716" spans="1:5" x14ac:dyDescent="0.2">
      <c r="A2716" s="39">
        <v>3756</v>
      </c>
      <c r="B2716" s="37" t="s">
        <v>7409</v>
      </c>
      <c r="C2716" s="37" t="s">
        <v>2316</v>
      </c>
      <c r="D2716" s="37" t="s">
        <v>2320</v>
      </c>
      <c r="E2716" s="38" t="s">
        <v>7410</v>
      </c>
    </row>
    <row r="2717" spans="1:5" x14ac:dyDescent="0.2">
      <c r="A2717" s="39">
        <v>39377</v>
      </c>
      <c r="B2717" s="37" t="s">
        <v>7411</v>
      </c>
      <c r="C2717" s="37" t="s">
        <v>2316</v>
      </c>
      <c r="D2717" s="37" t="s">
        <v>2320</v>
      </c>
      <c r="E2717" s="38" t="s">
        <v>7412</v>
      </c>
    </row>
    <row r="2718" spans="1:5" x14ac:dyDescent="0.2">
      <c r="A2718" s="39">
        <v>38191</v>
      </c>
      <c r="B2718" s="37" t="s">
        <v>7413</v>
      </c>
      <c r="C2718" s="37" t="s">
        <v>2316</v>
      </c>
      <c r="D2718" s="37" t="s">
        <v>2320</v>
      </c>
      <c r="E2718" s="38" t="s">
        <v>7414</v>
      </c>
    </row>
    <row r="2719" spans="1:5" x14ac:dyDescent="0.2">
      <c r="A2719" s="39">
        <v>39381</v>
      </c>
      <c r="B2719" s="37" t="s">
        <v>7415</v>
      </c>
      <c r="C2719" s="37" t="s">
        <v>2316</v>
      </c>
      <c r="D2719" s="37" t="s">
        <v>2320</v>
      </c>
      <c r="E2719" s="38" t="s">
        <v>3950</v>
      </c>
    </row>
    <row r="2720" spans="1:5" x14ac:dyDescent="0.2">
      <c r="A2720" s="39">
        <v>38780</v>
      </c>
      <c r="B2720" s="37" t="s">
        <v>7416</v>
      </c>
      <c r="C2720" s="37" t="s">
        <v>2316</v>
      </c>
      <c r="D2720" s="37" t="s">
        <v>2320</v>
      </c>
      <c r="E2720" s="38" t="s">
        <v>7417</v>
      </c>
    </row>
    <row r="2721" spans="1:5" x14ac:dyDescent="0.2">
      <c r="A2721" s="39">
        <v>38781</v>
      </c>
      <c r="B2721" s="37" t="s">
        <v>7418</v>
      </c>
      <c r="C2721" s="37" t="s">
        <v>2316</v>
      </c>
      <c r="D2721" s="37" t="s">
        <v>2320</v>
      </c>
      <c r="E2721" s="38" t="s">
        <v>7419</v>
      </c>
    </row>
    <row r="2722" spans="1:5" x14ac:dyDescent="0.2">
      <c r="A2722" s="39">
        <v>38192</v>
      </c>
      <c r="B2722" s="37" t="s">
        <v>7420</v>
      </c>
      <c r="C2722" s="37" t="s">
        <v>2316</v>
      </c>
      <c r="D2722" s="37" t="s">
        <v>2320</v>
      </c>
      <c r="E2722" s="38" t="s">
        <v>7421</v>
      </c>
    </row>
    <row r="2723" spans="1:5" x14ac:dyDescent="0.2">
      <c r="A2723" s="39">
        <v>3753</v>
      </c>
      <c r="B2723" s="37" t="s">
        <v>7422</v>
      </c>
      <c r="C2723" s="37" t="s">
        <v>2316</v>
      </c>
      <c r="D2723" s="37" t="s">
        <v>2320</v>
      </c>
      <c r="E2723" s="38" t="s">
        <v>4937</v>
      </c>
    </row>
    <row r="2724" spans="1:5" x14ac:dyDescent="0.2">
      <c r="A2724" s="39">
        <v>38782</v>
      </c>
      <c r="B2724" s="37" t="s">
        <v>7423</v>
      </c>
      <c r="C2724" s="37" t="s">
        <v>2316</v>
      </c>
      <c r="D2724" s="37" t="s">
        <v>2320</v>
      </c>
      <c r="E2724" s="38" t="s">
        <v>7424</v>
      </c>
    </row>
    <row r="2725" spans="1:5" x14ac:dyDescent="0.2">
      <c r="A2725" s="39">
        <v>38778</v>
      </c>
      <c r="B2725" s="37" t="s">
        <v>7425</v>
      </c>
      <c r="C2725" s="37" t="s">
        <v>2316</v>
      </c>
      <c r="D2725" s="37" t="s">
        <v>2320</v>
      </c>
      <c r="E2725" s="38" t="s">
        <v>7426</v>
      </c>
    </row>
    <row r="2726" spans="1:5" x14ac:dyDescent="0.2">
      <c r="A2726" s="39">
        <v>38779</v>
      </c>
      <c r="B2726" s="37" t="s">
        <v>7427</v>
      </c>
      <c r="C2726" s="37" t="s">
        <v>2316</v>
      </c>
      <c r="D2726" s="37" t="s">
        <v>2320</v>
      </c>
      <c r="E2726" s="38" t="s">
        <v>5151</v>
      </c>
    </row>
    <row r="2727" spans="1:5" x14ac:dyDescent="0.2">
      <c r="A2727" s="39">
        <v>39388</v>
      </c>
      <c r="B2727" s="37" t="s">
        <v>7428</v>
      </c>
      <c r="C2727" s="37" t="s">
        <v>2316</v>
      </c>
      <c r="D2727" s="37" t="s">
        <v>2320</v>
      </c>
      <c r="E2727" s="38" t="s">
        <v>7429</v>
      </c>
    </row>
    <row r="2728" spans="1:5" x14ac:dyDescent="0.2">
      <c r="A2728" s="39">
        <v>39387</v>
      </c>
      <c r="B2728" s="37" t="s">
        <v>7430</v>
      </c>
      <c r="C2728" s="37" t="s">
        <v>2316</v>
      </c>
      <c r="D2728" s="37" t="s">
        <v>2320</v>
      </c>
      <c r="E2728" s="38" t="s">
        <v>7431</v>
      </c>
    </row>
    <row r="2729" spans="1:5" x14ac:dyDescent="0.2">
      <c r="A2729" s="39">
        <v>39386</v>
      </c>
      <c r="B2729" s="37" t="s">
        <v>7432</v>
      </c>
      <c r="C2729" s="37" t="s">
        <v>2316</v>
      </c>
      <c r="D2729" s="37" t="s">
        <v>2320</v>
      </c>
      <c r="E2729" s="38" t="s">
        <v>6409</v>
      </c>
    </row>
    <row r="2730" spans="1:5" x14ac:dyDescent="0.2">
      <c r="A2730" s="39">
        <v>38194</v>
      </c>
      <c r="B2730" s="37" t="s">
        <v>7433</v>
      </c>
      <c r="C2730" s="37" t="s">
        <v>2316</v>
      </c>
      <c r="D2730" s="37" t="s">
        <v>2317</v>
      </c>
      <c r="E2730" s="38" t="s">
        <v>7434</v>
      </c>
    </row>
    <row r="2731" spans="1:5" x14ac:dyDescent="0.2">
      <c r="A2731" s="39">
        <v>38193</v>
      </c>
      <c r="B2731" s="37" t="s">
        <v>7435</v>
      </c>
      <c r="C2731" s="37" t="s">
        <v>2316</v>
      </c>
      <c r="D2731" s="37" t="s">
        <v>2320</v>
      </c>
      <c r="E2731" s="38" t="s">
        <v>7047</v>
      </c>
    </row>
    <row r="2732" spans="1:5" x14ac:dyDescent="0.2">
      <c r="A2732" s="39">
        <v>12216</v>
      </c>
      <c r="B2732" s="37" t="s">
        <v>7436</v>
      </c>
      <c r="C2732" s="37" t="s">
        <v>2316</v>
      </c>
      <c r="D2732" s="37" t="s">
        <v>2320</v>
      </c>
      <c r="E2732" s="38" t="s">
        <v>5445</v>
      </c>
    </row>
    <row r="2733" spans="1:5" x14ac:dyDescent="0.2">
      <c r="A2733" s="39">
        <v>3757</v>
      </c>
      <c r="B2733" s="37" t="s">
        <v>7437</v>
      </c>
      <c r="C2733" s="37" t="s">
        <v>2316</v>
      </c>
      <c r="D2733" s="37" t="s">
        <v>2320</v>
      </c>
      <c r="E2733" s="38" t="s">
        <v>7438</v>
      </c>
    </row>
    <row r="2734" spans="1:5" x14ac:dyDescent="0.2">
      <c r="A2734" s="39">
        <v>3758</v>
      </c>
      <c r="B2734" s="37" t="s">
        <v>7439</v>
      </c>
      <c r="C2734" s="37" t="s">
        <v>2316</v>
      </c>
      <c r="D2734" s="37" t="s">
        <v>2320</v>
      </c>
      <c r="E2734" s="38" t="s">
        <v>7440</v>
      </c>
    </row>
    <row r="2735" spans="1:5" x14ac:dyDescent="0.2">
      <c r="A2735" s="39">
        <v>12214</v>
      </c>
      <c r="B2735" s="37" t="s">
        <v>7441</v>
      </c>
      <c r="C2735" s="37" t="s">
        <v>2316</v>
      </c>
      <c r="D2735" s="37" t="s">
        <v>2320</v>
      </c>
      <c r="E2735" s="38" t="s">
        <v>4922</v>
      </c>
    </row>
    <row r="2736" spans="1:5" x14ac:dyDescent="0.2">
      <c r="A2736" s="39">
        <v>3749</v>
      </c>
      <c r="B2736" s="37" t="s">
        <v>7442</v>
      </c>
      <c r="C2736" s="37" t="s">
        <v>2316</v>
      </c>
      <c r="D2736" s="37" t="s">
        <v>2317</v>
      </c>
      <c r="E2736" s="38" t="s">
        <v>7443</v>
      </c>
    </row>
    <row r="2737" spans="1:5" x14ac:dyDescent="0.2">
      <c r="A2737" s="39">
        <v>3751</v>
      </c>
      <c r="B2737" s="37" t="s">
        <v>7444</v>
      </c>
      <c r="C2737" s="37" t="s">
        <v>2316</v>
      </c>
      <c r="D2737" s="37" t="s">
        <v>2320</v>
      </c>
      <c r="E2737" s="38" t="s">
        <v>3253</v>
      </c>
    </row>
    <row r="2738" spans="1:5" x14ac:dyDescent="0.2">
      <c r="A2738" s="39">
        <v>39376</v>
      </c>
      <c r="B2738" s="37" t="s">
        <v>7445</v>
      </c>
      <c r="C2738" s="37" t="s">
        <v>2316</v>
      </c>
      <c r="D2738" s="37" t="s">
        <v>2320</v>
      </c>
      <c r="E2738" s="38" t="s">
        <v>7446</v>
      </c>
    </row>
    <row r="2739" spans="1:5" x14ac:dyDescent="0.2">
      <c r="A2739" s="39">
        <v>3752</v>
      </c>
      <c r="B2739" s="37" t="s">
        <v>7447</v>
      </c>
      <c r="C2739" s="37" t="s">
        <v>2316</v>
      </c>
      <c r="D2739" s="37" t="s">
        <v>2320</v>
      </c>
      <c r="E2739" s="38" t="s">
        <v>7448</v>
      </c>
    </row>
    <row r="2740" spans="1:5" x14ac:dyDescent="0.2">
      <c r="A2740" s="39">
        <v>746</v>
      </c>
      <c r="B2740" s="37" t="s">
        <v>7449</v>
      </c>
      <c r="C2740" s="37" t="s">
        <v>2316</v>
      </c>
      <c r="D2740" s="37" t="s">
        <v>2317</v>
      </c>
      <c r="E2740" s="38" t="s">
        <v>7450</v>
      </c>
    </row>
    <row r="2741" spans="1:5" x14ac:dyDescent="0.2">
      <c r="A2741" s="39">
        <v>20269</v>
      </c>
      <c r="B2741" s="37" t="s">
        <v>7451</v>
      </c>
      <c r="C2741" s="37" t="s">
        <v>2316</v>
      </c>
      <c r="D2741" s="37" t="s">
        <v>2320</v>
      </c>
      <c r="E2741" s="38" t="s">
        <v>7452</v>
      </c>
    </row>
    <row r="2742" spans="1:5" x14ac:dyDescent="0.2">
      <c r="A2742" s="39">
        <v>20270</v>
      </c>
      <c r="B2742" s="37" t="s">
        <v>7453</v>
      </c>
      <c r="C2742" s="37" t="s">
        <v>2316</v>
      </c>
      <c r="D2742" s="37" t="s">
        <v>2320</v>
      </c>
      <c r="E2742" s="38" t="s">
        <v>7454</v>
      </c>
    </row>
    <row r="2743" spans="1:5" x14ac:dyDescent="0.2">
      <c r="A2743" s="39">
        <v>11696</v>
      </c>
      <c r="B2743" s="37" t="s">
        <v>7455</v>
      </c>
      <c r="C2743" s="37" t="s">
        <v>2316</v>
      </c>
      <c r="D2743" s="37" t="s">
        <v>2320</v>
      </c>
      <c r="E2743" s="38" t="s">
        <v>7456</v>
      </c>
    </row>
    <row r="2744" spans="1:5" x14ac:dyDescent="0.2">
      <c r="A2744" s="39">
        <v>10427</v>
      </c>
      <c r="B2744" s="37" t="s">
        <v>7457</v>
      </c>
      <c r="C2744" s="37" t="s">
        <v>2316</v>
      </c>
      <c r="D2744" s="37" t="s">
        <v>2320</v>
      </c>
      <c r="E2744" s="38" t="s">
        <v>7458</v>
      </c>
    </row>
    <row r="2745" spans="1:5" x14ac:dyDescent="0.2">
      <c r="A2745" s="39">
        <v>10428</v>
      </c>
      <c r="B2745" s="37" t="s">
        <v>7459</v>
      </c>
      <c r="C2745" s="37" t="s">
        <v>2316</v>
      </c>
      <c r="D2745" s="37" t="s">
        <v>2320</v>
      </c>
      <c r="E2745" s="38" t="s">
        <v>7460</v>
      </c>
    </row>
    <row r="2746" spans="1:5" x14ac:dyDescent="0.2">
      <c r="A2746" s="39">
        <v>36521</v>
      </c>
      <c r="B2746" s="37" t="s">
        <v>7461</v>
      </c>
      <c r="C2746" s="37" t="s">
        <v>2316</v>
      </c>
      <c r="D2746" s="37" t="s">
        <v>2320</v>
      </c>
      <c r="E2746" s="38" t="s">
        <v>7462</v>
      </c>
    </row>
    <row r="2747" spans="1:5" x14ac:dyDescent="0.2">
      <c r="A2747" s="39">
        <v>36794</v>
      </c>
      <c r="B2747" s="37" t="s">
        <v>7463</v>
      </c>
      <c r="C2747" s="37" t="s">
        <v>2316</v>
      </c>
      <c r="D2747" s="37" t="s">
        <v>2320</v>
      </c>
      <c r="E2747" s="38" t="s">
        <v>7464</v>
      </c>
    </row>
    <row r="2748" spans="1:5" x14ac:dyDescent="0.2">
      <c r="A2748" s="39">
        <v>10426</v>
      </c>
      <c r="B2748" s="37" t="s">
        <v>7465</v>
      </c>
      <c r="C2748" s="37" t="s">
        <v>2316</v>
      </c>
      <c r="D2748" s="37" t="s">
        <v>2320</v>
      </c>
      <c r="E2748" s="38" t="s">
        <v>7466</v>
      </c>
    </row>
    <row r="2749" spans="1:5" x14ac:dyDescent="0.2">
      <c r="A2749" s="39">
        <v>10425</v>
      </c>
      <c r="B2749" s="37" t="s">
        <v>7467</v>
      </c>
      <c r="C2749" s="37" t="s">
        <v>2316</v>
      </c>
      <c r="D2749" s="37" t="s">
        <v>2320</v>
      </c>
      <c r="E2749" s="38" t="s">
        <v>7468</v>
      </c>
    </row>
    <row r="2750" spans="1:5" x14ac:dyDescent="0.2">
      <c r="A2750" s="39">
        <v>10431</v>
      </c>
      <c r="B2750" s="37" t="s">
        <v>7469</v>
      </c>
      <c r="C2750" s="37" t="s">
        <v>2316</v>
      </c>
      <c r="D2750" s="37" t="s">
        <v>2320</v>
      </c>
      <c r="E2750" s="38" t="s">
        <v>7470</v>
      </c>
    </row>
    <row r="2751" spans="1:5" x14ac:dyDescent="0.2">
      <c r="A2751" s="39">
        <v>10429</v>
      </c>
      <c r="B2751" s="37" t="s">
        <v>7471</v>
      </c>
      <c r="C2751" s="37" t="s">
        <v>2316</v>
      </c>
      <c r="D2751" s="37" t="s">
        <v>2320</v>
      </c>
      <c r="E2751" s="38" t="s">
        <v>7472</v>
      </c>
    </row>
    <row r="2752" spans="1:5" x14ac:dyDescent="0.2">
      <c r="A2752" s="39">
        <v>2354</v>
      </c>
      <c r="B2752" s="37" t="s">
        <v>7473</v>
      </c>
      <c r="C2752" s="37" t="s">
        <v>2660</v>
      </c>
      <c r="D2752" s="37" t="s">
        <v>2320</v>
      </c>
      <c r="E2752" s="38" t="s">
        <v>7474</v>
      </c>
    </row>
    <row r="2753" spans="1:5" x14ac:dyDescent="0.2">
      <c r="A2753" s="39">
        <v>40932</v>
      </c>
      <c r="B2753" s="37" t="s">
        <v>7475</v>
      </c>
      <c r="C2753" s="37" t="s">
        <v>2663</v>
      </c>
      <c r="D2753" s="37" t="s">
        <v>2320</v>
      </c>
      <c r="E2753" s="38" t="s">
        <v>7476</v>
      </c>
    </row>
    <row r="2754" spans="1:5" x14ac:dyDescent="0.2">
      <c r="A2754" s="39">
        <v>10853</v>
      </c>
      <c r="B2754" s="37" t="s">
        <v>7477</v>
      </c>
      <c r="C2754" s="37" t="s">
        <v>2316</v>
      </c>
      <c r="D2754" s="37" t="s">
        <v>2320</v>
      </c>
      <c r="E2754" s="38" t="s">
        <v>7478</v>
      </c>
    </row>
    <row r="2755" spans="1:5" x14ac:dyDescent="0.2">
      <c r="A2755" s="39">
        <v>5093</v>
      </c>
      <c r="B2755" s="37" t="s">
        <v>7479</v>
      </c>
      <c r="C2755" s="37" t="s">
        <v>3194</v>
      </c>
      <c r="D2755" s="37" t="s">
        <v>2320</v>
      </c>
      <c r="E2755" s="38" t="s">
        <v>2661</v>
      </c>
    </row>
    <row r="2756" spans="1:5" x14ac:dyDescent="0.2">
      <c r="A2756" s="39">
        <v>44331</v>
      </c>
      <c r="B2756" s="37" t="s">
        <v>7480</v>
      </c>
      <c r="C2756" s="37" t="s">
        <v>2438</v>
      </c>
      <c r="D2756" s="37" t="s">
        <v>2320</v>
      </c>
      <c r="E2756" s="38" t="s">
        <v>7481</v>
      </c>
    </row>
    <row r="2757" spans="1:5" x14ac:dyDescent="0.2">
      <c r="A2757" s="39">
        <v>37768</v>
      </c>
      <c r="B2757" s="37" t="s">
        <v>7482</v>
      </c>
      <c r="C2757" s="37" t="s">
        <v>2316</v>
      </c>
      <c r="D2757" s="37" t="s">
        <v>2317</v>
      </c>
      <c r="E2757" s="38" t="s">
        <v>7483</v>
      </c>
    </row>
    <row r="2758" spans="1:5" x14ac:dyDescent="0.2">
      <c r="A2758" s="39">
        <v>37773</v>
      </c>
      <c r="B2758" s="37" t="s">
        <v>7484</v>
      </c>
      <c r="C2758" s="37" t="s">
        <v>2316</v>
      </c>
      <c r="D2758" s="37" t="s">
        <v>2320</v>
      </c>
      <c r="E2758" s="38" t="s">
        <v>7485</v>
      </c>
    </row>
    <row r="2759" spans="1:5" x14ac:dyDescent="0.2">
      <c r="A2759" s="39">
        <v>37769</v>
      </c>
      <c r="B2759" s="37" t="s">
        <v>7486</v>
      </c>
      <c r="C2759" s="37" t="s">
        <v>2316</v>
      </c>
      <c r="D2759" s="37" t="s">
        <v>2320</v>
      </c>
      <c r="E2759" s="38" t="s">
        <v>7487</v>
      </c>
    </row>
    <row r="2760" spans="1:5" x14ac:dyDescent="0.2">
      <c r="A2760" s="39">
        <v>37770</v>
      </c>
      <c r="B2760" s="37" t="s">
        <v>7488</v>
      </c>
      <c r="C2760" s="37" t="s">
        <v>2316</v>
      </c>
      <c r="D2760" s="37" t="s">
        <v>2320</v>
      </c>
      <c r="E2760" s="38" t="s">
        <v>7489</v>
      </c>
    </row>
    <row r="2761" spans="1:5" x14ac:dyDescent="0.2">
      <c r="A2761" s="39">
        <v>38382</v>
      </c>
      <c r="B2761" s="37" t="s">
        <v>7490</v>
      </c>
      <c r="C2761" s="37" t="s">
        <v>2316</v>
      </c>
      <c r="D2761" s="37" t="s">
        <v>2320</v>
      </c>
      <c r="E2761" s="38" t="s">
        <v>7491</v>
      </c>
    </row>
    <row r="2762" spans="1:5" x14ac:dyDescent="0.2">
      <c r="A2762" s="39">
        <v>38383</v>
      </c>
      <c r="B2762" s="37" t="s">
        <v>7492</v>
      </c>
      <c r="C2762" s="37" t="s">
        <v>2316</v>
      </c>
      <c r="D2762" s="37" t="s">
        <v>2320</v>
      </c>
      <c r="E2762" s="38" t="s">
        <v>7493</v>
      </c>
    </row>
    <row r="2763" spans="1:5" x14ac:dyDescent="0.2">
      <c r="A2763" s="39">
        <v>3768</v>
      </c>
      <c r="B2763" s="37" t="s">
        <v>7494</v>
      </c>
      <c r="C2763" s="37" t="s">
        <v>2316</v>
      </c>
      <c r="D2763" s="37" t="s">
        <v>2320</v>
      </c>
      <c r="E2763" s="38" t="s">
        <v>7495</v>
      </c>
    </row>
    <row r="2764" spans="1:5" x14ac:dyDescent="0.2">
      <c r="A2764" s="39">
        <v>3767</v>
      </c>
      <c r="B2764" s="37" t="s">
        <v>7496</v>
      </c>
      <c r="C2764" s="37" t="s">
        <v>2316</v>
      </c>
      <c r="D2764" s="37" t="s">
        <v>2320</v>
      </c>
      <c r="E2764" s="38" t="s">
        <v>2974</v>
      </c>
    </row>
    <row r="2765" spans="1:5" x14ac:dyDescent="0.2">
      <c r="A2765" s="39">
        <v>13192</v>
      </c>
      <c r="B2765" s="37" t="s">
        <v>7497</v>
      </c>
      <c r="C2765" s="37" t="s">
        <v>2316</v>
      </c>
      <c r="D2765" s="37" t="s">
        <v>2320</v>
      </c>
      <c r="E2765" s="38" t="s">
        <v>7498</v>
      </c>
    </row>
    <row r="2766" spans="1:5" x14ac:dyDescent="0.2">
      <c r="A2766" s="39">
        <v>38413</v>
      </c>
      <c r="B2766" s="37" t="s">
        <v>7499</v>
      </c>
      <c r="C2766" s="37" t="s">
        <v>2316</v>
      </c>
      <c r="D2766" s="37" t="s">
        <v>2320</v>
      </c>
      <c r="E2766" s="38" t="s">
        <v>7500</v>
      </c>
    </row>
    <row r="2767" spans="1:5" x14ac:dyDescent="0.2">
      <c r="A2767" s="39">
        <v>42440</v>
      </c>
      <c r="B2767" s="37" t="s">
        <v>7501</v>
      </c>
      <c r="C2767" s="37" t="s">
        <v>2316</v>
      </c>
      <c r="D2767" s="37" t="s">
        <v>2320</v>
      </c>
      <c r="E2767" s="38" t="s">
        <v>7502</v>
      </c>
    </row>
    <row r="2768" spans="1:5" x14ac:dyDescent="0.2">
      <c r="A2768" s="39">
        <v>20193</v>
      </c>
      <c r="B2768" s="37" t="s">
        <v>7503</v>
      </c>
      <c r="C2768" s="37" t="s">
        <v>7504</v>
      </c>
      <c r="D2768" s="37" t="s">
        <v>2320</v>
      </c>
      <c r="E2768" s="38" t="s">
        <v>6514</v>
      </c>
    </row>
    <row r="2769" spans="1:5" x14ac:dyDescent="0.2">
      <c r="A2769" s="39">
        <v>10527</v>
      </c>
      <c r="B2769" s="37" t="s">
        <v>7505</v>
      </c>
      <c r="C2769" s="37" t="s">
        <v>7506</v>
      </c>
      <c r="D2769" s="37" t="s">
        <v>2317</v>
      </c>
      <c r="E2769" s="38" t="s">
        <v>7507</v>
      </c>
    </row>
    <row r="2770" spans="1:5" x14ac:dyDescent="0.2">
      <c r="A2770" s="39">
        <v>41805</v>
      </c>
      <c r="B2770" s="37" t="s">
        <v>7508</v>
      </c>
      <c r="C2770" s="37" t="s">
        <v>2663</v>
      </c>
      <c r="D2770" s="37" t="s">
        <v>2317</v>
      </c>
      <c r="E2770" s="38" t="s">
        <v>7509</v>
      </c>
    </row>
    <row r="2771" spans="1:5" x14ac:dyDescent="0.2">
      <c r="A2771" s="39">
        <v>40271</v>
      </c>
      <c r="B2771" s="37" t="s">
        <v>7510</v>
      </c>
      <c r="C2771" s="37" t="s">
        <v>2663</v>
      </c>
      <c r="D2771" s="37" t="s">
        <v>2320</v>
      </c>
      <c r="E2771" s="38" t="s">
        <v>2672</v>
      </c>
    </row>
    <row r="2772" spans="1:5" x14ac:dyDescent="0.2">
      <c r="A2772" s="39">
        <v>40287</v>
      </c>
      <c r="B2772" s="37" t="s">
        <v>7511</v>
      </c>
      <c r="C2772" s="37" t="s">
        <v>2663</v>
      </c>
      <c r="D2772" s="37" t="s">
        <v>2320</v>
      </c>
      <c r="E2772" s="38" t="s">
        <v>6497</v>
      </c>
    </row>
    <row r="2773" spans="1:5" x14ac:dyDescent="0.2">
      <c r="A2773" s="39">
        <v>4084</v>
      </c>
      <c r="B2773" s="37" t="s">
        <v>7512</v>
      </c>
      <c r="C2773" s="37" t="s">
        <v>2660</v>
      </c>
      <c r="D2773" s="37" t="s">
        <v>2320</v>
      </c>
      <c r="E2773" s="38" t="s">
        <v>3987</v>
      </c>
    </row>
    <row r="2774" spans="1:5" x14ac:dyDescent="0.2">
      <c r="A2774" s="39">
        <v>743</v>
      </c>
      <c r="B2774" s="37" t="s">
        <v>7513</v>
      </c>
      <c r="C2774" s="37" t="s">
        <v>2660</v>
      </c>
      <c r="D2774" s="37" t="s">
        <v>2317</v>
      </c>
      <c r="E2774" s="38" t="s">
        <v>3987</v>
      </c>
    </row>
    <row r="2775" spans="1:5" x14ac:dyDescent="0.2">
      <c r="A2775" s="39">
        <v>40293</v>
      </c>
      <c r="B2775" s="37" t="s">
        <v>7514</v>
      </c>
      <c r="C2775" s="37" t="s">
        <v>2660</v>
      </c>
      <c r="D2775" s="37" t="s">
        <v>2320</v>
      </c>
      <c r="E2775" s="38" t="s">
        <v>2371</v>
      </c>
    </row>
    <row r="2776" spans="1:5" x14ac:dyDescent="0.2">
      <c r="A2776" s="39">
        <v>40294</v>
      </c>
      <c r="B2776" s="37" t="s">
        <v>7515</v>
      </c>
      <c r="C2776" s="37" t="s">
        <v>2660</v>
      </c>
      <c r="D2776" s="37" t="s">
        <v>2320</v>
      </c>
      <c r="E2776" s="38" t="s">
        <v>3987</v>
      </c>
    </row>
    <row r="2777" spans="1:5" x14ac:dyDescent="0.2">
      <c r="A2777" s="39">
        <v>4085</v>
      </c>
      <c r="B2777" s="37" t="s">
        <v>7516</v>
      </c>
      <c r="C2777" s="37" t="s">
        <v>2660</v>
      </c>
      <c r="D2777" s="37" t="s">
        <v>2320</v>
      </c>
      <c r="E2777" s="38" t="s">
        <v>3347</v>
      </c>
    </row>
    <row r="2778" spans="1:5" x14ac:dyDescent="0.2">
      <c r="A2778" s="39">
        <v>10779</v>
      </c>
      <c r="B2778" s="37" t="s">
        <v>7517</v>
      </c>
      <c r="C2778" s="37" t="s">
        <v>2663</v>
      </c>
      <c r="D2778" s="37" t="s">
        <v>2320</v>
      </c>
      <c r="E2778" s="38" t="s">
        <v>7518</v>
      </c>
    </row>
    <row r="2779" spans="1:5" x14ac:dyDescent="0.2">
      <c r="A2779" s="39">
        <v>10777</v>
      </c>
      <c r="B2779" s="37" t="s">
        <v>7519</v>
      </c>
      <c r="C2779" s="37" t="s">
        <v>2663</v>
      </c>
      <c r="D2779" s="37" t="s">
        <v>2320</v>
      </c>
      <c r="E2779" s="38" t="s">
        <v>7520</v>
      </c>
    </row>
    <row r="2780" spans="1:5" x14ac:dyDescent="0.2">
      <c r="A2780" s="39">
        <v>10775</v>
      </c>
      <c r="B2780" s="37" t="s">
        <v>7521</v>
      </c>
      <c r="C2780" s="37" t="s">
        <v>2663</v>
      </c>
      <c r="D2780" s="37" t="s">
        <v>2317</v>
      </c>
      <c r="E2780" s="38" t="s">
        <v>7522</v>
      </c>
    </row>
    <row r="2781" spans="1:5" x14ac:dyDescent="0.2">
      <c r="A2781" s="39">
        <v>10776</v>
      </c>
      <c r="B2781" s="37" t="s">
        <v>7523</v>
      </c>
      <c r="C2781" s="37" t="s">
        <v>2663</v>
      </c>
      <c r="D2781" s="37" t="s">
        <v>2320</v>
      </c>
      <c r="E2781" s="38" t="s">
        <v>7524</v>
      </c>
    </row>
    <row r="2782" spans="1:5" x14ac:dyDescent="0.2">
      <c r="A2782" s="39">
        <v>10778</v>
      </c>
      <c r="B2782" s="37" t="s">
        <v>7525</v>
      </c>
      <c r="C2782" s="37" t="s">
        <v>2663</v>
      </c>
      <c r="D2782" s="37" t="s">
        <v>2320</v>
      </c>
      <c r="E2782" s="38" t="s">
        <v>7518</v>
      </c>
    </row>
    <row r="2783" spans="1:5" x14ac:dyDescent="0.2">
      <c r="A2783" s="39">
        <v>40339</v>
      </c>
      <c r="B2783" s="37" t="s">
        <v>7526</v>
      </c>
      <c r="C2783" s="37" t="s">
        <v>2663</v>
      </c>
      <c r="D2783" s="37" t="s">
        <v>2320</v>
      </c>
      <c r="E2783" s="38" t="s">
        <v>6497</v>
      </c>
    </row>
    <row r="2784" spans="1:5" x14ac:dyDescent="0.2">
      <c r="A2784" s="39">
        <v>10749</v>
      </c>
      <c r="B2784" s="37" t="s">
        <v>7527</v>
      </c>
      <c r="C2784" s="37" t="s">
        <v>2663</v>
      </c>
      <c r="D2784" s="37" t="s">
        <v>2320</v>
      </c>
      <c r="E2784" s="38" t="s">
        <v>7528</v>
      </c>
    </row>
    <row r="2785" spans="1:5" x14ac:dyDescent="0.2">
      <c r="A2785" s="39">
        <v>40290</v>
      </c>
      <c r="B2785" s="37" t="s">
        <v>7529</v>
      </c>
      <c r="C2785" s="37" t="s">
        <v>2663</v>
      </c>
      <c r="D2785" s="37" t="s">
        <v>2320</v>
      </c>
      <c r="E2785" s="38" t="s">
        <v>7530</v>
      </c>
    </row>
    <row r="2786" spans="1:5" x14ac:dyDescent="0.2">
      <c r="A2786" s="39">
        <v>3346</v>
      </c>
      <c r="B2786" s="37" t="s">
        <v>7531</v>
      </c>
      <c r="C2786" s="37" t="s">
        <v>2660</v>
      </c>
      <c r="D2786" s="37" t="s">
        <v>2317</v>
      </c>
      <c r="E2786" s="38" t="s">
        <v>7532</v>
      </c>
    </row>
    <row r="2787" spans="1:5" x14ac:dyDescent="0.2">
      <c r="A2787" s="39">
        <v>3348</v>
      </c>
      <c r="B2787" s="37" t="s">
        <v>7533</v>
      </c>
      <c r="C2787" s="37" t="s">
        <v>2660</v>
      </c>
      <c r="D2787" s="37" t="s">
        <v>2320</v>
      </c>
      <c r="E2787" s="38" t="s">
        <v>2643</v>
      </c>
    </row>
    <row r="2788" spans="1:5" x14ac:dyDescent="0.2">
      <c r="A2788" s="39">
        <v>39833</v>
      </c>
      <c r="B2788" s="37" t="s">
        <v>7534</v>
      </c>
      <c r="C2788" s="37" t="s">
        <v>2660</v>
      </c>
      <c r="D2788" s="37" t="s">
        <v>2320</v>
      </c>
      <c r="E2788" s="38" t="s">
        <v>7535</v>
      </c>
    </row>
    <row r="2789" spans="1:5" x14ac:dyDescent="0.2">
      <c r="A2789" s="39">
        <v>7252</v>
      </c>
      <c r="B2789" s="37" t="s">
        <v>7536</v>
      </c>
      <c r="C2789" s="37" t="s">
        <v>2660</v>
      </c>
      <c r="D2789" s="37" t="s">
        <v>2320</v>
      </c>
      <c r="E2789" s="38" t="s">
        <v>7537</v>
      </c>
    </row>
    <row r="2790" spans="1:5" x14ac:dyDescent="0.2">
      <c r="A2790" s="39">
        <v>7247</v>
      </c>
      <c r="B2790" s="37" t="s">
        <v>7538</v>
      </c>
      <c r="C2790" s="37" t="s">
        <v>2660</v>
      </c>
      <c r="D2790" s="37" t="s">
        <v>2317</v>
      </c>
      <c r="E2790" s="38" t="s">
        <v>7537</v>
      </c>
    </row>
    <row r="2791" spans="1:5" x14ac:dyDescent="0.2">
      <c r="A2791" s="39">
        <v>40291</v>
      </c>
      <c r="B2791" s="37" t="s">
        <v>7539</v>
      </c>
      <c r="C2791" s="37" t="s">
        <v>2663</v>
      </c>
      <c r="D2791" s="37" t="s">
        <v>2320</v>
      </c>
      <c r="E2791" s="38" t="s">
        <v>7540</v>
      </c>
    </row>
    <row r="2792" spans="1:5" x14ac:dyDescent="0.2">
      <c r="A2792" s="39">
        <v>40275</v>
      </c>
      <c r="B2792" s="37" t="s">
        <v>7541</v>
      </c>
      <c r="C2792" s="37" t="s">
        <v>2663</v>
      </c>
      <c r="D2792" s="37" t="s">
        <v>2320</v>
      </c>
      <c r="E2792" s="38" t="s">
        <v>7507</v>
      </c>
    </row>
    <row r="2793" spans="1:5" x14ac:dyDescent="0.2">
      <c r="A2793" s="39">
        <v>42408</v>
      </c>
      <c r="B2793" s="37" t="s">
        <v>7542</v>
      </c>
      <c r="C2793" s="37" t="s">
        <v>2327</v>
      </c>
      <c r="D2793" s="37" t="s">
        <v>2320</v>
      </c>
      <c r="E2793" s="38" t="s">
        <v>7543</v>
      </c>
    </row>
    <row r="2794" spans="1:5" x14ac:dyDescent="0.2">
      <c r="A2794" s="39">
        <v>3777</v>
      </c>
      <c r="B2794" s="37" t="s">
        <v>7544</v>
      </c>
      <c r="C2794" s="37" t="s">
        <v>2327</v>
      </c>
      <c r="D2794" s="37" t="s">
        <v>2317</v>
      </c>
      <c r="E2794" s="38" t="s">
        <v>7545</v>
      </c>
    </row>
    <row r="2795" spans="1:5" x14ac:dyDescent="0.2">
      <c r="A2795" s="39">
        <v>3798</v>
      </c>
      <c r="B2795" s="37" t="s">
        <v>7546</v>
      </c>
      <c r="C2795" s="37" t="s">
        <v>2316</v>
      </c>
      <c r="D2795" s="37" t="s">
        <v>2320</v>
      </c>
      <c r="E2795" s="38" t="s">
        <v>7547</v>
      </c>
    </row>
    <row r="2796" spans="1:5" x14ac:dyDescent="0.2">
      <c r="A2796" s="39">
        <v>38769</v>
      </c>
      <c r="B2796" s="37" t="s">
        <v>7548</v>
      </c>
      <c r="C2796" s="37" t="s">
        <v>2316</v>
      </c>
      <c r="D2796" s="37" t="s">
        <v>2320</v>
      </c>
      <c r="E2796" s="38" t="s">
        <v>7549</v>
      </c>
    </row>
    <row r="2797" spans="1:5" x14ac:dyDescent="0.2">
      <c r="A2797" s="39">
        <v>39510</v>
      </c>
      <c r="B2797" s="37" t="s">
        <v>7550</v>
      </c>
      <c r="C2797" s="37" t="s">
        <v>2316</v>
      </c>
      <c r="D2797" s="37" t="s">
        <v>2320</v>
      </c>
      <c r="E2797" s="38" t="s">
        <v>7551</v>
      </c>
    </row>
    <row r="2798" spans="1:5" x14ac:dyDescent="0.2">
      <c r="A2798" s="39">
        <v>38776</v>
      </c>
      <c r="B2798" s="37" t="s">
        <v>7552</v>
      </c>
      <c r="C2798" s="37" t="s">
        <v>2316</v>
      </c>
      <c r="D2798" s="37" t="s">
        <v>2320</v>
      </c>
      <c r="E2798" s="38" t="s">
        <v>7553</v>
      </c>
    </row>
    <row r="2799" spans="1:5" x14ac:dyDescent="0.2">
      <c r="A2799" s="39">
        <v>38774</v>
      </c>
      <c r="B2799" s="37" t="s">
        <v>7554</v>
      </c>
      <c r="C2799" s="37" t="s">
        <v>2316</v>
      </c>
      <c r="D2799" s="37" t="s">
        <v>2320</v>
      </c>
      <c r="E2799" s="38" t="s">
        <v>7555</v>
      </c>
    </row>
    <row r="2800" spans="1:5" x14ac:dyDescent="0.2">
      <c r="A2800" s="39">
        <v>42247</v>
      </c>
      <c r="B2800" s="37" t="s">
        <v>7556</v>
      </c>
      <c r="C2800" s="37" t="s">
        <v>2316</v>
      </c>
      <c r="D2800" s="37" t="s">
        <v>2320</v>
      </c>
      <c r="E2800" s="38" t="s">
        <v>7557</v>
      </c>
    </row>
    <row r="2801" spans="1:5" x14ac:dyDescent="0.2">
      <c r="A2801" s="39">
        <v>42248</v>
      </c>
      <c r="B2801" s="37" t="s">
        <v>7558</v>
      </c>
      <c r="C2801" s="37" t="s">
        <v>2316</v>
      </c>
      <c r="D2801" s="37" t="s">
        <v>2320</v>
      </c>
      <c r="E2801" s="38" t="s">
        <v>7559</v>
      </c>
    </row>
    <row r="2802" spans="1:5" x14ac:dyDescent="0.2">
      <c r="A2802" s="39">
        <v>42249</v>
      </c>
      <c r="B2802" s="37" t="s">
        <v>7560</v>
      </c>
      <c r="C2802" s="37" t="s">
        <v>2316</v>
      </c>
      <c r="D2802" s="37" t="s">
        <v>2320</v>
      </c>
      <c r="E2802" s="38" t="s">
        <v>7561</v>
      </c>
    </row>
    <row r="2803" spans="1:5" x14ac:dyDescent="0.2">
      <c r="A2803" s="39">
        <v>42244</v>
      </c>
      <c r="B2803" s="37" t="s">
        <v>7562</v>
      </c>
      <c r="C2803" s="37" t="s">
        <v>2316</v>
      </c>
      <c r="D2803" s="37" t="s">
        <v>2320</v>
      </c>
      <c r="E2803" s="38">
        <v>456.8</v>
      </c>
    </row>
    <row r="2804" spans="1:5" x14ac:dyDescent="0.2">
      <c r="A2804" s="39">
        <v>42245</v>
      </c>
      <c r="B2804" s="37" t="s">
        <v>7563</v>
      </c>
      <c r="C2804" s="37" t="s">
        <v>2316</v>
      </c>
      <c r="D2804" s="37" t="s">
        <v>2320</v>
      </c>
      <c r="E2804" s="38" t="s">
        <v>7564</v>
      </c>
    </row>
    <row r="2805" spans="1:5" x14ac:dyDescent="0.2">
      <c r="A2805" s="39">
        <v>42246</v>
      </c>
      <c r="B2805" s="37" t="s">
        <v>7565</v>
      </c>
      <c r="C2805" s="37" t="s">
        <v>2316</v>
      </c>
      <c r="D2805" s="37" t="s">
        <v>2320</v>
      </c>
      <c r="E2805" s="38" t="s">
        <v>7566</v>
      </c>
    </row>
    <row r="2806" spans="1:5" x14ac:dyDescent="0.2">
      <c r="A2806" s="39">
        <v>42243</v>
      </c>
      <c r="B2806" s="37" t="s">
        <v>7567</v>
      </c>
      <c r="C2806" s="37" t="s">
        <v>2316</v>
      </c>
      <c r="D2806" s="37" t="s">
        <v>2320</v>
      </c>
      <c r="E2806" s="38" t="s">
        <v>7568</v>
      </c>
    </row>
    <row r="2807" spans="1:5" x14ac:dyDescent="0.2">
      <c r="A2807" s="39">
        <v>38889</v>
      </c>
      <c r="B2807" s="37" t="s">
        <v>7569</v>
      </c>
      <c r="C2807" s="37" t="s">
        <v>2316</v>
      </c>
      <c r="D2807" s="37" t="s">
        <v>2320</v>
      </c>
      <c r="E2807" s="38" t="s">
        <v>7570</v>
      </c>
    </row>
    <row r="2808" spans="1:5" x14ac:dyDescent="0.2">
      <c r="A2808" s="39">
        <v>38784</v>
      </c>
      <c r="B2808" s="37" t="s">
        <v>7571</v>
      </c>
      <c r="C2808" s="37" t="s">
        <v>2316</v>
      </c>
      <c r="D2808" s="37" t="s">
        <v>2320</v>
      </c>
      <c r="E2808" s="38" t="s">
        <v>7572</v>
      </c>
    </row>
    <row r="2809" spans="1:5" x14ac:dyDescent="0.2">
      <c r="A2809" s="39">
        <v>3788</v>
      </c>
      <c r="B2809" s="37" t="s">
        <v>7573</v>
      </c>
      <c r="C2809" s="37" t="s">
        <v>2316</v>
      </c>
      <c r="D2809" s="37" t="s">
        <v>2320</v>
      </c>
      <c r="E2809" s="38" t="s">
        <v>7574</v>
      </c>
    </row>
    <row r="2810" spans="1:5" x14ac:dyDescent="0.2">
      <c r="A2810" s="39">
        <v>12230</v>
      </c>
      <c r="B2810" s="37" t="s">
        <v>7575</v>
      </c>
      <c r="C2810" s="37" t="s">
        <v>2316</v>
      </c>
      <c r="D2810" s="37" t="s">
        <v>2320</v>
      </c>
      <c r="E2810" s="38" t="s">
        <v>7576</v>
      </c>
    </row>
    <row r="2811" spans="1:5" x14ac:dyDescent="0.2">
      <c r="A2811" s="39">
        <v>3780</v>
      </c>
      <c r="B2811" s="37" t="s">
        <v>7577</v>
      </c>
      <c r="C2811" s="37" t="s">
        <v>2316</v>
      </c>
      <c r="D2811" s="37" t="s">
        <v>2317</v>
      </c>
      <c r="E2811" s="38" t="s">
        <v>7578</v>
      </c>
    </row>
    <row r="2812" spans="1:5" x14ac:dyDescent="0.2">
      <c r="A2812" s="39">
        <v>12231</v>
      </c>
      <c r="B2812" s="37" t="s">
        <v>7579</v>
      </c>
      <c r="C2812" s="37" t="s">
        <v>2316</v>
      </c>
      <c r="D2812" s="37" t="s">
        <v>2320</v>
      </c>
      <c r="E2812" s="38" t="s">
        <v>7580</v>
      </c>
    </row>
    <row r="2813" spans="1:5" x14ac:dyDescent="0.2">
      <c r="A2813" s="39">
        <v>3811</v>
      </c>
      <c r="B2813" s="37" t="s">
        <v>7581</v>
      </c>
      <c r="C2813" s="37" t="s">
        <v>2316</v>
      </c>
      <c r="D2813" s="37" t="s">
        <v>2320</v>
      </c>
      <c r="E2813" s="38" t="s">
        <v>7582</v>
      </c>
    </row>
    <row r="2814" spans="1:5" x14ac:dyDescent="0.2">
      <c r="A2814" s="39">
        <v>12232</v>
      </c>
      <c r="B2814" s="37" t="s">
        <v>7583</v>
      </c>
      <c r="C2814" s="37" t="s">
        <v>2316</v>
      </c>
      <c r="D2814" s="37" t="s">
        <v>2320</v>
      </c>
      <c r="E2814" s="38" t="s">
        <v>7584</v>
      </c>
    </row>
    <row r="2815" spans="1:5" x14ac:dyDescent="0.2">
      <c r="A2815" s="39">
        <v>3799</v>
      </c>
      <c r="B2815" s="37" t="s">
        <v>7585</v>
      </c>
      <c r="C2815" s="37" t="s">
        <v>2316</v>
      </c>
      <c r="D2815" s="37" t="s">
        <v>2320</v>
      </c>
      <c r="E2815" s="38" t="s">
        <v>7586</v>
      </c>
    </row>
    <row r="2816" spans="1:5" x14ac:dyDescent="0.2">
      <c r="A2816" s="39">
        <v>12239</v>
      </c>
      <c r="B2816" s="37" t="s">
        <v>7587</v>
      </c>
      <c r="C2816" s="37" t="s">
        <v>2316</v>
      </c>
      <c r="D2816" s="37" t="s">
        <v>2320</v>
      </c>
      <c r="E2816" s="38" t="s">
        <v>7588</v>
      </c>
    </row>
    <row r="2817" spans="1:5" x14ac:dyDescent="0.2">
      <c r="A2817" s="39">
        <v>38773</v>
      </c>
      <c r="B2817" s="37" t="s">
        <v>7589</v>
      </c>
      <c r="C2817" s="37" t="s">
        <v>2316</v>
      </c>
      <c r="D2817" s="37" t="s">
        <v>2320</v>
      </c>
      <c r="E2817" s="38" t="s">
        <v>7590</v>
      </c>
    </row>
    <row r="2818" spans="1:5" x14ac:dyDescent="0.2">
      <c r="A2818" s="39">
        <v>12271</v>
      </c>
      <c r="B2818" s="37" t="s">
        <v>7591</v>
      </c>
      <c r="C2818" s="37" t="s">
        <v>2316</v>
      </c>
      <c r="D2818" s="37" t="s">
        <v>2320</v>
      </c>
      <c r="E2818" s="38" t="s">
        <v>7592</v>
      </c>
    </row>
    <row r="2819" spans="1:5" x14ac:dyDescent="0.2">
      <c r="A2819" s="39">
        <v>38785</v>
      </c>
      <c r="B2819" s="37" t="s">
        <v>7593</v>
      </c>
      <c r="C2819" s="37" t="s">
        <v>2316</v>
      </c>
      <c r="D2819" s="37" t="s">
        <v>2320</v>
      </c>
      <c r="E2819" s="38" t="s">
        <v>7594</v>
      </c>
    </row>
    <row r="2820" spans="1:5" x14ac:dyDescent="0.2">
      <c r="A2820" s="39">
        <v>38786</v>
      </c>
      <c r="B2820" s="37" t="s">
        <v>7595</v>
      </c>
      <c r="C2820" s="37" t="s">
        <v>2316</v>
      </c>
      <c r="D2820" s="37" t="s">
        <v>2320</v>
      </c>
      <c r="E2820" s="38" t="s">
        <v>7596</v>
      </c>
    </row>
    <row r="2821" spans="1:5" x14ac:dyDescent="0.2">
      <c r="A2821" s="39">
        <v>39385</v>
      </c>
      <c r="B2821" s="37" t="s">
        <v>7597</v>
      </c>
      <c r="C2821" s="37" t="s">
        <v>2316</v>
      </c>
      <c r="D2821" s="37" t="s">
        <v>2320</v>
      </c>
      <c r="E2821" s="38" t="s">
        <v>7598</v>
      </c>
    </row>
    <row r="2822" spans="1:5" x14ac:dyDescent="0.2">
      <c r="A2822" s="39">
        <v>39389</v>
      </c>
      <c r="B2822" s="37" t="s">
        <v>7599</v>
      </c>
      <c r="C2822" s="37" t="s">
        <v>2316</v>
      </c>
      <c r="D2822" s="37" t="s">
        <v>2320</v>
      </c>
      <c r="E2822" s="38" t="s">
        <v>7600</v>
      </c>
    </row>
    <row r="2823" spans="1:5" x14ac:dyDescent="0.2">
      <c r="A2823" s="39">
        <v>39390</v>
      </c>
      <c r="B2823" s="37" t="s">
        <v>7601</v>
      </c>
      <c r="C2823" s="37" t="s">
        <v>2316</v>
      </c>
      <c r="D2823" s="37" t="s">
        <v>2320</v>
      </c>
      <c r="E2823" s="38" t="s">
        <v>7602</v>
      </c>
    </row>
    <row r="2824" spans="1:5" x14ac:dyDescent="0.2">
      <c r="A2824" s="39">
        <v>39391</v>
      </c>
      <c r="B2824" s="37" t="s">
        <v>7603</v>
      </c>
      <c r="C2824" s="37" t="s">
        <v>2316</v>
      </c>
      <c r="D2824" s="37" t="s">
        <v>2320</v>
      </c>
      <c r="E2824" s="38" t="s">
        <v>7604</v>
      </c>
    </row>
    <row r="2825" spans="1:5" x14ac:dyDescent="0.2">
      <c r="A2825" s="39">
        <v>3803</v>
      </c>
      <c r="B2825" s="37" t="s">
        <v>7605</v>
      </c>
      <c r="C2825" s="37" t="s">
        <v>2316</v>
      </c>
      <c r="D2825" s="37" t="s">
        <v>2320</v>
      </c>
      <c r="E2825" s="38" t="s">
        <v>7606</v>
      </c>
    </row>
    <row r="2826" spans="1:5" x14ac:dyDescent="0.2">
      <c r="A2826" s="39">
        <v>38770</v>
      </c>
      <c r="B2826" s="37" t="s">
        <v>7607</v>
      </c>
      <c r="C2826" s="37" t="s">
        <v>2316</v>
      </c>
      <c r="D2826" s="37" t="s">
        <v>2320</v>
      </c>
      <c r="E2826" s="38" t="s">
        <v>7608</v>
      </c>
    </row>
    <row r="2827" spans="1:5" x14ac:dyDescent="0.2">
      <c r="A2827" s="39">
        <v>12267</v>
      </c>
      <c r="B2827" s="37" t="s">
        <v>7609</v>
      </c>
      <c r="C2827" s="37" t="s">
        <v>2316</v>
      </c>
      <c r="D2827" s="37" t="s">
        <v>2320</v>
      </c>
      <c r="E2827" s="38" t="s">
        <v>7610</v>
      </c>
    </row>
    <row r="2828" spans="1:5" x14ac:dyDescent="0.2">
      <c r="A2828" s="39">
        <v>43265</v>
      </c>
      <c r="B2828" s="37" t="s">
        <v>7611</v>
      </c>
      <c r="C2828" s="37" t="s">
        <v>2316</v>
      </c>
      <c r="D2828" s="37" t="s">
        <v>2320</v>
      </c>
      <c r="E2828" s="38" t="s">
        <v>7612</v>
      </c>
    </row>
    <row r="2829" spans="1:5" x14ac:dyDescent="0.2">
      <c r="A2829" s="39">
        <v>12266</v>
      </c>
      <c r="B2829" s="37" t="s">
        <v>7613</v>
      </c>
      <c r="C2829" s="37" t="s">
        <v>2316</v>
      </c>
      <c r="D2829" s="37" t="s">
        <v>2320</v>
      </c>
      <c r="E2829" s="38" t="s">
        <v>7614</v>
      </c>
    </row>
    <row r="2830" spans="1:5" x14ac:dyDescent="0.2">
      <c r="A2830" s="39">
        <v>39378</v>
      </c>
      <c r="B2830" s="37" t="s">
        <v>7615</v>
      </c>
      <c r="C2830" s="37" t="s">
        <v>2316</v>
      </c>
      <c r="D2830" s="37" t="s">
        <v>2320</v>
      </c>
      <c r="E2830" s="38" t="s">
        <v>7616</v>
      </c>
    </row>
    <row r="2831" spans="1:5" x14ac:dyDescent="0.2">
      <c r="A2831" s="39">
        <v>43543</v>
      </c>
      <c r="B2831" s="37" t="s">
        <v>7617</v>
      </c>
      <c r="C2831" s="37" t="s">
        <v>2316</v>
      </c>
      <c r="D2831" s="37" t="s">
        <v>2320</v>
      </c>
      <c r="E2831" s="38" t="s">
        <v>7618</v>
      </c>
    </row>
    <row r="2832" spans="1:5" x14ac:dyDescent="0.2">
      <c r="A2832" s="39">
        <v>38775</v>
      </c>
      <c r="B2832" s="37" t="s">
        <v>7619</v>
      </c>
      <c r="C2832" s="37" t="s">
        <v>2316</v>
      </c>
      <c r="D2832" s="37" t="s">
        <v>2320</v>
      </c>
      <c r="E2832" s="38" t="s">
        <v>7620</v>
      </c>
    </row>
    <row r="2833" spans="1:5" x14ac:dyDescent="0.2">
      <c r="A2833" s="39">
        <v>21119</v>
      </c>
      <c r="B2833" s="37" t="s">
        <v>7621</v>
      </c>
      <c r="C2833" s="37" t="s">
        <v>2316</v>
      </c>
      <c r="D2833" s="37" t="s">
        <v>2320</v>
      </c>
      <c r="E2833" s="38" t="s">
        <v>2787</v>
      </c>
    </row>
    <row r="2834" spans="1:5" x14ac:dyDescent="0.2">
      <c r="A2834" s="39">
        <v>37974</v>
      </c>
      <c r="B2834" s="37" t="s">
        <v>7622</v>
      </c>
      <c r="C2834" s="37" t="s">
        <v>2316</v>
      </c>
      <c r="D2834" s="37" t="s">
        <v>2320</v>
      </c>
      <c r="E2834" s="38" t="s">
        <v>4300</v>
      </c>
    </row>
    <row r="2835" spans="1:5" x14ac:dyDescent="0.2">
      <c r="A2835" s="39">
        <v>37975</v>
      </c>
      <c r="B2835" s="37" t="s">
        <v>7623</v>
      </c>
      <c r="C2835" s="37" t="s">
        <v>2316</v>
      </c>
      <c r="D2835" s="37" t="s">
        <v>2320</v>
      </c>
      <c r="E2835" s="38" t="s">
        <v>7624</v>
      </c>
    </row>
    <row r="2836" spans="1:5" x14ac:dyDescent="0.2">
      <c r="A2836" s="39">
        <v>37976</v>
      </c>
      <c r="B2836" s="37" t="s">
        <v>7625</v>
      </c>
      <c r="C2836" s="37" t="s">
        <v>2316</v>
      </c>
      <c r="D2836" s="37" t="s">
        <v>2320</v>
      </c>
      <c r="E2836" s="38" t="s">
        <v>7626</v>
      </c>
    </row>
    <row r="2837" spans="1:5" x14ac:dyDescent="0.2">
      <c r="A2837" s="39">
        <v>37977</v>
      </c>
      <c r="B2837" s="37" t="s">
        <v>7627</v>
      </c>
      <c r="C2837" s="37" t="s">
        <v>2316</v>
      </c>
      <c r="D2837" s="37" t="s">
        <v>2320</v>
      </c>
      <c r="E2837" s="38" t="s">
        <v>7628</v>
      </c>
    </row>
    <row r="2838" spans="1:5" x14ac:dyDescent="0.2">
      <c r="A2838" s="39">
        <v>37978</v>
      </c>
      <c r="B2838" s="37" t="s">
        <v>7629</v>
      </c>
      <c r="C2838" s="37" t="s">
        <v>2316</v>
      </c>
      <c r="D2838" s="37" t="s">
        <v>2320</v>
      </c>
      <c r="E2838" s="38" t="s">
        <v>7535</v>
      </c>
    </row>
    <row r="2839" spans="1:5" x14ac:dyDescent="0.2">
      <c r="A2839" s="39">
        <v>37979</v>
      </c>
      <c r="B2839" s="37" t="s">
        <v>7630</v>
      </c>
      <c r="C2839" s="37" t="s">
        <v>2316</v>
      </c>
      <c r="D2839" s="37" t="s">
        <v>2320</v>
      </c>
      <c r="E2839" s="38" t="s">
        <v>7631</v>
      </c>
    </row>
    <row r="2840" spans="1:5" x14ac:dyDescent="0.2">
      <c r="A2840" s="39">
        <v>37980</v>
      </c>
      <c r="B2840" s="37" t="s">
        <v>7632</v>
      </c>
      <c r="C2840" s="37" t="s">
        <v>2316</v>
      </c>
      <c r="D2840" s="37" t="s">
        <v>2320</v>
      </c>
      <c r="E2840" s="38" t="s">
        <v>7456</v>
      </c>
    </row>
    <row r="2841" spans="1:5" x14ac:dyDescent="0.2">
      <c r="A2841" s="39">
        <v>36147</v>
      </c>
      <c r="B2841" s="37" t="s">
        <v>7633</v>
      </c>
      <c r="C2841" s="37" t="s">
        <v>3194</v>
      </c>
      <c r="D2841" s="37" t="s">
        <v>2320</v>
      </c>
      <c r="E2841" s="38" t="s">
        <v>7634</v>
      </c>
    </row>
    <row r="2842" spans="1:5" x14ac:dyDescent="0.2">
      <c r="A2842" s="39">
        <v>12731</v>
      </c>
      <c r="B2842" s="37" t="s">
        <v>7635</v>
      </c>
      <c r="C2842" s="37" t="s">
        <v>2316</v>
      </c>
      <c r="D2842" s="37" t="s">
        <v>2320</v>
      </c>
      <c r="E2842" s="38" t="s">
        <v>7636</v>
      </c>
    </row>
    <row r="2843" spans="1:5" x14ac:dyDescent="0.2">
      <c r="A2843" s="39">
        <v>12723</v>
      </c>
      <c r="B2843" s="37" t="s">
        <v>7637</v>
      </c>
      <c r="C2843" s="37" t="s">
        <v>2316</v>
      </c>
      <c r="D2843" s="37" t="s">
        <v>2320</v>
      </c>
      <c r="E2843" s="38" t="s">
        <v>5488</v>
      </c>
    </row>
    <row r="2844" spans="1:5" x14ac:dyDescent="0.2">
      <c r="A2844" s="39">
        <v>12724</v>
      </c>
      <c r="B2844" s="37" t="s">
        <v>7638</v>
      </c>
      <c r="C2844" s="37" t="s">
        <v>2316</v>
      </c>
      <c r="D2844" s="37" t="s">
        <v>2320</v>
      </c>
      <c r="E2844" s="38" t="s">
        <v>7639</v>
      </c>
    </row>
    <row r="2845" spans="1:5" x14ac:dyDescent="0.2">
      <c r="A2845" s="39">
        <v>12725</v>
      </c>
      <c r="B2845" s="37" t="s">
        <v>7640</v>
      </c>
      <c r="C2845" s="37" t="s">
        <v>2316</v>
      </c>
      <c r="D2845" s="37" t="s">
        <v>2320</v>
      </c>
      <c r="E2845" s="38" t="s">
        <v>5710</v>
      </c>
    </row>
    <row r="2846" spans="1:5" x14ac:dyDescent="0.2">
      <c r="A2846" s="39">
        <v>12726</v>
      </c>
      <c r="B2846" s="37" t="s">
        <v>7641</v>
      </c>
      <c r="C2846" s="37" t="s">
        <v>2316</v>
      </c>
      <c r="D2846" s="37" t="s">
        <v>2320</v>
      </c>
      <c r="E2846" s="38" t="s">
        <v>7642</v>
      </c>
    </row>
    <row r="2847" spans="1:5" x14ac:dyDescent="0.2">
      <c r="A2847" s="39">
        <v>12727</v>
      </c>
      <c r="B2847" s="37" t="s">
        <v>7643</v>
      </c>
      <c r="C2847" s="37" t="s">
        <v>2316</v>
      </c>
      <c r="D2847" s="37" t="s">
        <v>2320</v>
      </c>
      <c r="E2847" s="38" t="s">
        <v>7644</v>
      </c>
    </row>
    <row r="2848" spans="1:5" x14ac:dyDescent="0.2">
      <c r="A2848" s="39">
        <v>12728</v>
      </c>
      <c r="B2848" s="37" t="s">
        <v>7645</v>
      </c>
      <c r="C2848" s="37" t="s">
        <v>2316</v>
      </c>
      <c r="D2848" s="37" t="s">
        <v>2320</v>
      </c>
      <c r="E2848" s="38" t="s">
        <v>7646</v>
      </c>
    </row>
    <row r="2849" spans="1:5" x14ac:dyDescent="0.2">
      <c r="A2849" s="39">
        <v>12729</v>
      </c>
      <c r="B2849" s="37" t="s">
        <v>7647</v>
      </c>
      <c r="C2849" s="37" t="s">
        <v>2316</v>
      </c>
      <c r="D2849" s="37" t="s">
        <v>2320</v>
      </c>
      <c r="E2849" s="38" t="s">
        <v>7648</v>
      </c>
    </row>
    <row r="2850" spans="1:5" x14ac:dyDescent="0.2">
      <c r="A2850" s="39">
        <v>12730</v>
      </c>
      <c r="B2850" s="37" t="s">
        <v>7649</v>
      </c>
      <c r="C2850" s="37" t="s">
        <v>2316</v>
      </c>
      <c r="D2850" s="37" t="s">
        <v>2320</v>
      </c>
      <c r="E2850" s="38" t="s">
        <v>7650</v>
      </c>
    </row>
    <row r="2851" spans="1:5" x14ac:dyDescent="0.2">
      <c r="A2851" s="39">
        <v>3840</v>
      </c>
      <c r="B2851" s="37" t="s">
        <v>7651</v>
      </c>
      <c r="C2851" s="37" t="s">
        <v>2316</v>
      </c>
      <c r="D2851" s="37" t="s">
        <v>2320</v>
      </c>
      <c r="E2851" s="38" t="s">
        <v>7652</v>
      </c>
    </row>
    <row r="2852" spans="1:5" x14ac:dyDescent="0.2">
      <c r="A2852" s="39">
        <v>3838</v>
      </c>
      <c r="B2852" s="37" t="s">
        <v>7653</v>
      </c>
      <c r="C2852" s="37" t="s">
        <v>2316</v>
      </c>
      <c r="D2852" s="37" t="s">
        <v>2320</v>
      </c>
      <c r="E2852" s="38" t="s">
        <v>7654</v>
      </c>
    </row>
    <row r="2853" spans="1:5" x14ac:dyDescent="0.2">
      <c r="A2853" s="39">
        <v>3844</v>
      </c>
      <c r="B2853" s="37" t="s">
        <v>7655</v>
      </c>
      <c r="C2853" s="37" t="s">
        <v>2316</v>
      </c>
      <c r="D2853" s="37" t="s">
        <v>2320</v>
      </c>
      <c r="E2853" s="38" t="s">
        <v>7656</v>
      </c>
    </row>
    <row r="2854" spans="1:5" x14ac:dyDescent="0.2">
      <c r="A2854" s="39">
        <v>3839</v>
      </c>
      <c r="B2854" s="37" t="s">
        <v>7657</v>
      </c>
      <c r="C2854" s="37" t="s">
        <v>2316</v>
      </c>
      <c r="D2854" s="37" t="s">
        <v>2320</v>
      </c>
      <c r="E2854" s="38" t="s">
        <v>7658</v>
      </c>
    </row>
    <row r="2855" spans="1:5" x14ac:dyDescent="0.2">
      <c r="A2855" s="39">
        <v>3843</v>
      </c>
      <c r="B2855" s="37" t="s">
        <v>7659</v>
      </c>
      <c r="C2855" s="37" t="s">
        <v>2316</v>
      </c>
      <c r="D2855" s="37" t="s">
        <v>2320</v>
      </c>
      <c r="E2855" s="38" t="s">
        <v>7660</v>
      </c>
    </row>
    <row r="2856" spans="1:5" x14ac:dyDescent="0.2">
      <c r="A2856" s="39">
        <v>3900</v>
      </c>
      <c r="B2856" s="37" t="s">
        <v>7661</v>
      </c>
      <c r="C2856" s="37" t="s">
        <v>2316</v>
      </c>
      <c r="D2856" s="37" t="s">
        <v>2320</v>
      </c>
      <c r="E2856" s="38" t="s">
        <v>7662</v>
      </c>
    </row>
    <row r="2857" spans="1:5" x14ac:dyDescent="0.2">
      <c r="A2857" s="39">
        <v>3846</v>
      </c>
      <c r="B2857" s="37" t="s">
        <v>7663</v>
      </c>
      <c r="C2857" s="37" t="s">
        <v>2316</v>
      </c>
      <c r="D2857" s="37" t="s">
        <v>2320</v>
      </c>
      <c r="E2857" s="38" t="s">
        <v>7664</v>
      </c>
    </row>
    <row r="2858" spans="1:5" x14ac:dyDescent="0.2">
      <c r="A2858" s="39">
        <v>3886</v>
      </c>
      <c r="B2858" s="37" t="s">
        <v>7665</v>
      </c>
      <c r="C2858" s="37" t="s">
        <v>2316</v>
      </c>
      <c r="D2858" s="37" t="s">
        <v>2320</v>
      </c>
      <c r="E2858" s="38" t="s">
        <v>7666</v>
      </c>
    </row>
    <row r="2859" spans="1:5" x14ac:dyDescent="0.2">
      <c r="A2859" s="39">
        <v>3854</v>
      </c>
      <c r="B2859" s="37" t="s">
        <v>7667</v>
      </c>
      <c r="C2859" s="37" t="s">
        <v>2316</v>
      </c>
      <c r="D2859" s="37" t="s">
        <v>2320</v>
      </c>
      <c r="E2859" s="38" t="s">
        <v>7668</v>
      </c>
    </row>
    <row r="2860" spans="1:5" x14ac:dyDescent="0.2">
      <c r="A2860" s="39">
        <v>3873</v>
      </c>
      <c r="B2860" s="37" t="s">
        <v>7669</v>
      </c>
      <c r="C2860" s="37" t="s">
        <v>2316</v>
      </c>
      <c r="D2860" s="37" t="s">
        <v>2320</v>
      </c>
      <c r="E2860" s="38" t="s">
        <v>7670</v>
      </c>
    </row>
    <row r="2861" spans="1:5" x14ac:dyDescent="0.2">
      <c r="A2861" s="39">
        <v>38021</v>
      </c>
      <c r="B2861" s="37" t="s">
        <v>7671</v>
      </c>
      <c r="C2861" s="37" t="s">
        <v>2316</v>
      </c>
      <c r="D2861" s="37" t="s">
        <v>2320</v>
      </c>
      <c r="E2861" s="38" t="s">
        <v>7672</v>
      </c>
    </row>
    <row r="2862" spans="1:5" x14ac:dyDescent="0.2">
      <c r="A2862" s="39">
        <v>3847</v>
      </c>
      <c r="B2862" s="37" t="s">
        <v>7673</v>
      </c>
      <c r="C2862" s="37" t="s">
        <v>2316</v>
      </c>
      <c r="D2862" s="37" t="s">
        <v>2320</v>
      </c>
      <c r="E2862" s="38" t="s">
        <v>7674</v>
      </c>
    </row>
    <row r="2863" spans="1:5" x14ac:dyDescent="0.2">
      <c r="A2863" s="39">
        <v>38022</v>
      </c>
      <c r="B2863" s="37" t="s">
        <v>7675</v>
      </c>
      <c r="C2863" s="37" t="s">
        <v>2316</v>
      </c>
      <c r="D2863" s="37" t="s">
        <v>2320</v>
      </c>
      <c r="E2863" s="38" t="s">
        <v>7676</v>
      </c>
    </row>
    <row r="2864" spans="1:5" x14ac:dyDescent="0.2">
      <c r="A2864" s="39">
        <v>3833</v>
      </c>
      <c r="B2864" s="37" t="s">
        <v>7677</v>
      </c>
      <c r="C2864" s="37" t="s">
        <v>2316</v>
      </c>
      <c r="D2864" s="37" t="s">
        <v>2320</v>
      </c>
      <c r="E2864" s="38" t="s">
        <v>5340</v>
      </c>
    </row>
    <row r="2865" spans="1:5" x14ac:dyDescent="0.2">
      <c r="A2865" s="39">
        <v>3835</v>
      </c>
      <c r="B2865" s="37" t="s">
        <v>7678</v>
      </c>
      <c r="C2865" s="37" t="s">
        <v>2316</v>
      </c>
      <c r="D2865" s="37" t="s">
        <v>2320</v>
      </c>
      <c r="E2865" s="38" t="s">
        <v>7679</v>
      </c>
    </row>
    <row r="2866" spans="1:5" x14ac:dyDescent="0.2">
      <c r="A2866" s="39">
        <v>3836</v>
      </c>
      <c r="B2866" s="37" t="s">
        <v>7680</v>
      </c>
      <c r="C2866" s="37" t="s">
        <v>2316</v>
      </c>
      <c r="D2866" s="37" t="s">
        <v>2320</v>
      </c>
      <c r="E2866" s="38" t="s">
        <v>7681</v>
      </c>
    </row>
    <row r="2867" spans="1:5" x14ac:dyDescent="0.2">
      <c r="A2867" s="39">
        <v>3830</v>
      </c>
      <c r="B2867" s="37" t="s">
        <v>7682</v>
      </c>
      <c r="C2867" s="37" t="s">
        <v>2316</v>
      </c>
      <c r="D2867" s="37" t="s">
        <v>2320</v>
      </c>
      <c r="E2867" s="38" t="s">
        <v>7683</v>
      </c>
    </row>
    <row r="2868" spans="1:5" x14ac:dyDescent="0.2">
      <c r="A2868" s="39">
        <v>3831</v>
      </c>
      <c r="B2868" s="37" t="s">
        <v>7684</v>
      </c>
      <c r="C2868" s="37" t="s">
        <v>2316</v>
      </c>
      <c r="D2868" s="37" t="s">
        <v>2320</v>
      </c>
      <c r="E2868" s="38" t="s">
        <v>7685</v>
      </c>
    </row>
    <row r="2869" spans="1:5" x14ac:dyDescent="0.2">
      <c r="A2869" s="39">
        <v>37981</v>
      </c>
      <c r="B2869" s="37" t="s">
        <v>7686</v>
      </c>
      <c r="C2869" s="37" t="s">
        <v>2316</v>
      </c>
      <c r="D2869" s="37" t="s">
        <v>2320</v>
      </c>
      <c r="E2869" s="38" t="s">
        <v>6224</v>
      </c>
    </row>
    <row r="2870" spans="1:5" x14ac:dyDescent="0.2">
      <c r="A2870" s="39">
        <v>37982</v>
      </c>
      <c r="B2870" s="37" t="s">
        <v>7687</v>
      </c>
      <c r="C2870" s="37" t="s">
        <v>2316</v>
      </c>
      <c r="D2870" s="37" t="s">
        <v>2320</v>
      </c>
      <c r="E2870" s="38" t="s">
        <v>5378</v>
      </c>
    </row>
    <row r="2871" spans="1:5" x14ac:dyDescent="0.2">
      <c r="A2871" s="39">
        <v>37983</v>
      </c>
      <c r="B2871" s="37" t="s">
        <v>7688</v>
      </c>
      <c r="C2871" s="37" t="s">
        <v>2316</v>
      </c>
      <c r="D2871" s="37" t="s">
        <v>2320</v>
      </c>
      <c r="E2871" s="38" t="s">
        <v>3660</v>
      </c>
    </row>
    <row r="2872" spans="1:5" x14ac:dyDescent="0.2">
      <c r="A2872" s="39">
        <v>37984</v>
      </c>
      <c r="B2872" s="37" t="s">
        <v>7689</v>
      </c>
      <c r="C2872" s="37" t="s">
        <v>2316</v>
      </c>
      <c r="D2872" s="37" t="s">
        <v>2320</v>
      </c>
      <c r="E2872" s="38" t="s">
        <v>7690</v>
      </c>
    </row>
    <row r="2873" spans="1:5" x14ac:dyDescent="0.2">
      <c r="A2873" s="39">
        <v>37985</v>
      </c>
      <c r="B2873" s="37" t="s">
        <v>7691</v>
      </c>
      <c r="C2873" s="37" t="s">
        <v>2316</v>
      </c>
      <c r="D2873" s="37" t="s">
        <v>2320</v>
      </c>
      <c r="E2873" s="38" t="s">
        <v>7154</v>
      </c>
    </row>
    <row r="2874" spans="1:5" x14ac:dyDescent="0.2">
      <c r="A2874" s="39">
        <v>3826</v>
      </c>
      <c r="B2874" s="37" t="s">
        <v>7692</v>
      </c>
      <c r="C2874" s="37" t="s">
        <v>2316</v>
      </c>
      <c r="D2874" s="37" t="s">
        <v>2320</v>
      </c>
      <c r="E2874" s="38" t="s">
        <v>7693</v>
      </c>
    </row>
    <row r="2875" spans="1:5" x14ac:dyDescent="0.2">
      <c r="A2875" s="39">
        <v>3825</v>
      </c>
      <c r="B2875" s="37" t="s">
        <v>7694</v>
      </c>
      <c r="C2875" s="37" t="s">
        <v>2316</v>
      </c>
      <c r="D2875" s="37" t="s">
        <v>2320</v>
      </c>
      <c r="E2875" s="38" t="s">
        <v>6587</v>
      </c>
    </row>
    <row r="2876" spans="1:5" x14ac:dyDescent="0.2">
      <c r="A2876" s="39">
        <v>3827</v>
      </c>
      <c r="B2876" s="37" t="s">
        <v>7695</v>
      </c>
      <c r="C2876" s="37" t="s">
        <v>2316</v>
      </c>
      <c r="D2876" s="37" t="s">
        <v>2320</v>
      </c>
      <c r="E2876" s="38" t="s">
        <v>7696</v>
      </c>
    </row>
    <row r="2877" spans="1:5" x14ac:dyDescent="0.2">
      <c r="A2877" s="39">
        <v>20165</v>
      </c>
      <c r="B2877" s="37" t="s">
        <v>7697</v>
      </c>
      <c r="C2877" s="37" t="s">
        <v>2316</v>
      </c>
      <c r="D2877" s="37" t="s">
        <v>2320</v>
      </c>
      <c r="E2877" s="38" t="s">
        <v>7698</v>
      </c>
    </row>
    <row r="2878" spans="1:5" x14ac:dyDescent="0.2">
      <c r="A2878" s="39">
        <v>20166</v>
      </c>
      <c r="B2878" s="37" t="s">
        <v>7699</v>
      </c>
      <c r="C2878" s="37" t="s">
        <v>2316</v>
      </c>
      <c r="D2878" s="37" t="s">
        <v>2320</v>
      </c>
      <c r="E2878" s="38" t="s">
        <v>7700</v>
      </c>
    </row>
    <row r="2879" spans="1:5" x14ac:dyDescent="0.2">
      <c r="A2879" s="39">
        <v>20164</v>
      </c>
      <c r="B2879" s="37" t="s">
        <v>7701</v>
      </c>
      <c r="C2879" s="37" t="s">
        <v>2316</v>
      </c>
      <c r="D2879" s="37" t="s">
        <v>2320</v>
      </c>
      <c r="E2879" s="38" t="s">
        <v>6245</v>
      </c>
    </row>
    <row r="2880" spans="1:5" x14ac:dyDescent="0.2">
      <c r="A2880" s="39">
        <v>3893</v>
      </c>
      <c r="B2880" s="37" t="s">
        <v>7702</v>
      </c>
      <c r="C2880" s="37" t="s">
        <v>2316</v>
      </c>
      <c r="D2880" s="37" t="s">
        <v>2320</v>
      </c>
      <c r="E2880" s="38" t="s">
        <v>7703</v>
      </c>
    </row>
    <row r="2881" spans="1:5" x14ac:dyDescent="0.2">
      <c r="A2881" s="39">
        <v>3848</v>
      </c>
      <c r="B2881" s="37" t="s">
        <v>7704</v>
      </c>
      <c r="C2881" s="37" t="s">
        <v>2316</v>
      </c>
      <c r="D2881" s="37" t="s">
        <v>2320</v>
      </c>
      <c r="E2881" s="38" t="s">
        <v>4008</v>
      </c>
    </row>
    <row r="2882" spans="1:5" x14ac:dyDescent="0.2">
      <c r="A2882" s="39">
        <v>3895</v>
      </c>
      <c r="B2882" s="37" t="s">
        <v>7705</v>
      </c>
      <c r="C2882" s="37" t="s">
        <v>2316</v>
      </c>
      <c r="D2882" s="37" t="s">
        <v>2320</v>
      </c>
      <c r="E2882" s="38" t="s">
        <v>7706</v>
      </c>
    </row>
    <row r="2883" spans="1:5" x14ac:dyDescent="0.2">
      <c r="A2883" s="39">
        <v>12404</v>
      </c>
      <c r="B2883" s="37" t="s">
        <v>7707</v>
      </c>
      <c r="C2883" s="37" t="s">
        <v>2316</v>
      </c>
      <c r="D2883" s="37" t="s">
        <v>2320</v>
      </c>
      <c r="E2883" s="38" t="s">
        <v>7708</v>
      </c>
    </row>
    <row r="2884" spans="1:5" x14ac:dyDescent="0.2">
      <c r="A2884" s="39">
        <v>3939</v>
      </c>
      <c r="B2884" s="37" t="s">
        <v>7709</v>
      </c>
      <c r="C2884" s="37" t="s">
        <v>2316</v>
      </c>
      <c r="D2884" s="37" t="s">
        <v>2320</v>
      </c>
      <c r="E2884" s="38" t="s">
        <v>7710</v>
      </c>
    </row>
    <row r="2885" spans="1:5" x14ac:dyDescent="0.2">
      <c r="A2885" s="39">
        <v>3911</v>
      </c>
      <c r="B2885" s="37" t="s">
        <v>7711</v>
      </c>
      <c r="C2885" s="37" t="s">
        <v>2316</v>
      </c>
      <c r="D2885" s="37" t="s">
        <v>2320</v>
      </c>
      <c r="E2885" s="38" t="s">
        <v>7214</v>
      </c>
    </row>
    <row r="2886" spans="1:5" x14ac:dyDescent="0.2">
      <c r="A2886" s="39">
        <v>3908</v>
      </c>
      <c r="B2886" s="37" t="s">
        <v>7712</v>
      </c>
      <c r="C2886" s="37" t="s">
        <v>2316</v>
      </c>
      <c r="D2886" s="37" t="s">
        <v>2320</v>
      </c>
      <c r="E2886" s="38" t="s">
        <v>7713</v>
      </c>
    </row>
    <row r="2887" spans="1:5" x14ac:dyDescent="0.2">
      <c r="A2887" s="39">
        <v>3910</v>
      </c>
      <c r="B2887" s="37" t="s">
        <v>7714</v>
      </c>
      <c r="C2887" s="37" t="s">
        <v>2316</v>
      </c>
      <c r="D2887" s="37" t="s">
        <v>2320</v>
      </c>
      <c r="E2887" s="38" t="s">
        <v>3233</v>
      </c>
    </row>
    <row r="2888" spans="1:5" x14ac:dyDescent="0.2">
      <c r="A2888" s="39">
        <v>3913</v>
      </c>
      <c r="B2888" s="37" t="s">
        <v>7715</v>
      </c>
      <c r="C2888" s="37" t="s">
        <v>2316</v>
      </c>
      <c r="D2888" s="37" t="s">
        <v>2320</v>
      </c>
      <c r="E2888" s="38" t="s">
        <v>7716</v>
      </c>
    </row>
    <row r="2889" spans="1:5" x14ac:dyDescent="0.2">
      <c r="A2889" s="39">
        <v>3912</v>
      </c>
      <c r="B2889" s="37" t="s">
        <v>7717</v>
      </c>
      <c r="C2889" s="37" t="s">
        <v>2316</v>
      </c>
      <c r="D2889" s="37" t="s">
        <v>2320</v>
      </c>
      <c r="E2889" s="38" t="s">
        <v>7718</v>
      </c>
    </row>
    <row r="2890" spans="1:5" x14ac:dyDescent="0.2">
      <c r="A2890" s="39">
        <v>3909</v>
      </c>
      <c r="B2890" s="37" t="s">
        <v>7719</v>
      </c>
      <c r="C2890" s="37" t="s">
        <v>2316</v>
      </c>
      <c r="D2890" s="37" t="s">
        <v>2320</v>
      </c>
      <c r="E2890" s="38" t="s">
        <v>7720</v>
      </c>
    </row>
    <row r="2891" spans="1:5" x14ac:dyDescent="0.2">
      <c r="A2891" s="39">
        <v>3914</v>
      </c>
      <c r="B2891" s="37" t="s">
        <v>7721</v>
      </c>
      <c r="C2891" s="37" t="s">
        <v>2316</v>
      </c>
      <c r="D2891" s="37" t="s">
        <v>2320</v>
      </c>
      <c r="E2891" s="38" t="s">
        <v>7722</v>
      </c>
    </row>
    <row r="2892" spans="1:5" x14ac:dyDescent="0.2">
      <c r="A2892" s="39">
        <v>3915</v>
      </c>
      <c r="B2892" s="37" t="s">
        <v>7723</v>
      </c>
      <c r="C2892" s="37" t="s">
        <v>2316</v>
      </c>
      <c r="D2892" s="37" t="s">
        <v>2320</v>
      </c>
      <c r="E2892" s="38" t="s">
        <v>7724</v>
      </c>
    </row>
    <row r="2893" spans="1:5" x14ac:dyDescent="0.2">
      <c r="A2893" s="39">
        <v>3916</v>
      </c>
      <c r="B2893" s="37" t="s">
        <v>7725</v>
      </c>
      <c r="C2893" s="37" t="s">
        <v>2316</v>
      </c>
      <c r="D2893" s="37" t="s">
        <v>2320</v>
      </c>
      <c r="E2893" s="38" t="s">
        <v>7726</v>
      </c>
    </row>
    <row r="2894" spans="1:5" x14ac:dyDescent="0.2">
      <c r="A2894" s="39">
        <v>3917</v>
      </c>
      <c r="B2894" s="37" t="s">
        <v>7727</v>
      </c>
      <c r="C2894" s="37" t="s">
        <v>2316</v>
      </c>
      <c r="D2894" s="37" t="s">
        <v>2320</v>
      </c>
      <c r="E2894" s="38" t="s">
        <v>7728</v>
      </c>
    </row>
    <row r="2895" spans="1:5" x14ac:dyDescent="0.2">
      <c r="A2895" s="39">
        <v>1904</v>
      </c>
      <c r="B2895" s="37" t="s">
        <v>7729</v>
      </c>
      <c r="C2895" s="37" t="s">
        <v>2316</v>
      </c>
      <c r="D2895" s="37" t="s">
        <v>2320</v>
      </c>
      <c r="E2895" s="38" t="s">
        <v>7730</v>
      </c>
    </row>
    <row r="2896" spans="1:5" x14ac:dyDescent="0.2">
      <c r="A2896" s="39">
        <v>1899</v>
      </c>
      <c r="B2896" s="37" t="s">
        <v>7731</v>
      </c>
      <c r="C2896" s="37" t="s">
        <v>2316</v>
      </c>
      <c r="D2896" s="37" t="s">
        <v>2320</v>
      </c>
      <c r="E2896" s="38" t="s">
        <v>7732</v>
      </c>
    </row>
    <row r="2897" spans="1:5" x14ac:dyDescent="0.2">
      <c r="A2897" s="39">
        <v>1900</v>
      </c>
      <c r="B2897" s="37" t="s">
        <v>7733</v>
      </c>
      <c r="C2897" s="37" t="s">
        <v>2316</v>
      </c>
      <c r="D2897" s="37" t="s">
        <v>2320</v>
      </c>
      <c r="E2897" s="38" t="s">
        <v>3002</v>
      </c>
    </row>
    <row r="2898" spans="1:5" x14ac:dyDescent="0.2">
      <c r="A2898" s="39">
        <v>12407</v>
      </c>
      <c r="B2898" s="37" t="s">
        <v>7734</v>
      </c>
      <c r="C2898" s="37" t="s">
        <v>2316</v>
      </c>
      <c r="D2898" s="37" t="s">
        <v>2320</v>
      </c>
      <c r="E2898" s="38" t="s">
        <v>6557</v>
      </c>
    </row>
    <row r="2899" spans="1:5" x14ac:dyDescent="0.2">
      <c r="A2899" s="39">
        <v>12408</v>
      </c>
      <c r="B2899" s="37" t="s">
        <v>7735</v>
      </c>
      <c r="C2899" s="37" t="s">
        <v>2316</v>
      </c>
      <c r="D2899" s="37" t="s">
        <v>2320</v>
      </c>
      <c r="E2899" s="38" t="s">
        <v>7736</v>
      </c>
    </row>
    <row r="2900" spans="1:5" x14ac:dyDescent="0.2">
      <c r="A2900" s="39">
        <v>12409</v>
      </c>
      <c r="B2900" s="37" t="s">
        <v>7737</v>
      </c>
      <c r="C2900" s="37" t="s">
        <v>2316</v>
      </c>
      <c r="D2900" s="37" t="s">
        <v>2320</v>
      </c>
      <c r="E2900" s="38" t="s">
        <v>7736</v>
      </c>
    </row>
    <row r="2901" spans="1:5" x14ac:dyDescent="0.2">
      <c r="A2901" s="39">
        <v>12410</v>
      </c>
      <c r="B2901" s="37" t="s">
        <v>7738</v>
      </c>
      <c r="C2901" s="37" t="s">
        <v>2316</v>
      </c>
      <c r="D2901" s="37" t="s">
        <v>2320</v>
      </c>
      <c r="E2901" s="38" t="s">
        <v>7739</v>
      </c>
    </row>
    <row r="2902" spans="1:5" x14ac:dyDescent="0.2">
      <c r="A2902" s="39">
        <v>3936</v>
      </c>
      <c r="B2902" s="37" t="s">
        <v>7740</v>
      </c>
      <c r="C2902" s="37" t="s">
        <v>2316</v>
      </c>
      <c r="D2902" s="37" t="s">
        <v>2320</v>
      </c>
      <c r="E2902" s="38" t="s">
        <v>7741</v>
      </c>
    </row>
    <row r="2903" spans="1:5" x14ac:dyDescent="0.2">
      <c r="A2903" s="39">
        <v>3922</v>
      </c>
      <c r="B2903" s="37" t="s">
        <v>7742</v>
      </c>
      <c r="C2903" s="37" t="s">
        <v>2316</v>
      </c>
      <c r="D2903" s="37" t="s">
        <v>2320</v>
      </c>
      <c r="E2903" s="38" t="s">
        <v>7743</v>
      </c>
    </row>
    <row r="2904" spans="1:5" x14ac:dyDescent="0.2">
      <c r="A2904" s="39">
        <v>3924</v>
      </c>
      <c r="B2904" s="37" t="s">
        <v>7744</v>
      </c>
      <c r="C2904" s="37" t="s">
        <v>2316</v>
      </c>
      <c r="D2904" s="37" t="s">
        <v>2320</v>
      </c>
      <c r="E2904" s="38" t="s">
        <v>7741</v>
      </c>
    </row>
    <row r="2905" spans="1:5" x14ac:dyDescent="0.2">
      <c r="A2905" s="39">
        <v>3923</v>
      </c>
      <c r="B2905" s="37" t="s">
        <v>7745</v>
      </c>
      <c r="C2905" s="37" t="s">
        <v>2316</v>
      </c>
      <c r="D2905" s="37" t="s">
        <v>2320</v>
      </c>
      <c r="E2905" s="38" t="s">
        <v>7741</v>
      </c>
    </row>
    <row r="2906" spans="1:5" x14ac:dyDescent="0.2">
      <c r="A2906" s="39">
        <v>3937</v>
      </c>
      <c r="B2906" s="37" t="s">
        <v>7746</v>
      </c>
      <c r="C2906" s="37" t="s">
        <v>2316</v>
      </c>
      <c r="D2906" s="37" t="s">
        <v>2320</v>
      </c>
      <c r="E2906" s="38" t="s">
        <v>4632</v>
      </c>
    </row>
    <row r="2907" spans="1:5" x14ac:dyDescent="0.2">
      <c r="A2907" s="39">
        <v>3921</v>
      </c>
      <c r="B2907" s="37" t="s">
        <v>7747</v>
      </c>
      <c r="C2907" s="37" t="s">
        <v>2316</v>
      </c>
      <c r="D2907" s="37" t="s">
        <v>2320</v>
      </c>
      <c r="E2907" s="38" t="s">
        <v>7748</v>
      </c>
    </row>
    <row r="2908" spans="1:5" x14ac:dyDescent="0.2">
      <c r="A2908" s="39">
        <v>3920</v>
      </c>
      <c r="B2908" s="37" t="s">
        <v>7749</v>
      </c>
      <c r="C2908" s="37" t="s">
        <v>2316</v>
      </c>
      <c r="D2908" s="37" t="s">
        <v>2320</v>
      </c>
      <c r="E2908" s="38" t="s">
        <v>4632</v>
      </c>
    </row>
    <row r="2909" spans="1:5" x14ac:dyDescent="0.2">
      <c r="A2909" s="39">
        <v>3938</v>
      </c>
      <c r="B2909" s="37" t="s">
        <v>7750</v>
      </c>
      <c r="C2909" s="37" t="s">
        <v>2316</v>
      </c>
      <c r="D2909" s="37" t="s">
        <v>2320</v>
      </c>
      <c r="E2909" s="38" t="s">
        <v>7751</v>
      </c>
    </row>
    <row r="2910" spans="1:5" x14ac:dyDescent="0.2">
      <c r="A2910" s="39">
        <v>3919</v>
      </c>
      <c r="B2910" s="37" t="s">
        <v>7752</v>
      </c>
      <c r="C2910" s="37" t="s">
        <v>2316</v>
      </c>
      <c r="D2910" s="37" t="s">
        <v>2320</v>
      </c>
      <c r="E2910" s="38" t="s">
        <v>2629</v>
      </c>
    </row>
    <row r="2911" spans="1:5" x14ac:dyDescent="0.2">
      <c r="A2911" s="39">
        <v>3927</v>
      </c>
      <c r="B2911" s="37" t="s">
        <v>7753</v>
      </c>
      <c r="C2911" s="37" t="s">
        <v>2316</v>
      </c>
      <c r="D2911" s="37" t="s">
        <v>2320</v>
      </c>
      <c r="E2911" s="38" t="s">
        <v>7754</v>
      </c>
    </row>
    <row r="2912" spans="1:5" x14ac:dyDescent="0.2">
      <c r="A2912" s="39">
        <v>3928</v>
      </c>
      <c r="B2912" s="37" t="s">
        <v>7755</v>
      </c>
      <c r="C2912" s="37" t="s">
        <v>2316</v>
      </c>
      <c r="D2912" s="37" t="s">
        <v>2320</v>
      </c>
      <c r="E2912" s="38" t="s">
        <v>7754</v>
      </c>
    </row>
    <row r="2913" spans="1:5" x14ac:dyDescent="0.2">
      <c r="A2913" s="39">
        <v>3926</v>
      </c>
      <c r="B2913" s="37" t="s">
        <v>7756</v>
      </c>
      <c r="C2913" s="37" t="s">
        <v>2316</v>
      </c>
      <c r="D2913" s="37" t="s">
        <v>2320</v>
      </c>
      <c r="E2913" s="38" t="s">
        <v>7757</v>
      </c>
    </row>
    <row r="2914" spans="1:5" x14ac:dyDescent="0.2">
      <c r="A2914" s="39">
        <v>3935</v>
      </c>
      <c r="B2914" s="37" t="s">
        <v>7758</v>
      </c>
      <c r="C2914" s="37" t="s">
        <v>2316</v>
      </c>
      <c r="D2914" s="37" t="s">
        <v>2320</v>
      </c>
      <c r="E2914" s="38" t="s">
        <v>7757</v>
      </c>
    </row>
    <row r="2915" spans="1:5" x14ac:dyDescent="0.2">
      <c r="A2915" s="39">
        <v>3925</v>
      </c>
      <c r="B2915" s="37" t="s">
        <v>7759</v>
      </c>
      <c r="C2915" s="37" t="s">
        <v>2316</v>
      </c>
      <c r="D2915" s="37" t="s">
        <v>2320</v>
      </c>
      <c r="E2915" s="38" t="s">
        <v>7757</v>
      </c>
    </row>
    <row r="2916" spans="1:5" x14ac:dyDescent="0.2">
      <c r="A2916" s="39">
        <v>12406</v>
      </c>
      <c r="B2916" s="37" t="s">
        <v>7760</v>
      </c>
      <c r="C2916" s="37" t="s">
        <v>2316</v>
      </c>
      <c r="D2916" s="37" t="s">
        <v>2320</v>
      </c>
      <c r="E2916" s="38" t="s">
        <v>7062</v>
      </c>
    </row>
    <row r="2917" spans="1:5" x14ac:dyDescent="0.2">
      <c r="A2917" s="39">
        <v>3929</v>
      </c>
      <c r="B2917" s="37" t="s">
        <v>7761</v>
      </c>
      <c r="C2917" s="37" t="s">
        <v>2316</v>
      </c>
      <c r="D2917" s="37" t="s">
        <v>2320</v>
      </c>
      <c r="E2917" s="38" t="s">
        <v>7762</v>
      </c>
    </row>
    <row r="2918" spans="1:5" x14ac:dyDescent="0.2">
      <c r="A2918" s="39">
        <v>3931</v>
      </c>
      <c r="B2918" s="37" t="s">
        <v>7763</v>
      </c>
      <c r="C2918" s="37" t="s">
        <v>2316</v>
      </c>
      <c r="D2918" s="37" t="s">
        <v>2320</v>
      </c>
      <c r="E2918" s="38" t="s">
        <v>7762</v>
      </c>
    </row>
    <row r="2919" spans="1:5" x14ac:dyDescent="0.2">
      <c r="A2919" s="39">
        <v>3930</v>
      </c>
      <c r="B2919" s="37" t="s">
        <v>7764</v>
      </c>
      <c r="C2919" s="37" t="s">
        <v>2316</v>
      </c>
      <c r="D2919" s="37" t="s">
        <v>2320</v>
      </c>
      <c r="E2919" s="38" t="s">
        <v>7762</v>
      </c>
    </row>
    <row r="2920" spans="1:5" x14ac:dyDescent="0.2">
      <c r="A2920" s="39">
        <v>3932</v>
      </c>
      <c r="B2920" s="37" t="s">
        <v>7765</v>
      </c>
      <c r="C2920" s="37" t="s">
        <v>2316</v>
      </c>
      <c r="D2920" s="37" t="s">
        <v>2320</v>
      </c>
      <c r="E2920" s="38" t="s">
        <v>7766</v>
      </c>
    </row>
    <row r="2921" spans="1:5" x14ac:dyDescent="0.2">
      <c r="A2921" s="39">
        <v>3933</v>
      </c>
      <c r="B2921" s="37" t="s">
        <v>7767</v>
      </c>
      <c r="C2921" s="37" t="s">
        <v>2316</v>
      </c>
      <c r="D2921" s="37" t="s">
        <v>2320</v>
      </c>
      <c r="E2921" s="38" t="s">
        <v>7766</v>
      </c>
    </row>
    <row r="2922" spans="1:5" x14ac:dyDescent="0.2">
      <c r="A2922" s="39">
        <v>3934</v>
      </c>
      <c r="B2922" s="37" t="s">
        <v>7768</v>
      </c>
      <c r="C2922" s="37" t="s">
        <v>2316</v>
      </c>
      <c r="D2922" s="37" t="s">
        <v>2320</v>
      </c>
      <c r="E2922" s="38" t="s">
        <v>7766</v>
      </c>
    </row>
    <row r="2923" spans="1:5" x14ac:dyDescent="0.2">
      <c r="A2923" s="39">
        <v>40355</v>
      </c>
      <c r="B2923" s="37" t="s">
        <v>7769</v>
      </c>
      <c r="C2923" s="37" t="s">
        <v>2316</v>
      </c>
      <c r="D2923" s="37" t="s">
        <v>2320</v>
      </c>
      <c r="E2923" s="38" t="s">
        <v>7770</v>
      </c>
    </row>
    <row r="2924" spans="1:5" x14ac:dyDescent="0.2">
      <c r="A2924" s="39">
        <v>40364</v>
      </c>
      <c r="B2924" s="37" t="s">
        <v>7771</v>
      </c>
      <c r="C2924" s="37" t="s">
        <v>2316</v>
      </c>
      <c r="D2924" s="37" t="s">
        <v>2320</v>
      </c>
      <c r="E2924" s="38" t="s">
        <v>7772</v>
      </c>
    </row>
    <row r="2925" spans="1:5" x14ac:dyDescent="0.2">
      <c r="A2925" s="39">
        <v>40361</v>
      </c>
      <c r="B2925" s="37" t="s">
        <v>7773</v>
      </c>
      <c r="C2925" s="37" t="s">
        <v>2316</v>
      </c>
      <c r="D2925" s="37" t="s">
        <v>2320</v>
      </c>
      <c r="E2925" s="38" t="s">
        <v>7774</v>
      </c>
    </row>
    <row r="2926" spans="1:5" x14ac:dyDescent="0.2">
      <c r="A2926" s="39">
        <v>40358</v>
      </c>
      <c r="B2926" s="37" t="s">
        <v>7775</v>
      </c>
      <c r="C2926" s="37" t="s">
        <v>2316</v>
      </c>
      <c r="D2926" s="37" t="s">
        <v>2320</v>
      </c>
      <c r="E2926" s="38" t="s">
        <v>7776</v>
      </c>
    </row>
    <row r="2927" spans="1:5" x14ac:dyDescent="0.2">
      <c r="A2927" s="39">
        <v>40370</v>
      </c>
      <c r="B2927" s="37" t="s">
        <v>7777</v>
      </c>
      <c r="C2927" s="37" t="s">
        <v>2316</v>
      </c>
      <c r="D2927" s="37" t="s">
        <v>2320</v>
      </c>
      <c r="E2927" s="38" t="s">
        <v>7778</v>
      </c>
    </row>
    <row r="2928" spans="1:5" x14ac:dyDescent="0.2">
      <c r="A2928" s="39">
        <v>40367</v>
      </c>
      <c r="B2928" s="37" t="s">
        <v>7779</v>
      </c>
      <c r="C2928" s="37" t="s">
        <v>2316</v>
      </c>
      <c r="D2928" s="37" t="s">
        <v>2320</v>
      </c>
      <c r="E2928" s="38" t="s">
        <v>7780</v>
      </c>
    </row>
    <row r="2929" spans="1:5" x14ac:dyDescent="0.2">
      <c r="A2929" s="39">
        <v>40373</v>
      </c>
      <c r="B2929" s="37" t="s">
        <v>7781</v>
      </c>
      <c r="C2929" s="37" t="s">
        <v>2316</v>
      </c>
      <c r="D2929" s="37" t="s">
        <v>2320</v>
      </c>
      <c r="E2929" s="38" t="s">
        <v>7782</v>
      </c>
    </row>
    <row r="2930" spans="1:5" x14ac:dyDescent="0.2">
      <c r="A2930" s="39">
        <v>38947</v>
      </c>
      <c r="B2930" s="37" t="s">
        <v>7783</v>
      </c>
      <c r="C2930" s="37" t="s">
        <v>2316</v>
      </c>
      <c r="D2930" s="37" t="s">
        <v>2320</v>
      </c>
      <c r="E2930" s="38" t="s">
        <v>5947</v>
      </c>
    </row>
    <row r="2931" spans="1:5" x14ac:dyDescent="0.2">
      <c r="A2931" s="39">
        <v>38948</v>
      </c>
      <c r="B2931" s="37" t="s">
        <v>7784</v>
      </c>
      <c r="C2931" s="37" t="s">
        <v>2316</v>
      </c>
      <c r="D2931" s="37" t="s">
        <v>2320</v>
      </c>
      <c r="E2931" s="38" t="s">
        <v>7785</v>
      </c>
    </row>
    <row r="2932" spans="1:5" x14ac:dyDescent="0.2">
      <c r="A2932" s="39">
        <v>38949</v>
      </c>
      <c r="B2932" s="37" t="s">
        <v>7786</v>
      </c>
      <c r="C2932" s="37" t="s">
        <v>2316</v>
      </c>
      <c r="D2932" s="37" t="s">
        <v>2320</v>
      </c>
      <c r="E2932" s="38" t="s">
        <v>7787</v>
      </c>
    </row>
    <row r="2933" spans="1:5" x14ac:dyDescent="0.2">
      <c r="A2933" s="39">
        <v>38951</v>
      </c>
      <c r="B2933" s="37" t="s">
        <v>7788</v>
      </c>
      <c r="C2933" s="37" t="s">
        <v>2316</v>
      </c>
      <c r="D2933" s="37" t="s">
        <v>2320</v>
      </c>
      <c r="E2933" s="38" t="s">
        <v>5171</v>
      </c>
    </row>
    <row r="2934" spans="1:5" x14ac:dyDescent="0.2">
      <c r="A2934" s="39">
        <v>39312</v>
      </c>
      <c r="B2934" s="37" t="s">
        <v>7789</v>
      </c>
      <c r="C2934" s="37" t="s">
        <v>2316</v>
      </c>
      <c r="D2934" s="37" t="s">
        <v>2320</v>
      </c>
      <c r="E2934" s="38" t="s">
        <v>7790</v>
      </c>
    </row>
    <row r="2935" spans="1:5" x14ac:dyDescent="0.2">
      <c r="A2935" s="39">
        <v>39313</v>
      </c>
      <c r="B2935" s="37" t="s">
        <v>7791</v>
      </c>
      <c r="C2935" s="37" t="s">
        <v>2316</v>
      </c>
      <c r="D2935" s="37" t="s">
        <v>2320</v>
      </c>
      <c r="E2935" s="38" t="s">
        <v>4974</v>
      </c>
    </row>
    <row r="2936" spans="1:5" x14ac:dyDescent="0.2">
      <c r="A2936" s="39">
        <v>38950</v>
      </c>
      <c r="B2936" s="37" t="s">
        <v>7792</v>
      </c>
      <c r="C2936" s="37" t="s">
        <v>2316</v>
      </c>
      <c r="D2936" s="37" t="s">
        <v>2320</v>
      </c>
      <c r="E2936" s="38" t="s">
        <v>7793</v>
      </c>
    </row>
    <row r="2937" spans="1:5" x14ac:dyDescent="0.2">
      <c r="A2937" s="39">
        <v>39314</v>
      </c>
      <c r="B2937" s="37" t="s">
        <v>7794</v>
      </c>
      <c r="C2937" s="37" t="s">
        <v>2316</v>
      </c>
      <c r="D2937" s="37" t="s">
        <v>2320</v>
      </c>
      <c r="E2937" s="38" t="s">
        <v>7795</v>
      </c>
    </row>
    <row r="2938" spans="1:5" x14ac:dyDescent="0.2">
      <c r="A2938" s="39">
        <v>3907</v>
      </c>
      <c r="B2938" s="37" t="s">
        <v>7796</v>
      </c>
      <c r="C2938" s="37" t="s">
        <v>2316</v>
      </c>
      <c r="D2938" s="37" t="s">
        <v>2320</v>
      </c>
      <c r="E2938" s="38" t="s">
        <v>7797</v>
      </c>
    </row>
    <row r="2939" spans="1:5" x14ac:dyDescent="0.2">
      <c r="A2939" s="39">
        <v>3889</v>
      </c>
      <c r="B2939" s="37" t="s">
        <v>7798</v>
      </c>
      <c r="C2939" s="37" t="s">
        <v>2316</v>
      </c>
      <c r="D2939" s="37" t="s">
        <v>2320</v>
      </c>
      <c r="E2939" s="38" t="s">
        <v>7799</v>
      </c>
    </row>
    <row r="2940" spans="1:5" x14ac:dyDescent="0.2">
      <c r="A2940" s="39">
        <v>3868</v>
      </c>
      <c r="B2940" s="37" t="s">
        <v>7800</v>
      </c>
      <c r="C2940" s="37" t="s">
        <v>2316</v>
      </c>
      <c r="D2940" s="37" t="s">
        <v>2320</v>
      </c>
      <c r="E2940" s="38" t="s">
        <v>7801</v>
      </c>
    </row>
    <row r="2941" spans="1:5" x14ac:dyDescent="0.2">
      <c r="A2941" s="39">
        <v>3869</v>
      </c>
      <c r="B2941" s="37" t="s">
        <v>7802</v>
      </c>
      <c r="C2941" s="37" t="s">
        <v>2316</v>
      </c>
      <c r="D2941" s="37" t="s">
        <v>2320</v>
      </c>
      <c r="E2941" s="38" t="s">
        <v>7803</v>
      </c>
    </row>
    <row r="2942" spans="1:5" x14ac:dyDescent="0.2">
      <c r="A2942" s="39">
        <v>3872</v>
      </c>
      <c r="B2942" s="37" t="s">
        <v>7804</v>
      </c>
      <c r="C2942" s="37" t="s">
        <v>2316</v>
      </c>
      <c r="D2942" s="37" t="s">
        <v>2320</v>
      </c>
      <c r="E2942" s="38" t="s">
        <v>5147</v>
      </c>
    </row>
    <row r="2943" spans="1:5" x14ac:dyDescent="0.2">
      <c r="A2943" s="39">
        <v>3850</v>
      </c>
      <c r="B2943" s="37" t="s">
        <v>7805</v>
      </c>
      <c r="C2943" s="37" t="s">
        <v>2316</v>
      </c>
      <c r="D2943" s="37" t="s">
        <v>2320</v>
      </c>
      <c r="E2943" s="38" t="s">
        <v>7806</v>
      </c>
    </row>
    <row r="2944" spans="1:5" x14ac:dyDescent="0.2">
      <c r="A2944" s="39">
        <v>38023</v>
      </c>
      <c r="B2944" s="37" t="s">
        <v>7807</v>
      </c>
      <c r="C2944" s="37" t="s">
        <v>2316</v>
      </c>
      <c r="D2944" s="37" t="s">
        <v>2320</v>
      </c>
      <c r="E2944" s="38" t="s">
        <v>7713</v>
      </c>
    </row>
    <row r="2945" spans="1:5" x14ac:dyDescent="0.2">
      <c r="A2945" s="39">
        <v>37986</v>
      </c>
      <c r="B2945" s="37" t="s">
        <v>7808</v>
      </c>
      <c r="C2945" s="37" t="s">
        <v>2316</v>
      </c>
      <c r="D2945" s="37" t="s">
        <v>2320</v>
      </c>
      <c r="E2945" s="38" t="s">
        <v>6211</v>
      </c>
    </row>
    <row r="2946" spans="1:5" x14ac:dyDescent="0.2">
      <c r="A2946" s="39">
        <v>37987</v>
      </c>
      <c r="B2946" s="37" t="s">
        <v>7809</v>
      </c>
      <c r="C2946" s="37" t="s">
        <v>2316</v>
      </c>
      <c r="D2946" s="37" t="s">
        <v>2320</v>
      </c>
      <c r="E2946" s="38" t="s">
        <v>7810</v>
      </c>
    </row>
    <row r="2947" spans="1:5" x14ac:dyDescent="0.2">
      <c r="A2947" s="39">
        <v>37988</v>
      </c>
      <c r="B2947" s="37" t="s">
        <v>7811</v>
      </c>
      <c r="C2947" s="37" t="s">
        <v>2316</v>
      </c>
      <c r="D2947" s="37" t="s">
        <v>2320</v>
      </c>
      <c r="E2947" s="38" t="s">
        <v>7812</v>
      </c>
    </row>
    <row r="2948" spans="1:5" x14ac:dyDescent="0.2">
      <c r="A2948" s="39">
        <v>21120</v>
      </c>
      <c r="B2948" s="37" t="s">
        <v>7813</v>
      </c>
      <c r="C2948" s="37" t="s">
        <v>2316</v>
      </c>
      <c r="D2948" s="37" t="s">
        <v>2320</v>
      </c>
      <c r="E2948" s="38" t="s">
        <v>2441</v>
      </c>
    </row>
    <row r="2949" spans="1:5" x14ac:dyDescent="0.2">
      <c r="A2949" s="39">
        <v>39318</v>
      </c>
      <c r="B2949" s="37" t="s">
        <v>7814</v>
      </c>
      <c r="C2949" s="37" t="s">
        <v>2316</v>
      </c>
      <c r="D2949" s="37" t="s">
        <v>2320</v>
      </c>
      <c r="E2949" s="38" t="s">
        <v>7815</v>
      </c>
    </row>
    <row r="2950" spans="1:5" x14ac:dyDescent="0.2">
      <c r="A2950" s="39">
        <v>20162</v>
      </c>
      <c r="B2950" s="37" t="s">
        <v>7816</v>
      </c>
      <c r="C2950" s="37" t="s">
        <v>2316</v>
      </c>
      <c r="D2950" s="37" t="s">
        <v>2320</v>
      </c>
      <c r="E2950" s="38" t="s">
        <v>7817</v>
      </c>
    </row>
    <row r="2951" spans="1:5" x14ac:dyDescent="0.2">
      <c r="A2951" s="39">
        <v>40366</v>
      </c>
      <c r="B2951" s="37" t="s">
        <v>7818</v>
      </c>
      <c r="C2951" s="37" t="s">
        <v>2316</v>
      </c>
      <c r="D2951" s="37" t="s">
        <v>2320</v>
      </c>
      <c r="E2951" s="38" t="s">
        <v>7819</v>
      </c>
    </row>
    <row r="2952" spans="1:5" x14ac:dyDescent="0.2">
      <c r="A2952" s="39">
        <v>40363</v>
      </c>
      <c r="B2952" s="37" t="s">
        <v>7820</v>
      </c>
      <c r="C2952" s="37" t="s">
        <v>2316</v>
      </c>
      <c r="D2952" s="37" t="s">
        <v>2320</v>
      </c>
      <c r="E2952" s="38" t="s">
        <v>7821</v>
      </c>
    </row>
    <row r="2953" spans="1:5" x14ac:dyDescent="0.2">
      <c r="A2953" s="39">
        <v>40354</v>
      </c>
      <c r="B2953" s="37" t="s">
        <v>7822</v>
      </c>
      <c r="C2953" s="37" t="s">
        <v>2316</v>
      </c>
      <c r="D2953" s="37" t="s">
        <v>2317</v>
      </c>
      <c r="E2953" s="38" t="s">
        <v>7823</v>
      </c>
    </row>
    <row r="2954" spans="1:5" x14ac:dyDescent="0.2">
      <c r="A2954" s="39">
        <v>40360</v>
      </c>
      <c r="B2954" s="37" t="s">
        <v>7824</v>
      </c>
      <c r="C2954" s="37" t="s">
        <v>2316</v>
      </c>
      <c r="D2954" s="37" t="s">
        <v>2320</v>
      </c>
      <c r="E2954" s="38" t="s">
        <v>7825</v>
      </c>
    </row>
    <row r="2955" spans="1:5" x14ac:dyDescent="0.2">
      <c r="A2955" s="39">
        <v>40372</v>
      </c>
      <c r="B2955" s="37" t="s">
        <v>7826</v>
      </c>
      <c r="C2955" s="37" t="s">
        <v>2316</v>
      </c>
      <c r="D2955" s="37" t="s">
        <v>2320</v>
      </c>
      <c r="E2955" s="38" t="s">
        <v>7827</v>
      </c>
    </row>
    <row r="2956" spans="1:5" x14ac:dyDescent="0.2">
      <c r="A2956" s="39">
        <v>40369</v>
      </c>
      <c r="B2956" s="37" t="s">
        <v>7828</v>
      </c>
      <c r="C2956" s="37" t="s">
        <v>2316</v>
      </c>
      <c r="D2956" s="37" t="s">
        <v>2320</v>
      </c>
      <c r="E2956" s="38" t="s">
        <v>7829</v>
      </c>
    </row>
    <row r="2957" spans="1:5" x14ac:dyDescent="0.2">
      <c r="A2957" s="39">
        <v>40357</v>
      </c>
      <c r="B2957" s="37" t="s">
        <v>7830</v>
      </c>
      <c r="C2957" s="37" t="s">
        <v>2316</v>
      </c>
      <c r="D2957" s="37" t="s">
        <v>2320</v>
      </c>
      <c r="E2957" s="38" t="s">
        <v>7776</v>
      </c>
    </row>
    <row r="2958" spans="1:5" x14ac:dyDescent="0.2">
      <c r="A2958" s="39">
        <v>40375</v>
      </c>
      <c r="B2958" s="37" t="s">
        <v>7831</v>
      </c>
      <c r="C2958" s="37" t="s">
        <v>2316</v>
      </c>
      <c r="D2958" s="37" t="s">
        <v>2320</v>
      </c>
      <c r="E2958" s="38" t="s">
        <v>7832</v>
      </c>
    </row>
    <row r="2959" spans="1:5" x14ac:dyDescent="0.2">
      <c r="A2959" s="39">
        <v>1893</v>
      </c>
      <c r="B2959" s="37" t="s">
        <v>7833</v>
      </c>
      <c r="C2959" s="37" t="s">
        <v>2316</v>
      </c>
      <c r="D2959" s="37" t="s">
        <v>2320</v>
      </c>
      <c r="E2959" s="38" t="s">
        <v>7049</v>
      </c>
    </row>
    <row r="2960" spans="1:5" x14ac:dyDescent="0.2">
      <c r="A2960" s="39">
        <v>1902</v>
      </c>
      <c r="B2960" s="37" t="s">
        <v>7834</v>
      </c>
      <c r="C2960" s="37" t="s">
        <v>2316</v>
      </c>
      <c r="D2960" s="37" t="s">
        <v>2320</v>
      </c>
      <c r="E2960" s="38" t="s">
        <v>6501</v>
      </c>
    </row>
    <row r="2961" spans="1:5" x14ac:dyDescent="0.2">
      <c r="A2961" s="39">
        <v>1901</v>
      </c>
      <c r="B2961" s="37" t="s">
        <v>7835</v>
      </c>
      <c r="C2961" s="37" t="s">
        <v>2316</v>
      </c>
      <c r="D2961" s="37" t="s">
        <v>2320</v>
      </c>
      <c r="E2961" s="38" t="s">
        <v>3064</v>
      </c>
    </row>
    <row r="2962" spans="1:5" x14ac:dyDescent="0.2">
      <c r="A2962" s="39">
        <v>1892</v>
      </c>
      <c r="B2962" s="37" t="s">
        <v>7836</v>
      </c>
      <c r="C2962" s="37" t="s">
        <v>2316</v>
      </c>
      <c r="D2962" s="37" t="s">
        <v>2320</v>
      </c>
      <c r="E2962" s="38" t="s">
        <v>6226</v>
      </c>
    </row>
    <row r="2963" spans="1:5" x14ac:dyDescent="0.2">
      <c r="A2963" s="39">
        <v>1907</v>
      </c>
      <c r="B2963" s="37" t="s">
        <v>7837</v>
      </c>
      <c r="C2963" s="37" t="s">
        <v>2316</v>
      </c>
      <c r="D2963" s="37" t="s">
        <v>2320</v>
      </c>
      <c r="E2963" s="38" t="s">
        <v>7838</v>
      </c>
    </row>
    <row r="2964" spans="1:5" x14ac:dyDescent="0.2">
      <c r="A2964" s="39">
        <v>1894</v>
      </c>
      <c r="B2964" s="37" t="s">
        <v>7839</v>
      </c>
      <c r="C2964" s="37" t="s">
        <v>2316</v>
      </c>
      <c r="D2964" s="37" t="s">
        <v>2320</v>
      </c>
      <c r="E2964" s="38" t="s">
        <v>7840</v>
      </c>
    </row>
    <row r="2965" spans="1:5" x14ac:dyDescent="0.2">
      <c r="A2965" s="39">
        <v>1891</v>
      </c>
      <c r="B2965" s="37" t="s">
        <v>7841</v>
      </c>
      <c r="C2965" s="37" t="s">
        <v>2316</v>
      </c>
      <c r="D2965" s="37" t="s">
        <v>2320</v>
      </c>
      <c r="E2965" s="38" t="s">
        <v>7842</v>
      </c>
    </row>
    <row r="2966" spans="1:5" x14ac:dyDescent="0.2">
      <c r="A2966" s="39">
        <v>1896</v>
      </c>
      <c r="B2966" s="37" t="s">
        <v>7843</v>
      </c>
      <c r="C2966" s="37" t="s">
        <v>2316</v>
      </c>
      <c r="D2966" s="37" t="s">
        <v>2320</v>
      </c>
      <c r="E2966" s="38" t="s">
        <v>3618</v>
      </c>
    </row>
    <row r="2967" spans="1:5" x14ac:dyDescent="0.2">
      <c r="A2967" s="39">
        <v>1895</v>
      </c>
      <c r="B2967" s="37" t="s">
        <v>7844</v>
      </c>
      <c r="C2967" s="37" t="s">
        <v>2316</v>
      </c>
      <c r="D2967" s="37" t="s">
        <v>2320</v>
      </c>
      <c r="E2967" s="38" t="s">
        <v>3750</v>
      </c>
    </row>
    <row r="2968" spans="1:5" x14ac:dyDescent="0.2">
      <c r="A2968" s="39">
        <v>2641</v>
      </c>
      <c r="B2968" s="37" t="s">
        <v>7845</v>
      </c>
      <c r="C2968" s="37" t="s">
        <v>2316</v>
      </c>
      <c r="D2968" s="37" t="s">
        <v>2320</v>
      </c>
      <c r="E2968" s="38" t="s">
        <v>7846</v>
      </c>
    </row>
    <row r="2969" spans="1:5" x14ac:dyDescent="0.2">
      <c r="A2969" s="39">
        <v>2636</v>
      </c>
      <c r="B2969" s="37" t="s">
        <v>7847</v>
      </c>
      <c r="C2969" s="37" t="s">
        <v>2316</v>
      </c>
      <c r="D2969" s="37" t="s">
        <v>2320</v>
      </c>
      <c r="E2969" s="38" t="s">
        <v>7848</v>
      </c>
    </row>
    <row r="2970" spans="1:5" x14ac:dyDescent="0.2">
      <c r="A2970" s="39">
        <v>2637</v>
      </c>
      <c r="B2970" s="37" t="s">
        <v>7849</v>
      </c>
      <c r="C2970" s="37" t="s">
        <v>2316</v>
      </c>
      <c r="D2970" s="37" t="s">
        <v>2320</v>
      </c>
      <c r="E2970" s="38" t="s">
        <v>7850</v>
      </c>
    </row>
    <row r="2971" spans="1:5" x14ac:dyDescent="0.2">
      <c r="A2971" s="39">
        <v>2638</v>
      </c>
      <c r="B2971" s="37" t="s">
        <v>7851</v>
      </c>
      <c r="C2971" s="37" t="s">
        <v>2316</v>
      </c>
      <c r="D2971" s="37" t="s">
        <v>2320</v>
      </c>
      <c r="E2971" s="38" t="s">
        <v>7852</v>
      </c>
    </row>
    <row r="2972" spans="1:5" x14ac:dyDescent="0.2">
      <c r="A2972" s="39">
        <v>2639</v>
      </c>
      <c r="B2972" s="37" t="s">
        <v>7853</v>
      </c>
      <c r="C2972" s="37" t="s">
        <v>2316</v>
      </c>
      <c r="D2972" s="37" t="s">
        <v>2320</v>
      </c>
      <c r="E2972" s="38" t="s">
        <v>6272</v>
      </c>
    </row>
    <row r="2973" spans="1:5" x14ac:dyDescent="0.2">
      <c r="A2973" s="39">
        <v>2644</v>
      </c>
      <c r="B2973" s="37" t="s">
        <v>7854</v>
      </c>
      <c r="C2973" s="37" t="s">
        <v>2316</v>
      </c>
      <c r="D2973" s="37" t="s">
        <v>2320</v>
      </c>
      <c r="E2973" s="38" t="s">
        <v>7855</v>
      </c>
    </row>
    <row r="2974" spans="1:5" x14ac:dyDescent="0.2">
      <c r="A2974" s="39">
        <v>2643</v>
      </c>
      <c r="B2974" s="37" t="s">
        <v>7856</v>
      </c>
      <c r="C2974" s="37" t="s">
        <v>2316</v>
      </c>
      <c r="D2974" s="37" t="s">
        <v>2320</v>
      </c>
      <c r="E2974" s="38" t="s">
        <v>3192</v>
      </c>
    </row>
    <row r="2975" spans="1:5" x14ac:dyDescent="0.2">
      <c r="A2975" s="39">
        <v>2640</v>
      </c>
      <c r="B2975" s="37" t="s">
        <v>7857</v>
      </c>
      <c r="C2975" s="37" t="s">
        <v>2316</v>
      </c>
      <c r="D2975" s="37" t="s">
        <v>2320</v>
      </c>
      <c r="E2975" s="38" t="s">
        <v>7858</v>
      </c>
    </row>
    <row r="2976" spans="1:5" x14ac:dyDescent="0.2">
      <c r="A2976" s="39">
        <v>2642</v>
      </c>
      <c r="B2976" s="37" t="s">
        <v>7859</v>
      </c>
      <c r="C2976" s="37" t="s">
        <v>2316</v>
      </c>
      <c r="D2976" s="37" t="s">
        <v>2320</v>
      </c>
      <c r="E2976" s="38" t="s">
        <v>7860</v>
      </c>
    </row>
    <row r="2977" spans="1:5" x14ac:dyDescent="0.2">
      <c r="A2977" s="39">
        <v>38943</v>
      </c>
      <c r="B2977" s="37" t="s">
        <v>7861</v>
      </c>
      <c r="C2977" s="37" t="s">
        <v>2316</v>
      </c>
      <c r="D2977" s="37" t="s">
        <v>2320</v>
      </c>
      <c r="E2977" s="38" t="s">
        <v>3078</v>
      </c>
    </row>
    <row r="2978" spans="1:5" x14ac:dyDescent="0.2">
      <c r="A2978" s="39">
        <v>38944</v>
      </c>
      <c r="B2978" s="37" t="s">
        <v>7862</v>
      </c>
      <c r="C2978" s="37" t="s">
        <v>2316</v>
      </c>
      <c r="D2978" s="37" t="s">
        <v>2320</v>
      </c>
      <c r="E2978" s="38" t="s">
        <v>5273</v>
      </c>
    </row>
    <row r="2979" spans="1:5" x14ac:dyDescent="0.2">
      <c r="A2979" s="39">
        <v>38945</v>
      </c>
      <c r="B2979" s="37" t="s">
        <v>7863</v>
      </c>
      <c r="C2979" s="37" t="s">
        <v>2316</v>
      </c>
      <c r="D2979" s="37" t="s">
        <v>2320</v>
      </c>
      <c r="E2979" s="38" t="s">
        <v>7864</v>
      </c>
    </row>
    <row r="2980" spans="1:5" x14ac:dyDescent="0.2">
      <c r="A2980" s="39">
        <v>38946</v>
      </c>
      <c r="B2980" s="37" t="s">
        <v>7865</v>
      </c>
      <c r="C2980" s="37" t="s">
        <v>2316</v>
      </c>
      <c r="D2980" s="37" t="s">
        <v>2320</v>
      </c>
      <c r="E2980" s="38" t="s">
        <v>2503</v>
      </c>
    </row>
    <row r="2981" spans="1:5" x14ac:dyDescent="0.2">
      <c r="A2981" s="39">
        <v>39308</v>
      </c>
      <c r="B2981" s="37" t="s">
        <v>7866</v>
      </c>
      <c r="C2981" s="37" t="s">
        <v>2316</v>
      </c>
      <c r="D2981" s="37" t="s">
        <v>2320</v>
      </c>
      <c r="E2981" s="38" t="s">
        <v>7867</v>
      </c>
    </row>
    <row r="2982" spans="1:5" x14ac:dyDescent="0.2">
      <c r="A2982" s="39">
        <v>39309</v>
      </c>
      <c r="B2982" s="37" t="s">
        <v>7868</v>
      </c>
      <c r="C2982" s="37" t="s">
        <v>2316</v>
      </c>
      <c r="D2982" s="37" t="s">
        <v>2320</v>
      </c>
      <c r="E2982" s="38" t="s">
        <v>7869</v>
      </c>
    </row>
    <row r="2983" spans="1:5" x14ac:dyDescent="0.2">
      <c r="A2983" s="39">
        <v>39310</v>
      </c>
      <c r="B2983" s="37" t="s">
        <v>7870</v>
      </c>
      <c r="C2983" s="37" t="s">
        <v>2316</v>
      </c>
      <c r="D2983" s="37" t="s">
        <v>2320</v>
      </c>
      <c r="E2983" s="38" t="s">
        <v>7871</v>
      </c>
    </row>
    <row r="2984" spans="1:5" x14ac:dyDescent="0.2">
      <c r="A2984" s="39">
        <v>39311</v>
      </c>
      <c r="B2984" s="37" t="s">
        <v>7872</v>
      </c>
      <c r="C2984" s="37" t="s">
        <v>2316</v>
      </c>
      <c r="D2984" s="37" t="s">
        <v>2320</v>
      </c>
      <c r="E2984" s="38" t="s">
        <v>7873</v>
      </c>
    </row>
    <row r="2985" spans="1:5" x14ac:dyDescent="0.2">
      <c r="A2985" s="39">
        <v>39855</v>
      </c>
      <c r="B2985" s="37" t="s">
        <v>7874</v>
      </c>
      <c r="C2985" s="37" t="s">
        <v>2316</v>
      </c>
      <c r="D2985" s="37" t="s">
        <v>2320</v>
      </c>
      <c r="E2985" s="38" t="s">
        <v>7875</v>
      </c>
    </row>
    <row r="2986" spans="1:5" x14ac:dyDescent="0.2">
      <c r="A2986" s="39">
        <v>39856</v>
      </c>
      <c r="B2986" s="37" t="s">
        <v>7876</v>
      </c>
      <c r="C2986" s="37" t="s">
        <v>2316</v>
      </c>
      <c r="D2986" s="37" t="s">
        <v>2320</v>
      </c>
      <c r="E2986" s="38" t="s">
        <v>7877</v>
      </c>
    </row>
    <row r="2987" spans="1:5" x14ac:dyDescent="0.2">
      <c r="A2987" s="39">
        <v>39857</v>
      </c>
      <c r="B2987" s="37" t="s">
        <v>7878</v>
      </c>
      <c r="C2987" s="37" t="s">
        <v>2316</v>
      </c>
      <c r="D2987" s="37" t="s">
        <v>2320</v>
      </c>
      <c r="E2987" s="38" t="s">
        <v>5710</v>
      </c>
    </row>
    <row r="2988" spans="1:5" x14ac:dyDescent="0.2">
      <c r="A2988" s="39">
        <v>39858</v>
      </c>
      <c r="B2988" s="37" t="s">
        <v>7879</v>
      </c>
      <c r="C2988" s="37" t="s">
        <v>2316</v>
      </c>
      <c r="D2988" s="37" t="s">
        <v>2320</v>
      </c>
      <c r="E2988" s="38" t="s">
        <v>7880</v>
      </c>
    </row>
    <row r="2989" spans="1:5" x14ac:dyDescent="0.2">
      <c r="A2989" s="39">
        <v>39859</v>
      </c>
      <c r="B2989" s="37" t="s">
        <v>7881</v>
      </c>
      <c r="C2989" s="37" t="s">
        <v>2316</v>
      </c>
      <c r="D2989" s="37" t="s">
        <v>2320</v>
      </c>
      <c r="E2989" s="38" t="s">
        <v>7882</v>
      </c>
    </row>
    <row r="2990" spans="1:5" x14ac:dyDescent="0.2">
      <c r="A2990" s="39">
        <v>39860</v>
      </c>
      <c r="B2990" s="37" t="s">
        <v>7883</v>
      </c>
      <c r="C2990" s="37" t="s">
        <v>2316</v>
      </c>
      <c r="D2990" s="37" t="s">
        <v>2320</v>
      </c>
      <c r="E2990" s="38" t="s">
        <v>7884</v>
      </c>
    </row>
    <row r="2991" spans="1:5" x14ac:dyDescent="0.2">
      <c r="A2991" s="39">
        <v>39861</v>
      </c>
      <c r="B2991" s="37" t="s">
        <v>7885</v>
      </c>
      <c r="C2991" s="37" t="s">
        <v>2316</v>
      </c>
      <c r="D2991" s="37" t="s">
        <v>2320</v>
      </c>
      <c r="E2991" s="38" t="s">
        <v>7648</v>
      </c>
    </row>
    <row r="2992" spans="1:5" x14ac:dyDescent="0.2">
      <c r="A2992" s="39">
        <v>38447</v>
      </c>
      <c r="B2992" s="37" t="s">
        <v>7886</v>
      </c>
      <c r="C2992" s="37" t="s">
        <v>2316</v>
      </c>
      <c r="D2992" s="37" t="s">
        <v>2320</v>
      </c>
      <c r="E2992" s="38" t="s">
        <v>7887</v>
      </c>
    </row>
    <row r="2993" spans="1:5" x14ac:dyDescent="0.2">
      <c r="A2993" s="39">
        <v>36320</v>
      </c>
      <c r="B2993" s="37" t="s">
        <v>7888</v>
      </c>
      <c r="C2993" s="37" t="s">
        <v>2316</v>
      </c>
      <c r="D2993" s="37" t="s">
        <v>2320</v>
      </c>
      <c r="E2993" s="38" t="s">
        <v>3300</v>
      </c>
    </row>
    <row r="2994" spans="1:5" x14ac:dyDescent="0.2">
      <c r="A2994" s="39">
        <v>36324</v>
      </c>
      <c r="B2994" s="37" t="s">
        <v>7889</v>
      </c>
      <c r="C2994" s="37" t="s">
        <v>2316</v>
      </c>
      <c r="D2994" s="37" t="s">
        <v>2320</v>
      </c>
      <c r="E2994" s="38" t="s">
        <v>3912</v>
      </c>
    </row>
    <row r="2995" spans="1:5" x14ac:dyDescent="0.2">
      <c r="A2995" s="39">
        <v>38441</v>
      </c>
      <c r="B2995" s="37" t="s">
        <v>7890</v>
      </c>
      <c r="C2995" s="37" t="s">
        <v>2316</v>
      </c>
      <c r="D2995" s="37" t="s">
        <v>2320</v>
      </c>
      <c r="E2995" s="38" t="s">
        <v>7891</v>
      </c>
    </row>
    <row r="2996" spans="1:5" x14ac:dyDescent="0.2">
      <c r="A2996" s="39">
        <v>38442</v>
      </c>
      <c r="B2996" s="37" t="s">
        <v>7892</v>
      </c>
      <c r="C2996" s="37" t="s">
        <v>2316</v>
      </c>
      <c r="D2996" s="37" t="s">
        <v>2320</v>
      </c>
      <c r="E2996" s="38" t="s">
        <v>2455</v>
      </c>
    </row>
    <row r="2997" spans="1:5" x14ac:dyDescent="0.2">
      <c r="A2997" s="39">
        <v>38443</v>
      </c>
      <c r="B2997" s="37" t="s">
        <v>7893</v>
      </c>
      <c r="C2997" s="37" t="s">
        <v>2316</v>
      </c>
      <c r="D2997" s="37" t="s">
        <v>2320</v>
      </c>
      <c r="E2997" s="38" t="s">
        <v>7894</v>
      </c>
    </row>
    <row r="2998" spans="1:5" x14ac:dyDescent="0.2">
      <c r="A2998" s="39">
        <v>38444</v>
      </c>
      <c r="B2998" s="37" t="s">
        <v>7895</v>
      </c>
      <c r="C2998" s="37" t="s">
        <v>2316</v>
      </c>
      <c r="D2998" s="37" t="s">
        <v>2320</v>
      </c>
      <c r="E2998" s="38" t="s">
        <v>7896</v>
      </c>
    </row>
    <row r="2999" spans="1:5" x14ac:dyDescent="0.2">
      <c r="A2999" s="39">
        <v>38445</v>
      </c>
      <c r="B2999" s="37" t="s">
        <v>7897</v>
      </c>
      <c r="C2999" s="37" t="s">
        <v>2316</v>
      </c>
      <c r="D2999" s="37" t="s">
        <v>2320</v>
      </c>
      <c r="E2999" s="38" t="s">
        <v>5356</v>
      </c>
    </row>
    <row r="3000" spans="1:5" x14ac:dyDescent="0.2">
      <c r="A3000" s="39">
        <v>38446</v>
      </c>
      <c r="B3000" s="37" t="s">
        <v>7898</v>
      </c>
      <c r="C3000" s="37" t="s">
        <v>2316</v>
      </c>
      <c r="D3000" s="37" t="s">
        <v>2320</v>
      </c>
      <c r="E3000" s="38" t="s">
        <v>7899</v>
      </c>
    </row>
    <row r="3001" spans="1:5" x14ac:dyDescent="0.2">
      <c r="A3001" s="39">
        <v>3867</v>
      </c>
      <c r="B3001" s="37" t="s">
        <v>7900</v>
      </c>
      <c r="C3001" s="37" t="s">
        <v>2316</v>
      </c>
      <c r="D3001" s="37" t="s">
        <v>2320</v>
      </c>
      <c r="E3001" s="38" t="s">
        <v>7901</v>
      </c>
    </row>
    <row r="3002" spans="1:5" x14ac:dyDescent="0.2">
      <c r="A3002" s="39">
        <v>3861</v>
      </c>
      <c r="B3002" s="37" t="s">
        <v>7902</v>
      </c>
      <c r="C3002" s="37" t="s">
        <v>2316</v>
      </c>
      <c r="D3002" s="37" t="s">
        <v>2320</v>
      </c>
      <c r="E3002" s="38" t="s">
        <v>3853</v>
      </c>
    </row>
    <row r="3003" spans="1:5" x14ac:dyDescent="0.2">
      <c r="A3003" s="39">
        <v>3904</v>
      </c>
      <c r="B3003" s="37" t="s">
        <v>7903</v>
      </c>
      <c r="C3003" s="37" t="s">
        <v>2316</v>
      </c>
      <c r="D3003" s="37" t="s">
        <v>2320</v>
      </c>
      <c r="E3003" s="38" t="s">
        <v>6136</v>
      </c>
    </row>
    <row r="3004" spans="1:5" x14ac:dyDescent="0.2">
      <c r="A3004" s="39">
        <v>3903</v>
      </c>
      <c r="B3004" s="37" t="s">
        <v>7904</v>
      </c>
      <c r="C3004" s="37" t="s">
        <v>2316</v>
      </c>
      <c r="D3004" s="37" t="s">
        <v>2320</v>
      </c>
      <c r="E3004" s="38" t="s">
        <v>4302</v>
      </c>
    </row>
    <row r="3005" spans="1:5" x14ac:dyDescent="0.2">
      <c r="A3005" s="39">
        <v>3862</v>
      </c>
      <c r="B3005" s="37" t="s">
        <v>7905</v>
      </c>
      <c r="C3005" s="37" t="s">
        <v>2316</v>
      </c>
      <c r="D3005" s="37" t="s">
        <v>2320</v>
      </c>
      <c r="E3005" s="38" t="s">
        <v>7906</v>
      </c>
    </row>
    <row r="3006" spans="1:5" x14ac:dyDescent="0.2">
      <c r="A3006" s="39">
        <v>3863</v>
      </c>
      <c r="B3006" s="37" t="s">
        <v>7907</v>
      </c>
      <c r="C3006" s="37" t="s">
        <v>2316</v>
      </c>
      <c r="D3006" s="37" t="s">
        <v>2320</v>
      </c>
      <c r="E3006" s="38" t="s">
        <v>7908</v>
      </c>
    </row>
    <row r="3007" spans="1:5" x14ac:dyDescent="0.2">
      <c r="A3007" s="39">
        <v>3864</v>
      </c>
      <c r="B3007" s="37" t="s">
        <v>7909</v>
      </c>
      <c r="C3007" s="37" t="s">
        <v>2316</v>
      </c>
      <c r="D3007" s="37" t="s">
        <v>2320</v>
      </c>
      <c r="E3007" s="38" t="s">
        <v>7910</v>
      </c>
    </row>
    <row r="3008" spans="1:5" x14ac:dyDescent="0.2">
      <c r="A3008" s="39">
        <v>3865</v>
      </c>
      <c r="B3008" s="37" t="s">
        <v>7911</v>
      </c>
      <c r="C3008" s="37" t="s">
        <v>2316</v>
      </c>
      <c r="D3008" s="37" t="s">
        <v>2320</v>
      </c>
      <c r="E3008" s="38" t="s">
        <v>7093</v>
      </c>
    </row>
    <row r="3009" spans="1:5" x14ac:dyDescent="0.2">
      <c r="A3009" s="39">
        <v>3866</v>
      </c>
      <c r="B3009" s="37" t="s">
        <v>7912</v>
      </c>
      <c r="C3009" s="37" t="s">
        <v>2316</v>
      </c>
      <c r="D3009" s="37" t="s">
        <v>2320</v>
      </c>
      <c r="E3009" s="38" t="s">
        <v>3032</v>
      </c>
    </row>
    <row r="3010" spans="1:5" x14ac:dyDescent="0.2">
      <c r="A3010" s="39">
        <v>3902</v>
      </c>
      <c r="B3010" s="37" t="s">
        <v>7913</v>
      </c>
      <c r="C3010" s="37" t="s">
        <v>2316</v>
      </c>
      <c r="D3010" s="37" t="s">
        <v>2320</v>
      </c>
      <c r="E3010" s="38" t="s">
        <v>7914</v>
      </c>
    </row>
    <row r="3011" spans="1:5" x14ac:dyDescent="0.2">
      <c r="A3011" s="39">
        <v>3878</v>
      </c>
      <c r="B3011" s="37" t="s">
        <v>7915</v>
      </c>
      <c r="C3011" s="37" t="s">
        <v>2316</v>
      </c>
      <c r="D3011" s="37" t="s">
        <v>2320</v>
      </c>
      <c r="E3011" s="38" t="s">
        <v>7916</v>
      </c>
    </row>
    <row r="3012" spans="1:5" x14ac:dyDescent="0.2">
      <c r="A3012" s="39">
        <v>3877</v>
      </c>
      <c r="B3012" s="37" t="s">
        <v>7917</v>
      </c>
      <c r="C3012" s="37" t="s">
        <v>2316</v>
      </c>
      <c r="D3012" s="37" t="s">
        <v>2320</v>
      </c>
      <c r="E3012" s="38" t="s">
        <v>6476</v>
      </c>
    </row>
    <row r="3013" spans="1:5" x14ac:dyDescent="0.2">
      <c r="A3013" s="39">
        <v>3879</v>
      </c>
      <c r="B3013" s="37" t="s">
        <v>7918</v>
      </c>
      <c r="C3013" s="37" t="s">
        <v>2316</v>
      </c>
      <c r="D3013" s="37" t="s">
        <v>2320</v>
      </c>
      <c r="E3013" s="38" t="s">
        <v>7919</v>
      </c>
    </row>
    <row r="3014" spans="1:5" x14ac:dyDescent="0.2">
      <c r="A3014" s="39">
        <v>3880</v>
      </c>
      <c r="B3014" s="37" t="s">
        <v>7920</v>
      </c>
      <c r="C3014" s="37" t="s">
        <v>2316</v>
      </c>
      <c r="D3014" s="37" t="s">
        <v>2320</v>
      </c>
      <c r="E3014" s="38" t="s">
        <v>7921</v>
      </c>
    </row>
    <row r="3015" spans="1:5" x14ac:dyDescent="0.2">
      <c r="A3015" s="39">
        <v>12892</v>
      </c>
      <c r="B3015" s="37" t="s">
        <v>7922</v>
      </c>
      <c r="C3015" s="37" t="s">
        <v>3194</v>
      </c>
      <c r="D3015" s="37" t="s">
        <v>2320</v>
      </c>
      <c r="E3015" s="38" t="s">
        <v>7923</v>
      </c>
    </row>
    <row r="3016" spans="1:5" x14ac:dyDescent="0.2">
      <c r="A3016" s="39">
        <v>3883</v>
      </c>
      <c r="B3016" s="37" t="s">
        <v>7924</v>
      </c>
      <c r="C3016" s="37" t="s">
        <v>2316</v>
      </c>
      <c r="D3016" s="37" t="s">
        <v>2320</v>
      </c>
      <c r="E3016" s="38" t="s">
        <v>7925</v>
      </c>
    </row>
    <row r="3017" spans="1:5" x14ac:dyDescent="0.2">
      <c r="A3017" s="39">
        <v>3876</v>
      </c>
      <c r="B3017" s="37" t="s">
        <v>7926</v>
      </c>
      <c r="C3017" s="37" t="s">
        <v>2316</v>
      </c>
      <c r="D3017" s="37" t="s">
        <v>2320</v>
      </c>
      <c r="E3017" s="38" t="s">
        <v>7927</v>
      </c>
    </row>
    <row r="3018" spans="1:5" x14ac:dyDescent="0.2">
      <c r="A3018" s="39">
        <v>3884</v>
      </c>
      <c r="B3018" s="37" t="s">
        <v>7928</v>
      </c>
      <c r="C3018" s="37" t="s">
        <v>2316</v>
      </c>
      <c r="D3018" s="37" t="s">
        <v>2320</v>
      </c>
      <c r="E3018" s="38" t="s">
        <v>2813</v>
      </c>
    </row>
    <row r="3019" spans="1:5" x14ac:dyDescent="0.2">
      <c r="A3019" s="39">
        <v>3837</v>
      </c>
      <c r="B3019" s="37" t="s">
        <v>7929</v>
      </c>
      <c r="C3019" s="37" t="s">
        <v>2316</v>
      </c>
      <c r="D3019" s="37" t="s">
        <v>2320</v>
      </c>
      <c r="E3019" s="38" t="s">
        <v>7930</v>
      </c>
    </row>
    <row r="3020" spans="1:5" x14ac:dyDescent="0.2">
      <c r="A3020" s="39">
        <v>3845</v>
      </c>
      <c r="B3020" s="37" t="s">
        <v>7931</v>
      </c>
      <c r="C3020" s="37" t="s">
        <v>2316</v>
      </c>
      <c r="D3020" s="37" t="s">
        <v>2320</v>
      </c>
      <c r="E3020" s="38" t="s">
        <v>7932</v>
      </c>
    </row>
    <row r="3021" spans="1:5" x14ac:dyDescent="0.2">
      <c r="A3021" s="39">
        <v>11045</v>
      </c>
      <c r="B3021" s="37" t="s">
        <v>7933</v>
      </c>
      <c r="C3021" s="37" t="s">
        <v>2316</v>
      </c>
      <c r="D3021" s="37" t="s">
        <v>2320</v>
      </c>
      <c r="E3021" s="38" t="s">
        <v>7934</v>
      </c>
    </row>
    <row r="3022" spans="1:5" x14ac:dyDescent="0.2">
      <c r="A3022" s="39">
        <v>20170</v>
      </c>
      <c r="B3022" s="37" t="s">
        <v>7935</v>
      </c>
      <c r="C3022" s="37" t="s">
        <v>2316</v>
      </c>
      <c r="D3022" s="37" t="s">
        <v>2320</v>
      </c>
      <c r="E3022" s="38" t="s">
        <v>7936</v>
      </c>
    </row>
    <row r="3023" spans="1:5" x14ac:dyDescent="0.2">
      <c r="A3023" s="39">
        <v>20171</v>
      </c>
      <c r="B3023" s="37" t="s">
        <v>7937</v>
      </c>
      <c r="C3023" s="37" t="s">
        <v>2316</v>
      </c>
      <c r="D3023" s="37" t="s">
        <v>2320</v>
      </c>
      <c r="E3023" s="38" t="s">
        <v>7938</v>
      </c>
    </row>
    <row r="3024" spans="1:5" x14ac:dyDescent="0.2">
      <c r="A3024" s="39">
        <v>20167</v>
      </c>
      <c r="B3024" s="37" t="s">
        <v>7939</v>
      </c>
      <c r="C3024" s="37" t="s">
        <v>2316</v>
      </c>
      <c r="D3024" s="37" t="s">
        <v>2320</v>
      </c>
      <c r="E3024" s="38" t="s">
        <v>7940</v>
      </c>
    </row>
    <row r="3025" spans="1:5" x14ac:dyDescent="0.2">
      <c r="A3025" s="39">
        <v>20168</v>
      </c>
      <c r="B3025" s="37" t="s">
        <v>7941</v>
      </c>
      <c r="C3025" s="37" t="s">
        <v>2316</v>
      </c>
      <c r="D3025" s="37" t="s">
        <v>2320</v>
      </c>
      <c r="E3025" s="38" t="s">
        <v>7942</v>
      </c>
    </row>
    <row r="3026" spans="1:5" x14ac:dyDescent="0.2">
      <c r="A3026" s="39">
        <v>20169</v>
      </c>
      <c r="B3026" s="37" t="s">
        <v>7943</v>
      </c>
      <c r="C3026" s="37" t="s">
        <v>2316</v>
      </c>
      <c r="D3026" s="37" t="s">
        <v>2320</v>
      </c>
      <c r="E3026" s="38" t="s">
        <v>3622</v>
      </c>
    </row>
    <row r="3027" spans="1:5" x14ac:dyDescent="0.2">
      <c r="A3027" s="39">
        <v>3899</v>
      </c>
      <c r="B3027" s="37" t="s">
        <v>7944</v>
      </c>
      <c r="C3027" s="37" t="s">
        <v>2316</v>
      </c>
      <c r="D3027" s="37" t="s">
        <v>2320</v>
      </c>
      <c r="E3027" s="38" t="s">
        <v>6692</v>
      </c>
    </row>
    <row r="3028" spans="1:5" x14ac:dyDescent="0.2">
      <c r="A3028" s="39">
        <v>38676</v>
      </c>
      <c r="B3028" s="37" t="s">
        <v>7945</v>
      </c>
      <c r="C3028" s="37" t="s">
        <v>2316</v>
      </c>
      <c r="D3028" s="37" t="s">
        <v>2320</v>
      </c>
      <c r="E3028" s="38" t="s">
        <v>4323</v>
      </c>
    </row>
    <row r="3029" spans="1:5" x14ac:dyDescent="0.2">
      <c r="A3029" s="39">
        <v>3897</v>
      </c>
      <c r="B3029" s="37" t="s">
        <v>7946</v>
      </c>
      <c r="C3029" s="37" t="s">
        <v>2316</v>
      </c>
      <c r="D3029" s="37" t="s">
        <v>2320</v>
      </c>
      <c r="E3029" s="38" t="s">
        <v>3680</v>
      </c>
    </row>
    <row r="3030" spans="1:5" x14ac:dyDescent="0.2">
      <c r="A3030" s="39">
        <v>3875</v>
      </c>
      <c r="B3030" s="37" t="s">
        <v>7947</v>
      </c>
      <c r="C3030" s="37" t="s">
        <v>2316</v>
      </c>
      <c r="D3030" s="37" t="s">
        <v>2320</v>
      </c>
      <c r="E3030" s="38" t="s">
        <v>3309</v>
      </c>
    </row>
    <row r="3031" spans="1:5" x14ac:dyDescent="0.2">
      <c r="A3031" s="39">
        <v>3898</v>
      </c>
      <c r="B3031" s="37" t="s">
        <v>7948</v>
      </c>
      <c r="C3031" s="37" t="s">
        <v>2316</v>
      </c>
      <c r="D3031" s="37" t="s">
        <v>2320</v>
      </c>
      <c r="E3031" s="38" t="s">
        <v>7949</v>
      </c>
    </row>
    <row r="3032" spans="1:5" x14ac:dyDescent="0.2">
      <c r="A3032" s="39">
        <v>3855</v>
      </c>
      <c r="B3032" s="37" t="s">
        <v>7950</v>
      </c>
      <c r="C3032" s="37" t="s">
        <v>2316</v>
      </c>
      <c r="D3032" s="37" t="s">
        <v>2320</v>
      </c>
      <c r="E3032" s="38" t="s">
        <v>7951</v>
      </c>
    </row>
    <row r="3033" spans="1:5" x14ac:dyDescent="0.2">
      <c r="A3033" s="39">
        <v>3874</v>
      </c>
      <c r="B3033" s="37" t="s">
        <v>7952</v>
      </c>
      <c r="C3033" s="37" t="s">
        <v>2316</v>
      </c>
      <c r="D3033" s="37" t="s">
        <v>2320</v>
      </c>
      <c r="E3033" s="38" t="s">
        <v>7953</v>
      </c>
    </row>
    <row r="3034" spans="1:5" x14ac:dyDescent="0.2">
      <c r="A3034" s="39">
        <v>3870</v>
      </c>
      <c r="B3034" s="37" t="s">
        <v>7954</v>
      </c>
      <c r="C3034" s="37" t="s">
        <v>2316</v>
      </c>
      <c r="D3034" s="37" t="s">
        <v>2320</v>
      </c>
      <c r="E3034" s="38" t="s">
        <v>7955</v>
      </c>
    </row>
    <row r="3035" spans="1:5" x14ac:dyDescent="0.2">
      <c r="A3035" s="39">
        <v>38678</v>
      </c>
      <c r="B3035" s="37" t="s">
        <v>7956</v>
      </c>
      <c r="C3035" s="37" t="s">
        <v>2316</v>
      </c>
      <c r="D3035" s="37" t="s">
        <v>2320</v>
      </c>
      <c r="E3035" s="38" t="s">
        <v>3481</v>
      </c>
    </row>
    <row r="3036" spans="1:5" x14ac:dyDescent="0.2">
      <c r="A3036" s="39">
        <v>3859</v>
      </c>
      <c r="B3036" s="37" t="s">
        <v>7957</v>
      </c>
      <c r="C3036" s="37" t="s">
        <v>2316</v>
      </c>
      <c r="D3036" s="37" t="s">
        <v>2320</v>
      </c>
      <c r="E3036" s="38" t="s">
        <v>7958</v>
      </c>
    </row>
    <row r="3037" spans="1:5" x14ac:dyDescent="0.2">
      <c r="A3037" s="39">
        <v>3856</v>
      </c>
      <c r="B3037" s="37" t="s">
        <v>7959</v>
      </c>
      <c r="C3037" s="37" t="s">
        <v>2316</v>
      </c>
      <c r="D3037" s="37" t="s">
        <v>2320</v>
      </c>
      <c r="E3037" s="38" t="s">
        <v>3347</v>
      </c>
    </row>
    <row r="3038" spans="1:5" x14ac:dyDescent="0.2">
      <c r="A3038" s="39">
        <v>3906</v>
      </c>
      <c r="B3038" s="37" t="s">
        <v>7960</v>
      </c>
      <c r="C3038" s="37" t="s">
        <v>2316</v>
      </c>
      <c r="D3038" s="37" t="s">
        <v>2320</v>
      </c>
      <c r="E3038" s="38" t="s">
        <v>7493</v>
      </c>
    </row>
    <row r="3039" spans="1:5" x14ac:dyDescent="0.2">
      <c r="A3039" s="39">
        <v>3860</v>
      </c>
      <c r="B3039" s="37" t="s">
        <v>7961</v>
      </c>
      <c r="C3039" s="37" t="s">
        <v>2316</v>
      </c>
      <c r="D3039" s="37" t="s">
        <v>2320</v>
      </c>
      <c r="E3039" s="38" t="s">
        <v>7962</v>
      </c>
    </row>
    <row r="3040" spans="1:5" x14ac:dyDescent="0.2">
      <c r="A3040" s="39">
        <v>3905</v>
      </c>
      <c r="B3040" s="37" t="s">
        <v>7963</v>
      </c>
      <c r="C3040" s="37" t="s">
        <v>2316</v>
      </c>
      <c r="D3040" s="37" t="s">
        <v>2320</v>
      </c>
      <c r="E3040" s="38" t="s">
        <v>7964</v>
      </c>
    </row>
    <row r="3041" spans="1:5" x14ac:dyDescent="0.2">
      <c r="A3041" s="39">
        <v>3871</v>
      </c>
      <c r="B3041" s="37" t="s">
        <v>7965</v>
      </c>
      <c r="C3041" s="37" t="s">
        <v>2316</v>
      </c>
      <c r="D3041" s="37" t="s">
        <v>2320</v>
      </c>
      <c r="E3041" s="38" t="s">
        <v>7966</v>
      </c>
    </row>
    <row r="3042" spans="1:5" x14ac:dyDescent="0.2">
      <c r="A3042" s="39">
        <v>37429</v>
      </c>
      <c r="B3042" s="37" t="s">
        <v>7967</v>
      </c>
      <c r="C3042" s="37" t="s">
        <v>2316</v>
      </c>
      <c r="D3042" s="37" t="s">
        <v>2320</v>
      </c>
      <c r="E3042" s="38" t="s">
        <v>7968</v>
      </c>
    </row>
    <row r="3043" spans="1:5" x14ac:dyDescent="0.2">
      <c r="A3043" s="39">
        <v>37426</v>
      </c>
      <c r="B3043" s="37" t="s">
        <v>7969</v>
      </c>
      <c r="C3043" s="37" t="s">
        <v>2316</v>
      </c>
      <c r="D3043" s="37" t="s">
        <v>2320</v>
      </c>
      <c r="E3043" s="38" t="s">
        <v>7970</v>
      </c>
    </row>
    <row r="3044" spans="1:5" x14ac:dyDescent="0.2">
      <c r="A3044" s="39">
        <v>37427</v>
      </c>
      <c r="B3044" s="37" t="s">
        <v>7971</v>
      </c>
      <c r="C3044" s="37" t="s">
        <v>2316</v>
      </c>
      <c r="D3044" s="37" t="s">
        <v>2320</v>
      </c>
      <c r="E3044" s="38" t="s">
        <v>7972</v>
      </c>
    </row>
    <row r="3045" spans="1:5" x14ac:dyDescent="0.2">
      <c r="A3045" s="39">
        <v>37424</v>
      </c>
      <c r="B3045" s="37" t="s">
        <v>7973</v>
      </c>
      <c r="C3045" s="37" t="s">
        <v>2316</v>
      </c>
      <c r="D3045" s="37" t="s">
        <v>2320</v>
      </c>
      <c r="E3045" s="38" t="s">
        <v>4678</v>
      </c>
    </row>
    <row r="3046" spans="1:5" x14ac:dyDescent="0.2">
      <c r="A3046" s="39">
        <v>37428</v>
      </c>
      <c r="B3046" s="37" t="s">
        <v>7974</v>
      </c>
      <c r="C3046" s="37" t="s">
        <v>2316</v>
      </c>
      <c r="D3046" s="37" t="s">
        <v>2320</v>
      </c>
      <c r="E3046" s="38" t="s">
        <v>7975</v>
      </c>
    </row>
    <row r="3047" spans="1:5" x14ac:dyDescent="0.2">
      <c r="A3047" s="39">
        <v>37425</v>
      </c>
      <c r="B3047" s="37" t="s">
        <v>7976</v>
      </c>
      <c r="C3047" s="37" t="s">
        <v>2316</v>
      </c>
      <c r="D3047" s="37" t="s">
        <v>2320</v>
      </c>
      <c r="E3047" s="38" t="s">
        <v>7977</v>
      </c>
    </row>
    <row r="3048" spans="1:5" x14ac:dyDescent="0.2">
      <c r="A3048" s="39">
        <v>11519</v>
      </c>
      <c r="B3048" s="37" t="s">
        <v>7978</v>
      </c>
      <c r="C3048" s="37" t="s">
        <v>3194</v>
      </c>
      <c r="D3048" s="37" t="s">
        <v>2320</v>
      </c>
      <c r="E3048" s="38" t="s">
        <v>7979</v>
      </c>
    </row>
    <row r="3049" spans="1:5" x14ac:dyDescent="0.2">
      <c r="A3049" s="39">
        <v>11520</v>
      </c>
      <c r="B3049" s="37" t="s">
        <v>7980</v>
      </c>
      <c r="C3049" s="37" t="s">
        <v>3194</v>
      </c>
      <c r="D3049" s="37" t="s">
        <v>2320</v>
      </c>
      <c r="E3049" s="38" t="s">
        <v>7981</v>
      </c>
    </row>
    <row r="3050" spans="1:5" x14ac:dyDescent="0.2">
      <c r="A3050" s="39">
        <v>11518</v>
      </c>
      <c r="B3050" s="37" t="s">
        <v>7982</v>
      </c>
      <c r="C3050" s="37" t="s">
        <v>3194</v>
      </c>
      <c r="D3050" s="37" t="s">
        <v>2320</v>
      </c>
      <c r="E3050" s="38" t="s">
        <v>7983</v>
      </c>
    </row>
    <row r="3051" spans="1:5" x14ac:dyDescent="0.2">
      <c r="A3051" s="39">
        <v>38473</v>
      </c>
      <c r="B3051" s="37" t="s">
        <v>7984</v>
      </c>
      <c r="C3051" s="37" t="s">
        <v>2316</v>
      </c>
      <c r="D3051" s="37" t="s">
        <v>2320</v>
      </c>
      <c r="E3051" s="38" t="s">
        <v>7985</v>
      </c>
    </row>
    <row r="3052" spans="1:5" x14ac:dyDescent="0.2">
      <c r="A3052" s="39">
        <v>4244</v>
      </c>
      <c r="B3052" s="37" t="s">
        <v>7986</v>
      </c>
      <c r="C3052" s="37" t="s">
        <v>2660</v>
      </c>
      <c r="D3052" s="37" t="s">
        <v>2320</v>
      </c>
      <c r="E3052" s="38" t="s">
        <v>7987</v>
      </c>
    </row>
    <row r="3053" spans="1:5" x14ac:dyDescent="0.2">
      <c r="A3053" s="39">
        <v>40977</v>
      </c>
      <c r="B3053" s="37" t="s">
        <v>7988</v>
      </c>
      <c r="C3053" s="37" t="s">
        <v>2663</v>
      </c>
      <c r="D3053" s="37" t="s">
        <v>2320</v>
      </c>
      <c r="E3053" s="38" t="s">
        <v>7989</v>
      </c>
    </row>
    <row r="3054" spans="1:5" x14ac:dyDescent="0.2">
      <c r="A3054" s="39">
        <v>4115</v>
      </c>
      <c r="B3054" s="37" t="s">
        <v>7990</v>
      </c>
      <c r="C3054" s="37" t="s">
        <v>2336</v>
      </c>
      <c r="D3054" s="37" t="s">
        <v>2320</v>
      </c>
      <c r="E3054" s="38" t="s">
        <v>7991</v>
      </c>
    </row>
    <row r="3055" spans="1:5" x14ac:dyDescent="0.2">
      <c r="A3055" s="39">
        <v>4119</v>
      </c>
      <c r="B3055" s="37" t="s">
        <v>7992</v>
      </c>
      <c r="C3055" s="37" t="s">
        <v>2336</v>
      </c>
      <c r="D3055" s="37" t="s">
        <v>2320</v>
      </c>
      <c r="E3055" s="38" t="s">
        <v>7993</v>
      </c>
    </row>
    <row r="3056" spans="1:5" x14ac:dyDescent="0.2">
      <c r="A3056" s="39">
        <v>2794</v>
      </c>
      <c r="B3056" s="37" t="s">
        <v>7994</v>
      </c>
      <c r="C3056" s="37" t="s">
        <v>2336</v>
      </c>
      <c r="D3056" s="37" t="s">
        <v>2320</v>
      </c>
      <c r="E3056" s="38" t="s">
        <v>7995</v>
      </c>
    </row>
    <row r="3057" spans="1:5" x14ac:dyDescent="0.2">
      <c r="A3057" s="39">
        <v>2788</v>
      </c>
      <c r="B3057" s="37" t="s">
        <v>7996</v>
      </c>
      <c r="C3057" s="37" t="s">
        <v>2336</v>
      </c>
      <c r="D3057" s="37" t="s">
        <v>2320</v>
      </c>
      <c r="E3057" s="38" t="s">
        <v>7997</v>
      </c>
    </row>
    <row r="3058" spans="1:5" x14ac:dyDescent="0.2">
      <c r="A3058" s="39">
        <v>4006</v>
      </c>
      <c r="B3058" s="37" t="s">
        <v>7998</v>
      </c>
      <c r="C3058" s="37" t="s">
        <v>2657</v>
      </c>
      <c r="D3058" s="37" t="s">
        <v>2320</v>
      </c>
      <c r="E3058" s="38" t="s">
        <v>7999</v>
      </c>
    </row>
    <row r="3059" spans="1:5" x14ac:dyDescent="0.2">
      <c r="A3059" s="39">
        <v>36151</v>
      </c>
      <c r="B3059" s="37" t="s">
        <v>8000</v>
      </c>
      <c r="C3059" s="37" t="s">
        <v>2316</v>
      </c>
      <c r="D3059" s="37" t="s">
        <v>2320</v>
      </c>
      <c r="E3059" s="38" t="s">
        <v>8001</v>
      </c>
    </row>
    <row r="3060" spans="1:5" x14ac:dyDescent="0.2">
      <c r="A3060" s="39">
        <v>37457</v>
      </c>
      <c r="B3060" s="37" t="s">
        <v>8002</v>
      </c>
      <c r="C3060" s="37" t="s">
        <v>2336</v>
      </c>
      <c r="D3060" s="37" t="s">
        <v>2320</v>
      </c>
      <c r="E3060" s="38" t="s">
        <v>2361</v>
      </c>
    </row>
    <row r="3061" spans="1:5" x14ac:dyDescent="0.2">
      <c r="A3061" s="39">
        <v>37456</v>
      </c>
      <c r="B3061" s="37" t="s">
        <v>8003</v>
      </c>
      <c r="C3061" s="37" t="s">
        <v>2336</v>
      </c>
      <c r="D3061" s="37" t="s">
        <v>2320</v>
      </c>
      <c r="E3061" s="38" t="s">
        <v>8004</v>
      </c>
    </row>
    <row r="3062" spans="1:5" x14ac:dyDescent="0.2">
      <c r="A3062" s="39">
        <v>37461</v>
      </c>
      <c r="B3062" s="37" t="s">
        <v>8005</v>
      </c>
      <c r="C3062" s="37" t="s">
        <v>2336</v>
      </c>
      <c r="D3062" s="37" t="s">
        <v>2320</v>
      </c>
      <c r="E3062" s="38" t="s">
        <v>8006</v>
      </c>
    </row>
    <row r="3063" spans="1:5" x14ac:dyDescent="0.2">
      <c r="A3063" s="39">
        <v>37460</v>
      </c>
      <c r="B3063" s="37" t="s">
        <v>8007</v>
      </c>
      <c r="C3063" s="37" t="s">
        <v>2336</v>
      </c>
      <c r="D3063" s="37" t="s">
        <v>2320</v>
      </c>
      <c r="E3063" s="38" t="s">
        <v>3489</v>
      </c>
    </row>
    <row r="3064" spans="1:5" x14ac:dyDescent="0.2">
      <c r="A3064" s="39">
        <v>37458</v>
      </c>
      <c r="B3064" s="37" t="s">
        <v>8008</v>
      </c>
      <c r="C3064" s="37" t="s">
        <v>2336</v>
      </c>
      <c r="D3064" s="37" t="s">
        <v>2317</v>
      </c>
      <c r="E3064" s="38" t="s">
        <v>6497</v>
      </c>
    </row>
    <row r="3065" spans="1:5" x14ac:dyDescent="0.2">
      <c r="A3065" s="39">
        <v>37454</v>
      </c>
      <c r="B3065" s="37" t="s">
        <v>8009</v>
      </c>
      <c r="C3065" s="37" t="s">
        <v>2336</v>
      </c>
      <c r="D3065" s="37" t="s">
        <v>2320</v>
      </c>
      <c r="E3065" s="38" t="s">
        <v>8010</v>
      </c>
    </row>
    <row r="3066" spans="1:5" x14ac:dyDescent="0.2">
      <c r="A3066" s="39">
        <v>37455</v>
      </c>
      <c r="B3066" s="37" t="s">
        <v>8011</v>
      </c>
      <c r="C3066" s="37" t="s">
        <v>2336</v>
      </c>
      <c r="D3066" s="37" t="s">
        <v>2320</v>
      </c>
      <c r="E3066" s="38" t="s">
        <v>8012</v>
      </c>
    </row>
    <row r="3067" spans="1:5" x14ac:dyDescent="0.2">
      <c r="A3067" s="39">
        <v>37459</v>
      </c>
      <c r="B3067" s="37" t="s">
        <v>8013</v>
      </c>
      <c r="C3067" s="37" t="s">
        <v>2336</v>
      </c>
      <c r="D3067" s="37" t="s">
        <v>2320</v>
      </c>
      <c r="E3067" s="38" t="s">
        <v>5242</v>
      </c>
    </row>
    <row r="3068" spans="1:5" x14ac:dyDescent="0.2">
      <c r="A3068" s="39">
        <v>21029</v>
      </c>
      <c r="B3068" s="37" t="s">
        <v>8014</v>
      </c>
      <c r="C3068" s="37" t="s">
        <v>2316</v>
      </c>
      <c r="D3068" s="37" t="s">
        <v>2317</v>
      </c>
      <c r="E3068" s="38" t="s">
        <v>8015</v>
      </c>
    </row>
    <row r="3069" spans="1:5" x14ac:dyDescent="0.2">
      <c r="A3069" s="39">
        <v>21030</v>
      </c>
      <c r="B3069" s="37" t="s">
        <v>8016</v>
      </c>
      <c r="C3069" s="37" t="s">
        <v>2316</v>
      </c>
      <c r="D3069" s="37" t="s">
        <v>2320</v>
      </c>
      <c r="E3069" s="38" t="s">
        <v>8017</v>
      </c>
    </row>
    <row r="3070" spans="1:5" x14ac:dyDescent="0.2">
      <c r="A3070" s="39">
        <v>21031</v>
      </c>
      <c r="B3070" s="37" t="s">
        <v>8018</v>
      </c>
      <c r="C3070" s="37" t="s">
        <v>2316</v>
      </c>
      <c r="D3070" s="37" t="s">
        <v>2320</v>
      </c>
      <c r="E3070" s="38" t="s">
        <v>8019</v>
      </c>
    </row>
    <row r="3071" spans="1:5" x14ac:dyDescent="0.2">
      <c r="A3071" s="39">
        <v>21032</v>
      </c>
      <c r="B3071" s="37" t="s">
        <v>8020</v>
      </c>
      <c r="C3071" s="37" t="s">
        <v>2316</v>
      </c>
      <c r="D3071" s="37" t="s">
        <v>2320</v>
      </c>
      <c r="E3071" s="38" t="s">
        <v>8021</v>
      </c>
    </row>
    <row r="3072" spans="1:5" x14ac:dyDescent="0.2">
      <c r="A3072" s="39">
        <v>37527</v>
      </c>
      <c r="B3072" s="37" t="s">
        <v>8022</v>
      </c>
      <c r="C3072" s="37" t="s">
        <v>2316</v>
      </c>
      <c r="D3072" s="37" t="s">
        <v>2320</v>
      </c>
      <c r="E3072" s="38" t="s">
        <v>8023</v>
      </c>
    </row>
    <row r="3073" spans="1:5" x14ac:dyDescent="0.2">
      <c r="A3073" s="39">
        <v>37528</v>
      </c>
      <c r="B3073" s="37" t="s">
        <v>8024</v>
      </c>
      <c r="C3073" s="37" t="s">
        <v>2316</v>
      </c>
      <c r="D3073" s="37" t="s">
        <v>2320</v>
      </c>
      <c r="E3073" s="38" t="s">
        <v>8025</v>
      </c>
    </row>
    <row r="3074" spans="1:5" x14ac:dyDescent="0.2">
      <c r="A3074" s="39">
        <v>37529</v>
      </c>
      <c r="B3074" s="37" t="s">
        <v>8026</v>
      </c>
      <c r="C3074" s="37" t="s">
        <v>2316</v>
      </c>
      <c r="D3074" s="37" t="s">
        <v>2320</v>
      </c>
      <c r="E3074" s="38" t="s">
        <v>8027</v>
      </c>
    </row>
    <row r="3075" spans="1:5" x14ac:dyDescent="0.2">
      <c r="A3075" s="39">
        <v>37530</v>
      </c>
      <c r="B3075" s="37" t="s">
        <v>8028</v>
      </c>
      <c r="C3075" s="37" t="s">
        <v>2316</v>
      </c>
      <c r="D3075" s="37" t="s">
        <v>2320</v>
      </c>
      <c r="E3075" s="38" t="s">
        <v>8029</v>
      </c>
    </row>
    <row r="3076" spans="1:5" x14ac:dyDescent="0.2">
      <c r="A3076" s="39">
        <v>21034</v>
      </c>
      <c r="B3076" s="37" t="s">
        <v>8030</v>
      </c>
      <c r="C3076" s="37" t="s">
        <v>2316</v>
      </c>
      <c r="D3076" s="37" t="s">
        <v>2320</v>
      </c>
      <c r="E3076" s="38" t="s">
        <v>8031</v>
      </c>
    </row>
    <row r="3077" spans="1:5" x14ac:dyDescent="0.2">
      <c r="A3077" s="39">
        <v>37531</v>
      </c>
      <c r="B3077" s="37" t="s">
        <v>8032</v>
      </c>
      <c r="C3077" s="37" t="s">
        <v>2316</v>
      </c>
      <c r="D3077" s="37" t="s">
        <v>2320</v>
      </c>
      <c r="E3077" s="38" t="s">
        <v>8033</v>
      </c>
    </row>
    <row r="3078" spans="1:5" x14ac:dyDescent="0.2">
      <c r="A3078" s="39">
        <v>21036</v>
      </c>
      <c r="B3078" s="37" t="s">
        <v>8034</v>
      </c>
      <c r="C3078" s="37" t="s">
        <v>2316</v>
      </c>
      <c r="D3078" s="37" t="s">
        <v>2320</v>
      </c>
      <c r="E3078" s="38" t="s">
        <v>8035</v>
      </c>
    </row>
    <row r="3079" spans="1:5" x14ac:dyDescent="0.2">
      <c r="A3079" s="39">
        <v>21037</v>
      </c>
      <c r="B3079" s="37" t="s">
        <v>8036</v>
      </c>
      <c r="C3079" s="37" t="s">
        <v>2316</v>
      </c>
      <c r="D3079" s="37" t="s">
        <v>2320</v>
      </c>
      <c r="E3079" s="38" t="s">
        <v>8037</v>
      </c>
    </row>
    <row r="3080" spans="1:5" x14ac:dyDescent="0.2">
      <c r="A3080" s="39">
        <v>20185</v>
      </c>
      <c r="B3080" s="37" t="s">
        <v>8038</v>
      </c>
      <c r="C3080" s="37" t="s">
        <v>2336</v>
      </c>
      <c r="D3080" s="37" t="s">
        <v>2320</v>
      </c>
      <c r="E3080" s="38" t="s">
        <v>8039</v>
      </c>
    </row>
    <row r="3081" spans="1:5" x14ac:dyDescent="0.2">
      <c r="A3081" s="39">
        <v>20260</v>
      </c>
      <c r="B3081" s="37" t="s">
        <v>8040</v>
      </c>
      <c r="C3081" s="37" t="s">
        <v>2316</v>
      </c>
      <c r="D3081" s="37" t="s">
        <v>2320</v>
      </c>
      <c r="E3081" s="38" t="s">
        <v>8041</v>
      </c>
    </row>
    <row r="3082" spans="1:5" x14ac:dyDescent="0.2">
      <c r="A3082" s="39">
        <v>37523</v>
      </c>
      <c r="B3082" s="37" t="s">
        <v>8042</v>
      </c>
      <c r="C3082" s="37" t="s">
        <v>2316</v>
      </c>
      <c r="D3082" s="37" t="s">
        <v>2320</v>
      </c>
      <c r="E3082" s="38" t="s">
        <v>8043</v>
      </c>
    </row>
    <row r="3083" spans="1:5" x14ac:dyDescent="0.2">
      <c r="A3083" s="39">
        <v>37515</v>
      </c>
      <c r="B3083" s="37" t="s">
        <v>8044</v>
      </c>
      <c r="C3083" s="37" t="s">
        <v>2316</v>
      </c>
      <c r="D3083" s="37" t="s">
        <v>2317</v>
      </c>
      <c r="E3083" s="38" t="s">
        <v>8045</v>
      </c>
    </row>
    <row r="3084" spans="1:5" x14ac:dyDescent="0.2">
      <c r="A3084" s="39">
        <v>12899</v>
      </c>
      <c r="B3084" s="37" t="s">
        <v>8046</v>
      </c>
      <c r="C3084" s="37" t="s">
        <v>2316</v>
      </c>
      <c r="D3084" s="37" t="s">
        <v>2320</v>
      </c>
      <c r="E3084" s="38" t="s">
        <v>8047</v>
      </c>
    </row>
    <row r="3085" spans="1:5" x14ac:dyDescent="0.2">
      <c r="A3085" s="39">
        <v>12898</v>
      </c>
      <c r="B3085" s="37" t="s">
        <v>8048</v>
      </c>
      <c r="C3085" s="37" t="s">
        <v>2316</v>
      </c>
      <c r="D3085" s="37" t="s">
        <v>2317</v>
      </c>
      <c r="E3085" s="38" t="s">
        <v>8049</v>
      </c>
    </row>
    <row r="3086" spans="1:5" x14ac:dyDescent="0.2">
      <c r="A3086" s="39">
        <v>42528</v>
      </c>
      <c r="B3086" s="37" t="s">
        <v>8050</v>
      </c>
      <c r="C3086" s="37" t="s">
        <v>2327</v>
      </c>
      <c r="D3086" s="37" t="s">
        <v>2320</v>
      </c>
      <c r="E3086" s="38" t="s">
        <v>8051</v>
      </c>
    </row>
    <row r="3087" spans="1:5" x14ac:dyDescent="0.2">
      <c r="A3087" s="39">
        <v>39696</v>
      </c>
      <c r="B3087" s="37" t="s">
        <v>8052</v>
      </c>
      <c r="C3087" s="37" t="s">
        <v>2327</v>
      </c>
      <c r="D3087" s="37" t="s">
        <v>2317</v>
      </c>
      <c r="E3087" s="38" t="s">
        <v>2390</v>
      </c>
    </row>
    <row r="3088" spans="1:5" x14ac:dyDescent="0.2">
      <c r="A3088" s="39">
        <v>39700</v>
      </c>
      <c r="B3088" s="37" t="s">
        <v>8053</v>
      </c>
      <c r="C3088" s="37" t="s">
        <v>2327</v>
      </c>
      <c r="D3088" s="37" t="s">
        <v>2320</v>
      </c>
      <c r="E3088" s="38" t="s">
        <v>8054</v>
      </c>
    </row>
    <row r="3089" spans="1:5" x14ac:dyDescent="0.2">
      <c r="A3089" s="39">
        <v>11621</v>
      </c>
      <c r="B3089" s="37" t="s">
        <v>8055</v>
      </c>
      <c r="C3089" s="37" t="s">
        <v>2327</v>
      </c>
      <c r="D3089" s="37" t="s">
        <v>2320</v>
      </c>
      <c r="E3089" s="38" t="s">
        <v>8056</v>
      </c>
    </row>
    <row r="3090" spans="1:5" x14ac:dyDescent="0.2">
      <c r="A3090" s="39">
        <v>4014</v>
      </c>
      <c r="B3090" s="37" t="s">
        <v>8057</v>
      </c>
      <c r="C3090" s="37" t="s">
        <v>2327</v>
      </c>
      <c r="D3090" s="37" t="s">
        <v>2320</v>
      </c>
      <c r="E3090" s="38" t="s">
        <v>8058</v>
      </c>
    </row>
    <row r="3091" spans="1:5" x14ac:dyDescent="0.2">
      <c r="A3091" s="39">
        <v>4015</v>
      </c>
      <c r="B3091" s="37" t="s">
        <v>8059</v>
      </c>
      <c r="C3091" s="37" t="s">
        <v>2327</v>
      </c>
      <c r="D3091" s="37" t="s">
        <v>2320</v>
      </c>
      <c r="E3091" s="38" t="s">
        <v>8060</v>
      </c>
    </row>
    <row r="3092" spans="1:5" x14ac:dyDescent="0.2">
      <c r="A3092" s="39">
        <v>4017</v>
      </c>
      <c r="B3092" s="37" t="s">
        <v>8061</v>
      </c>
      <c r="C3092" s="37" t="s">
        <v>2327</v>
      </c>
      <c r="D3092" s="37" t="s">
        <v>2320</v>
      </c>
      <c r="E3092" s="38" t="s">
        <v>8062</v>
      </c>
    </row>
    <row r="3093" spans="1:5" x14ac:dyDescent="0.2">
      <c r="A3093" s="39">
        <v>4016</v>
      </c>
      <c r="B3093" s="37" t="s">
        <v>8063</v>
      </c>
      <c r="C3093" s="37" t="s">
        <v>2327</v>
      </c>
      <c r="D3093" s="37" t="s">
        <v>2317</v>
      </c>
      <c r="E3093" s="38" t="s">
        <v>8064</v>
      </c>
    </row>
    <row r="3094" spans="1:5" x14ac:dyDescent="0.2">
      <c r="A3094" s="39">
        <v>39699</v>
      </c>
      <c r="B3094" s="37" t="s">
        <v>8065</v>
      </c>
      <c r="C3094" s="37" t="s">
        <v>2327</v>
      </c>
      <c r="D3094" s="37" t="s">
        <v>2320</v>
      </c>
      <c r="E3094" s="38" t="s">
        <v>8066</v>
      </c>
    </row>
    <row r="3095" spans="1:5" x14ac:dyDescent="0.2">
      <c r="A3095" s="39">
        <v>38544</v>
      </c>
      <c r="B3095" s="37" t="s">
        <v>8067</v>
      </c>
      <c r="C3095" s="37" t="s">
        <v>2327</v>
      </c>
      <c r="D3095" s="37" t="s">
        <v>2320</v>
      </c>
      <c r="E3095" s="38" t="s">
        <v>7434</v>
      </c>
    </row>
    <row r="3096" spans="1:5" x14ac:dyDescent="0.2">
      <c r="A3096" s="39">
        <v>38545</v>
      </c>
      <c r="B3096" s="37" t="s">
        <v>8068</v>
      </c>
      <c r="C3096" s="37" t="s">
        <v>2327</v>
      </c>
      <c r="D3096" s="37" t="s">
        <v>2320</v>
      </c>
      <c r="E3096" s="38" t="s">
        <v>8069</v>
      </c>
    </row>
    <row r="3097" spans="1:5" x14ac:dyDescent="0.2">
      <c r="A3097" s="39">
        <v>42527</v>
      </c>
      <c r="B3097" s="37" t="s">
        <v>8070</v>
      </c>
      <c r="C3097" s="37" t="s">
        <v>2327</v>
      </c>
      <c r="D3097" s="37" t="s">
        <v>2320</v>
      </c>
      <c r="E3097" s="38" t="s">
        <v>5564</v>
      </c>
    </row>
    <row r="3098" spans="1:5" x14ac:dyDescent="0.2">
      <c r="A3098" s="39">
        <v>39323</v>
      </c>
      <c r="B3098" s="37" t="s">
        <v>8071</v>
      </c>
      <c r="C3098" s="37" t="s">
        <v>2327</v>
      </c>
      <c r="D3098" s="37" t="s">
        <v>2320</v>
      </c>
      <c r="E3098" s="38" t="s">
        <v>8072</v>
      </c>
    </row>
    <row r="3099" spans="1:5" x14ac:dyDescent="0.2">
      <c r="A3099" s="39">
        <v>626</v>
      </c>
      <c r="B3099" s="37" t="s">
        <v>8073</v>
      </c>
      <c r="C3099" s="37" t="s">
        <v>2435</v>
      </c>
      <c r="D3099" s="37" t="s">
        <v>2317</v>
      </c>
      <c r="E3099" s="38" t="s">
        <v>8074</v>
      </c>
    </row>
    <row r="3100" spans="1:5" x14ac:dyDescent="0.2">
      <c r="A3100" s="39">
        <v>44504</v>
      </c>
      <c r="B3100" s="37" t="s">
        <v>8075</v>
      </c>
      <c r="C3100" s="37" t="s">
        <v>2327</v>
      </c>
      <c r="D3100" s="37" t="s">
        <v>2320</v>
      </c>
      <c r="E3100" s="38" t="s">
        <v>8076</v>
      </c>
    </row>
    <row r="3101" spans="1:5" x14ac:dyDescent="0.2">
      <c r="A3101" s="39">
        <v>44505</v>
      </c>
      <c r="B3101" s="37" t="s">
        <v>8077</v>
      </c>
      <c r="C3101" s="37" t="s">
        <v>2327</v>
      </c>
      <c r="D3101" s="37" t="s">
        <v>2320</v>
      </c>
      <c r="E3101" s="38" t="s">
        <v>8078</v>
      </c>
    </row>
    <row r="3102" spans="1:5" x14ac:dyDescent="0.2">
      <c r="A3102" s="39">
        <v>44506</v>
      </c>
      <c r="B3102" s="37" t="s">
        <v>8079</v>
      </c>
      <c r="C3102" s="37" t="s">
        <v>2327</v>
      </c>
      <c r="D3102" s="37" t="s">
        <v>2320</v>
      </c>
      <c r="E3102" s="38" t="s">
        <v>8080</v>
      </c>
    </row>
    <row r="3103" spans="1:5" x14ac:dyDescent="0.2">
      <c r="A3103" s="39">
        <v>44507</v>
      </c>
      <c r="B3103" s="37" t="s">
        <v>8081</v>
      </c>
      <c r="C3103" s="37" t="s">
        <v>2327</v>
      </c>
      <c r="D3103" s="37" t="s">
        <v>2320</v>
      </c>
      <c r="E3103" s="38" t="s">
        <v>8082</v>
      </c>
    </row>
    <row r="3104" spans="1:5" x14ac:dyDescent="0.2">
      <c r="A3104" s="39">
        <v>44508</v>
      </c>
      <c r="B3104" s="37" t="s">
        <v>8083</v>
      </c>
      <c r="C3104" s="37" t="s">
        <v>2327</v>
      </c>
      <c r="D3104" s="37" t="s">
        <v>2320</v>
      </c>
      <c r="E3104" s="38" t="s">
        <v>8084</v>
      </c>
    </row>
    <row r="3105" spans="1:5" x14ac:dyDescent="0.2">
      <c r="A3105" s="39">
        <v>44509</v>
      </c>
      <c r="B3105" s="37" t="s">
        <v>8085</v>
      </c>
      <c r="C3105" s="37" t="s">
        <v>2327</v>
      </c>
      <c r="D3105" s="37" t="s">
        <v>2320</v>
      </c>
      <c r="E3105" s="38" t="s">
        <v>8086</v>
      </c>
    </row>
    <row r="3106" spans="1:5" x14ac:dyDescent="0.2">
      <c r="A3106" s="39">
        <v>44510</v>
      </c>
      <c r="B3106" s="37" t="s">
        <v>8087</v>
      </c>
      <c r="C3106" s="37" t="s">
        <v>2327</v>
      </c>
      <c r="D3106" s="37" t="s">
        <v>2320</v>
      </c>
      <c r="E3106" s="38" t="s">
        <v>8088</v>
      </c>
    </row>
    <row r="3107" spans="1:5" x14ac:dyDescent="0.2">
      <c r="A3107" s="39">
        <v>44512</v>
      </c>
      <c r="B3107" s="37" t="s">
        <v>8089</v>
      </c>
      <c r="C3107" s="37" t="s">
        <v>2327</v>
      </c>
      <c r="D3107" s="37" t="s">
        <v>2320</v>
      </c>
      <c r="E3107" s="38" t="s">
        <v>8090</v>
      </c>
    </row>
    <row r="3108" spans="1:5" x14ac:dyDescent="0.2">
      <c r="A3108" s="39">
        <v>44513</v>
      </c>
      <c r="B3108" s="37" t="s">
        <v>8091</v>
      </c>
      <c r="C3108" s="37" t="s">
        <v>2327</v>
      </c>
      <c r="D3108" s="37" t="s">
        <v>2320</v>
      </c>
      <c r="E3108" s="38" t="s">
        <v>8092</v>
      </c>
    </row>
    <row r="3109" spans="1:5" x14ac:dyDescent="0.2">
      <c r="A3109" s="39">
        <v>44514</v>
      </c>
      <c r="B3109" s="37" t="s">
        <v>8093</v>
      </c>
      <c r="C3109" s="37" t="s">
        <v>2327</v>
      </c>
      <c r="D3109" s="37" t="s">
        <v>2320</v>
      </c>
      <c r="E3109" s="38" t="s">
        <v>8094</v>
      </c>
    </row>
    <row r="3110" spans="1:5" x14ac:dyDescent="0.2">
      <c r="A3110" s="39">
        <v>44515</v>
      </c>
      <c r="B3110" s="37" t="s">
        <v>8095</v>
      </c>
      <c r="C3110" s="37" t="s">
        <v>2327</v>
      </c>
      <c r="D3110" s="37" t="s">
        <v>2320</v>
      </c>
      <c r="E3110" s="38" t="s">
        <v>8096</v>
      </c>
    </row>
    <row r="3111" spans="1:5" x14ac:dyDescent="0.2">
      <c r="A3111" s="39">
        <v>44511</v>
      </c>
      <c r="B3111" s="37" t="s">
        <v>8097</v>
      </c>
      <c r="C3111" s="37" t="s">
        <v>2327</v>
      </c>
      <c r="D3111" s="37" t="s">
        <v>2320</v>
      </c>
      <c r="E3111" s="38" t="s">
        <v>8098</v>
      </c>
    </row>
    <row r="3112" spans="1:5" x14ac:dyDescent="0.2">
      <c r="A3112" s="39">
        <v>44516</v>
      </c>
      <c r="B3112" s="37" t="s">
        <v>8099</v>
      </c>
      <c r="C3112" s="37" t="s">
        <v>2327</v>
      </c>
      <c r="D3112" s="37" t="s">
        <v>2320</v>
      </c>
      <c r="E3112" s="38" t="s">
        <v>8100</v>
      </c>
    </row>
    <row r="3113" spans="1:5" x14ac:dyDescent="0.2">
      <c r="A3113" s="39">
        <v>44517</v>
      </c>
      <c r="B3113" s="37" t="s">
        <v>8101</v>
      </c>
      <c r="C3113" s="37" t="s">
        <v>2327</v>
      </c>
      <c r="D3113" s="37" t="s">
        <v>2320</v>
      </c>
      <c r="E3113" s="38" t="s">
        <v>8102</v>
      </c>
    </row>
    <row r="3114" spans="1:5" x14ac:dyDescent="0.2">
      <c r="A3114" s="39">
        <v>11479</v>
      </c>
      <c r="B3114" s="37" t="s">
        <v>8103</v>
      </c>
      <c r="C3114" s="37" t="s">
        <v>2316</v>
      </c>
      <c r="D3114" s="37" t="s">
        <v>2320</v>
      </c>
      <c r="E3114" s="38" t="s">
        <v>8104</v>
      </c>
    </row>
    <row r="3115" spans="1:5" x14ac:dyDescent="0.2">
      <c r="A3115" s="39">
        <v>11481</v>
      </c>
      <c r="B3115" s="37" t="s">
        <v>8105</v>
      </c>
      <c r="C3115" s="37" t="s">
        <v>2316</v>
      </c>
      <c r="D3115" s="37" t="s">
        <v>2320</v>
      </c>
      <c r="E3115" s="38" t="s">
        <v>8106</v>
      </c>
    </row>
    <row r="3116" spans="1:5" x14ac:dyDescent="0.2">
      <c r="A3116" s="39">
        <v>43609</v>
      </c>
      <c r="B3116" s="37" t="s">
        <v>8107</v>
      </c>
      <c r="C3116" s="37" t="s">
        <v>2316</v>
      </c>
      <c r="D3116" s="37" t="s">
        <v>2320</v>
      </c>
      <c r="E3116" s="38" t="s">
        <v>8106</v>
      </c>
    </row>
    <row r="3117" spans="1:5" x14ac:dyDescent="0.2">
      <c r="A3117" s="39">
        <v>11478</v>
      </c>
      <c r="B3117" s="37" t="s">
        <v>8108</v>
      </c>
      <c r="C3117" s="37" t="s">
        <v>2316</v>
      </c>
      <c r="D3117" s="37" t="s">
        <v>2320</v>
      </c>
      <c r="E3117" s="38" t="s">
        <v>8109</v>
      </c>
    </row>
    <row r="3118" spans="1:5" x14ac:dyDescent="0.2">
      <c r="A3118" s="39">
        <v>43608</v>
      </c>
      <c r="B3118" s="37" t="s">
        <v>8110</v>
      </c>
      <c r="C3118" s="37" t="s">
        <v>2316</v>
      </c>
      <c r="D3118" s="37" t="s">
        <v>2320</v>
      </c>
      <c r="E3118" s="38" t="s">
        <v>8111</v>
      </c>
    </row>
    <row r="3119" spans="1:5" x14ac:dyDescent="0.2">
      <c r="A3119" s="39">
        <v>11476</v>
      </c>
      <c r="B3119" s="37" t="s">
        <v>8112</v>
      </c>
      <c r="C3119" s="37" t="s">
        <v>2316</v>
      </c>
      <c r="D3119" s="37" t="s">
        <v>2320</v>
      </c>
      <c r="E3119" s="38" t="s">
        <v>8111</v>
      </c>
    </row>
    <row r="3120" spans="1:5" x14ac:dyDescent="0.2">
      <c r="A3120" s="39">
        <v>40637</v>
      </c>
      <c r="B3120" s="37" t="s">
        <v>8113</v>
      </c>
      <c r="C3120" s="37" t="s">
        <v>2316</v>
      </c>
      <c r="D3120" s="37" t="s">
        <v>2320</v>
      </c>
      <c r="E3120" s="38" t="s">
        <v>8114</v>
      </c>
    </row>
    <row r="3121" spans="1:5" x14ac:dyDescent="0.2">
      <c r="A3121" s="39">
        <v>13836</v>
      </c>
      <c r="B3121" s="37" t="s">
        <v>8115</v>
      </c>
      <c r="C3121" s="37" t="s">
        <v>2316</v>
      </c>
      <c r="D3121" s="37" t="s">
        <v>2320</v>
      </c>
      <c r="E3121" s="38" t="s">
        <v>8116</v>
      </c>
    </row>
    <row r="3122" spans="1:5" x14ac:dyDescent="0.2">
      <c r="A3122" s="39">
        <v>14534</v>
      </c>
      <c r="B3122" s="37" t="s">
        <v>8117</v>
      </c>
      <c r="C3122" s="37" t="s">
        <v>2316</v>
      </c>
      <c r="D3122" s="37" t="s">
        <v>2320</v>
      </c>
      <c r="E3122" s="38" t="s">
        <v>8118</v>
      </c>
    </row>
    <row r="3123" spans="1:5" x14ac:dyDescent="0.2">
      <c r="A3123" s="39">
        <v>14619</v>
      </c>
      <c r="B3123" s="37" t="s">
        <v>8119</v>
      </c>
      <c r="C3123" s="37" t="s">
        <v>2316</v>
      </c>
      <c r="D3123" s="37" t="s">
        <v>2320</v>
      </c>
      <c r="E3123" s="38" t="s">
        <v>8120</v>
      </c>
    </row>
    <row r="3124" spans="1:5" x14ac:dyDescent="0.2">
      <c r="A3124" s="39">
        <v>14535</v>
      </c>
      <c r="B3124" s="37" t="s">
        <v>8121</v>
      </c>
      <c r="C3124" s="37" t="s">
        <v>2316</v>
      </c>
      <c r="D3124" s="37" t="s">
        <v>2320</v>
      </c>
      <c r="E3124" s="38" t="s">
        <v>8122</v>
      </c>
    </row>
    <row r="3125" spans="1:5" x14ac:dyDescent="0.2">
      <c r="A3125" s="39">
        <v>39813</v>
      </c>
      <c r="B3125" s="37" t="s">
        <v>8123</v>
      </c>
      <c r="C3125" s="37" t="s">
        <v>2316</v>
      </c>
      <c r="D3125" s="37" t="s">
        <v>2320</v>
      </c>
      <c r="E3125" s="38" t="s">
        <v>8124</v>
      </c>
    </row>
    <row r="3126" spans="1:5" x14ac:dyDescent="0.2">
      <c r="A3126" s="39">
        <v>40403</v>
      </c>
      <c r="B3126" s="37" t="s">
        <v>8125</v>
      </c>
      <c r="C3126" s="37" t="s">
        <v>2316</v>
      </c>
      <c r="D3126" s="37" t="s">
        <v>2320</v>
      </c>
      <c r="E3126" s="38" t="s">
        <v>8126</v>
      </c>
    </row>
    <row r="3127" spans="1:5" x14ac:dyDescent="0.2">
      <c r="A3127" s="39">
        <v>12868</v>
      </c>
      <c r="B3127" s="37" t="s">
        <v>8127</v>
      </c>
      <c r="C3127" s="37" t="s">
        <v>2660</v>
      </c>
      <c r="D3127" s="37" t="s">
        <v>2320</v>
      </c>
      <c r="E3127" s="38" t="s">
        <v>3044</v>
      </c>
    </row>
    <row r="3128" spans="1:5" x14ac:dyDescent="0.2">
      <c r="A3128" s="39">
        <v>40916</v>
      </c>
      <c r="B3128" s="37" t="s">
        <v>8128</v>
      </c>
      <c r="C3128" s="37" t="s">
        <v>2663</v>
      </c>
      <c r="D3128" s="37" t="s">
        <v>2320</v>
      </c>
      <c r="E3128" s="38" t="s">
        <v>3046</v>
      </c>
    </row>
    <row r="3129" spans="1:5" x14ac:dyDescent="0.2">
      <c r="A3129" s="39">
        <v>4755</v>
      </c>
      <c r="B3129" s="37" t="s">
        <v>8129</v>
      </c>
      <c r="C3129" s="37" t="s">
        <v>2660</v>
      </c>
      <c r="D3129" s="37" t="s">
        <v>2320</v>
      </c>
      <c r="E3129" s="38" t="s">
        <v>6526</v>
      </c>
    </row>
    <row r="3130" spans="1:5" x14ac:dyDescent="0.2">
      <c r="A3130" s="39">
        <v>41067</v>
      </c>
      <c r="B3130" s="37" t="s">
        <v>8130</v>
      </c>
      <c r="C3130" s="37" t="s">
        <v>2663</v>
      </c>
      <c r="D3130" s="37" t="s">
        <v>2320</v>
      </c>
      <c r="E3130" s="38" t="s">
        <v>8131</v>
      </c>
    </row>
    <row r="3131" spans="1:5" x14ac:dyDescent="0.2">
      <c r="A3131" s="39">
        <v>38463</v>
      </c>
      <c r="B3131" s="37" t="s">
        <v>8132</v>
      </c>
      <c r="C3131" s="37" t="s">
        <v>2316</v>
      </c>
      <c r="D3131" s="37" t="s">
        <v>2320</v>
      </c>
      <c r="E3131" s="38" t="s">
        <v>4240</v>
      </c>
    </row>
    <row r="3132" spans="1:5" x14ac:dyDescent="0.2">
      <c r="A3132" s="39">
        <v>40703</v>
      </c>
      <c r="B3132" s="37" t="s">
        <v>8133</v>
      </c>
      <c r="C3132" s="37" t="s">
        <v>2316</v>
      </c>
      <c r="D3132" s="37" t="s">
        <v>2317</v>
      </c>
      <c r="E3132" s="38" t="s">
        <v>8134</v>
      </c>
    </row>
    <row r="3133" spans="1:5" x14ac:dyDescent="0.2">
      <c r="A3133" s="39">
        <v>14531</v>
      </c>
      <c r="B3133" s="37" t="s">
        <v>8135</v>
      </c>
      <c r="C3133" s="37" t="s">
        <v>2316</v>
      </c>
      <c r="D3133" s="37" t="s">
        <v>2320</v>
      </c>
      <c r="E3133" s="38" t="s">
        <v>8136</v>
      </c>
    </row>
    <row r="3134" spans="1:5" x14ac:dyDescent="0.2">
      <c r="A3134" s="39">
        <v>36533</v>
      </c>
      <c r="B3134" s="37" t="s">
        <v>8137</v>
      </c>
      <c r="C3134" s="37" t="s">
        <v>2316</v>
      </c>
      <c r="D3134" s="37" t="s">
        <v>2320</v>
      </c>
      <c r="E3134" s="38" t="s">
        <v>8138</v>
      </c>
    </row>
    <row r="3135" spans="1:5" x14ac:dyDescent="0.2">
      <c r="A3135" s="39">
        <v>11616</v>
      </c>
      <c r="B3135" s="37" t="s">
        <v>8139</v>
      </c>
      <c r="C3135" s="37" t="s">
        <v>2316</v>
      </c>
      <c r="D3135" s="37" t="s">
        <v>2320</v>
      </c>
      <c r="E3135" s="38" t="s">
        <v>8140</v>
      </c>
    </row>
    <row r="3136" spans="1:5" x14ac:dyDescent="0.2">
      <c r="A3136" s="39">
        <v>41898</v>
      </c>
      <c r="B3136" s="37" t="s">
        <v>8141</v>
      </c>
      <c r="C3136" s="37" t="s">
        <v>2316</v>
      </c>
      <c r="D3136" s="37" t="s">
        <v>2320</v>
      </c>
      <c r="E3136" s="38" t="s">
        <v>8142</v>
      </c>
    </row>
    <row r="3137" spans="1:5" x14ac:dyDescent="0.2">
      <c r="A3137" s="39">
        <v>13447</v>
      </c>
      <c r="B3137" s="37" t="s">
        <v>8143</v>
      </c>
      <c r="C3137" s="37" t="s">
        <v>2316</v>
      </c>
      <c r="D3137" s="37" t="s">
        <v>2320</v>
      </c>
      <c r="E3137" s="38" t="s">
        <v>8144</v>
      </c>
    </row>
    <row r="3138" spans="1:5" x14ac:dyDescent="0.2">
      <c r="A3138" s="39">
        <v>14529</v>
      </c>
      <c r="B3138" s="37" t="s">
        <v>8145</v>
      </c>
      <c r="C3138" s="37" t="s">
        <v>2316</v>
      </c>
      <c r="D3138" s="37" t="s">
        <v>2320</v>
      </c>
      <c r="E3138" s="38" t="s">
        <v>8146</v>
      </c>
    </row>
    <row r="3139" spans="1:5" x14ac:dyDescent="0.2">
      <c r="A3139" s="39">
        <v>10747</v>
      </c>
      <c r="B3139" s="37" t="s">
        <v>8147</v>
      </c>
      <c r="C3139" s="37" t="s">
        <v>2316</v>
      </c>
      <c r="D3139" s="37" t="s">
        <v>2320</v>
      </c>
      <c r="E3139" s="38" t="s">
        <v>8148</v>
      </c>
    </row>
    <row r="3140" spans="1:5" x14ac:dyDescent="0.2">
      <c r="A3140" s="39">
        <v>36141</v>
      </c>
      <c r="B3140" s="37" t="s">
        <v>8149</v>
      </c>
      <c r="C3140" s="37" t="s">
        <v>2316</v>
      </c>
      <c r="D3140" s="37" t="s">
        <v>2320</v>
      </c>
      <c r="E3140" s="38" t="s">
        <v>8150</v>
      </c>
    </row>
    <row r="3141" spans="1:5" x14ac:dyDescent="0.2">
      <c r="A3141" s="39">
        <v>43651</v>
      </c>
      <c r="B3141" s="37" t="s">
        <v>8151</v>
      </c>
      <c r="C3141" s="37" t="s">
        <v>2435</v>
      </c>
      <c r="D3141" s="37" t="s">
        <v>2320</v>
      </c>
      <c r="E3141" s="38" t="s">
        <v>7908</v>
      </c>
    </row>
    <row r="3142" spans="1:5" x14ac:dyDescent="0.2">
      <c r="A3142" s="39">
        <v>43626</v>
      </c>
      <c r="B3142" s="37" t="s">
        <v>8152</v>
      </c>
      <c r="C3142" s="37" t="s">
        <v>2435</v>
      </c>
      <c r="D3142" s="37" t="s">
        <v>2317</v>
      </c>
      <c r="E3142" s="38" t="s">
        <v>8153</v>
      </c>
    </row>
    <row r="3143" spans="1:5" x14ac:dyDescent="0.2">
      <c r="A3143" s="39">
        <v>39434</v>
      </c>
      <c r="B3143" s="37" t="s">
        <v>8154</v>
      </c>
      <c r="C3143" s="37" t="s">
        <v>2435</v>
      </c>
      <c r="D3143" s="37" t="s">
        <v>2320</v>
      </c>
      <c r="E3143" s="38" t="s">
        <v>3317</v>
      </c>
    </row>
    <row r="3144" spans="1:5" x14ac:dyDescent="0.2">
      <c r="A3144" s="39">
        <v>39433</v>
      </c>
      <c r="B3144" s="37" t="s">
        <v>8155</v>
      </c>
      <c r="C3144" s="37" t="s">
        <v>2435</v>
      </c>
      <c r="D3144" s="37" t="s">
        <v>2320</v>
      </c>
      <c r="E3144" s="38" t="s">
        <v>4308</v>
      </c>
    </row>
    <row r="3145" spans="1:5" x14ac:dyDescent="0.2">
      <c r="A3145" s="39">
        <v>4049</v>
      </c>
      <c r="B3145" s="37" t="s">
        <v>8156</v>
      </c>
      <c r="C3145" s="37" t="s">
        <v>2438</v>
      </c>
      <c r="D3145" s="37" t="s">
        <v>2320</v>
      </c>
      <c r="E3145" s="38" t="s">
        <v>8157</v>
      </c>
    </row>
    <row r="3146" spans="1:5" x14ac:dyDescent="0.2">
      <c r="A3146" s="39">
        <v>38120</v>
      </c>
      <c r="B3146" s="37" t="s">
        <v>8158</v>
      </c>
      <c r="C3146" s="37" t="s">
        <v>2435</v>
      </c>
      <c r="D3146" s="37" t="s">
        <v>2320</v>
      </c>
      <c r="E3146" s="38" t="s">
        <v>8159</v>
      </c>
    </row>
    <row r="3147" spans="1:5" x14ac:dyDescent="0.2">
      <c r="A3147" s="39">
        <v>43652</v>
      </c>
      <c r="B3147" s="37" t="s">
        <v>8160</v>
      </c>
      <c r="C3147" s="37" t="s">
        <v>2435</v>
      </c>
      <c r="D3147" s="37" t="s">
        <v>2320</v>
      </c>
      <c r="E3147" s="38" t="s">
        <v>2672</v>
      </c>
    </row>
    <row r="3148" spans="1:5" x14ac:dyDescent="0.2">
      <c r="A3148" s="39">
        <v>10498</v>
      </c>
      <c r="B3148" s="37" t="s">
        <v>8161</v>
      </c>
      <c r="C3148" s="37" t="s">
        <v>2435</v>
      </c>
      <c r="D3148" s="37" t="s">
        <v>2320</v>
      </c>
      <c r="E3148" s="38" t="s">
        <v>7770</v>
      </c>
    </row>
    <row r="3149" spans="1:5" x14ac:dyDescent="0.2">
      <c r="A3149" s="39">
        <v>4823</v>
      </c>
      <c r="B3149" s="37" t="s">
        <v>8162</v>
      </c>
      <c r="C3149" s="37" t="s">
        <v>2435</v>
      </c>
      <c r="D3149" s="37" t="s">
        <v>2320</v>
      </c>
      <c r="E3149" s="38" t="s">
        <v>8163</v>
      </c>
    </row>
    <row r="3150" spans="1:5" x14ac:dyDescent="0.2">
      <c r="A3150" s="39">
        <v>38877</v>
      </c>
      <c r="B3150" s="37" t="s">
        <v>8164</v>
      </c>
      <c r="C3150" s="37" t="s">
        <v>2435</v>
      </c>
      <c r="D3150" s="37" t="s">
        <v>2320</v>
      </c>
      <c r="E3150" s="38" t="s">
        <v>7639</v>
      </c>
    </row>
    <row r="3151" spans="1:5" x14ac:dyDescent="0.2">
      <c r="A3151" s="39">
        <v>34546</v>
      </c>
      <c r="B3151" s="37" t="s">
        <v>8165</v>
      </c>
      <c r="C3151" s="37" t="s">
        <v>2435</v>
      </c>
      <c r="D3151" s="37" t="s">
        <v>2320</v>
      </c>
      <c r="E3151" s="38" t="s">
        <v>8166</v>
      </c>
    </row>
    <row r="3152" spans="1:5" x14ac:dyDescent="0.2">
      <c r="A3152" s="39">
        <v>41387</v>
      </c>
      <c r="B3152" s="37" t="s">
        <v>8167</v>
      </c>
      <c r="C3152" s="37" t="s">
        <v>2336</v>
      </c>
      <c r="D3152" s="37" t="s">
        <v>2320</v>
      </c>
      <c r="E3152" s="38" t="s">
        <v>8168</v>
      </c>
    </row>
    <row r="3153" spans="1:5" x14ac:dyDescent="0.2">
      <c r="A3153" s="39">
        <v>41388</v>
      </c>
      <c r="B3153" s="37" t="s">
        <v>8169</v>
      </c>
      <c r="C3153" s="37" t="s">
        <v>2336</v>
      </c>
      <c r="D3153" s="37" t="s">
        <v>2320</v>
      </c>
      <c r="E3153" s="38" t="s">
        <v>8170</v>
      </c>
    </row>
    <row r="3154" spans="1:5" x14ac:dyDescent="0.2">
      <c r="A3154" s="39">
        <v>41380</v>
      </c>
      <c r="B3154" s="37" t="s">
        <v>8171</v>
      </c>
      <c r="C3154" s="37" t="s">
        <v>2316</v>
      </c>
      <c r="D3154" s="37" t="s">
        <v>2320</v>
      </c>
      <c r="E3154" s="38" t="s">
        <v>8172</v>
      </c>
    </row>
    <row r="3155" spans="1:5" x14ac:dyDescent="0.2">
      <c r="A3155" s="39">
        <v>41381</v>
      </c>
      <c r="B3155" s="37" t="s">
        <v>8173</v>
      </c>
      <c r="C3155" s="37" t="s">
        <v>2316</v>
      </c>
      <c r="D3155" s="37" t="s">
        <v>2320</v>
      </c>
      <c r="E3155" s="38" t="s">
        <v>8174</v>
      </c>
    </row>
    <row r="3156" spans="1:5" x14ac:dyDescent="0.2">
      <c r="A3156" s="39">
        <v>41382</v>
      </c>
      <c r="B3156" s="37" t="s">
        <v>8175</v>
      </c>
      <c r="C3156" s="37" t="s">
        <v>2316</v>
      </c>
      <c r="D3156" s="37" t="s">
        <v>2320</v>
      </c>
      <c r="E3156" s="38" t="s">
        <v>8176</v>
      </c>
    </row>
    <row r="3157" spans="1:5" x14ac:dyDescent="0.2">
      <c r="A3157" s="39">
        <v>41383</v>
      </c>
      <c r="B3157" s="37" t="s">
        <v>8177</v>
      </c>
      <c r="C3157" s="37" t="s">
        <v>2316</v>
      </c>
      <c r="D3157" s="37" t="s">
        <v>2320</v>
      </c>
      <c r="E3157" s="38" t="s">
        <v>8178</v>
      </c>
    </row>
    <row r="3158" spans="1:5" x14ac:dyDescent="0.2">
      <c r="A3158" s="39">
        <v>41385</v>
      </c>
      <c r="B3158" s="37" t="s">
        <v>8179</v>
      </c>
      <c r="C3158" s="37" t="s">
        <v>2316</v>
      </c>
      <c r="D3158" s="37" t="s">
        <v>2320</v>
      </c>
      <c r="E3158" s="38" t="s">
        <v>8180</v>
      </c>
    </row>
    <row r="3159" spans="1:5" x14ac:dyDescent="0.2">
      <c r="A3159" s="39">
        <v>11079</v>
      </c>
      <c r="B3159" s="37" t="s">
        <v>8181</v>
      </c>
      <c r="C3159" s="37" t="s">
        <v>2657</v>
      </c>
      <c r="D3159" s="37" t="s">
        <v>2320</v>
      </c>
      <c r="E3159" s="38" t="s">
        <v>8182</v>
      </c>
    </row>
    <row r="3160" spans="1:5" x14ac:dyDescent="0.2">
      <c r="A3160" s="39">
        <v>11082</v>
      </c>
      <c r="B3160" s="37" t="s">
        <v>8183</v>
      </c>
      <c r="C3160" s="37" t="s">
        <v>2657</v>
      </c>
      <c r="D3160" s="37" t="s">
        <v>2320</v>
      </c>
      <c r="E3160" s="38" t="s">
        <v>8182</v>
      </c>
    </row>
    <row r="3161" spans="1:5" x14ac:dyDescent="0.2">
      <c r="A3161" s="39">
        <v>4058</v>
      </c>
      <c r="B3161" s="37" t="s">
        <v>8184</v>
      </c>
      <c r="C3161" s="37" t="s">
        <v>2660</v>
      </c>
      <c r="D3161" s="37" t="s">
        <v>2320</v>
      </c>
      <c r="E3161" s="38" t="s">
        <v>8185</v>
      </c>
    </row>
    <row r="3162" spans="1:5" x14ac:dyDescent="0.2">
      <c r="A3162" s="39">
        <v>40974</v>
      </c>
      <c r="B3162" s="37" t="s">
        <v>8186</v>
      </c>
      <c r="C3162" s="37" t="s">
        <v>2663</v>
      </c>
      <c r="D3162" s="37" t="s">
        <v>2320</v>
      </c>
      <c r="E3162" s="38" t="s">
        <v>8187</v>
      </c>
    </row>
    <row r="3163" spans="1:5" x14ac:dyDescent="0.2">
      <c r="A3163" s="39">
        <v>34794</v>
      </c>
      <c r="B3163" s="37" t="s">
        <v>8188</v>
      </c>
      <c r="C3163" s="37" t="s">
        <v>2660</v>
      </c>
      <c r="D3163" s="37" t="s">
        <v>2320</v>
      </c>
      <c r="E3163" s="38" t="s">
        <v>8189</v>
      </c>
    </row>
    <row r="3164" spans="1:5" x14ac:dyDescent="0.2">
      <c r="A3164" s="39">
        <v>40925</v>
      </c>
      <c r="B3164" s="37" t="s">
        <v>8190</v>
      </c>
      <c r="C3164" s="37" t="s">
        <v>2663</v>
      </c>
      <c r="D3164" s="37" t="s">
        <v>2320</v>
      </c>
      <c r="E3164" s="38" t="s">
        <v>8191</v>
      </c>
    </row>
    <row r="3165" spans="1:5" x14ac:dyDescent="0.2">
      <c r="A3165" s="39">
        <v>13741</v>
      </c>
      <c r="B3165" s="37" t="s">
        <v>8192</v>
      </c>
      <c r="C3165" s="37" t="s">
        <v>2316</v>
      </c>
      <c r="D3165" s="37" t="s">
        <v>2320</v>
      </c>
      <c r="E3165" s="38" t="s">
        <v>8193</v>
      </c>
    </row>
    <row r="3166" spans="1:5" x14ac:dyDescent="0.2">
      <c r="A3166" s="39">
        <v>3288</v>
      </c>
      <c r="B3166" s="37" t="s">
        <v>8194</v>
      </c>
      <c r="C3166" s="37" t="s">
        <v>2336</v>
      </c>
      <c r="D3166" s="37" t="s">
        <v>2317</v>
      </c>
      <c r="E3166" s="38" t="s">
        <v>7797</v>
      </c>
    </row>
    <row r="3167" spans="1:5" x14ac:dyDescent="0.2">
      <c r="A3167" s="39">
        <v>13587</v>
      </c>
      <c r="B3167" s="37" t="s">
        <v>8195</v>
      </c>
      <c r="C3167" s="37" t="s">
        <v>2336</v>
      </c>
      <c r="D3167" s="37" t="s">
        <v>2320</v>
      </c>
      <c r="E3167" s="38" t="s">
        <v>8196</v>
      </c>
    </row>
    <row r="3168" spans="1:5" x14ac:dyDescent="0.2">
      <c r="A3168" s="39">
        <v>38598</v>
      </c>
      <c r="B3168" s="37" t="s">
        <v>8197</v>
      </c>
      <c r="C3168" s="37" t="s">
        <v>2316</v>
      </c>
      <c r="D3168" s="37" t="s">
        <v>2320</v>
      </c>
      <c r="E3168" s="38" t="s">
        <v>3359</v>
      </c>
    </row>
    <row r="3169" spans="1:5" x14ac:dyDescent="0.2">
      <c r="A3169" s="39">
        <v>38595</v>
      </c>
      <c r="B3169" s="37" t="s">
        <v>8198</v>
      </c>
      <c r="C3169" s="37" t="s">
        <v>2316</v>
      </c>
      <c r="D3169" s="37" t="s">
        <v>2320</v>
      </c>
      <c r="E3169" s="38" t="s">
        <v>2728</v>
      </c>
    </row>
    <row r="3170" spans="1:5" x14ac:dyDescent="0.2">
      <c r="A3170" s="39">
        <v>38592</v>
      </c>
      <c r="B3170" s="37" t="s">
        <v>8199</v>
      </c>
      <c r="C3170" s="37" t="s">
        <v>2316</v>
      </c>
      <c r="D3170" s="37" t="s">
        <v>2320</v>
      </c>
      <c r="E3170" s="38" t="s">
        <v>8200</v>
      </c>
    </row>
    <row r="3171" spans="1:5" x14ac:dyDescent="0.2">
      <c r="A3171" s="39">
        <v>38588</v>
      </c>
      <c r="B3171" s="37" t="s">
        <v>8201</v>
      </c>
      <c r="C3171" s="37" t="s">
        <v>2316</v>
      </c>
      <c r="D3171" s="37" t="s">
        <v>2320</v>
      </c>
      <c r="E3171" s="38" t="s">
        <v>2387</v>
      </c>
    </row>
    <row r="3172" spans="1:5" x14ac:dyDescent="0.2">
      <c r="A3172" s="39">
        <v>38593</v>
      </c>
      <c r="B3172" s="37" t="s">
        <v>8202</v>
      </c>
      <c r="C3172" s="37" t="s">
        <v>2316</v>
      </c>
      <c r="D3172" s="37" t="s">
        <v>2320</v>
      </c>
      <c r="E3172" s="38" t="s">
        <v>8203</v>
      </c>
    </row>
    <row r="3173" spans="1:5" x14ac:dyDescent="0.2">
      <c r="A3173" s="39">
        <v>38589</v>
      </c>
      <c r="B3173" s="37" t="s">
        <v>8204</v>
      </c>
      <c r="C3173" s="37" t="s">
        <v>2316</v>
      </c>
      <c r="D3173" s="37" t="s">
        <v>2320</v>
      </c>
      <c r="E3173" s="38" t="s">
        <v>8205</v>
      </c>
    </row>
    <row r="3174" spans="1:5" x14ac:dyDescent="0.2">
      <c r="A3174" s="39">
        <v>38594</v>
      </c>
      <c r="B3174" s="37" t="s">
        <v>8206</v>
      </c>
      <c r="C3174" s="37" t="s">
        <v>2316</v>
      </c>
      <c r="D3174" s="37" t="s">
        <v>2320</v>
      </c>
      <c r="E3174" s="38" t="s">
        <v>8207</v>
      </c>
    </row>
    <row r="3175" spans="1:5" x14ac:dyDescent="0.2">
      <c r="A3175" s="39">
        <v>34773</v>
      </c>
      <c r="B3175" s="37" t="s">
        <v>8208</v>
      </c>
      <c r="C3175" s="37" t="s">
        <v>2316</v>
      </c>
      <c r="D3175" s="37" t="s">
        <v>2320</v>
      </c>
      <c r="E3175" s="38" t="s">
        <v>6460</v>
      </c>
    </row>
    <row r="3176" spans="1:5" x14ac:dyDescent="0.2">
      <c r="A3176" s="39">
        <v>34769</v>
      </c>
      <c r="B3176" s="37" t="s">
        <v>8209</v>
      </c>
      <c r="C3176" s="37" t="s">
        <v>2316</v>
      </c>
      <c r="D3176" s="37" t="s">
        <v>2320</v>
      </c>
      <c r="E3176" s="38" t="s">
        <v>3347</v>
      </c>
    </row>
    <row r="3177" spans="1:5" x14ac:dyDescent="0.2">
      <c r="A3177" s="39">
        <v>34763</v>
      </c>
      <c r="B3177" s="37" t="s">
        <v>8210</v>
      </c>
      <c r="C3177" s="37" t="s">
        <v>2316</v>
      </c>
      <c r="D3177" s="37" t="s">
        <v>2320</v>
      </c>
      <c r="E3177" s="38" t="s">
        <v>8211</v>
      </c>
    </row>
    <row r="3178" spans="1:5" x14ac:dyDescent="0.2">
      <c r="A3178" s="39">
        <v>34774</v>
      </c>
      <c r="B3178" s="37" t="s">
        <v>8212</v>
      </c>
      <c r="C3178" s="37" t="s">
        <v>2316</v>
      </c>
      <c r="D3178" s="37" t="s">
        <v>2320</v>
      </c>
      <c r="E3178" s="38" t="s">
        <v>4306</v>
      </c>
    </row>
    <row r="3179" spans="1:5" x14ac:dyDescent="0.2">
      <c r="A3179" s="39">
        <v>34771</v>
      </c>
      <c r="B3179" s="37" t="s">
        <v>8213</v>
      </c>
      <c r="C3179" s="37" t="s">
        <v>2316</v>
      </c>
      <c r="D3179" s="37" t="s">
        <v>2320</v>
      </c>
      <c r="E3179" s="38" t="s">
        <v>6810</v>
      </c>
    </row>
    <row r="3180" spans="1:5" x14ac:dyDescent="0.2">
      <c r="A3180" s="39">
        <v>34764</v>
      </c>
      <c r="B3180" s="37" t="s">
        <v>8214</v>
      </c>
      <c r="C3180" s="37" t="s">
        <v>2316</v>
      </c>
      <c r="D3180" s="37" t="s">
        <v>2320</v>
      </c>
      <c r="E3180" s="38" t="s">
        <v>7543</v>
      </c>
    </row>
    <row r="3181" spans="1:5" x14ac:dyDescent="0.2">
      <c r="A3181" s="39">
        <v>34788</v>
      </c>
      <c r="B3181" s="37" t="s">
        <v>8215</v>
      </c>
      <c r="C3181" s="37" t="s">
        <v>2316</v>
      </c>
      <c r="D3181" s="37" t="s">
        <v>2320</v>
      </c>
      <c r="E3181" s="38" t="s">
        <v>8216</v>
      </c>
    </row>
    <row r="3182" spans="1:5" x14ac:dyDescent="0.2">
      <c r="A3182" s="39">
        <v>34781</v>
      </c>
      <c r="B3182" s="37" t="s">
        <v>8217</v>
      </c>
      <c r="C3182" s="37" t="s">
        <v>2316</v>
      </c>
      <c r="D3182" s="37" t="s">
        <v>2320</v>
      </c>
      <c r="E3182" s="38" t="s">
        <v>2726</v>
      </c>
    </row>
    <row r="3183" spans="1:5" x14ac:dyDescent="0.2">
      <c r="A3183" s="39">
        <v>41682</v>
      </c>
      <c r="B3183" s="37" t="s">
        <v>8218</v>
      </c>
      <c r="C3183" s="37" t="s">
        <v>2316</v>
      </c>
      <c r="D3183" s="37" t="s">
        <v>2320</v>
      </c>
      <c r="E3183" s="38" t="s">
        <v>8219</v>
      </c>
    </row>
    <row r="3184" spans="1:5" x14ac:dyDescent="0.2">
      <c r="A3184" s="39">
        <v>41683</v>
      </c>
      <c r="B3184" s="37" t="s">
        <v>8220</v>
      </c>
      <c r="C3184" s="37" t="s">
        <v>2316</v>
      </c>
      <c r="D3184" s="37" t="s">
        <v>2320</v>
      </c>
      <c r="E3184" s="38" t="s">
        <v>4852</v>
      </c>
    </row>
    <row r="3185" spans="1:5" x14ac:dyDescent="0.2">
      <c r="A3185" s="39">
        <v>41680</v>
      </c>
      <c r="B3185" s="37" t="s">
        <v>8221</v>
      </c>
      <c r="C3185" s="37" t="s">
        <v>2316</v>
      </c>
      <c r="D3185" s="37" t="s">
        <v>2320</v>
      </c>
      <c r="E3185" s="38" t="s">
        <v>4841</v>
      </c>
    </row>
    <row r="3186" spans="1:5" x14ac:dyDescent="0.2">
      <c r="A3186" s="39">
        <v>41679</v>
      </c>
      <c r="B3186" s="37" t="s">
        <v>8222</v>
      </c>
      <c r="C3186" s="37" t="s">
        <v>2316</v>
      </c>
      <c r="D3186" s="37" t="s">
        <v>2320</v>
      </c>
      <c r="E3186" s="38" t="s">
        <v>8223</v>
      </c>
    </row>
    <row r="3187" spans="1:5" x14ac:dyDescent="0.2">
      <c r="A3187" s="39">
        <v>41681</v>
      </c>
      <c r="B3187" s="37" t="s">
        <v>8224</v>
      </c>
      <c r="C3187" s="37" t="s">
        <v>2316</v>
      </c>
      <c r="D3187" s="37" t="s">
        <v>2320</v>
      </c>
      <c r="E3187" s="38" t="s">
        <v>8225</v>
      </c>
    </row>
    <row r="3188" spans="1:5" x14ac:dyDescent="0.2">
      <c r="A3188" s="39">
        <v>43386</v>
      </c>
      <c r="B3188" s="37" t="s">
        <v>8226</v>
      </c>
      <c r="C3188" s="37" t="s">
        <v>2316</v>
      </c>
      <c r="D3188" s="37" t="s">
        <v>2320</v>
      </c>
      <c r="E3188" s="38" t="s">
        <v>8227</v>
      </c>
    </row>
    <row r="3189" spans="1:5" x14ac:dyDescent="0.2">
      <c r="A3189" s="39">
        <v>4059</v>
      </c>
      <c r="B3189" s="37" t="s">
        <v>8228</v>
      </c>
      <c r="C3189" s="37" t="s">
        <v>2336</v>
      </c>
      <c r="D3189" s="37" t="s">
        <v>2320</v>
      </c>
      <c r="E3189" s="38" t="s">
        <v>8219</v>
      </c>
    </row>
    <row r="3190" spans="1:5" x14ac:dyDescent="0.2">
      <c r="A3190" s="39">
        <v>4062</v>
      </c>
      <c r="B3190" s="37" t="s">
        <v>8229</v>
      </c>
      <c r="C3190" s="37" t="s">
        <v>2316</v>
      </c>
      <c r="D3190" s="37" t="s">
        <v>2320</v>
      </c>
      <c r="E3190" s="38" t="s">
        <v>8219</v>
      </c>
    </row>
    <row r="3191" spans="1:5" x14ac:dyDescent="0.2">
      <c r="A3191" s="39">
        <v>4061</v>
      </c>
      <c r="B3191" s="37" t="s">
        <v>8230</v>
      </c>
      <c r="C3191" s="37" t="s">
        <v>2316</v>
      </c>
      <c r="D3191" s="37" t="s">
        <v>2320</v>
      </c>
      <c r="E3191" s="38" t="s">
        <v>8231</v>
      </c>
    </row>
    <row r="3192" spans="1:5" x14ac:dyDescent="0.2">
      <c r="A3192" s="39">
        <v>41315</v>
      </c>
      <c r="B3192" s="37" t="s">
        <v>8232</v>
      </c>
      <c r="C3192" s="37" t="s">
        <v>2435</v>
      </c>
      <c r="D3192" s="37" t="s">
        <v>2320</v>
      </c>
      <c r="E3192" s="38" t="s">
        <v>8233</v>
      </c>
    </row>
    <row r="3193" spans="1:5" x14ac:dyDescent="0.2">
      <c r="A3193" s="39">
        <v>43148</v>
      </c>
      <c r="B3193" s="37" t="s">
        <v>8234</v>
      </c>
      <c r="C3193" s="37" t="s">
        <v>2435</v>
      </c>
      <c r="D3193" s="37" t="s">
        <v>2320</v>
      </c>
      <c r="E3193" s="38" t="s">
        <v>8235</v>
      </c>
    </row>
    <row r="3194" spans="1:5" x14ac:dyDescent="0.2">
      <c r="A3194" s="39">
        <v>43147</v>
      </c>
      <c r="B3194" s="37" t="s">
        <v>8236</v>
      </c>
      <c r="C3194" s="37" t="s">
        <v>2435</v>
      </c>
      <c r="D3194" s="37" t="s">
        <v>2320</v>
      </c>
      <c r="E3194" s="38" t="s">
        <v>8237</v>
      </c>
    </row>
    <row r="3195" spans="1:5" x14ac:dyDescent="0.2">
      <c r="A3195" s="39">
        <v>10608</v>
      </c>
      <c r="B3195" s="37" t="s">
        <v>8238</v>
      </c>
      <c r="C3195" s="37" t="s">
        <v>2316</v>
      </c>
      <c r="D3195" s="37" t="s">
        <v>2317</v>
      </c>
      <c r="E3195" s="38" t="s">
        <v>8239</v>
      </c>
    </row>
    <row r="3196" spans="1:5" x14ac:dyDescent="0.2">
      <c r="A3196" s="39">
        <v>4069</v>
      </c>
      <c r="B3196" s="37" t="s">
        <v>8240</v>
      </c>
      <c r="C3196" s="37" t="s">
        <v>2660</v>
      </c>
      <c r="D3196" s="37" t="s">
        <v>2320</v>
      </c>
      <c r="E3196" s="38" t="s">
        <v>8241</v>
      </c>
    </row>
    <row r="3197" spans="1:5" x14ac:dyDescent="0.2">
      <c r="A3197" s="39">
        <v>40819</v>
      </c>
      <c r="B3197" s="37" t="s">
        <v>8242</v>
      </c>
      <c r="C3197" s="37" t="s">
        <v>2663</v>
      </c>
      <c r="D3197" s="37" t="s">
        <v>2320</v>
      </c>
      <c r="E3197" s="38" t="s">
        <v>8243</v>
      </c>
    </row>
    <row r="3198" spans="1:5" x14ac:dyDescent="0.2">
      <c r="A3198" s="39">
        <v>34361</v>
      </c>
      <c r="B3198" s="37" t="s">
        <v>8244</v>
      </c>
      <c r="C3198" s="37" t="s">
        <v>2435</v>
      </c>
      <c r="D3198" s="37" t="s">
        <v>2320</v>
      </c>
      <c r="E3198" s="38" t="s">
        <v>8245</v>
      </c>
    </row>
    <row r="3199" spans="1:5" x14ac:dyDescent="0.2">
      <c r="A3199" s="39">
        <v>36512</v>
      </c>
      <c r="B3199" s="37" t="s">
        <v>8246</v>
      </c>
      <c r="C3199" s="37" t="s">
        <v>2316</v>
      </c>
      <c r="D3199" s="37" t="s">
        <v>2320</v>
      </c>
      <c r="E3199" s="38" t="s">
        <v>8247</v>
      </c>
    </row>
    <row r="3200" spans="1:5" x14ac:dyDescent="0.2">
      <c r="A3200" s="39">
        <v>44478</v>
      </c>
      <c r="B3200" s="37" t="s">
        <v>8248</v>
      </c>
      <c r="C3200" s="37" t="s">
        <v>2435</v>
      </c>
      <c r="D3200" s="37" t="s">
        <v>2320</v>
      </c>
      <c r="E3200" s="38" t="s">
        <v>8249</v>
      </c>
    </row>
    <row r="3201" spans="1:5" x14ac:dyDescent="0.2">
      <c r="A3201" s="39">
        <v>44477</v>
      </c>
      <c r="B3201" s="37" t="s">
        <v>8250</v>
      </c>
      <c r="C3201" s="37" t="s">
        <v>2435</v>
      </c>
      <c r="D3201" s="37" t="s">
        <v>2320</v>
      </c>
      <c r="E3201" s="38" t="s">
        <v>8249</v>
      </c>
    </row>
    <row r="3202" spans="1:5" x14ac:dyDescent="0.2">
      <c r="A3202" s="39">
        <v>11697</v>
      </c>
      <c r="B3202" s="37" t="s">
        <v>8251</v>
      </c>
      <c r="C3202" s="37" t="s">
        <v>2316</v>
      </c>
      <c r="D3202" s="37" t="s">
        <v>2320</v>
      </c>
      <c r="E3202" s="38" t="s">
        <v>8252</v>
      </c>
    </row>
    <row r="3203" spans="1:5" x14ac:dyDescent="0.2">
      <c r="A3203" s="39">
        <v>11698</v>
      </c>
      <c r="B3203" s="37" t="s">
        <v>8253</v>
      </c>
      <c r="C3203" s="37" t="s">
        <v>2316</v>
      </c>
      <c r="D3203" s="37" t="s">
        <v>2320</v>
      </c>
      <c r="E3203" s="38" t="s">
        <v>8254</v>
      </c>
    </row>
    <row r="3204" spans="1:5" x14ac:dyDescent="0.2">
      <c r="A3204" s="39">
        <v>10432</v>
      </c>
      <c r="B3204" s="37" t="s">
        <v>8255</v>
      </c>
      <c r="C3204" s="37" t="s">
        <v>2316</v>
      </c>
      <c r="D3204" s="37" t="s">
        <v>2320</v>
      </c>
      <c r="E3204" s="38" t="s">
        <v>8256</v>
      </c>
    </row>
    <row r="3205" spans="1:5" x14ac:dyDescent="0.2">
      <c r="A3205" s="39">
        <v>11699</v>
      </c>
      <c r="B3205" s="37" t="s">
        <v>8257</v>
      </c>
      <c r="C3205" s="37" t="s">
        <v>2316</v>
      </c>
      <c r="D3205" s="37" t="s">
        <v>2320</v>
      </c>
      <c r="E3205" s="38" t="s">
        <v>8258</v>
      </c>
    </row>
    <row r="3206" spans="1:5" x14ac:dyDescent="0.2">
      <c r="A3206" s="39">
        <v>44020</v>
      </c>
      <c r="B3206" s="37" t="s">
        <v>8259</v>
      </c>
      <c r="C3206" s="37" t="s">
        <v>2316</v>
      </c>
      <c r="D3206" s="37" t="s">
        <v>2320</v>
      </c>
      <c r="E3206" s="38" t="s">
        <v>8260</v>
      </c>
    </row>
    <row r="3207" spans="1:5" x14ac:dyDescent="0.2">
      <c r="A3207" s="39">
        <v>41420</v>
      </c>
      <c r="B3207" s="37" t="s">
        <v>8261</v>
      </c>
      <c r="C3207" s="37" t="s">
        <v>2316</v>
      </c>
      <c r="D3207" s="37" t="s">
        <v>2320</v>
      </c>
      <c r="E3207" s="38" t="s">
        <v>8262</v>
      </c>
    </row>
    <row r="3208" spans="1:5" x14ac:dyDescent="0.2">
      <c r="A3208" s="39">
        <v>41422</v>
      </c>
      <c r="B3208" s="37" t="s">
        <v>8263</v>
      </c>
      <c r="C3208" s="37" t="s">
        <v>2316</v>
      </c>
      <c r="D3208" s="37" t="s">
        <v>2320</v>
      </c>
      <c r="E3208" s="38" t="s">
        <v>8264</v>
      </c>
    </row>
    <row r="3209" spans="1:5" x14ac:dyDescent="0.2">
      <c r="A3209" s="39">
        <v>41425</v>
      </c>
      <c r="B3209" s="37" t="s">
        <v>8265</v>
      </c>
      <c r="C3209" s="37" t="s">
        <v>2316</v>
      </c>
      <c r="D3209" s="37" t="s">
        <v>2320</v>
      </c>
      <c r="E3209" s="38" t="s">
        <v>8266</v>
      </c>
    </row>
    <row r="3210" spans="1:5" x14ac:dyDescent="0.2">
      <c r="A3210" s="39">
        <v>41426</v>
      </c>
      <c r="B3210" s="37" t="s">
        <v>8267</v>
      </c>
      <c r="C3210" s="37" t="s">
        <v>2316</v>
      </c>
      <c r="D3210" s="37" t="s">
        <v>2320</v>
      </c>
      <c r="E3210" s="38" t="s">
        <v>5980</v>
      </c>
    </row>
    <row r="3211" spans="1:5" x14ac:dyDescent="0.2">
      <c r="A3211" s="39">
        <v>41419</v>
      </c>
      <c r="B3211" s="37" t="s">
        <v>8268</v>
      </c>
      <c r="C3211" s="37" t="s">
        <v>2316</v>
      </c>
      <c r="D3211" s="37" t="s">
        <v>2320</v>
      </c>
      <c r="E3211" s="38" t="s">
        <v>5062</v>
      </c>
    </row>
    <row r="3212" spans="1:5" x14ac:dyDescent="0.2">
      <c r="A3212" s="39">
        <v>41421</v>
      </c>
      <c r="B3212" s="37" t="s">
        <v>8269</v>
      </c>
      <c r="C3212" s="37" t="s">
        <v>2316</v>
      </c>
      <c r="D3212" s="37" t="s">
        <v>2320</v>
      </c>
      <c r="E3212" s="38" t="s">
        <v>8270</v>
      </c>
    </row>
    <row r="3213" spans="1:5" x14ac:dyDescent="0.2">
      <c r="A3213" s="39">
        <v>41414</v>
      </c>
      <c r="B3213" s="37" t="s">
        <v>8271</v>
      </c>
      <c r="C3213" s="37" t="s">
        <v>2316</v>
      </c>
      <c r="D3213" s="37" t="s">
        <v>2320</v>
      </c>
      <c r="E3213" s="38" t="s">
        <v>8272</v>
      </c>
    </row>
    <row r="3214" spans="1:5" x14ac:dyDescent="0.2">
      <c r="A3214" s="39">
        <v>41415</v>
      </c>
      <c r="B3214" s="37" t="s">
        <v>8273</v>
      </c>
      <c r="C3214" s="37" t="s">
        <v>2316</v>
      </c>
      <c r="D3214" s="37" t="s">
        <v>2320</v>
      </c>
      <c r="E3214" s="38" t="s">
        <v>8274</v>
      </c>
    </row>
    <row r="3215" spans="1:5" x14ac:dyDescent="0.2">
      <c r="A3215" s="39">
        <v>37514</v>
      </c>
      <c r="B3215" s="37" t="s">
        <v>8275</v>
      </c>
      <c r="C3215" s="37" t="s">
        <v>2316</v>
      </c>
      <c r="D3215" s="37" t="s">
        <v>2317</v>
      </c>
      <c r="E3215" s="38" t="s">
        <v>8276</v>
      </c>
    </row>
    <row r="3216" spans="1:5" x14ac:dyDescent="0.2">
      <c r="A3216" s="39">
        <v>37519</v>
      </c>
      <c r="B3216" s="37" t="s">
        <v>8277</v>
      </c>
      <c r="C3216" s="37" t="s">
        <v>2316</v>
      </c>
      <c r="D3216" s="37" t="s">
        <v>2320</v>
      </c>
      <c r="E3216" s="38" t="s">
        <v>8278</v>
      </c>
    </row>
    <row r="3217" spans="1:5" x14ac:dyDescent="0.2">
      <c r="A3217" s="39">
        <v>37520</v>
      </c>
      <c r="B3217" s="37" t="s">
        <v>8279</v>
      </c>
      <c r="C3217" s="37" t="s">
        <v>2316</v>
      </c>
      <c r="D3217" s="37" t="s">
        <v>2320</v>
      </c>
      <c r="E3217" s="38" t="s">
        <v>8280</v>
      </c>
    </row>
    <row r="3218" spans="1:5" x14ac:dyDescent="0.2">
      <c r="A3218" s="39">
        <v>37521</v>
      </c>
      <c r="B3218" s="37" t="s">
        <v>8281</v>
      </c>
      <c r="C3218" s="37" t="s">
        <v>2316</v>
      </c>
      <c r="D3218" s="37" t="s">
        <v>2320</v>
      </c>
      <c r="E3218" s="38" t="s">
        <v>8282</v>
      </c>
    </row>
    <row r="3219" spans="1:5" x14ac:dyDescent="0.2">
      <c r="A3219" s="39">
        <v>37522</v>
      </c>
      <c r="B3219" s="37" t="s">
        <v>8283</v>
      </c>
      <c r="C3219" s="37" t="s">
        <v>2316</v>
      </c>
      <c r="D3219" s="37" t="s">
        <v>2320</v>
      </c>
      <c r="E3219" s="38" t="s">
        <v>8284</v>
      </c>
    </row>
    <row r="3220" spans="1:5" x14ac:dyDescent="0.2">
      <c r="A3220" s="39">
        <v>21109</v>
      </c>
      <c r="B3220" s="37" t="s">
        <v>8285</v>
      </c>
      <c r="C3220" s="37" t="s">
        <v>2316</v>
      </c>
      <c r="D3220" s="37" t="s">
        <v>2320</v>
      </c>
      <c r="E3220" s="38" t="s">
        <v>8286</v>
      </c>
    </row>
    <row r="3221" spans="1:5" x14ac:dyDescent="0.2">
      <c r="A3221" s="39">
        <v>37546</v>
      </c>
      <c r="B3221" s="37" t="s">
        <v>8287</v>
      </c>
      <c r="C3221" s="37" t="s">
        <v>2316</v>
      </c>
      <c r="D3221" s="37" t="s">
        <v>2320</v>
      </c>
      <c r="E3221" s="38" t="s">
        <v>8288</v>
      </c>
    </row>
    <row r="3222" spans="1:5" x14ac:dyDescent="0.2">
      <c r="A3222" s="39">
        <v>37544</v>
      </c>
      <c r="B3222" s="37" t="s">
        <v>8289</v>
      </c>
      <c r="C3222" s="37" t="s">
        <v>2316</v>
      </c>
      <c r="D3222" s="37" t="s">
        <v>2320</v>
      </c>
      <c r="E3222" s="38" t="s">
        <v>8290</v>
      </c>
    </row>
    <row r="3223" spans="1:5" x14ac:dyDescent="0.2">
      <c r="A3223" s="39">
        <v>37545</v>
      </c>
      <c r="B3223" s="37" t="s">
        <v>8291</v>
      </c>
      <c r="C3223" s="37" t="s">
        <v>2316</v>
      </c>
      <c r="D3223" s="37" t="s">
        <v>2320</v>
      </c>
      <c r="E3223" s="38" t="s">
        <v>8292</v>
      </c>
    </row>
    <row r="3224" spans="1:5" x14ac:dyDescent="0.2">
      <c r="A3224" s="39">
        <v>36793</v>
      </c>
      <c r="B3224" s="37" t="s">
        <v>8293</v>
      </c>
      <c r="C3224" s="37" t="s">
        <v>2316</v>
      </c>
      <c r="D3224" s="37" t="s">
        <v>2320</v>
      </c>
      <c r="E3224" s="38" t="s">
        <v>8294</v>
      </c>
    </row>
    <row r="3225" spans="1:5" x14ac:dyDescent="0.2">
      <c r="A3225" s="39">
        <v>11769</v>
      </c>
      <c r="B3225" s="37" t="s">
        <v>8295</v>
      </c>
      <c r="C3225" s="37" t="s">
        <v>2316</v>
      </c>
      <c r="D3225" s="37" t="s">
        <v>2320</v>
      </c>
      <c r="E3225" s="38" t="s">
        <v>8296</v>
      </c>
    </row>
    <row r="3226" spans="1:5" x14ac:dyDescent="0.2">
      <c r="A3226" s="39">
        <v>11771</v>
      </c>
      <c r="B3226" s="37" t="s">
        <v>8297</v>
      </c>
      <c r="C3226" s="37" t="s">
        <v>2316</v>
      </c>
      <c r="D3226" s="37" t="s">
        <v>2320</v>
      </c>
      <c r="E3226" s="38" t="s">
        <v>8298</v>
      </c>
    </row>
    <row r="3227" spans="1:5" x14ac:dyDescent="0.2">
      <c r="A3227" s="39">
        <v>39919</v>
      </c>
      <c r="B3227" s="37" t="s">
        <v>8299</v>
      </c>
      <c r="C3227" s="37" t="s">
        <v>2316</v>
      </c>
      <c r="D3227" s="37" t="s">
        <v>2320</v>
      </c>
      <c r="E3227" s="38" t="s">
        <v>8300</v>
      </c>
    </row>
    <row r="3228" spans="1:5" x14ac:dyDescent="0.2">
      <c r="A3228" s="39">
        <v>38385</v>
      </c>
      <c r="B3228" s="37" t="s">
        <v>8301</v>
      </c>
      <c r="C3228" s="37" t="s">
        <v>2316</v>
      </c>
      <c r="D3228" s="37" t="s">
        <v>2320</v>
      </c>
      <c r="E3228" s="38" t="s">
        <v>8302</v>
      </c>
    </row>
    <row r="3229" spans="1:5" x14ac:dyDescent="0.2">
      <c r="A3229" s="39">
        <v>36800</v>
      </c>
      <c r="B3229" s="37" t="s">
        <v>8303</v>
      </c>
      <c r="C3229" s="37" t="s">
        <v>2316</v>
      </c>
      <c r="D3229" s="37" t="s">
        <v>2320</v>
      </c>
      <c r="E3229" s="38" t="s">
        <v>8304</v>
      </c>
    </row>
    <row r="3230" spans="1:5" x14ac:dyDescent="0.2">
      <c r="A3230" s="39">
        <v>37587</v>
      </c>
      <c r="B3230" s="37" t="s">
        <v>8305</v>
      </c>
      <c r="C3230" s="37" t="s">
        <v>2316</v>
      </c>
      <c r="D3230" s="37" t="s">
        <v>2320</v>
      </c>
      <c r="E3230" s="38" t="s">
        <v>8306</v>
      </c>
    </row>
    <row r="3231" spans="1:5" x14ac:dyDescent="0.2">
      <c r="A3231" s="39">
        <v>11561</v>
      </c>
      <c r="B3231" s="37" t="s">
        <v>8307</v>
      </c>
      <c r="C3231" s="37" t="s">
        <v>2316</v>
      </c>
      <c r="D3231" s="37" t="s">
        <v>2320</v>
      </c>
      <c r="E3231" s="38" t="s">
        <v>8308</v>
      </c>
    </row>
    <row r="3232" spans="1:5" x14ac:dyDescent="0.2">
      <c r="A3232" s="39">
        <v>43604</v>
      </c>
      <c r="B3232" s="37" t="s">
        <v>8309</v>
      </c>
      <c r="C3232" s="37" t="s">
        <v>2316</v>
      </c>
      <c r="D3232" s="37" t="s">
        <v>2320</v>
      </c>
      <c r="E3232" s="38" t="s">
        <v>8310</v>
      </c>
    </row>
    <row r="3233" spans="1:5" x14ac:dyDescent="0.2">
      <c r="A3233" s="39">
        <v>11560</v>
      </c>
      <c r="B3233" s="37" t="s">
        <v>8311</v>
      </c>
      <c r="C3233" s="37" t="s">
        <v>2316</v>
      </c>
      <c r="D3233" s="37" t="s">
        <v>2320</v>
      </c>
      <c r="E3233" s="38" t="s">
        <v>8312</v>
      </c>
    </row>
    <row r="3234" spans="1:5" x14ac:dyDescent="0.2">
      <c r="A3234" s="39">
        <v>11499</v>
      </c>
      <c r="B3234" s="37" t="s">
        <v>8313</v>
      </c>
      <c r="C3234" s="37" t="s">
        <v>2316</v>
      </c>
      <c r="D3234" s="37" t="s">
        <v>2320</v>
      </c>
      <c r="E3234" s="38" t="s">
        <v>8314</v>
      </c>
    </row>
    <row r="3235" spans="1:5" x14ac:dyDescent="0.2">
      <c r="A3235" s="39">
        <v>34761</v>
      </c>
      <c r="B3235" s="37" t="s">
        <v>8315</v>
      </c>
      <c r="C3235" s="37" t="s">
        <v>2660</v>
      </c>
      <c r="D3235" s="37" t="s">
        <v>2320</v>
      </c>
      <c r="E3235" s="38" t="s">
        <v>6526</v>
      </c>
    </row>
    <row r="3236" spans="1:5" x14ac:dyDescent="0.2">
      <c r="A3236" s="39">
        <v>40924</v>
      </c>
      <c r="B3236" s="37" t="s">
        <v>8316</v>
      </c>
      <c r="C3236" s="37" t="s">
        <v>2663</v>
      </c>
      <c r="D3236" s="37" t="s">
        <v>2320</v>
      </c>
      <c r="E3236" s="38" t="s">
        <v>8317</v>
      </c>
    </row>
    <row r="3237" spans="1:5" x14ac:dyDescent="0.2">
      <c r="A3237" s="39">
        <v>40983</v>
      </c>
      <c r="B3237" s="37" t="s">
        <v>8318</v>
      </c>
      <c r="C3237" s="37" t="s">
        <v>2663</v>
      </c>
      <c r="D3237" s="37" t="s">
        <v>2320</v>
      </c>
      <c r="E3237" s="38" t="s">
        <v>8319</v>
      </c>
    </row>
    <row r="3238" spans="1:5" x14ac:dyDescent="0.2">
      <c r="A3238" s="39">
        <v>44497</v>
      </c>
      <c r="B3238" s="37" t="s">
        <v>8320</v>
      </c>
      <c r="C3238" s="37" t="s">
        <v>2660</v>
      </c>
      <c r="D3238" s="37" t="s">
        <v>2320</v>
      </c>
      <c r="E3238" s="38" t="s">
        <v>8321</v>
      </c>
    </row>
    <row r="3239" spans="1:5" x14ac:dyDescent="0.2">
      <c r="A3239" s="39">
        <v>2437</v>
      </c>
      <c r="B3239" s="37" t="s">
        <v>8322</v>
      </c>
      <c r="C3239" s="37" t="s">
        <v>2660</v>
      </c>
      <c r="D3239" s="37" t="s">
        <v>2320</v>
      </c>
      <c r="E3239" s="38" t="s">
        <v>4815</v>
      </c>
    </row>
    <row r="3240" spans="1:5" x14ac:dyDescent="0.2">
      <c r="A3240" s="39">
        <v>40921</v>
      </c>
      <c r="B3240" s="37" t="s">
        <v>8323</v>
      </c>
      <c r="C3240" s="37" t="s">
        <v>2663</v>
      </c>
      <c r="D3240" s="37" t="s">
        <v>2320</v>
      </c>
      <c r="E3240" s="38" t="s">
        <v>8324</v>
      </c>
    </row>
    <row r="3241" spans="1:5" x14ac:dyDescent="0.2">
      <c r="A3241" s="39">
        <v>14252</v>
      </c>
      <c r="B3241" s="37" t="s">
        <v>8325</v>
      </c>
      <c r="C3241" s="37" t="s">
        <v>2316</v>
      </c>
      <c r="D3241" s="37" t="s">
        <v>2320</v>
      </c>
      <c r="E3241" s="38" t="s">
        <v>8326</v>
      </c>
    </row>
    <row r="3242" spans="1:5" x14ac:dyDescent="0.2">
      <c r="A3242" s="39">
        <v>730</v>
      </c>
      <c r="B3242" s="37" t="s">
        <v>8327</v>
      </c>
      <c r="C3242" s="37" t="s">
        <v>2316</v>
      </c>
      <c r="D3242" s="37" t="s">
        <v>2320</v>
      </c>
      <c r="E3242" s="38" t="s">
        <v>8328</v>
      </c>
    </row>
    <row r="3243" spans="1:5" x14ac:dyDescent="0.2">
      <c r="A3243" s="39">
        <v>723</v>
      </c>
      <c r="B3243" s="37" t="s">
        <v>8329</v>
      </c>
      <c r="C3243" s="37" t="s">
        <v>2316</v>
      </c>
      <c r="D3243" s="37" t="s">
        <v>2320</v>
      </c>
      <c r="E3243" s="38" t="s">
        <v>8330</v>
      </c>
    </row>
    <row r="3244" spans="1:5" x14ac:dyDescent="0.2">
      <c r="A3244" s="39">
        <v>36502</v>
      </c>
      <c r="B3244" s="37" t="s">
        <v>8331</v>
      </c>
      <c r="C3244" s="37" t="s">
        <v>2316</v>
      </c>
      <c r="D3244" s="37" t="s">
        <v>2320</v>
      </c>
      <c r="E3244" s="38" t="s">
        <v>8332</v>
      </c>
    </row>
    <row r="3245" spans="1:5" x14ac:dyDescent="0.2">
      <c r="A3245" s="39">
        <v>36503</v>
      </c>
      <c r="B3245" s="37" t="s">
        <v>8333</v>
      </c>
      <c r="C3245" s="37" t="s">
        <v>2316</v>
      </c>
      <c r="D3245" s="37" t="s">
        <v>2320</v>
      </c>
      <c r="E3245" s="38" t="s">
        <v>8334</v>
      </c>
    </row>
    <row r="3246" spans="1:5" x14ac:dyDescent="0.2">
      <c r="A3246" s="39">
        <v>4090</v>
      </c>
      <c r="B3246" s="37" t="s">
        <v>8335</v>
      </c>
      <c r="C3246" s="37" t="s">
        <v>2316</v>
      </c>
      <c r="D3246" s="37" t="s">
        <v>2317</v>
      </c>
      <c r="E3246" s="38" t="s">
        <v>8336</v>
      </c>
    </row>
    <row r="3247" spans="1:5" x14ac:dyDescent="0.2">
      <c r="A3247" s="39">
        <v>13227</v>
      </c>
      <c r="B3247" s="37" t="s">
        <v>8337</v>
      </c>
      <c r="C3247" s="37" t="s">
        <v>2316</v>
      </c>
      <c r="D3247" s="37" t="s">
        <v>2320</v>
      </c>
      <c r="E3247" s="38" t="s">
        <v>8338</v>
      </c>
    </row>
    <row r="3248" spans="1:5" x14ac:dyDescent="0.2">
      <c r="A3248" s="39">
        <v>10597</v>
      </c>
      <c r="B3248" s="37" t="s">
        <v>8339</v>
      </c>
      <c r="C3248" s="37" t="s">
        <v>2316</v>
      </c>
      <c r="D3248" s="37" t="s">
        <v>2320</v>
      </c>
      <c r="E3248" s="38" t="s">
        <v>8340</v>
      </c>
    </row>
    <row r="3249" spans="1:5" x14ac:dyDescent="0.2">
      <c r="A3249" s="39">
        <v>39628</v>
      </c>
      <c r="B3249" s="37" t="s">
        <v>8341</v>
      </c>
      <c r="C3249" s="37" t="s">
        <v>2316</v>
      </c>
      <c r="D3249" s="37" t="s">
        <v>2320</v>
      </c>
      <c r="E3249" s="38" t="s">
        <v>8342</v>
      </c>
    </row>
    <row r="3250" spans="1:5" x14ac:dyDescent="0.2">
      <c r="A3250" s="39">
        <v>39404</v>
      </c>
      <c r="B3250" s="37" t="s">
        <v>8343</v>
      </c>
      <c r="C3250" s="37" t="s">
        <v>2316</v>
      </c>
      <c r="D3250" s="37" t="s">
        <v>2320</v>
      </c>
      <c r="E3250" s="38" t="s">
        <v>8344</v>
      </c>
    </row>
    <row r="3251" spans="1:5" x14ac:dyDescent="0.2">
      <c r="A3251" s="39">
        <v>39402</v>
      </c>
      <c r="B3251" s="37" t="s">
        <v>8345</v>
      </c>
      <c r="C3251" s="37" t="s">
        <v>2316</v>
      </c>
      <c r="D3251" s="37" t="s">
        <v>2320</v>
      </c>
      <c r="E3251" s="38" t="s">
        <v>8346</v>
      </c>
    </row>
    <row r="3252" spans="1:5" x14ac:dyDescent="0.2">
      <c r="A3252" s="39">
        <v>39403</v>
      </c>
      <c r="B3252" s="37" t="s">
        <v>8347</v>
      </c>
      <c r="C3252" s="37" t="s">
        <v>2316</v>
      </c>
      <c r="D3252" s="37" t="s">
        <v>2320</v>
      </c>
      <c r="E3252" s="38" t="s">
        <v>8348</v>
      </c>
    </row>
    <row r="3253" spans="1:5" x14ac:dyDescent="0.2">
      <c r="A3253" s="39">
        <v>4093</v>
      </c>
      <c r="B3253" s="37" t="s">
        <v>8349</v>
      </c>
      <c r="C3253" s="37" t="s">
        <v>2660</v>
      </c>
      <c r="D3253" s="37" t="s">
        <v>2320</v>
      </c>
      <c r="E3253" s="38" t="s">
        <v>8350</v>
      </c>
    </row>
    <row r="3254" spans="1:5" x14ac:dyDescent="0.2">
      <c r="A3254" s="39">
        <v>10512</v>
      </c>
      <c r="B3254" s="37" t="s">
        <v>8351</v>
      </c>
      <c r="C3254" s="37" t="s">
        <v>2663</v>
      </c>
      <c r="D3254" s="37" t="s">
        <v>2320</v>
      </c>
      <c r="E3254" s="38" t="s">
        <v>8352</v>
      </c>
    </row>
    <row r="3255" spans="1:5" x14ac:dyDescent="0.2">
      <c r="A3255" s="39">
        <v>20020</v>
      </c>
      <c r="B3255" s="37" t="s">
        <v>8353</v>
      </c>
      <c r="C3255" s="37" t="s">
        <v>2660</v>
      </c>
      <c r="D3255" s="37" t="s">
        <v>2320</v>
      </c>
      <c r="E3255" s="38" t="s">
        <v>3829</v>
      </c>
    </row>
    <row r="3256" spans="1:5" x14ac:dyDescent="0.2">
      <c r="A3256" s="39">
        <v>41038</v>
      </c>
      <c r="B3256" s="37" t="s">
        <v>8354</v>
      </c>
      <c r="C3256" s="37" t="s">
        <v>2663</v>
      </c>
      <c r="D3256" s="37" t="s">
        <v>2320</v>
      </c>
      <c r="E3256" s="38" t="s">
        <v>8355</v>
      </c>
    </row>
    <row r="3257" spans="1:5" x14ac:dyDescent="0.2">
      <c r="A3257" s="39">
        <v>4094</v>
      </c>
      <c r="B3257" s="37" t="s">
        <v>8356</v>
      </c>
      <c r="C3257" s="37" t="s">
        <v>2660</v>
      </c>
      <c r="D3257" s="37" t="s">
        <v>2320</v>
      </c>
      <c r="E3257" s="38" t="s">
        <v>8357</v>
      </c>
    </row>
    <row r="3258" spans="1:5" x14ac:dyDescent="0.2">
      <c r="A3258" s="39">
        <v>40988</v>
      </c>
      <c r="B3258" s="37" t="s">
        <v>8358</v>
      </c>
      <c r="C3258" s="37" t="s">
        <v>2663</v>
      </c>
      <c r="D3258" s="37" t="s">
        <v>2320</v>
      </c>
      <c r="E3258" s="38" t="s">
        <v>8359</v>
      </c>
    </row>
    <row r="3259" spans="1:5" x14ac:dyDescent="0.2">
      <c r="A3259" s="39">
        <v>4095</v>
      </c>
      <c r="B3259" s="37" t="s">
        <v>8360</v>
      </c>
      <c r="C3259" s="37" t="s">
        <v>2660</v>
      </c>
      <c r="D3259" s="37" t="s">
        <v>2320</v>
      </c>
      <c r="E3259" s="38" t="s">
        <v>8361</v>
      </c>
    </row>
    <row r="3260" spans="1:5" x14ac:dyDescent="0.2">
      <c r="A3260" s="39">
        <v>40990</v>
      </c>
      <c r="B3260" s="37" t="s">
        <v>8362</v>
      </c>
      <c r="C3260" s="37" t="s">
        <v>2663</v>
      </c>
      <c r="D3260" s="37" t="s">
        <v>2320</v>
      </c>
      <c r="E3260" s="38" t="s">
        <v>8363</v>
      </c>
    </row>
    <row r="3261" spans="1:5" x14ac:dyDescent="0.2">
      <c r="A3261" s="39">
        <v>4097</v>
      </c>
      <c r="B3261" s="37" t="s">
        <v>8364</v>
      </c>
      <c r="C3261" s="37" t="s">
        <v>2660</v>
      </c>
      <c r="D3261" s="37" t="s">
        <v>2320</v>
      </c>
      <c r="E3261" s="38" t="s">
        <v>8365</v>
      </c>
    </row>
    <row r="3262" spans="1:5" x14ac:dyDescent="0.2">
      <c r="A3262" s="39">
        <v>40994</v>
      </c>
      <c r="B3262" s="37" t="s">
        <v>8366</v>
      </c>
      <c r="C3262" s="37" t="s">
        <v>2663</v>
      </c>
      <c r="D3262" s="37" t="s">
        <v>2320</v>
      </c>
      <c r="E3262" s="38" t="s">
        <v>8367</v>
      </c>
    </row>
    <row r="3263" spans="1:5" x14ac:dyDescent="0.2">
      <c r="A3263" s="39">
        <v>4096</v>
      </c>
      <c r="B3263" s="37" t="s">
        <v>8368</v>
      </c>
      <c r="C3263" s="37" t="s">
        <v>2660</v>
      </c>
      <c r="D3263" s="37" t="s">
        <v>2320</v>
      </c>
      <c r="E3263" s="38" t="s">
        <v>8369</v>
      </c>
    </row>
    <row r="3264" spans="1:5" x14ac:dyDescent="0.2">
      <c r="A3264" s="39">
        <v>40992</v>
      </c>
      <c r="B3264" s="37" t="s">
        <v>8370</v>
      </c>
      <c r="C3264" s="37" t="s">
        <v>2663</v>
      </c>
      <c r="D3264" s="37" t="s">
        <v>2320</v>
      </c>
      <c r="E3264" s="38" t="s">
        <v>8371</v>
      </c>
    </row>
    <row r="3265" spans="1:5" x14ac:dyDescent="0.2">
      <c r="A3265" s="39">
        <v>4114</v>
      </c>
      <c r="B3265" s="37" t="s">
        <v>8372</v>
      </c>
      <c r="C3265" s="37" t="s">
        <v>2316</v>
      </c>
      <c r="D3265" s="37" t="s">
        <v>2320</v>
      </c>
      <c r="E3265" s="38" t="s">
        <v>8373</v>
      </c>
    </row>
    <row r="3266" spans="1:5" x14ac:dyDescent="0.2">
      <c r="A3266" s="39">
        <v>36797</v>
      </c>
      <c r="B3266" s="37" t="s">
        <v>8374</v>
      </c>
      <c r="C3266" s="37" t="s">
        <v>2316</v>
      </c>
      <c r="D3266" s="37" t="s">
        <v>2320</v>
      </c>
      <c r="E3266" s="38" t="s">
        <v>8375</v>
      </c>
    </row>
    <row r="3267" spans="1:5" x14ac:dyDescent="0.2">
      <c r="A3267" s="39">
        <v>4107</v>
      </c>
      <c r="B3267" s="37" t="s">
        <v>8376</v>
      </c>
      <c r="C3267" s="37" t="s">
        <v>2316</v>
      </c>
      <c r="D3267" s="37" t="s">
        <v>2320</v>
      </c>
      <c r="E3267" s="38" t="s">
        <v>8377</v>
      </c>
    </row>
    <row r="3268" spans="1:5" x14ac:dyDescent="0.2">
      <c r="A3268" s="39">
        <v>4102</v>
      </c>
      <c r="B3268" s="37" t="s">
        <v>8378</v>
      </c>
      <c r="C3268" s="37" t="s">
        <v>2316</v>
      </c>
      <c r="D3268" s="37" t="s">
        <v>2317</v>
      </c>
      <c r="E3268" s="38" t="s">
        <v>8379</v>
      </c>
    </row>
    <row r="3269" spans="1:5" x14ac:dyDescent="0.2">
      <c r="A3269" s="39">
        <v>36799</v>
      </c>
      <c r="B3269" s="37" t="s">
        <v>8380</v>
      </c>
      <c r="C3269" s="37" t="s">
        <v>2316</v>
      </c>
      <c r="D3269" s="37" t="s">
        <v>2320</v>
      </c>
      <c r="E3269" s="38" t="s">
        <v>8381</v>
      </c>
    </row>
    <row r="3270" spans="1:5" x14ac:dyDescent="0.2">
      <c r="A3270" s="39">
        <v>2747</v>
      </c>
      <c r="B3270" s="37" t="s">
        <v>8382</v>
      </c>
      <c r="C3270" s="37" t="s">
        <v>2336</v>
      </c>
      <c r="D3270" s="37" t="s">
        <v>2320</v>
      </c>
      <c r="E3270" s="38" t="s">
        <v>8383</v>
      </c>
    </row>
    <row r="3271" spans="1:5" x14ac:dyDescent="0.2">
      <c r="A3271" s="39">
        <v>21138</v>
      </c>
      <c r="B3271" s="37" t="s">
        <v>8384</v>
      </c>
      <c r="C3271" s="37" t="s">
        <v>2336</v>
      </c>
      <c r="D3271" s="37" t="s">
        <v>2317</v>
      </c>
      <c r="E3271" s="38" t="s">
        <v>8385</v>
      </c>
    </row>
    <row r="3272" spans="1:5" x14ac:dyDescent="0.2">
      <c r="A3272" s="39">
        <v>10826</v>
      </c>
      <c r="B3272" s="37" t="s">
        <v>8386</v>
      </c>
      <c r="C3272" s="37" t="s">
        <v>2316</v>
      </c>
      <c r="D3272" s="37" t="s">
        <v>2320</v>
      </c>
      <c r="E3272" s="38" t="s">
        <v>8387</v>
      </c>
    </row>
    <row r="3273" spans="1:5" x14ac:dyDescent="0.2">
      <c r="A3273" s="39">
        <v>365</v>
      </c>
      <c r="B3273" s="37" t="s">
        <v>8388</v>
      </c>
      <c r="C3273" s="37" t="s">
        <v>2316</v>
      </c>
      <c r="D3273" s="37" t="s">
        <v>2320</v>
      </c>
      <c r="E3273" s="38" t="s">
        <v>8389</v>
      </c>
    </row>
    <row r="3274" spans="1:5" x14ac:dyDescent="0.2">
      <c r="A3274" s="39">
        <v>38639</v>
      </c>
      <c r="B3274" s="37" t="s">
        <v>8390</v>
      </c>
      <c r="C3274" s="37" t="s">
        <v>2316</v>
      </c>
      <c r="D3274" s="37" t="s">
        <v>2320</v>
      </c>
      <c r="E3274" s="38" t="s">
        <v>8391</v>
      </c>
    </row>
    <row r="3275" spans="1:5" x14ac:dyDescent="0.2">
      <c r="A3275" s="39">
        <v>38640</v>
      </c>
      <c r="B3275" s="37" t="s">
        <v>8392</v>
      </c>
      <c r="C3275" s="37" t="s">
        <v>2316</v>
      </c>
      <c r="D3275" s="37" t="s">
        <v>2320</v>
      </c>
      <c r="E3275" s="38" t="s">
        <v>3373</v>
      </c>
    </row>
    <row r="3276" spans="1:5" x14ac:dyDescent="0.2">
      <c r="A3276" s="39">
        <v>358</v>
      </c>
      <c r="B3276" s="37" t="s">
        <v>8393</v>
      </c>
      <c r="C3276" s="37" t="s">
        <v>2316</v>
      </c>
      <c r="D3276" s="37" t="s">
        <v>2320</v>
      </c>
      <c r="E3276" s="38" t="s">
        <v>7819</v>
      </c>
    </row>
    <row r="3277" spans="1:5" x14ac:dyDescent="0.2">
      <c r="A3277" s="39">
        <v>359</v>
      </c>
      <c r="B3277" s="37" t="s">
        <v>8394</v>
      </c>
      <c r="C3277" s="37" t="s">
        <v>2316</v>
      </c>
      <c r="D3277" s="37" t="s">
        <v>2320</v>
      </c>
      <c r="E3277" s="38" t="s">
        <v>8395</v>
      </c>
    </row>
    <row r="3278" spans="1:5" x14ac:dyDescent="0.2">
      <c r="A3278" s="39">
        <v>38641</v>
      </c>
      <c r="B3278" s="37" t="s">
        <v>8396</v>
      </c>
      <c r="C3278" s="37" t="s">
        <v>2316</v>
      </c>
      <c r="D3278" s="37" t="s">
        <v>2320</v>
      </c>
      <c r="E3278" s="38" t="s">
        <v>8397</v>
      </c>
    </row>
    <row r="3279" spans="1:5" x14ac:dyDescent="0.2">
      <c r="A3279" s="39">
        <v>360</v>
      </c>
      <c r="B3279" s="37" t="s">
        <v>8398</v>
      </c>
      <c r="C3279" s="37" t="s">
        <v>2316</v>
      </c>
      <c r="D3279" s="37" t="s">
        <v>2317</v>
      </c>
      <c r="E3279" s="38" t="s">
        <v>7848</v>
      </c>
    </row>
    <row r="3280" spans="1:5" x14ac:dyDescent="0.2">
      <c r="A3280" s="39">
        <v>42430</v>
      </c>
      <c r="B3280" s="37" t="s">
        <v>8399</v>
      </c>
      <c r="C3280" s="37" t="s">
        <v>2316</v>
      </c>
      <c r="D3280" s="37" t="s">
        <v>2320</v>
      </c>
      <c r="E3280" s="38" t="s">
        <v>8400</v>
      </c>
    </row>
    <row r="3281" spans="1:5" x14ac:dyDescent="0.2">
      <c r="A3281" s="39">
        <v>4214</v>
      </c>
      <c r="B3281" s="37" t="s">
        <v>8401</v>
      </c>
      <c r="C3281" s="37" t="s">
        <v>2316</v>
      </c>
      <c r="D3281" s="37" t="s">
        <v>2320</v>
      </c>
      <c r="E3281" s="38" t="s">
        <v>8402</v>
      </c>
    </row>
    <row r="3282" spans="1:5" x14ac:dyDescent="0.2">
      <c r="A3282" s="39">
        <v>4215</v>
      </c>
      <c r="B3282" s="37" t="s">
        <v>8403</v>
      </c>
      <c r="C3282" s="37" t="s">
        <v>2316</v>
      </c>
      <c r="D3282" s="37" t="s">
        <v>2320</v>
      </c>
      <c r="E3282" s="38" t="s">
        <v>8404</v>
      </c>
    </row>
    <row r="3283" spans="1:5" x14ac:dyDescent="0.2">
      <c r="A3283" s="39">
        <v>4210</v>
      </c>
      <c r="B3283" s="37" t="s">
        <v>8405</v>
      </c>
      <c r="C3283" s="37" t="s">
        <v>2316</v>
      </c>
      <c r="D3283" s="37" t="s">
        <v>2320</v>
      </c>
      <c r="E3283" s="38" t="s">
        <v>8406</v>
      </c>
    </row>
    <row r="3284" spans="1:5" x14ac:dyDescent="0.2">
      <c r="A3284" s="39">
        <v>4212</v>
      </c>
      <c r="B3284" s="37" t="s">
        <v>8407</v>
      </c>
      <c r="C3284" s="37" t="s">
        <v>2316</v>
      </c>
      <c r="D3284" s="37" t="s">
        <v>2320</v>
      </c>
      <c r="E3284" s="38" t="s">
        <v>7068</v>
      </c>
    </row>
    <row r="3285" spans="1:5" x14ac:dyDescent="0.2">
      <c r="A3285" s="39">
        <v>4213</v>
      </c>
      <c r="B3285" s="37" t="s">
        <v>8408</v>
      </c>
      <c r="C3285" s="37" t="s">
        <v>2316</v>
      </c>
      <c r="D3285" s="37" t="s">
        <v>2320</v>
      </c>
      <c r="E3285" s="38" t="s">
        <v>8409</v>
      </c>
    </row>
    <row r="3286" spans="1:5" x14ac:dyDescent="0.2">
      <c r="A3286" s="39">
        <v>4211</v>
      </c>
      <c r="B3286" s="37" t="s">
        <v>8410</v>
      </c>
      <c r="C3286" s="37" t="s">
        <v>2316</v>
      </c>
      <c r="D3286" s="37" t="s">
        <v>2320</v>
      </c>
      <c r="E3286" s="38" t="s">
        <v>4357</v>
      </c>
    </row>
    <row r="3287" spans="1:5" x14ac:dyDescent="0.2">
      <c r="A3287" s="39">
        <v>4209</v>
      </c>
      <c r="B3287" s="37" t="s">
        <v>8411</v>
      </c>
      <c r="C3287" s="37" t="s">
        <v>2316</v>
      </c>
      <c r="D3287" s="37" t="s">
        <v>2320</v>
      </c>
      <c r="E3287" s="38" t="s">
        <v>8412</v>
      </c>
    </row>
    <row r="3288" spans="1:5" x14ac:dyDescent="0.2">
      <c r="A3288" s="39">
        <v>4180</v>
      </c>
      <c r="B3288" s="37" t="s">
        <v>8413</v>
      </c>
      <c r="C3288" s="37" t="s">
        <v>2316</v>
      </c>
      <c r="D3288" s="37" t="s">
        <v>2320</v>
      </c>
      <c r="E3288" s="38" t="s">
        <v>7431</v>
      </c>
    </row>
    <row r="3289" spans="1:5" x14ac:dyDescent="0.2">
      <c r="A3289" s="39">
        <v>4177</v>
      </c>
      <c r="B3289" s="37" t="s">
        <v>8414</v>
      </c>
      <c r="C3289" s="37" t="s">
        <v>2316</v>
      </c>
      <c r="D3289" s="37" t="s">
        <v>2320</v>
      </c>
      <c r="E3289" s="38" t="s">
        <v>8415</v>
      </c>
    </row>
    <row r="3290" spans="1:5" x14ac:dyDescent="0.2">
      <c r="A3290" s="39">
        <v>4179</v>
      </c>
      <c r="B3290" s="37" t="s">
        <v>8416</v>
      </c>
      <c r="C3290" s="37" t="s">
        <v>2316</v>
      </c>
      <c r="D3290" s="37" t="s">
        <v>2320</v>
      </c>
      <c r="E3290" s="38" t="s">
        <v>8417</v>
      </c>
    </row>
    <row r="3291" spans="1:5" x14ac:dyDescent="0.2">
      <c r="A3291" s="39">
        <v>4208</v>
      </c>
      <c r="B3291" s="37" t="s">
        <v>8418</v>
      </c>
      <c r="C3291" s="37" t="s">
        <v>2316</v>
      </c>
      <c r="D3291" s="37" t="s">
        <v>2320</v>
      </c>
      <c r="E3291" s="38" t="s">
        <v>8419</v>
      </c>
    </row>
    <row r="3292" spans="1:5" x14ac:dyDescent="0.2">
      <c r="A3292" s="39">
        <v>4181</v>
      </c>
      <c r="B3292" s="37" t="s">
        <v>8420</v>
      </c>
      <c r="C3292" s="37" t="s">
        <v>2316</v>
      </c>
      <c r="D3292" s="37" t="s">
        <v>2320</v>
      </c>
      <c r="E3292" s="38" t="s">
        <v>8421</v>
      </c>
    </row>
    <row r="3293" spans="1:5" x14ac:dyDescent="0.2">
      <c r="A3293" s="39">
        <v>4178</v>
      </c>
      <c r="B3293" s="37" t="s">
        <v>8422</v>
      </c>
      <c r="C3293" s="37" t="s">
        <v>2316</v>
      </c>
      <c r="D3293" s="37" t="s">
        <v>2320</v>
      </c>
      <c r="E3293" s="38" t="s">
        <v>6041</v>
      </c>
    </row>
    <row r="3294" spans="1:5" x14ac:dyDescent="0.2">
      <c r="A3294" s="39">
        <v>4182</v>
      </c>
      <c r="B3294" s="37" t="s">
        <v>8423</v>
      </c>
      <c r="C3294" s="37" t="s">
        <v>2316</v>
      </c>
      <c r="D3294" s="37" t="s">
        <v>2320</v>
      </c>
      <c r="E3294" s="38" t="s">
        <v>8424</v>
      </c>
    </row>
    <row r="3295" spans="1:5" x14ac:dyDescent="0.2">
      <c r="A3295" s="39">
        <v>4183</v>
      </c>
      <c r="B3295" s="37" t="s">
        <v>8425</v>
      </c>
      <c r="C3295" s="37" t="s">
        <v>2316</v>
      </c>
      <c r="D3295" s="37" t="s">
        <v>2320</v>
      </c>
      <c r="E3295" s="38" t="s">
        <v>8426</v>
      </c>
    </row>
    <row r="3296" spans="1:5" x14ac:dyDescent="0.2">
      <c r="A3296" s="39">
        <v>4184</v>
      </c>
      <c r="B3296" s="37" t="s">
        <v>8427</v>
      </c>
      <c r="C3296" s="37" t="s">
        <v>2316</v>
      </c>
      <c r="D3296" s="37" t="s">
        <v>2320</v>
      </c>
      <c r="E3296" s="38" t="s">
        <v>8428</v>
      </c>
    </row>
    <row r="3297" spans="1:5" x14ac:dyDescent="0.2">
      <c r="A3297" s="39">
        <v>4185</v>
      </c>
      <c r="B3297" s="37" t="s">
        <v>8429</v>
      </c>
      <c r="C3297" s="37" t="s">
        <v>2316</v>
      </c>
      <c r="D3297" s="37" t="s">
        <v>2320</v>
      </c>
      <c r="E3297" s="38" t="s">
        <v>8430</v>
      </c>
    </row>
    <row r="3298" spans="1:5" x14ac:dyDescent="0.2">
      <c r="A3298" s="39">
        <v>4205</v>
      </c>
      <c r="B3298" s="37" t="s">
        <v>8431</v>
      </c>
      <c r="C3298" s="37" t="s">
        <v>2316</v>
      </c>
      <c r="D3298" s="37" t="s">
        <v>2320</v>
      </c>
      <c r="E3298" s="38" t="s">
        <v>8432</v>
      </c>
    </row>
    <row r="3299" spans="1:5" x14ac:dyDescent="0.2">
      <c r="A3299" s="39">
        <v>4192</v>
      </c>
      <c r="B3299" s="37" t="s">
        <v>8433</v>
      </c>
      <c r="C3299" s="37" t="s">
        <v>2316</v>
      </c>
      <c r="D3299" s="37" t="s">
        <v>2320</v>
      </c>
      <c r="E3299" s="38" t="s">
        <v>8432</v>
      </c>
    </row>
    <row r="3300" spans="1:5" x14ac:dyDescent="0.2">
      <c r="A3300" s="39">
        <v>4191</v>
      </c>
      <c r="B3300" s="37" t="s">
        <v>8434</v>
      </c>
      <c r="C3300" s="37" t="s">
        <v>2316</v>
      </c>
      <c r="D3300" s="37" t="s">
        <v>2320</v>
      </c>
      <c r="E3300" s="38" t="s">
        <v>8432</v>
      </c>
    </row>
    <row r="3301" spans="1:5" x14ac:dyDescent="0.2">
      <c r="A3301" s="39">
        <v>4207</v>
      </c>
      <c r="B3301" s="37" t="s">
        <v>8435</v>
      </c>
      <c r="C3301" s="37" t="s">
        <v>2316</v>
      </c>
      <c r="D3301" s="37" t="s">
        <v>2320</v>
      </c>
      <c r="E3301" s="38" t="s">
        <v>4403</v>
      </c>
    </row>
    <row r="3302" spans="1:5" x14ac:dyDescent="0.2">
      <c r="A3302" s="39">
        <v>4206</v>
      </c>
      <c r="B3302" s="37" t="s">
        <v>8436</v>
      </c>
      <c r="C3302" s="37" t="s">
        <v>2316</v>
      </c>
      <c r="D3302" s="37" t="s">
        <v>2320</v>
      </c>
      <c r="E3302" s="38" t="s">
        <v>8437</v>
      </c>
    </row>
    <row r="3303" spans="1:5" x14ac:dyDescent="0.2">
      <c r="A3303" s="39">
        <v>4190</v>
      </c>
      <c r="B3303" s="37" t="s">
        <v>8438</v>
      </c>
      <c r="C3303" s="37" t="s">
        <v>2316</v>
      </c>
      <c r="D3303" s="37" t="s">
        <v>2320</v>
      </c>
      <c r="E3303" s="38" t="s">
        <v>8437</v>
      </c>
    </row>
    <row r="3304" spans="1:5" x14ac:dyDescent="0.2">
      <c r="A3304" s="39">
        <v>4186</v>
      </c>
      <c r="B3304" s="37" t="s">
        <v>8439</v>
      </c>
      <c r="C3304" s="37" t="s">
        <v>2316</v>
      </c>
      <c r="D3304" s="37" t="s">
        <v>2320</v>
      </c>
      <c r="E3304" s="38" t="s">
        <v>8440</v>
      </c>
    </row>
    <row r="3305" spans="1:5" x14ac:dyDescent="0.2">
      <c r="A3305" s="39">
        <v>4188</v>
      </c>
      <c r="B3305" s="37" t="s">
        <v>8441</v>
      </c>
      <c r="C3305" s="37" t="s">
        <v>2316</v>
      </c>
      <c r="D3305" s="37" t="s">
        <v>2320</v>
      </c>
      <c r="E3305" s="38" t="s">
        <v>8442</v>
      </c>
    </row>
    <row r="3306" spans="1:5" x14ac:dyDescent="0.2">
      <c r="A3306" s="39">
        <v>4189</v>
      </c>
      <c r="B3306" s="37" t="s">
        <v>8443</v>
      </c>
      <c r="C3306" s="37" t="s">
        <v>2316</v>
      </c>
      <c r="D3306" s="37" t="s">
        <v>2320</v>
      </c>
      <c r="E3306" s="38" t="s">
        <v>8442</v>
      </c>
    </row>
    <row r="3307" spans="1:5" x14ac:dyDescent="0.2">
      <c r="A3307" s="39">
        <v>4197</v>
      </c>
      <c r="B3307" s="37" t="s">
        <v>8444</v>
      </c>
      <c r="C3307" s="37" t="s">
        <v>2316</v>
      </c>
      <c r="D3307" s="37" t="s">
        <v>2320</v>
      </c>
      <c r="E3307" s="38" t="s">
        <v>8445</v>
      </c>
    </row>
    <row r="3308" spans="1:5" x14ac:dyDescent="0.2">
      <c r="A3308" s="39">
        <v>4194</v>
      </c>
      <c r="B3308" s="37" t="s">
        <v>8446</v>
      </c>
      <c r="C3308" s="37" t="s">
        <v>2316</v>
      </c>
      <c r="D3308" s="37" t="s">
        <v>2320</v>
      </c>
      <c r="E3308" s="38" t="s">
        <v>8447</v>
      </c>
    </row>
    <row r="3309" spans="1:5" x14ac:dyDescent="0.2">
      <c r="A3309" s="39">
        <v>4193</v>
      </c>
      <c r="B3309" s="37" t="s">
        <v>8448</v>
      </c>
      <c r="C3309" s="37" t="s">
        <v>2316</v>
      </c>
      <c r="D3309" s="37" t="s">
        <v>2320</v>
      </c>
      <c r="E3309" s="38" t="s">
        <v>8447</v>
      </c>
    </row>
    <row r="3310" spans="1:5" x14ac:dyDescent="0.2">
      <c r="A3310" s="39">
        <v>4204</v>
      </c>
      <c r="B3310" s="37" t="s">
        <v>8449</v>
      </c>
      <c r="C3310" s="37" t="s">
        <v>2316</v>
      </c>
      <c r="D3310" s="37" t="s">
        <v>2320</v>
      </c>
      <c r="E3310" s="38" t="s">
        <v>8447</v>
      </c>
    </row>
    <row r="3311" spans="1:5" x14ac:dyDescent="0.2">
      <c r="A3311" s="39">
        <v>4187</v>
      </c>
      <c r="B3311" s="37" t="s">
        <v>8450</v>
      </c>
      <c r="C3311" s="37" t="s">
        <v>2316</v>
      </c>
      <c r="D3311" s="37" t="s">
        <v>2320</v>
      </c>
      <c r="E3311" s="38" t="s">
        <v>8451</v>
      </c>
    </row>
    <row r="3312" spans="1:5" x14ac:dyDescent="0.2">
      <c r="A3312" s="39">
        <v>4202</v>
      </c>
      <c r="B3312" s="37" t="s">
        <v>8452</v>
      </c>
      <c r="C3312" s="37" t="s">
        <v>2316</v>
      </c>
      <c r="D3312" s="37" t="s">
        <v>2320</v>
      </c>
      <c r="E3312" s="38" t="s">
        <v>2607</v>
      </c>
    </row>
    <row r="3313" spans="1:5" x14ac:dyDescent="0.2">
      <c r="A3313" s="39">
        <v>4203</v>
      </c>
      <c r="B3313" s="37" t="s">
        <v>8453</v>
      </c>
      <c r="C3313" s="37" t="s">
        <v>2316</v>
      </c>
      <c r="D3313" s="37" t="s">
        <v>2320</v>
      </c>
      <c r="E3313" s="38" t="s">
        <v>8454</v>
      </c>
    </row>
    <row r="3314" spans="1:5" x14ac:dyDescent="0.2">
      <c r="A3314" s="39">
        <v>40368</v>
      </c>
      <c r="B3314" s="37" t="s">
        <v>8455</v>
      </c>
      <c r="C3314" s="37" t="s">
        <v>2316</v>
      </c>
      <c r="D3314" s="37" t="s">
        <v>2320</v>
      </c>
      <c r="E3314" s="38" t="s">
        <v>8456</v>
      </c>
    </row>
    <row r="3315" spans="1:5" x14ac:dyDescent="0.2">
      <c r="A3315" s="39">
        <v>40365</v>
      </c>
      <c r="B3315" s="37" t="s">
        <v>8457</v>
      </c>
      <c r="C3315" s="37" t="s">
        <v>2316</v>
      </c>
      <c r="D3315" s="37" t="s">
        <v>2320</v>
      </c>
      <c r="E3315" s="38" t="s">
        <v>8458</v>
      </c>
    </row>
    <row r="3316" spans="1:5" x14ac:dyDescent="0.2">
      <c r="A3316" s="39">
        <v>40356</v>
      </c>
      <c r="B3316" s="37" t="s">
        <v>8459</v>
      </c>
      <c r="C3316" s="37" t="s">
        <v>2316</v>
      </c>
      <c r="D3316" s="37" t="s">
        <v>2320</v>
      </c>
      <c r="E3316" s="38" t="s">
        <v>8460</v>
      </c>
    </row>
    <row r="3317" spans="1:5" x14ac:dyDescent="0.2">
      <c r="A3317" s="39">
        <v>40362</v>
      </c>
      <c r="B3317" s="37" t="s">
        <v>8461</v>
      </c>
      <c r="C3317" s="37" t="s">
        <v>2316</v>
      </c>
      <c r="D3317" s="37" t="s">
        <v>2320</v>
      </c>
      <c r="E3317" s="38" t="s">
        <v>7741</v>
      </c>
    </row>
    <row r="3318" spans="1:5" x14ac:dyDescent="0.2">
      <c r="A3318" s="39">
        <v>40374</v>
      </c>
      <c r="B3318" s="37" t="s">
        <v>8462</v>
      </c>
      <c r="C3318" s="37" t="s">
        <v>2316</v>
      </c>
      <c r="D3318" s="37" t="s">
        <v>2320</v>
      </c>
      <c r="E3318" s="38" t="s">
        <v>8463</v>
      </c>
    </row>
    <row r="3319" spans="1:5" x14ac:dyDescent="0.2">
      <c r="A3319" s="39">
        <v>40371</v>
      </c>
      <c r="B3319" s="37" t="s">
        <v>8464</v>
      </c>
      <c r="C3319" s="37" t="s">
        <v>2316</v>
      </c>
      <c r="D3319" s="37" t="s">
        <v>2320</v>
      </c>
      <c r="E3319" s="38" t="s">
        <v>8465</v>
      </c>
    </row>
    <row r="3320" spans="1:5" x14ac:dyDescent="0.2">
      <c r="A3320" s="39">
        <v>40359</v>
      </c>
      <c r="B3320" s="37" t="s">
        <v>8466</v>
      </c>
      <c r="C3320" s="37" t="s">
        <v>2316</v>
      </c>
      <c r="D3320" s="37" t="s">
        <v>2320</v>
      </c>
      <c r="E3320" s="38" t="s">
        <v>8409</v>
      </c>
    </row>
    <row r="3321" spans="1:5" x14ac:dyDescent="0.2">
      <c r="A3321" s="39">
        <v>7595</v>
      </c>
      <c r="B3321" s="37" t="s">
        <v>8467</v>
      </c>
      <c r="C3321" s="37" t="s">
        <v>2660</v>
      </c>
      <c r="D3321" s="37" t="s">
        <v>2320</v>
      </c>
      <c r="E3321" s="38" t="s">
        <v>8468</v>
      </c>
    </row>
    <row r="3322" spans="1:5" x14ac:dyDescent="0.2">
      <c r="A3322" s="39">
        <v>41094</v>
      </c>
      <c r="B3322" s="37" t="s">
        <v>8469</v>
      </c>
      <c r="C3322" s="37" t="s">
        <v>2663</v>
      </c>
      <c r="D3322" s="37" t="s">
        <v>2320</v>
      </c>
      <c r="E3322" s="38" t="s">
        <v>8470</v>
      </c>
    </row>
    <row r="3323" spans="1:5" x14ac:dyDescent="0.2">
      <c r="A3323" s="39">
        <v>39609</v>
      </c>
      <c r="B3323" s="37" t="s">
        <v>8471</v>
      </c>
      <c r="C3323" s="37" t="s">
        <v>2316</v>
      </c>
      <c r="D3323" s="37" t="s">
        <v>2320</v>
      </c>
      <c r="E3323" s="38" t="s">
        <v>8472</v>
      </c>
    </row>
    <row r="3324" spans="1:5" x14ac:dyDescent="0.2">
      <c r="A3324" s="39">
        <v>39610</v>
      </c>
      <c r="B3324" s="37" t="s">
        <v>8473</v>
      </c>
      <c r="C3324" s="37" t="s">
        <v>2316</v>
      </c>
      <c r="D3324" s="37" t="s">
        <v>2320</v>
      </c>
      <c r="E3324" s="38" t="s">
        <v>8474</v>
      </c>
    </row>
    <row r="3325" spans="1:5" x14ac:dyDescent="0.2">
      <c r="A3325" s="39">
        <v>39611</v>
      </c>
      <c r="B3325" s="37" t="s">
        <v>8475</v>
      </c>
      <c r="C3325" s="37" t="s">
        <v>2316</v>
      </c>
      <c r="D3325" s="37" t="s">
        <v>2320</v>
      </c>
      <c r="E3325" s="38" t="s">
        <v>8476</v>
      </c>
    </row>
    <row r="3326" spans="1:5" x14ac:dyDescent="0.2">
      <c r="A3326" s="39">
        <v>39612</v>
      </c>
      <c r="B3326" s="37" t="s">
        <v>8477</v>
      </c>
      <c r="C3326" s="37" t="s">
        <v>2316</v>
      </c>
      <c r="D3326" s="37" t="s">
        <v>2320</v>
      </c>
      <c r="E3326" s="38" t="s">
        <v>8478</v>
      </c>
    </row>
    <row r="3327" spans="1:5" x14ac:dyDescent="0.2">
      <c r="A3327" s="39">
        <v>39608</v>
      </c>
      <c r="B3327" s="37" t="s">
        <v>8479</v>
      </c>
      <c r="C3327" s="37" t="s">
        <v>2316</v>
      </c>
      <c r="D3327" s="37" t="s">
        <v>2320</v>
      </c>
      <c r="E3327" s="38" t="s">
        <v>8480</v>
      </c>
    </row>
    <row r="3328" spans="1:5" x14ac:dyDescent="0.2">
      <c r="A3328" s="39">
        <v>38175</v>
      </c>
      <c r="B3328" s="37" t="s">
        <v>8481</v>
      </c>
      <c r="C3328" s="37" t="s">
        <v>2316</v>
      </c>
      <c r="D3328" s="37" t="s">
        <v>2320</v>
      </c>
      <c r="E3328" s="38" t="s">
        <v>8482</v>
      </c>
    </row>
    <row r="3329" spans="1:5" x14ac:dyDescent="0.2">
      <c r="A3329" s="39">
        <v>38176</v>
      </c>
      <c r="B3329" s="37" t="s">
        <v>8483</v>
      </c>
      <c r="C3329" s="37" t="s">
        <v>2316</v>
      </c>
      <c r="D3329" s="37" t="s">
        <v>2320</v>
      </c>
      <c r="E3329" s="38" t="s">
        <v>8484</v>
      </c>
    </row>
    <row r="3330" spans="1:5" x14ac:dyDescent="0.2">
      <c r="A3330" s="39">
        <v>36152</v>
      </c>
      <c r="B3330" s="37" t="s">
        <v>8485</v>
      </c>
      <c r="C3330" s="37" t="s">
        <v>2316</v>
      </c>
      <c r="D3330" s="37" t="s">
        <v>2320</v>
      </c>
      <c r="E3330" s="38" t="s">
        <v>2585</v>
      </c>
    </row>
    <row r="3331" spans="1:5" x14ac:dyDescent="0.2">
      <c r="A3331" s="39">
        <v>11138</v>
      </c>
      <c r="B3331" s="37" t="s">
        <v>8486</v>
      </c>
      <c r="C3331" s="37" t="s">
        <v>2438</v>
      </c>
      <c r="D3331" s="37" t="s">
        <v>2320</v>
      </c>
      <c r="E3331" s="38" t="s">
        <v>8487</v>
      </c>
    </row>
    <row r="3332" spans="1:5" x14ac:dyDescent="0.2">
      <c r="A3332" s="39">
        <v>4221</v>
      </c>
      <c r="B3332" s="37" t="s">
        <v>8488</v>
      </c>
      <c r="C3332" s="37" t="s">
        <v>2438</v>
      </c>
      <c r="D3332" s="37" t="s">
        <v>2317</v>
      </c>
      <c r="E3332" s="38" t="s">
        <v>8489</v>
      </c>
    </row>
    <row r="3333" spans="1:5" x14ac:dyDescent="0.2">
      <c r="A3333" s="39">
        <v>4227</v>
      </c>
      <c r="B3333" s="37" t="s">
        <v>8490</v>
      </c>
      <c r="C3333" s="37" t="s">
        <v>2438</v>
      </c>
      <c r="D3333" s="37" t="s">
        <v>2317</v>
      </c>
      <c r="E3333" s="38" t="s">
        <v>8491</v>
      </c>
    </row>
    <row r="3334" spans="1:5" x14ac:dyDescent="0.2">
      <c r="A3334" s="39">
        <v>38170</v>
      </c>
      <c r="B3334" s="37" t="s">
        <v>8492</v>
      </c>
      <c r="C3334" s="37" t="s">
        <v>2316</v>
      </c>
      <c r="D3334" s="37" t="s">
        <v>2320</v>
      </c>
      <c r="E3334" s="38" t="s">
        <v>3614</v>
      </c>
    </row>
    <row r="3335" spans="1:5" x14ac:dyDescent="0.2">
      <c r="A3335" s="39">
        <v>4252</v>
      </c>
      <c r="B3335" s="37" t="s">
        <v>8493</v>
      </c>
      <c r="C3335" s="37" t="s">
        <v>2660</v>
      </c>
      <c r="D3335" s="37" t="s">
        <v>2320</v>
      </c>
      <c r="E3335" s="38" t="s">
        <v>4248</v>
      </c>
    </row>
    <row r="3336" spans="1:5" x14ac:dyDescent="0.2">
      <c r="A3336" s="39">
        <v>40980</v>
      </c>
      <c r="B3336" s="37" t="s">
        <v>8494</v>
      </c>
      <c r="C3336" s="37" t="s">
        <v>2663</v>
      </c>
      <c r="D3336" s="37" t="s">
        <v>2320</v>
      </c>
      <c r="E3336" s="38" t="s">
        <v>8495</v>
      </c>
    </row>
    <row r="3337" spans="1:5" x14ac:dyDescent="0.2">
      <c r="A3337" s="39">
        <v>4243</v>
      </c>
      <c r="B3337" s="37" t="s">
        <v>8496</v>
      </c>
      <c r="C3337" s="37" t="s">
        <v>2660</v>
      </c>
      <c r="D3337" s="37" t="s">
        <v>2320</v>
      </c>
      <c r="E3337" s="38" t="s">
        <v>8497</v>
      </c>
    </row>
    <row r="3338" spans="1:5" x14ac:dyDescent="0.2">
      <c r="A3338" s="39">
        <v>41031</v>
      </c>
      <c r="B3338" s="37" t="s">
        <v>8498</v>
      </c>
      <c r="C3338" s="37" t="s">
        <v>2663</v>
      </c>
      <c r="D3338" s="37" t="s">
        <v>2320</v>
      </c>
      <c r="E3338" s="38" t="s">
        <v>8499</v>
      </c>
    </row>
    <row r="3339" spans="1:5" x14ac:dyDescent="0.2">
      <c r="A3339" s="39">
        <v>37666</v>
      </c>
      <c r="B3339" s="37" t="s">
        <v>8500</v>
      </c>
      <c r="C3339" s="37" t="s">
        <v>2660</v>
      </c>
      <c r="D3339" s="37" t="s">
        <v>2320</v>
      </c>
      <c r="E3339" s="38" t="s">
        <v>8501</v>
      </c>
    </row>
    <row r="3340" spans="1:5" x14ac:dyDescent="0.2">
      <c r="A3340" s="39">
        <v>40986</v>
      </c>
      <c r="B3340" s="37" t="s">
        <v>8502</v>
      </c>
      <c r="C3340" s="37" t="s">
        <v>2663</v>
      </c>
      <c r="D3340" s="37" t="s">
        <v>2320</v>
      </c>
      <c r="E3340" s="38" t="s">
        <v>8503</v>
      </c>
    </row>
    <row r="3341" spans="1:5" x14ac:dyDescent="0.2">
      <c r="A3341" s="39">
        <v>4250</v>
      </c>
      <c r="B3341" s="37" t="s">
        <v>8504</v>
      </c>
      <c r="C3341" s="37" t="s">
        <v>2660</v>
      </c>
      <c r="D3341" s="37" t="s">
        <v>2320</v>
      </c>
      <c r="E3341" s="38" t="s">
        <v>8505</v>
      </c>
    </row>
    <row r="3342" spans="1:5" x14ac:dyDescent="0.2">
      <c r="A3342" s="39">
        <v>40978</v>
      </c>
      <c r="B3342" s="37" t="s">
        <v>8506</v>
      </c>
      <c r="C3342" s="37" t="s">
        <v>2663</v>
      </c>
      <c r="D3342" s="37" t="s">
        <v>2320</v>
      </c>
      <c r="E3342" s="38" t="s">
        <v>8507</v>
      </c>
    </row>
    <row r="3343" spans="1:5" x14ac:dyDescent="0.2">
      <c r="A3343" s="39">
        <v>41043</v>
      </c>
      <c r="B3343" s="37" t="s">
        <v>8508</v>
      </c>
      <c r="C3343" s="37" t="s">
        <v>2663</v>
      </c>
      <c r="D3343" s="37" t="s">
        <v>2320</v>
      </c>
      <c r="E3343" s="38" t="s">
        <v>8509</v>
      </c>
    </row>
    <row r="3344" spans="1:5" x14ac:dyDescent="0.2">
      <c r="A3344" s="39">
        <v>44501</v>
      </c>
      <c r="B3344" s="37" t="s">
        <v>8510</v>
      </c>
      <c r="C3344" s="37" t="s">
        <v>2660</v>
      </c>
      <c r="D3344" s="37" t="s">
        <v>2320</v>
      </c>
      <c r="E3344" s="38" t="s">
        <v>8511</v>
      </c>
    </row>
    <row r="3345" spans="1:5" x14ac:dyDescent="0.2">
      <c r="A3345" s="39">
        <v>4234</v>
      </c>
      <c r="B3345" s="37" t="s">
        <v>8512</v>
      </c>
      <c r="C3345" s="37" t="s">
        <v>2660</v>
      </c>
      <c r="D3345" s="37" t="s">
        <v>2317</v>
      </c>
      <c r="E3345" s="38" t="s">
        <v>3960</v>
      </c>
    </row>
    <row r="3346" spans="1:5" x14ac:dyDescent="0.2">
      <c r="A3346" s="39">
        <v>40987</v>
      </c>
      <c r="B3346" s="37" t="s">
        <v>8513</v>
      </c>
      <c r="C3346" s="37" t="s">
        <v>2663</v>
      </c>
      <c r="D3346" s="37" t="s">
        <v>2320</v>
      </c>
      <c r="E3346" s="38" t="s">
        <v>8514</v>
      </c>
    </row>
    <row r="3347" spans="1:5" x14ac:dyDescent="0.2">
      <c r="A3347" s="39">
        <v>4253</v>
      </c>
      <c r="B3347" s="37" t="s">
        <v>8515</v>
      </c>
      <c r="C3347" s="37" t="s">
        <v>2660</v>
      </c>
      <c r="D3347" s="37" t="s">
        <v>2320</v>
      </c>
      <c r="E3347" s="38" t="s">
        <v>3287</v>
      </c>
    </row>
    <row r="3348" spans="1:5" x14ac:dyDescent="0.2">
      <c r="A3348" s="39">
        <v>40981</v>
      </c>
      <c r="B3348" s="37" t="s">
        <v>8516</v>
      </c>
      <c r="C3348" s="37" t="s">
        <v>2663</v>
      </c>
      <c r="D3348" s="37" t="s">
        <v>2320</v>
      </c>
      <c r="E3348" s="38" t="s">
        <v>3289</v>
      </c>
    </row>
    <row r="3349" spans="1:5" x14ac:dyDescent="0.2">
      <c r="A3349" s="39">
        <v>4254</v>
      </c>
      <c r="B3349" s="37" t="s">
        <v>8517</v>
      </c>
      <c r="C3349" s="37" t="s">
        <v>2660</v>
      </c>
      <c r="D3349" s="37" t="s">
        <v>2320</v>
      </c>
      <c r="E3349" s="38" t="s">
        <v>2625</v>
      </c>
    </row>
    <row r="3350" spans="1:5" x14ac:dyDescent="0.2">
      <c r="A3350" s="39">
        <v>41036</v>
      </c>
      <c r="B3350" s="37" t="s">
        <v>8518</v>
      </c>
      <c r="C3350" s="37" t="s">
        <v>2663</v>
      </c>
      <c r="D3350" s="37" t="s">
        <v>2320</v>
      </c>
      <c r="E3350" s="38" t="s">
        <v>8519</v>
      </c>
    </row>
    <row r="3351" spans="1:5" x14ac:dyDescent="0.2">
      <c r="A3351" s="39">
        <v>4251</v>
      </c>
      <c r="B3351" s="37" t="s">
        <v>8520</v>
      </c>
      <c r="C3351" s="37" t="s">
        <v>2660</v>
      </c>
      <c r="D3351" s="37" t="s">
        <v>2320</v>
      </c>
      <c r="E3351" s="38" t="s">
        <v>8491</v>
      </c>
    </row>
    <row r="3352" spans="1:5" x14ac:dyDescent="0.2">
      <c r="A3352" s="39">
        <v>40979</v>
      </c>
      <c r="B3352" s="37" t="s">
        <v>8521</v>
      </c>
      <c r="C3352" s="37" t="s">
        <v>2663</v>
      </c>
      <c r="D3352" s="37" t="s">
        <v>2320</v>
      </c>
      <c r="E3352" s="38" t="s">
        <v>8522</v>
      </c>
    </row>
    <row r="3353" spans="1:5" x14ac:dyDescent="0.2">
      <c r="A3353" s="39">
        <v>4230</v>
      </c>
      <c r="B3353" s="37" t="s">
        <v>8523</v>
      </c>
      <c r="C3353" s="37" t="s">
        <v>2660</v>
      </c>
      <c r="D3353" s="37" t="s">
        <v>2320</v>
      </c>
      <c r="E3353" s="38" t="s">
        <v>8524</v>
      </c>
    </row>
    <row r="3354" spans="1:5" x14ac:dyDescent="0.2">
      <c r="A3354" s="39">
        <v>40998</v>
      </c>
      <c r="B3354" s="37" t="s">
        <v>8525</v>
      </c>
      <c r="C3354" s="37" t="s">
        <v>2663</v>
      </c>
      <c r="D3354" s="37" t="s">
        <v>2320</v>
      </c>
      <c r="E3354" s="38" t="s">
        <v>8526</v>
      </c>
    </row>
    <row r="3355" spans="1:5" x14ac:dyDescent="0.2">
      <c r="A3355" s="39">
        <v>4257</v>
      </c>
      <c r="B3355" s="37" t="s">
        <v>8527</v>
      </c>
      <c r="C3355" s="37" t="s">
        <v>2660</v>
      </c>
      <c r="D3355" s="37" t="s">
        <v>2320</v>
      </c>
      <c r="E3355" s="38" t="s">
        <v>8528</v>
      </c>
    </row>
    <row r="3356" spans="1:5" x14ac:dyDescent="0.2">
      <c r="A3356" s="39">
        <v>40982</v>
      </c>
      <c r="B3356" s="37" t="s">
        <v>8529</v>
      </c>
      <c r="C3356" s="37" t="s">
        <v>2663</v>
      </c>
      <c r="D3356" s="37" t="s">
        <v>2320</v>
      </c>
      <c r="E3356" s="38" t="s">
        <v>8530</v>
      </c>
    </row>
    <row r="3357" spans="1:5" x14ac:dyDescent="0.2">
      <c r="A3357" s="39">
        <v>4240</v>
      </c>
      <c r="B3357" s="37" t="s">
        <v>8531</v>
      </c>
      <c r="C3357" s="37" t="s">
        <v>2660</v>
      </c>
      <c r="D3357" s="37" t="s">
        <v>2320</v>
      </c>
      <c r="E3357" s="38" t="s">
        <v>8532</v>
      </c>
    </row>
    <row r="3358" spans="1:5" x14ac:dyDescent="0.2">
      <c r="A3358" s="39">
        <v>41026</v>
      </c>
      <c r="B3358" s="37" t="s">
        <v>8533</v>
      </c>
      <c r="C3358" s="37" t="s">
        <v>2663</v>
      </c>
      <c r="D3358" s="37" t="s">
        <v>2320</v>
      </c>
      <c r="E3358" s="38" t="s">
        <v>8534</v>
      </c>
    </row>
    <row r="3359" spans="1:5" x14ac:dyDescent="0.2">
      <c r="A3359" s="39">
        <v>4239</v>
      </c>
      <c r="B3359" s="37" t="s">
        <v>8535</v>
      </c>
      <c r="C3359" s="37" t="s">
        <v>2660</v>
      </c>
      <c r="D3359" s="37" t="s">
        <v>2320</v>
      </c>
      <c r="E3359" s="38" t="s">
        <v>8536</v>
      </c>
    </row>
    <row r="3360" spans="1:5" x14ac:dyDescent="0.2">
      <c r="A3360" s="39">
        <v>41024</v>
      </c>
      <c r="B3360" s="37" t="s">
        <v>8537</v>
      </c>
      <c r="C3360" s="37" t="s">
        <v>2663</v>
      </c>
      <c r="D3360" s="37" t="s">
        <v>2320</v>
      </c>
      <c r="E3360" s="38" t="s">
        <v>8538</v>
      </c>
    </row>
    <row r="3361" spans="1:5" x14ac:dyDescent="0.2">
      <c r="A3361" s="39">
        <v>4248</v>
      </c>
      <c r="B3361" s="37" t="s">
        <v>8539</v>
      </c>
      <c r="C3361" s="37" t="s">
        <v>2660</v>
      </c>
      <c r="D3361" s="37" t="s">
        <v>2320</v>
      </c>
      <c r="E3361" s="38" t="s">
        <v>8540</v>
      </c>
    </row>
    <row r="3362" spans="1:5" x14ac:dyDescent="0.2">
      <c r="A3362" s="39">
        <v>41033</v>
      </c>
      <c r="B3362" s="37" t="s">
        <v>8541</v>
      </c>
      <c r="C3362" s="37" t="s">
        <v>2663</v>
      </c>
      <c r="D3362" s="37" t="s">
        <v>2320</v>
      </c>
      <c r="E3362" s="38" t="s">
        <v>8542</v>
      </c>
    </row>
    <row r="3363" spans="1:5" x14ac:dyDescent="0.2">
      <c r="A3363" s="39">
        <v>41040</v>
      </c>
      <c r="B3363" s="37" t="s">
        <v>8543</v>
      </c>
      <c r="C3363" s="37" t="s">
        <v>2663</v>
      </c>
      <c r="D3363" s="37" t="s">
        <v>2320</v>
      </c>
      <c r="E3363" s="38" t="s">
        <v>8544</v>
      </c>
    </row>
    <row r="3364" spans="1:5" x14ac:dyDescent="0.2">
      <c r="A3364" s="39">
        <v>44500</v>
      </c>
      <c r="B3364" s="37" t="s">
        <v>8545</v>
      </c>
      <c r="C3364" s="37" t="s">
        <v>2660</v>
      </c>
      <c r="D3364" s="37" t="s">
        <v>2320</v>
      </c>
      <c r="E3364" s="38" t="s">
        <v>8546</v>
      </c>
    </row>
    <row r="3365" spans="1:5" x14ac:dyDescent="0.2">
      <c r="A3365" s="39">
        <v>4238</v>
      </c>
      <c r="B3365" s="37" t="s">
        <v>8547</v>
      </c>
      <c r="C3365" s="37" t="s">
        <v>2660</v>
      </c>
      <c r="D3365" s="37" t="s">
        <v>2320</v>
      </c>
      <c r="E3365" s="38" t="s">
        <v>8548</v>
      </c>
    </row>
    <row r="3366" spans="1:5" x14ac:dyDescent="0.2">
      <c r="A3366" s="39">
        <v>41012</v>
      </c>
      <c r="B3366" s="37" t="s">
        <v>8549</v>
      </c>
      <c r="C3366" s="37" t="s">
        <v>2663</v>
      </c>
      <c r="D3366" s="37" t="s">
        <v>2320</v>
      </c>
      <c r="E3366" s="38" t="s">
        <v>8550</v>
      </c>
    </row>
    <row r="3367" spans="1:5" x14ac:dyDescent="0.2">
      <c r="A3367" s="39">
        <v>4237</v>
      </c>
      <c r="B3367" s="37" t="s">
        <v>8551</v>
      </c>
      <c r="C3367" s="37" t="s">
        <v>2660</v>
      </c>
      <c r="D3367" s="37" t="s">
        <v>2320</v>
      </c>
      <c r="E3367" s="38" t="s">
        <v>8491</v>
      </c>
    </row>
    <row r="3368" spans="1:5" x14ac:dyDescent="0.2">
      <c r="A3368" s="39">
        <v>41002</v>
      </c>
      <c r="B3368" s="37" t="s">
        <v>8552</v>
      </c>
      <c r="C3368" s="37" t="s">
        <v>2663</v>
      </c>
      <c r="D3368" s="37" t="s">
        <v>2320</v>
      </c>
      <c r="E3368" s="38" t="s">
        <v>8553</v>
      </c>
    </row>
    <row r="3369" spans="1:5" x14ac:dyDescent="0.2">
      <c r="A3369" s="39">
        <v>4233</v>
      </c>
      <c r="B3369" s="37" t="s">
        <v>8554</v>
      </c>
      <c r="C3369" s="37" t="s">
        <v>2660</v>
      </c>
      <c r="D3369" s="37" t="s">
        <v>2320</v>
      </c>
      <c r="E3369" s="38" t="s">
        <v>8540</v>
      </c>
    </row>
    <row r="3370" spans="1:5" x14ac:dyDescent="0.2">
      <c r="A3370" s="39">
        <v>41001</v>
      </c>
      <c r="B3370" s="37" t="s">
        <v>8555</v>
      </c>
      <c r="C3370" s="37" t="s">
        <v>2663</v>
      </c>
      <c r="D3370" s="37" t="s">
        <v>2320</v>
      </c>
      <c r="E3370" s="38" t="s">
        <v>8556</v>
      </c>
    </row>
    <row r="3371" spans="1:5" x14ac:dyDescent="0.2">
      <c r="A3371" s="39">
        <v>2</v>
      </c>
      <c r="B3371" s="37" t="s">
        <v>8557</v>
      </c>
      <c r="C3371" s="37" t="s">
        <v>2657</v>
      </c>
      <c r="D3371" s="37" t="s">
        <v>2320</v>
      </c>
      <c r="E3371" s="38" t="s">
        <v>8558</v>
      </c>
    </row>
    <row r="3372" spans="1:5" x14ac:dyDescent="0.2">
      <c r="A3372" s="39">
        <v>36517</v>
      </c>
      <c r="B3372" s="37" t="s">
        <v>8559</v>
      </c>
      <c r="C3372" s="37" t="s">
        <v>2316</v>
      </c>
      <c r="D3372" s="37" t="s">
        <v>2320</v>
      </c>
      <c r="E3372" s="38" t="s">
        <v>8560</v>
      </c>
    </row>
    <row r="3373" spans="1:5" x14ac:dyDescent="0.2">
      <c r="A3373" s="39">
        <v>4262</v>
      </c>
      <c r="B3373" s="37" t="s">
        <v>8561</v>
      </c>
      <c r="C3373" s="37" t="s">
        <v>2316</v>
      </c>
      <c r="D3373" s="37" t="s">
        <v>2317</v>
      </c>
      <c r="E3373" s="38" t="s">
        <v>8562</v>
      </c>
    </row>
    <row r="3374" spans="1:5" x14ac:dyDescent="0.2">
      <c r="A3374" s="39">
        <v>4263</v>
      </c>
      <c r="B3374" s="37" t="s">
        <v>8563</v>
      </c>
      <c r="C3374" s="37" t="s">
        <v>2316</v>
      </c>
      <c r="D3374" s="37" t="s">
        <v>2320</v>
      </c>
      <c r="E3374" s="38" t="s">
        <v>8564</v>
      </c>
    </row>
    <row r="3375" spans="1:5" x14ac:dyDescent="0.2">
      <c r="A3375" s="39">
        <v>36518</v>
      </c>
      <c r="B3375" s="37" t="s">
        <v>8565</v>
      </c>
      <c r="C3375" s="37" t="s">
        <v>2316</v>
      </c>
      <c r="D3375" s="37" t="s">
        <v>2320</v>
      </c>
      <c r="E3375" s="38" t="s">
        <v>8566</v>
      </c>
    </row>
    <row r="3376" spans="1:5" x14ac:dyDescent="0.2">
      <c r="A3376" s="39">
        <v>14221</v>
      </c>
      <c r="B3376" s="37" t="s">
        <v>8567</v>
      </c>
      <c r="C3376" s="37" t="s">
        <v>2316</v>
      </c>
      <c r="D3376" s="37" t="s">
        <v>2320</v>
      </c>
      <c r="E3376" s="38" t="s">
        <v>8568</v>
      </c>
    </row>
    <row r="3377" spans="1:5" x14ac:dyDescent="0.2">
      <c r="A3377" s="39">
        <v>38402</v>
      </c>
      <c r="B3377" s="37" t="s">
        <v>8569</v>
      </c>
      <c r="C3377" s="37" t="s">
        <v>2316</v>
      </c>
      <c r="D3377" s="37" t="s">
        <v>2320</v>
      </c>
      <c r="E3377" s="38" t="s">
        <v>4976</v>
      </c>
    </row>
    <row r="3378" spans="1:5" x14ac:dyDescent="0.2">
      <c r="A3378" s="39">
        <v>3412</v>
      </c>
      <c r="B3378" s="37" t="s">
        <v>8570</v>
      </c>
      <c r="C3378" s="37" t="s">
        <v>2327</v>
      </c>
      <c r="D3378" s="37" t="s">
        <v>2320</v>
      </c>
      <c r="E3378" s="38" t="s">
        <v>6880</v>
      </c>
    </row>
    <row r="3379" spans="1:5" x14ac:dyDescent="0.2">
      <c r="A3379" s="39">
        <v>3413</v>
      </c>
      <c r="B3379" s="37" t="s">
        <v>8571</v>
      </c>
      <c r="C3379" s="37" t="s">
        <v>2327</v>
      </c>
      <c r="D3379" s="37" t="s">
        <v>2320</v>
      </c>
      <c r="E3379" s="38" t="s">
        <v>8572</v>
      </c>
    </row>
    <row r="3380" spans="1:5" x14ac:dyDescent="0.2">
      <c r="A3380" s="39">
        <v>39744</v>
      </c>
      <c r="B3380" s="37" t="s">
        <v>8573</v>
      </c>
      <c r="C3380" s="37" t="s">
        <v>2327</v>
      </c>
      <c r="D3380" s="37" t="s">
        <v>2320</v>
      </c>
      <c r="E3380" s="38" t="s">
        <v>8574</v>
      </c>
    </row>
    <row r="3381" spans="1:5" x14ac:dyDescent="0.2">
      <c r="A3381" s="39">
        <v>39745</v>
      </c>
      <c r="B3381" s="37" t="s">
        <v>8575</v>
      </c>
      <c r="C3381" s="37" t="s">
        <v>2327</v>
      </c>
      <c r="D3381" s="37" t="s">
        <v>2320</v>
      </c>
      <c r="E3381" s="38" t="s">
        <v>8576</v>
      </c>
    </row>
    <row r="3382" spans="1:5" x14ac:dyDescent="0.2">
      <c r="A3382" s="39">
        <v>39637</v>
      </c>
      <c r="B3382" s="37" t="s">
        <v>8577</v>
      </c>
      <c r="C3382" s="37" t="s">
        <v>2327</v>
      </c>
      <c r="D3382" s="37" t="s">
        <v>2320</v>
      </c>
      <c r="E3382" s="38" t="s">
        <v>8578</v>
      </c>
    </row>
    <row r="3383" spans="1:5" x14ac:dyDescent="0.2">
      <c r="A3383" s="39">
        <v>39638</v>
      </c>
      <c r="B3383" s="37" t="s">
        <v>8579</v>
      </c>
      <c r="C3383" s="37" t="s">
        <v>2327</v>
      </c>
      <c r="D3383" s="37" t="s">
        <v>2320</v>
      </c>
      <c r="E3383" s="38" t="s">
        <v>8580</v>
      </c>
    </row>
    <row r="3384" spans="1:5" x14ac:dyDescent="0.2">
      <c r="A3384" s="39">
        <v>39639</v>
      </c>
      <c r="B3384" s="37" t="s">
        <v>8581</v>
      </c>
      <c r="C3384" s="37" t="s">
        <v>2327</v>
      </c>
      <c r="D3384" s="37" t="s">
        <v>2320</v>
      </c>
      <c r="E3384" s="38" t="s">
        <v>8582</v>
      </c>
    </row>
    <row r="3385" spans="1:5" x14ac:dyDescent="0.2">
      <c r="A3385" s="39">
        <v>39517</v>
      </c>
      <c r="B3385" s="37" t="s">
        <v>8583</v>
      </c>
      <c r="C3385" s="37" t="s">
        <v>2327</v>
      </c>
      <c r="D3385" s="37" t="s">
        <v>2320</v>
      </c>
      <c r="E3385" s="38" t="s">
        <v>8584</v>
      </c>
    </row>
    <row r="3386" spans="1:5" x14ac:dyDescent="0.2">
      <c r="A3386" s="39">
        <v>39518</v>
      </c>
      <c r="B3386" s="37" t="s">
        <v>8585</v>
      </c>
      <c r="C3386" s="37" t="s">
        <v>2327</v>
      </c>
      <c r="D3386" s="37" t="s">
        <v>2320</v>
      </c>
      <c r="E3386" s="38" t="s">
        <v>8586</v>
      </c>
    </row>
    <row r="3387" spans="1:5" x14ac:dyDescent="0.2">
      <c r="A3387" s="39">
        <v>38366</v>
      </c>
      <c r="B3387" s="37" t="s">
        <v>8587</v>
      </c>
      <c r="C3387" s="37" t="s">
        <v>2327</v>
      </c>
      <c r="D3387" s="37" t="s">
        <v>2320</v>
      </c>
      <c r="E3387" s="38" t="s">
        <v>8588</v>
      </c>
    </row>
    <row r="3388" spans="1:5" x14ac:dyDescent="0.2">
      <c r="A3388" s="39">
        <v>11703</v>
      </c>
      <c r="B3388" s="37" t="s">
        <v>8589</v>
      </c>
      <c r="C3388" s="37" t="s">
        <v>2316</v>
      </c>
      <c r="D3388" s="37" t="s">
        <v>2320</v>
      </c>
      <c r="E3388" s="38" t="s">
        <v>2801</v>
      </c>
    </row>
    <row r="3389" spans="1:5" x14ac:dyDescent="0.2">
      <c r="A3389" s="39">
        <v>37400</v>
      </c>
      <c r="B3389" s="37" t="s">
        <v>8590</v>
      </c>
      <c r="C3389" s="37" t="s">
        <v>2316</v>
      </c>
      <c r="D3389" s="37" t="s">
        <v>2320</v>
      </c>
      <c r="E3389" s="38" t="s">
        <v>8591</v>
      </c>
    </row>
    <row r="3390" spans="1:5" x14ac:dyDescent="0.2">
      <c r="A3390" s="39">
        <v>25400</v>
      </c>
      <c r="B3390" s="37" t="s">
        <v>8592</v>
      </c>
      <c r="C3390" s="37" t="s">
        <v>2316</v>
      </c>
      <c r="D3390" s="37" t="s">
        <v>2320</v>
      </c>
      <c r="E3390" s="38" t="s">
        <v>8593</v>
      </c>
    </row>
    <row r="3391" spans="1:5" x14ac:dyDescent="0.2">
      <c r="A3391" s="39">
        <v>4276</v>
      </c>
      <c r="B3391" s="37" t="s">
        <v>8594</v>
      </c>
      <c r="C3391" s="37" t="s">
        <v>2316</v>
      </c>
      <c r="D3391" s="37" t="s">
        <v>2320</v>
      </c>
      <c r="E3391" s="38" t="s">
        <v>8595</v>
      </c>
    </row>
    <row r="3392" spans="1:5" x14ac:dyDescent="0.2">
      <c r="A3392" s="39">
        <v>4273</v>
      </c>
      <c r="B3392" s="37" t="s">
        <v>8596</v>
      </c>
      <c r="C3392" s="37" t="s">
        <v>2316</v>
      </c>
      <c r="D3392" s="37" t="s">
        <v>2320</v>
      </c>
      <c r="E3392" s="38" t="s">
        <v>8597</v>
      </c>
    </row>
    <row r="3393" spans="1:5" x14ac:dyDescent="0.2">
      <c r="A3393" s="39">
        <v>4274</v>
      </c>
      <c r="B3393" s="37" t="s">
        <v>8598</v>
      </c>
      <c r="C3393" s="37" t="s">
        <v>2316</v>
      </c>
      <c r="D3393" s="37" t="s">
        <v>2317</v>
      </c>
      <c r="E3393" s="38" t="s">
        <v>4423</v>
      </c>
    </row>
    <row r="3394" spans="1:5" x14ac:dyDescent="0.2">
      <c r="A3394" s="39">
        <v>39438</v>
      </c>
      <c r="B3394" s="37" t="s">
        <v>8599</v>
      </c>
      <c r="C3394" s="37" t="s">
        <v>2316</v>
      </c>
      <c r="D3394" s="37" t="s">
        <v>2320</v>
      </c>
      <c r="E3394" s="38" t="s">
        <v>6480</v>
      </c>
    </row>
    <row r="3395" spans="1:5" x14ac:dyDescent="0.2">
      <c r="A3395" s="39">
        <v>11963</v>
      </c>
      <c r="B3395" s="37" t="s">
        <v>8600</v>
      </c>
      <c r="C3395" s="37" t="s">
        <v>2316</v>
      </c>
      <c r="D3395" s="37" t="s">
        <v>2320</v>
      </c>
      <c r="E3395" s="38" t="s">
        <v>7202</v>
      </c>
    </row>
    <row r="3396" spans="1:5" x14ac:dyDescent="0.2">
      <c r="A3396" s="39">
        <v>11964</v>
      </c>
      <c r="B3396" s="37" t="s">
        <v>8601</v>
      </c>
      <c r="C3396" s="37" t="s">
        <v>2316</v>
      </c>
      <c r="D3396" s="37" t="s">
        <v>2320</v>
      </c>
      <c r="E3396" s="38" t="s">
        <v>8602</v>
      </c>
    </row>
    <row r="3397" spans="1:5" x14ac:dyDescent="0.2">
      <c r="A3397" s="39">
        <v>4379</v>
      </c>
      <c r="B3397" s="37" t="s">
        <v>8603</v>
      </c>
      <c r="C3397" s="37" t="s">
        <v>2316</v>
      </c>
      <c r="D3397" s="37" t="s">
        <v>2320</v>
      </c>
      <c r="E3397" s="38" t="s">
        <v>6372</v>
      </c>
    </row>
    <row r="3398" spans="1:5" x14ac:dyDescent="0.2">
      <c r="A3398" s="39">
        <v>4377</v>
      </c>
      <c r="B3398" s="37" t="s">
        <v>8604</v>
      </c>
      <c r="C3398" s="37" t="s">
        <v>2316</v>
      </c>
      <c r="D3398" s="37" t="s">
        <v>2320</v>
      </c>
      <c r="E3398" s="38" t="s">
        <v>3506</v>
      </c>
    </row>
    <row r="3399" spans="1:5" x14ac:dyDescent="0.2">
      <c r="A3399" s="39">
        <v>4356</v>
      </c>
      <c r="B3399" s="37" t="s">
        <v>8605</v>
      </c>
      <c r="C3399" s="37" t="s">
        <v>2316</v>
      </c>
      <c r="D3399" s="37" t="s">
        <v>2320</v>
      </c>
      <c r="E3399" s="38" t="s">
        <v>6480</v>
      </c>
    </row>
    <row r="3400" spans="1:5" x14ac:dyDescent="0.2">
      <c r="A3400" s="39">
        <v>13246</v>
      </c>
      <c r="B3400" s="37" t="s">
        <v>8606</v>
      </c>
      <c r="C3400" s="37" t="s">
        <v>2316</v>
      </c>
      <c r="D3400" s="37" t="s">
        <v>2320</v>
      </c>
      <c r="E3400" s="38" t="s">
        <v>8607</v>
      </c>
    </row>
    <row r="3401" spans="1:5" x14ac:dyDescent="0.2">
      <c r="A3401" s="39">
        <v>4346</v>
      </c>
      <c r="B3401" s="37" t="s">
        <v>8608</v>
      </c>
      <c r="C3401" s="37" t="s">
        <v>2316</v>
      </c>
      <c r="D3401" s="37" t="s">
        <v>2320</v>
      </c>
      <c r="E3401" s="38" t="s">
        <v>8609</v>
      </c>
    </row>
    <row r="3402" spans="1:5" x14ac:dyDescent="0.2">
      <c r="A3402" s="39">
        <v>11955</v>
      </c>
      <c r="B3402" s="37" t="s">
        <v>8610</v>
      </c>
      <c r="C3402" s="37" t="s">
        <v>2316</v>
      </c>
      <c r="D3402" s="37" t="s">
        <v>2320</v>
      </c>
      <c r="E3402" s="38" t="s">
        <v>2375</v>
      </c>
    </row>
    <row r="3403" spans="1:5" x14ac:dyDescent="0.2">
      <c r="A3403" s="39">
        <v>11960</v>
      </c>
      <c r="B3403" s="37" t="s">
        <v>8611</v>
      </c>
      <c r="C3403" s="37" t="s">
        <v>2316</v>
      </c>
      <c r="D3403" s="37" t="s">
        <v>2320</v>
      </c>
      <c r="E3403" s="38" t="s">
        <v>8612</v>
      </c>
    </row>
    <row r="3404" spans="1:5" x14ac:dyDescent="0.2">
      <c r="A3404" s="39">
        <v>4333</v>
      </c>
      <c r="B3404" s="37" t="s">
        <v>8613</v>
      </c>
      <c r="C3404" s="37" t="s">
        <v>2316</v>
      </c>
      <c r="D3404" s="37" t="s">
        <v>2320</v>
      </c>
      <c r="E3404" s="38" t="s">
        <v>6480</v>
      </c>
    </row>
    <row r="3405" spans="1:5" x14ac:dyDescent="0.2">
      <c r="A3405" s="39">
        <v>4358</v>
      </c>
      <c r="B3405" s="37" t="s">
        <v>8614</v>
      </c>
      <c r="C3405" s="37" t="s">
        <v>2316</v>
      </c>
      <c r="D3405" s="37" t="s">
        <v>2320</v>
      </c>
      <c r="E3405" s="38" t="s">
        <v>2410</v>
      </c>
    </row>
    <row r="3406" spans="1:5" x14ac:dyDescent="0.2">
      <c r="A3406" s="39">
        <v>39435</v>
      </c>
      <c r="B3406" s="37" t="s">
        <v>8615</v>
      </c>
      <c r="C3406" s="37" t="s">
        <v>2316</v>
      </c>
      <c r="D3406" s="37" t="s">
        <v>2320</v>
      </c>
      <c r="E3406" s="38" t="s">
        <v>8616</v>
      </c>
    </row>
    <row r="3407" spans="1:5" x14ac:dyDescent="0.2">
      <c r="A3407" s="39">
        <v>39436</v>
      </c>
      <c r="B3407" s="37" t="s">
        <v>8617</v>
      </c>
      <c r="C3407" s="37" t="s">
        <v>2316</v>
      </c>
      <c r="D3407" s="37" t="s">
        <v>2320</v>
      </c>
      <c r="E3407" s="38" t="s">
        <v>3508</v>
      </c>
    </row>
    <row r="3408" spans="1:5" x14ac:dyDescent="0.2">
      <c r="A3408" s="39">
        <v>39437</v>
      </c>
      <c r="B3408" s="37" t="s">
        <v>8618</v>
      </c>
      <c r="C3408" s="37" t="s">
        <v>2316</v>
      </c>
      <c r="D3408" s="37" t="s">
        <v>2320</v>
      </c>
      <c r="E3408" s="38" t="s">
        <v>8619</v>
      </c>
    </row>
    <row r="3409" spans="1:5" x14ac:dyDescent="0.2">
      <c r="A3409" s="39">
        <v>39439</v>
      </c>
      <c r="B3409" s="37" t="s">
        <v>8620</v>
      </c>
      <c r="C3409" s="37" t="s">
        <v>2316</v>
      </c>
      <c r="D3409" s="37" t="s">
        <v>2320</v>
      </c>
      <c r="E3409" s="38" t="s">
        <v>8621</v>
      </c>
    </row>
    <row r="3410" spans="1:5" x14ac:dyDescent="0.2">
      <c r="A3410" s="39">
        <v>39440</v>
      </c>
      <c r="B3410" s="37" t="s">
        <v>8622</v>
      </c>
      <c r="C3410" s="37" t="s">
        <v>2316</v>
      </c>
      <c r="D3410" s="37" t="s">
        <v>2320</v>
      </c>
      <c r="E3410" s="38" t="s">
        <v>6204</v>
      </c>
    </row>
    <row r="3411" spans="1:5" x14ac:dyDescent="0.2">
      <c r="A3411" s="39">
        <v>39441</v>
      </c>
      <c r="B3411" s="37" t="s">
        <v>8623</v>
      </c>
      <c r="C3411" s="37" t="s">
        <v>2316</v>
      </c>
      <c r="D3411" s="37" t="s">
        <v>2320</v>
      </c>
      <c r="E3411" s="38" t="s">
        <v>8624</v>
      </c>
    </row>
    <row r="3412" spans="1:5" x14ac:dyDescent="0.2">
      <c r="A3412" s="39">
        <v>39442</v>
      </c>
      <c r="B3412" s="37" t="s">
        <v>8625</v>
      </c>
      <c r="C3412" s="37" t="s">
        <v>2316</v>
      </c>
      <c r="D3412" s="37" t="s">
        <v>2320</v>
      </c>
      <c r="E3412" s="38" t="s">
        <v>3506</v>
      </c>
    </row>
    <row r="3413" spans="1:5" x14ac:dyDescent="0.2">
      <c r="A3413" s="39">
        <v>39443</v>
      </c>
      <c r="B3413" s="37" t="s">
        <v>8626</v>
      </c>
      <c r="C3413" s="37" t="s">
        <v>2316</v>
      </c>
      <c r="D3413" s="37" t="s">
        <v>2320</v>
      </c>
      <c r="E3413" s="38" t="s">
        <v>8627</v>
      </c>
    </row>
    <row r="3414" spans="1:5" x14ac:dyDescent="0.2">
      <c r="A3414" s="39">
        <v>4329</v>
      </c>
      <c r="B3414" s="37" t="s">
        <v>8628</v>
      </c>
      <c r="C3414" s="37" t="s">
        <v>2316</v>
      </c>
      <c r="D3414" s="37" t="s">
        <v>2317</v>
      </c>
      <c r="E3414" s="38" t="s">
        <v>8200</v>
      </c>
    </row>
    <row r="3415" spans="1:5" x14ac:dyDescent="0.2">
      <c r="A3415" s="39">
        <v>4383</v>
      </c>
      <c r="B3415" s="37" t="s">
        <v>8629</v>
      </c>
      <c r="C3415" s="37" t="s">
        <v>2316</v>
      </c>
      <c r="D3415" s="37" t="s">
        <v>2320</v>
      </c>
      <c r="E3415" s="38" t="s">
        <v>8630</v>
      </c>
    </row>
    <row r="3416" spans="1:5" x14ac:dyDescent="0.2">
      <c r="A3416" s="39">
        <v>4344</v>
      </c>
      <c r="B3416" s="37" t="s">
        <v>8631</v>
      </c>
      <c r="C3416" s="37" t="s">
        <v>2316</v>
      </c>
      <c r="D3416" s="37" t="s">
        <v>2320</v>
      </c>
      <c r="E3416" s="38" t="s">
        <v>8632</v>
      </c>
    </row>
    <row r="3417" spans="1:5" x14ac:dyDescent="0.2">
      <c r="A3417" s="39">
        <v>436</v>
      </c>
      <c r="B3417" s="37" t="s">
        <v>8633</v>
      </c>
      <c r="C3417" s="37" t="s">
        <v>2316</v>
      </c>
      <c r="D3417" s="37" t="s">
        <v>2320</v>
      </c>
      <c r="E3417" s="38" t="s">
        <v>8634</v>
      </c>
    </row>
    <row r="3418" spans="1:5" x14ac:dyDescent="0.2">
      <c r="A3418" s="39">
        <v>442</v>
      </c>
      <c r="B3418" s="37" t="s">
        <v>8635</v>
      </c>
      <c r="C3418" s="37" t="s">
        <v>2316</v>
      </c>
      <c r="D3418" s="37" t="s">
        <v>2320</v>
      </c>
      <c r="E3418" s="38" t="s">
        <v>8636</v>
      </c>
    </row>
    <row r="3419" spans="1:5" x14ac:dyDescent="0.2">
      <c r="A3419" s="39">
        <v>11953</v>
      </c>
      <c r="B3419" s="37" t="s">
        <v>8637</v>
      </c>
      <c r="C3419" s="37" t="s">
        <v>2316</v>
      </c>
      <c r="D3419" s="37" t="s">
        <v>2320</v>
      </c>
      <c r="E3419" s="38" t="s">
        <v>5644</v>
      </c>
    </row>
    <row r="3420" spans="1:5" x14ac:dyDescent="0.2">
      <c r="A3420" s="39">
        <v>4335</v>
      </c>
      <c r="B3420" s="37" t="s">
        <v>8638</v>
      </c>
      <c r="C3420" s="37" t="s">
        <v>2316</v>
      </c>
      <c r="D3420" s="37" t="s">
        <v>2320</v>
      </c>
      <c r="E3420" s="38" t="s">
        <v>8639</v>
      </c>
    </row>
    <row r="3421" spans="1:5" x14ac:dyDescent="0.2">
      <c r="A3421" s="39">
        <v>4334</v>
      </c>
      <c r="B3421" s="37" t="s">
        <v>8640</v>
      </c>
      <c r="C3421" s="37" t="s">
        <v>2316</v>
      </c>
      <c r="D3421" s="37" t="s">
        <v>2320</v>
      </c>
      <c r="E3421" s="38" t="s">
        <v>8641</v>
      </c>
    </row>
    <row r="3422" spans="1:5" x14ac:dyDescent="0.2">
      <c r="A3422" s="39">
        <v>4343</v>
      </c>
      <c r="B3422" s="37" t="s">
        <v>8642</v>
      </c>
      <c r="C3422" s="37" t="s">
        <v>2316</v>
      </c>
      <c r="D3422" s="37" t="s">
        <v>2320</v>
      </c>
      <c r="E3422" s="38" t="s">
        <v>8643</v>
      </c>
    </row>
    <row r="3423" spans="1:5" x14ac:dyDescent="0.2">
      <c r="A3423" s="39">
        <v>430</v>
      </c>
      <c r="B3423" s="37" t="s">
        <v>8644</v>
      </c>
      <c r="C3423" s="37" t="s">
        <v>2316</v>
      </c>
      <c r="D3423" s="37" t="s">
        <v>2320</v>
      </c>
      <c r="E3423" s="38" t="s">
        <v>8645</v>
      </c>
    </row>
    <row r="3424" spans="1:5" x14ac:dyDescent="0.2">
      <c r="A3424" s="39">
        <v>441</v>
      </c>
      <c r="B3424" s="37" t="s">
        <v>8646</v>
      </c>
      <c r="C3424" s="37" t="s">
        <v>2316</v>
      </c>
      <c r="D3424" s="37" t="s">
        <v>2320</v>
      </c>
      <c r="E3424" s="38" t="s">
        <v>6970</v>
      </c>
    </row>
    <row r="3425" spans="1:5" x14ac:dyDescent="0.2">
      <c r="A3425" s="39">
        <v>431</v>
      </c>
      <c r="B3425" s="37" t="s">
        <v>8647</v>
      </c>
      <c r="C3425" s="37" t="s">
        <v>2316</v>
      </c>
      <c r="D3425" s="37" t="s">
        <v>2320</v>
      </c>
      <c r="E3425" s="38" t="s">
        <v>2745</v>
      </c>
    </row>
    <row r="3426" spans="1:5" x14ac:dyDescent="0.2">
      <c r="A3426" s="39">
        <v>432</v>
      </c>
      <c r="B3426" s="37" t="s">
        <v>8648</v>
      </c>
      <c r="C3426" s="37" t="s">
        <v>2316</v>
      </c>
      <c r="D3426" s="37" t="s">
        <v>2320</v>
      </c>
      <c r="E3426" s="38" t="s">
        <v>7071</v>
      </c>
    </row>
    <row r="3427" spans="1:5" x14ac:dyDescent="0.2">
      <c r="A3427" s="39">
        <v>429</v>
      </c>
      <c r="B3427" s="37" t="s">
        <v>8649</v>
      </c>
      <c r="C3427" s="37" t="s">
        <v>2316</v>
      </c>
      <c r="D3427" s="37" t="s">
        <v>2320</v>
      </c>
      <c r="E3427" s="38" t="s">
        <v>4510</v>
      </c>
    </row>
    <row r="3428" spans="1:5" x14ac:dyDescent="0.2">
      <c r="A3428" s="39">
        <v>439</v>
      </c>
      <c r="B3428" s="37" t="s">
        <v>8650</v>
      </c>
      <c r="C3428" s="37" t="s">
        <v>2316</v>
      </c>
      <c r="D3428" s="37" t="s">
        <v>2320</v>
      </c>
      <c r="E3428" s="38" t="s">
        <v>8651</v>
      </c>
    </row>
    <row r="3429" spans="1:5" x14ac:dyDescent="0.2">
      <c r="A3429" s="39">
        <v>433</v>
      </c>
      <c r="B3429" s="37" t="s">
        <v>8652</v>
      </c>
      <c r="C3429" s="37" t="s">
        <v>2316</v>
      </c>
      <c r="D3429" s="37" t="s">
        <v>2320</v>
      </c>
      <c r="E3429" s="38" t="s">
        <v>8653</v>
      </c>
    </row>
    <row r="3430" spans="1:5" x14ac:dyDescent="0.2">
      <c r="A3430" s="39">
        <v>437</v>
      </c>
      <c r="B3430" s="37" t="s">
        <v>8654</v>
      </c>
      <c r="C3430" s="37" t="s">
        <v>2316</v>
      </c>
      <c r="D3430" s="37" t="s">
        <v>2320</v>
      </c>
      <c r="E3430" s="38" t="s">
        <v>4687</v>
      </c>
    </row>
    <row r="3431" spans="1:5" x14ac:dyDescent="0.2">
      <c r="A3431" s="39">
        <v>11790</v>
      </c>
      <c r="B3431" s="37" t="s">
        <v>8655</v>
      </c>
      <c r="C3431" s="37" t="s">
        <v>2316</v>
      </c>
      <c r="D3431" s="37" t="s">
        <v>2320</v>
      </c>
      <c r="E3431" s="38" t="s">
        <v>8656</v>
      </c>
    </row>
    <row r="3432" spans="1:5" x14ac:dyDescent="0.2">
      <c r="A3432" s="39">
        <v>428</v>
      </c>
      <c r="B3432" s="37" t="s">
        <v>8657</v>
      </c>
      <c r="C3432" s="37" t="s">
        <v>2316</v>
      </c>
      <c r="D3432" s="37" t="s">
        <v>2317</v>
      </c>
      <c r="E3432" s="38" t="s">
        <v>7144</v>
      </c>
    </row>
    <row r="3433" spans="1:5" x14ac:dyDescent="0.2">
      <c r="A3433" s="39">
        <v>4384</v>
      </c>
      <c r="B3433" s="37" t="s">
        <v>8658</v>
      </c>
      <c r="C3433" s="37" t="s">
        <v>2316</v>
      </c>
      <c r="D3433" s="37" t="s">
        <v>2320</v>
      </c>
      <c r="E3433" s="38" t="s">
        <v>8659</v>
      </c>
    </row>
    <row r="3434" spans="1:5" x14ac:dyDescent="0.2">
      <c r="A3434" s="39">
        <v>4351</v>
      </c>
      <c r="B3434" s="37" t="s">
        <v>8660</v>
      </c>
      <c r="C3434" s="37" t="s">
        <v>2316</v>
      </c>
      <c r="D3434" s="37" t="s">
        <v>2320</v>
      </c>
      <c r="E3434" s="38" t="s">
        <v>8661</v>
      </c>
    </row>
    <row r="3435" spans="1:5" x14ac:dyDescent="0.2">
      <c r="A3435" s="39">
        <v>11054</v>
      </c>
      <c r="B3435" s="37" t="s">
        <v>8662</v>
      </c>
      <c r="C3435" s="37" t="s">
        <v>2316</v>
      </c>
      <c r="D3435" s="37" t="s">
        <v>2320</v>
      </c>
      <c r="E3435" s="38" t="s">
        <v>6372</v>
      </c>
    </row>
    <row r="3436" spans="1:5" x14ac:dyDescent="0.2">
      <c r="A3436" s="39">
        <v>11055</v>
      </c>
      <c r="B3436" s="37" t="s">
        <v>8663</v>
      </c>
      <c r="C3436" s="37" t="s">
        <v>2316</v>
      </c>
      <c r="D3436" s="37" t="s">
        <v>2320</v>
      </c>
      <c r="E3436" s="38" t="s">
        <v>8664</v>
      </c>
    </row>
    <row r="3437" spans="1:5" x14ac:dyDescent="0.2">
      <c r="A3437" s="39">
        <v>11056</v>
      </c>
      <c r="B3437" s="37" t="s">
        <v>8665</v>
      </c>
      <c r="C3437" s="37" t="s">
        <v>2316</v>
      </c>
      <c r="D3437" s="37" t="s">
        <v>2320</v>
      </c>
      <c r="E3437" s="38" t="s">
        <v>8664</v>
      </c>
    </row>
    <row r="3438" spans="1:5" x14ac:dyDescent="0.2">
      <c r="A3438" s="39">
        <v>11057</v>
      </c>
      <c r="B3438" s="37" t="s">
        <v>8666</v>
      </c>
      <c r="C3438" s="37" t="s">
        <v>2316</v>
      </c>
      <c r="D3438" s="37" t="s">
        <v>2320</v>
      </c>
      <c r="E3438" s="38" t="s">
        <v>3508</v>
      </c>
    </row>
    <row r="3439" spans="1:5" x14ac:dyDescent="0.2">
      <c r="A3439" s="39">
        <v>11059</v>
      </c>
      <c r="B3439" s="37" t="s">
        <v>8667</v>
      </c>
      <c r="C3439" s="37" t="s">
        <v>2316</v>
      </c>
      <c r="D3439" s="37" t="s">
        <v>2320</v>
      </c>
      <c r="E3439" s="38" t="s">
        <v>8668</v>
      </c>
    </row>
    <row r="3440" spans="1:5" x14ac:dyDescent="0.2">
      <c r="A3440" s="39">
        <v>11058</v>
      </c>
      <c r="B3440" s="37" t="s">
        <v>8669</v>
      </c>
      <c r="C3440" s="37" t="s">
        <v>2316</v>
      </c>
      <c r="D3440" s="37" t="s">
        <v>2320</v>
      </c>
      <c r="E3440" s="38" t="s">
        <v>3069</v>
      </c>
    </row>
    <row r="3441" spans="1:5" x14ac:dyDescent="0.2">
      <c r="A3441" s="39">
        <v>4380</v>
      </c>
      <c r="B3441" s="37" t="s">
        <v>8670</v>
      </c>
      <c r="C3441" s="37" t="s">
        <v>2316</v>
      </c>
      <c r="D3441" s="37" t="s">
        <v>2320</v>
      </c>
      <c r="E3441" s="38" t="s">
        <v>8671</v>
      </c>
    </row>
    <row r="3442" spans="1:5" x14ac:dyDescent="0.2">
      <c r="A3442" s="39">
        <v>4299</v>
      </c>
      <c r="B3442" s="37" t="s">
        <v>8672</v>
      </c>
      <c r="C3442" s="37" t="s">
        <v>2316</v>
      </c>
      <c r="D3442" s="37" t="s">
        <v>2317</v>
      </c>
      <c r="E3442" s="38" t="s">
        <v>2726</v>
      </c>
    </row>
    <row r="3443" spans="1:5" x14ac:dyDescent="0.2">
      <c r="A3443" s="39">
        <v>4304</v>
      </c>
      <c r="B3443" s="37" t="s">
        <v>8673</v>
      </c>
      <c r="C3443" s="37" t="s">
        <v>2316</v>
      </c>
      <c r="D3443" s="37" t="s">
        <v>2320</v>
      </c>
      <c r="E3443" s="38" t="s">
        <v>7925</v>
      </c>
    </row>
    <row r="3444" spans="1:5" x14ac:dyDescent="0.2">
      <c r="A3444" s="39">
        <v>4305</v>
      </c>
      <c r="B3444" s="37" t="s">
        <v>8674</v>
      </c>
      <c r="C3444" s="37" t="s">
        <v>2316</v>
      </c>
      <c r="D3444" s="37" t="s">
        <v>2320</v>
      </c>
      <c r="E3444" s="38" t="s">
        <v>5332</v>
      </c>
    </row>
    <row r="3445" spans="1:5" x14ac:dyDescent="0.2">
      <c r="A3445" s="39">
        <v>4306</v>
      </c>
      <c r="B3445" s="37" t="s">
        <v>8675</v>
      </c>
      <c r="C3445" s="37" t="s">
        <v>2316</v>
      </c>
      <c r="D3445" s="37" t="s">
        <v>2320</v>
      </c>
      <c r="E3445" s="38" t="s">
        <v>7852</v>
      </c>
    </row>
    <row r="3446" spans="1:5" x14ac:dyDescent="0.2">
      <c r="A3446" s="39">
        <v>4308</v>
      </c>
      <c r="B3446" s="37" t="s">
        <v>8676</v>
      </c>
      <c r="C3446" s="37" t="s">
        <v>2316</v>
      </c>
      <c r="D3446" s="37" t="s">
        <v>2320</v>
      </c>
      <c r="E3446" s="38" t="s">
        <v>8677</v>
      </c>
    </row>
    <row r="3447" spans="1:5" x14ac:dyDescent="0.2">
      <c r="A3447" s="39">
        <v>4302</v>
      </c>
      <c r="B3447" s="37" t="s">
        <v>8678</v>
      </c>
      <c r="C3447" s="37" t="s">
        <v>2316</v>
      </c>
      <c r="D3447" s="37" t="s">
        <v>2320</v>
      </c>
      <c r="E3447" s="38" t="s">
        <v>8679</v>
      </c>
    </row>
    <row r="3448" spans="1:5" x14ac:dyDescent="0.2">
      <c r="A3448" s="39">
        <v>4300</v>
      </c>
      <c r="B3448" s="37" t="s">
        <v>8680</v>
      </c>
      <c r="C3448" s="37" t="s">
        <v>2316</v>
      </c>
      <c r="D3448" s="37" t="s">
        <v>2320</v>
      </c>
      <c r="E3448" s="38" t="s">
        <v>6116</v>
      </c>
    </row>
    <row r="3449" spans="1:5" x14ac:dyDescent="0.2">
      <c r="A3449" s="39">
        <v>4301</v>
      </c>
      <c r="B3449" s="37" t="s">
        <v>8681</v>
      </c>
      <c r="C3449" s="37" t="s">
        <v>2316</v>
      </c>
      <c r="D3449" s="37" t="s">
        <v>2320</v>
      </c>
      <c r="E3449" s="38" t="s">
        <v>4640</v>
      </c>
    </row>
    <row r="3450" spans="1:5" x14ac:dyDescent="0.2">
      <c r="A3450" s="39">
        <v>4320</v>
      </c>
      <c r="B3450" s="37" t="s">
        <v>8682</v>
      </c>
      <c r="C3450" s="37" t="s">
        <v>2316</v>
      </c>
      <c r="D3450" s="37" t="s">
        <v>2320</v>
      </c>
      <c r="E3450" s="38" t="s">
        <v>8683</v>
      </c>
    </row>
    <row r="3451" spans="1:5" x14ac:dyDescent="0.2">
      <c r="A3451" s="39">
        <v>4318</v>
      </c>
      <c r="B3451" s="37" t="s">
        <v>8684</v>
      </c>
      <c r="C3451" s="37" t="s">
        <v>2316</v>
      </c>
      <c r="D3451" s="37" t="s">
        <v>2320</v>
      </c>
      <c r="E3451" s="38" t="s">
        <v>6460</v>
      </c>
    </row>
    <row r="3452" spans="1:5" x14ac:dyDescent="0.2">
      <c r="A3452" s="39">
        <v>40547</v>
      </c>
      <c r="B3452" s="37" t="s">
        <v>8685</v>
      </c>
      <c r="C3452" s="37" t="s">
        <v>6446</v>
      </c>
      <c r="D3452" s="37" t="s">
        <v>2320</v>
      </c>
      <c r="E3452" s="38" t="s">
        <v>8686</v>
      </c>
    </row>
    <row r="3453" spans="1:5" x14ac:dyDescent="0.2">
      <c r="A3453" s="39">
        <v>11962</v>
      </c>
      <c r="B3453" s="37" t="s">
        <v>8687</v>
      </c>
      <c r="C3453" s="37" t="s">
        <v>2316</v>
      </c>
      <c r="D3453" s="37" t="s">
        <v>2320</v>
      </c>
      <c r="E3453" s="38" t="s">
        <v>8619</v>
      </c>
    </row>
    <row r="3454" spans="1:5" x14ac:dyDescent="0.2">
      <c r="A3454" s="39">
        <v>4332</v>
      </c>
      <c r="B3454" s="37" t="s">
        <v>8688</v>
      </c>
      <c r="C3454" s="37" t="s">
        <v>2316</v>
      </c>
      <c r="D3454" s="37" t="s">
        <v>2320</v>
      </c>
      <c r="E3454" s="38" t="s">
        <v>2349</v>
      </c>
    </row>
    <row r="3455" spans="1:5" x14ac:dyDescent="0.2">
      <c r="A3455" s="39">
        <v>4331</v>
      </c>
      <c r="B3455" s="37" t="s">
        <v>8689</v>
      </c>
      <c r="C3455" s="37" t="s">
        <v>2316</v>
      </c>
      <c r="D3455" s="37" t="s">
        <v>2320</v>
      </c>
      <c r="E3455" s="38" t="s">
        <v>8690</v>
      </c>
    </row>
    <row r="3456" spans="1:5" x14ac:dyDescent="0.2">
      <c r="A3456" s="39">
        <v>4336</v>
      </c>
      <c r="B3456" s="37" t="s">
        <v>8691</v>
      </c>
      <c r="C3456" s="37" t="s">
        <v>2316</v>
      </c>
      <c r="D3456" s="37" t="s">
        <v>2320</v>
      </c>
      <c r="E3456" s="38" t="s">
        <v>8692</v>
      </c>
    </row>
    <row r="3457" spans="1:5" x14ac:dyDescent="0.2">
      <c r="A3457" s="39">
        <v>13294</v>
      </c>
      <c r="B3457" s="37" t="s">
        <v>8693</v>
      </c>
      <c r="C3457" s="37" t="s">
        <v>2316</v>
      </c>
      <c r="D3457" s="37" t="s">
        <v>2320</v>
      </c>
      <c r="E3457" s="38" t="s">
        <v>3066</v>
      </c>
    </row>
    <row r="3458" spans="1:5" x14ac:dyDescent="0.2">
      <c r="A3458" s="39">
        <v>11948</v>
      </c>
      <c r="B3458" s="37" t="s">
        <v>8694</v>
      </c>
      <c r="C3458" s="37" t="s">
        <v>2316</v>
      </c>
      <c r="D3458" s="37" t="s">
        <v>2320</v>
      </c>
      <c r="E3458" s="38" t="s">
        <v>3004</v>
      </c>
    </row>
    <row r="3459" spans="1:5" x14ac:dyDescent="0.2">
      <c r="A3459" s="39">
        <v>4382</v>
      </c>
      <c r="B3459" s="37" t="s">
        <v>8695</v>
      </c>
      <c r="C3459" s="37" t="s">
        <v>2316</v>
      </c>
      <c r="D3459" s="37" t="s">
        <v>2320</v>
      </c>
      <c r="E3459" s="38" t="s">
        <v>2511</v>
      </c>
    </row>
    <row r="3460" spans="1:5" x14ac:dyDescent="0.2">
      <c r="A3460" s="39">
        <v>4354</v>
      </c>
      <c r="B3460" s="37" t="s">
        <v>8696</v>
      </c>
      <c r="C3460" s="37" t="s">
        <v>2316</v>
      </c>
      <c r="D3460" s="37" t="s">
        <v>2320</v>
      </c>
      <c r="E3460" s="38" t="s">
        <v>8697</v>
      </c>
    </row>
    <row r="3461" spans="1:5" x14ac:dyDescent="0.2">
      <c r="A3461" s="39">
        <v>40839</v>
      </c>
      <c r="B3461" s="37" t="s">
        <v>8698</v>
      </c>
      <c r="C3461" s="37" t="s">
        <v>6446</v>
      </c>
      <c r="D3461" s="37" t="s">
        <v>2320</v>
      </c>
      <c r="E3461" s="38" t="s">
        <v>8699</v>
      </c>
    </row>
    <row r="3462" spans="1:5" x14ac:dyDescent="0.2">
      <c r="A3462" s="39">
        <v>40552</v>
      </c>
      <c r="B3462" s="37" t="s">
        <v>8700</v>
      </c>
      <c r="C3462" s="37" t="s">
        <v>6446</v>
      </c>
      <c r="D3462" s="37" t="s">
        <v>2320</v>
      </c>
      <c r="E3462" s="38" t="s">
        <v>8701</v>
      </c>
    </row>
    <row r="3463" spans="1:5" x14ac:dyDescent="0.2">
      <c r="A3463" s="39">
        <v>40549</v>
      </c>
      <c r="B3463" s="37" t="s">
        <v>8702</v>
      </c>
      <c r="C3463" s="37" t="s">
        <v>6446</v>
      </c>
      <c r="D3463" s="37" t="s">
        <v>2320</v>
      </c>
      <c r="E3463" s="38" t="s">
        <v>8703</v>
      </c>
    </row>
    <row r="3464" spans="1:5" x14ac:dyDescent="0.2">
      <c r="A3464" s="39">
        <v>4385</v>
      </c>
      <c r="B3464" s="37" t="s">
        <v>8704</v>
      </c>
      <c r="C3464" s="37" t="s">
        <v>8705</v>
      </c>
      <c r="D3464" s="37" t="s">
        <v>2320</v>
      </c>
      <c r="E3464" s="38" t="s">
        <v>8706</v>
      </c>
    </row>
    <row r="3465" spans="1:5" x14ac:dyDescent="0.2">
      <c r="A3465" s="39">
        <v>20078</v>
      </c>
      <c r="B3465" s="37" t="s">
        <v>8707</v>
      </c>
      <c r="C3465" s="37" t="s">
        <v>2316</v>
      </c>
      <c r="D3465" s="37" t="s">
        <v>2320</v>
      </c>
      <c r="E3465" s="38" t="s">
        <v>6892</v>
      </c>
    </row>
    <row r="3466" spans="1:5" x14ac:dyDescent="0.2">
      <c r="A3466" s="39">
        <v>39897</v>
      </c>
      <c r="B3466" s="37" t="s">
        <v>8708</v>
      </c>
      <c r="C3466" s="37" t="s">
        <v>2316</v>
      </c>
      <c r="D3466" s="37" t="s">
        <v>2320</v>
      </c>
      <c r="E3466" s="38" t="s">
        <v>8709</v>
      </c>
    </row>
    <row r="3467" spans="1:5" x14ac:dyDescent="0.2">
      <c r="A3467" s="39">
        <v>118</v>
      </c>
      <c r="B3467" s="37" t="s">
        <v>8710</v>
      </c>
      <c r="C3467" s="37" t="s">
        <v>2316</v>
      </c>
      <c r="D3467" s="37" t="s">
        <v>2320</v>
      </c>
      <c r="E3467" s="38" t="s">
        <v>8711</v>
      </c>
    </row>
    <row r="3468" spans="1:5" x14ac:dyDescent="0.2">
      <c r="A3468" s="39">
        <v>4396</v>
      </c>
      <c r="B3468" s="37" t="s">
        <v>8712</v>
      </c>
      <c r="C3468" s="37" t="s">
        <v>2327</v>
      </c>
      <c r="D3468" s="37" t="s">
        <v>2320</v>
      </c>
      <c r="E3468" s="38" t="s">
        <v>8713</v>
      </c>
    </row>
    <row r="3469" spans="1:5" x14ac:dyDescent="0.2">
      <c r="A3469" s="39">
        <v>36881</v>
      </c>
      <c r="B3469" s="37" t="s">
        <v>8714</v>
      </c>
      <c r="C3469" s="37" t="s">
        <v>2327</v>
      </c>
      <c r="D3469" s="37" t="s">
        <v>2320</v>
      </c>
      <c r="E3469" s="38" t="s">
        <v>8715</v>
      </c>
    </row>
    <row r="3470" spans="1:5" x14ac:dyDescent="0.2">
      <c r="A3470" s="39">
        <v>4397</v>
      </c>
      <c r="B3470" s="37" t="s">
        <v>8716</v>
      </c>
      <c r="C3470" s="37" t="s">
        <v>2327</v>
      </c>
      <c r="D3470" s="37" t="s">
        <v>2320</v>
      </c>
      <c r="E3470" s="38" t="s">
        <v>8717</v>
      </c>
    </row>
    <row r="3471" spans="1:5" x14ac:dyDescent="0.2">
      <c r="A3471" s="39">
        <v>36882</v>
      </c>
      <c r="B3471" s="37" t="s">
        <v>8718</v>
      </c>
      <c r="C3471" s="37" t="s">
        <v>2327</v>
      </c>
      <c r="D3471" s="37" t="s">
        <v>2320</v>
      </c>
      <c r="E3471" s="38" t="s">
        <v>8719</v>
      </c>
    </row>
    <row r="3472" spans="1:5" x14ac:dyDescent="0.2">
      <c r="A3472" s="39">
        <v>4751</v>
      </c>
      <c r="B3472" s="37" t="s">
        <v>8720</v>
      </c>
      <c r="C3472" s="37" t="s">
        <v>2660</v>
      </c>
      <c r="D3472" s="37" t="s">
        <v>2320</v>
      </c>
      <c r="E3472" s="38" t="s">
        <v>3044</v>
      </c>
    </row>
    <row r="3473" spans="1:5" x14ac:dyDescent="0.2">
      <c r="A3473" s="39">
        <v>41066</v>
      </c>
      <c r="B3473" s="37" t="s">
        <v>8721</v>
      </c>
      <c r="C3473" s="37" t="s">
        <v>2663</v>
      </c>
      <c r="D3473" s="37" t="s">
        <v>2320</v>
      </c>
      <c r="E3473" s="38" t="s">
        <v>3046</v>
      </c>
    </row>
    <row r="3474" spans="1:5" x14ac:dyDescent="0.2">
      <c r="A3474" s="39">
        <v>39604</v>
      </c>
      <c r="B3474" s="37" t="s">
        <v>8722</v>
      </c>
      <c r="C3474" s="37" t="s">
        <v>2316</v>
      </c>
      <c r="D3474" s="37" t="s">
        <v>2320</v>
      </c>
      <c r="E3474" s="38" t="s">
        <v>6656</v>
      </c>
    </row>
    <row r="3475" spans="1:5" x14ac:dyDescent="0.2">
      <c r="A3475" s="39">
        <v>39605</v>
      </c>
      <c r="B3475" s="37" t="s">
        <v>8723</v>
      </c>
      <c r="C3475" s="37" t="s">
        <v>2316</v>
      </c>
      <c r="D3475" s="37" t="s">
        <v>2320</v>
      </c>
      <c r="E3475" s="38" t="s">
        <v>8724</v>
      </c>
    </row>
    <row r="3476" spans="1:5" x14ac:dyDescent="0.2">
      <c r="A3476" s="39">
        <v>39606</v>
      </c>
      <c r="B3476" s="37" t="s">
        <v>8725</v>
      </c>
      <c r="C3476" s="37" t="s">
        <v>2316</v>
      </c>
      <c r="D3476" s="37" t="s">
        <v>2320</v>
      </c>
      <c r="E3476" s="38" t="s">
        <v>8726</v>
      </c>
    </row>
    <row r="3477" spans="1:5" x14ac:dyDescent="0.2">
      <c r="A3477" s="39">
        <v>39607</v>
      </c>
      <c r="B3477" s="37" t="s">
        <v>8727</v>
      </c>
      <c r="C3477" s="37" t="s">
        <v>2316</v>
      </c>
      <c r="D3477" s="37" t="s">
        <v>2320</v>
      </c>
      <c r="E3477" s="38" t="s">
        <v>8728</v>
      </c>
    </row>
    <row r="3478" spans="1:5" x14ac:dyDescent="0.2">
      <c r="A3478" s="39">
        <v>39594</v>
      </c>
      <c r="B3478" s="37" t="s">
        <v>8729</v>
      </c>
      <c r="C3478" s="37" t="s">
        <v>2316</v>
      </c>
      <c r="D3478" s="37" t="s">
        <v>2317</v>
      </c>
      <c r="E3478" s="38" t="s">
        <v>8730</v>
      </c>
    </row>
    <row r="3479" spans="1:5" x14ac:dyDescent="0.2">
      <c r="A3479" s="39">
        <v>39596</v>
      </c>
      <c r="B3479" s="37" t="s">
        <v>8731</v>
      </c>
      <c r="C3479" s="37" t="s">
        <v>2316</v>
      </c>
      <c r="D3479" s="37" t="s">
        <v>2320</v>
      </c>
      <c r="E3479" s="38" t="s">
        <v>8732</v>
      </c>
    </row>
    <row r="3480" spans="1:5" x14ac:dyDescent="0.2">
      <c r="A3480" s="39">
        <v>39595</v>
      </c>
      <c r="B3480" s="37" t="s">
        <v>8733</v>
      </c>
      <c r="C3480" s="37" t="s">
        <v>2316</v>
      </c>
      <c r="D3480" s="37" t="s">
        <v>2320</v>
      </c>
      <c r="E3480" s="38" t="s">
        <v>8734</v>
      </c>
    </row>
    <row r="3481" spans="1:5" x14ac:dyDescent="0.2">
      <c r="A3481" s="39">
        <v>39597</v>
      </c>
      <c r="B3481" s="37" t="s">
        <v>8735</v>
      </c>
      <c r="C3481" s="37" t="s">
        <v>2316</v>
      </c>
      <c r="D3481" s="37" t="s">
        <v>2320</v>
      </c>
      <c r="E3481" s="38" t="s">
        <v>8736</v>
      </c>
    </row>
    <row r="3482" spans="1:5" x14ac:dyDescent="0.2">
      <c r="A3482" s="39">
        <v>10731</v>
      </c>
      <c r="B3482" s="37" t="s">
        <v>8737</v>
      </c>
      <c r="C3482" s="37" t="s">
        <v>2327</v>
      </c>
      <c r="D3482" s="37" t="s">
        <v>2317</v>
      </c>
      <c r="E3482" s="38" t="s">
        <v>8738</v>
      </c>
    </row>
    <row r="3483" spans="1:5" x14ac:dyDescent="0.2">
      <c r="A3483" s="39">
        <v>4704</v>
      </c>
      <c r="B3483" s="37" t="s">
        <v>8739</v>
      </c>
      <c r="C3483" s="37" t="s">
        <v>2327</v>
      </c>
      <c r="D3483" s="37" t="s">
        <v>2320</v>
      </c>
      <c r="E3483" s="38" t="s">
        <v>8740</v>
      </c>
    </row>
    <row r="3484" spans="1:5" x14ac:dyDescent="0.2">
      <c r="A3484" s="39">
        <v>10730</v>
      </c>
      <c r="B3484" s="37" t="s">
        <v>8741</v>
      </c>
      <c r="C3484" s="37" t="s">
        <v>2327</v>
      </c>
      <c r="D3484" s="37" t="s">
        <v>2320</v>
      </c>
      <c r="E3484" s="38" t="s">
        <v>8742</v>
      </c>
    </row>
    <row r="3485" spans="1:5" x14ac:dyDescent="0.2">
      <c r="A3485" s="39">
        <v>4729</v>
      </c>
      <c r="B3485" s="37" t="s">
        <v>8743</v>
      </c>
      <c r="C3485" s="37" t="s">
        <v>2657</v>
      </c>
      <c r="D3485" s="37" t="s">
        <v>2320</v>
      </c>
      <c r="E3485" s="38" t="s">
        <v>8744</v>
      </c>
    </row>
    <row r="3486" spans="1:5" x14ac:dyDescent="0.2">
      <c r="A3486" s="39">
        <v>4720</v>
      </c>
      <c r="B3486" s="37" t="s">
        <v>8745</v>
      </c>
      <c r="C3486" s="37" t="s">
        <v>2657</v>
      </c>
      <c r="D3486" s="37" t="s">
        <v>2320</v>
      </c>
      <c r="E3486" s="38" t="s">
        <v>8746</v>
      </c>
    </row>
    <row r="3487" spans="1:5" x14ac:dyDescent="0.2">
      <c r="A3487" s="39">
        <v>4721</v>
      </c>
      <c r="B3487" s="37" t="s">
        <v>8747</v>
      </c>
      <c r="C3487" s="37" t="s">
        <v>2657</v>
      </c>
      <c r="D3487" s="37" t="s">
        <v>2320</v>
      </c>
      <c r="E3487" s="38" t="s">
        <v>8748</v>
      </c>
    </row>
    <row r="3488" spans="1:5" x14ac:dyDescent="0.2">
      <c r="A3488" s="39">
        <v>4718</v>
      </c>
      <c r="B3488" s="37" t="s">
        <v>8749</v>
      </c>
      <c r="C3488" s="37" t="s">
        <v>2657</v>
      </c>
      <c r="D3488" s="37" t="s">
        <v>2317</v>
      </c>
      <c r="E3488" s="38" t="s">
        <v>8170</v>
      </c>
    </row>
    <row r="3489" spans="1:5" x14ac:dyDescent="0.2">
      <c r="A3489" s="39">
        <v>4722</v>
      </c>
      <c r="B3489" s="37" t="s">
        <v>8750</v>
      </c>
      <c r="C3489" s="37" t="s">
        <v>2657</v>
      </c>
      <c r="D3489" s="37" t="s">
        <v>2320</v>
      </c>
      <c r="E3489" s="38" t="s">
        <v>8751</v>
      </c>
    </row>
    <row r="3490" spans="1:5" x14ac:dyDescent="0.2">
      <c r="A3490" s="39">
        <v>4723</v>
      </c>
      <c r="B3490" s="37" t="s">
        <v>8752</v>
      </c>
      <c r="C3490" s="37" t="s">
        <v>2657</v>
      </c>
      <c r="D3490" s="37" t="s">
        <v>2320</v>
      </c>
      <c r="E3490" s="38" t="s">
        <v>8753</v>
      </c>
    </row>
    <row r="3491" spans="1:5" x14ac:dyDescent="0.2">
      <c r="A3491" s="39">
        <v>4727</v>
      </c>
      <c r="B3491" s="37" t="s">
        <v>8754</v>
      </c>
      <c r="C3491" s="37" t="s">
        <v>2657</v>
      </c>
      <c r="D3491" s="37" t="s">
        <v>2320</v>
      </c>
      <c r="E3491" s="38" t="s">
        <v>8755</v>
      </c>
    </row>
    <row r="3492" spans="1:5" x14ac:dyDescent="0.2">
      <c r="A3492" s="39">
        <v>4748</v>
      </c>
      <c r="B3492" s="37" t="s">
        <v>8756</v>
      </c>
      <c r="C3492" s="37" t="s">
        <v>2657</v>
      </c>
      <c r="D3492" s="37" t="s">
        <v>2320</v>
      </c>
      <c r="E3492" s="38" t="s">
        <v>8757</v>
      </c>
    </row>
    <row r="3493" spans="1:5" x14ac:dyDescent="0.2">
      <c r="A3493" s="39">
        <v>4730</v>
      </c>
      <c r="B3493" s="37" t="s">
        <v>8758</v>
      </c>
      <c r="C3493" s="37" t="s">
        <v>2657</v>
      </c>
      <c r="D3493" s="37" t="s">
        <v>2320</v>
      </c>
      <c r="E3493" s="38" t="s">
        <v>8759</v>
      </c>
    </row>
    <row r="3494" spans="1:5" x14ac:dyDescent="0.2">
      <c r="A3494" s="39">
        <v>13186</v>
      </c>
      <c r="B3494" s="37" t="s">
        <v>8760</v>
      </c>
      <c r="C3494" s="37" t="s">
        <v>2657</v>
      </c>
      <c r="D3494" s="37" t="s">
        <v>2320</v>
      </c>
      <c r="E3494" s="38" t="s">
        <v>8761</v>
      </c>
    </row>
    <row r="3495" spans="1:5" x14ac:dyDescent="0.2">
      <c r="A3495" s="39">
        <v>10737</v>
      </c>
      <c r="B3495" s="37" t="s">
        <v>8762</v>
      </c>
      <c r="C3495" s="37" t="s">
        <v>2327</v>
      </c>
      <c r="D3495" s="37" t="s">
        <v>2320</v>
      </c>
      <c r="E3495" s="38" t="s">
        <v>8763</v>
      </c>
    </row>
    <row r="3496" spans="1:5" x14ac:dyDescent="0.2">
      <c r="A3496" s="39">
        <v>10734</v>
      </c>
      <c r="B3496" s="37" t="s">
        <v>8764</v>
      </c>
      <c r="C3496" s="37" t="s">
        <v>2327</v>
      </c>
      <c r="D3496" s="37" t="s">
        <v>2320</v>
      </c>
      <c r="E3496" s="38" t="s">
        <v>6357</v>
      </c>
    </row>
    <row r="3497" spans="1:5" x14ac:dyDescent="0.2">
      <c r="A3497" s="39">
        <v>4708</v>
      </c>
      <c r="B3497" s="37" t="s">
        <v>8765</v>
      </c>
      <c r="C3497" s="37" t="s">
        <v>2327</v>
      </c>
      <c r="D3497" s="37" t="s">
        <v>2320</v>
      </c>
      <c r="E3497" s="38" t="s">
        <v>8766</v>
      </c>
    </row>
    <row r="3498" spans="1:5" x14ac:dyDescent="0.2">
      <c r="A3498" s="39">
        <v>4712</v>
      </c>
      <c r="B3498" s="37" t="s">
        <v>8767</v>
      </c>
      <c r="C3498" s="37" t="s">
        <v>2327</v>
      </c>
      <c r="D3498" s="37" t="s">
        <v>2320</v>
      </c>
      <c r="E3498" s="38" t="s">
        <v>8768</v>
      </c>
    </row>
    <row r="3499" spans="1:5" x14ac:dyDescent="0.2">
      <c r="A3499" s="39">
        <v>4710</v>
      </c>
      <c r="B3499" s="37" t="s">
        <v>8769</v>
      </c>
      <c r="C3499" s="37" t="s">
        <v>2327</v>
      </c>
      <c r="D3499" s="37" t="s">
        <v>2320</v>
      </c>
      <c r="E3499" s="38" t="s">
        <v>8770</v>
      </c>
    </row>
    <row r="3500" spans="1:5" x14ac:dyDescent="0.2">
      <c r="A3500" s="39">
        <v>4746</v>
      </c>
      <c r="B3500" s="37" t="s">
        <v>8771</v>
      </c>
      <c r="C3500" s="37" t="s">
        <v>2657</v>
      </c>
      <c r="D3500" s="37" t="s">
        <v>2320</v>
      </c>
      <c r="E3500" s="38" t="s">
        <v>8772</v>
      </c>
    </row>
    <row r="3501" spans="1:5" x14ac:dyDescent="0.2">
      <c r="A3501" s="39">
        <v>4750</v>
      </c>
      <c r="B3501" s="37" t="s">
        <v>8773</v>
      </c>
      <c r="C3501" s="37" t="s">
        <v>2660</v>
      </c>
      <c r="D3501" s="37" t="s">
        <v>2317</v>
      </c>
      <c r="E3501" s="38" t="s">
        <v>3044</v>
      </c>
    </row>
    <row r="3502" spans="1:5" x14ac:dyDescent="0.2">
      <c r="A3502" s="39">
        <v>41065</v>
      </c>
      <c r="B3502" s="37" t="s">
        <v>8774</v>
      </c>
      <c r="C3502" s="37" t="s">
        <v>2663</v>
      </c>
      <c r="D3502" s="37" t="s">
        <v>2320</v>
      </c>
      <c r="E3502" s="38" t="s">
        <v>3046</v>
      </c>
    </row>
    <row r="3503" spans="1:5" x14ac:dyDescent="0.2">
      <c r="A3503" s="39">
        <v>34747</v>
      </c>
      <c r="B3503" s="37" t="s">
        <v>8775</v>
      </c>
      <c r="C3503" s="37" t="s">
        <v>2336</v>
      </c>
      <c r="D3503" s="37" t="s">
        <v>2320</v>
      </c>
      <c r="E3503" s="38" t="s">
        <v>8776</v>
      </c>
    </row>
    <row r="3504" spans="1:5" x14ac:dyDescent="0.2">
      <c r="A3504" s="39">
        <v>4826</v>
      </c>
      <c r="B3504" s="37" t="s">
        <v>8777</v>
      </c>
      <c r="C3504" s="37" t="s">
        <v>2336</v>
      </c>
      <c r="D3504" s="37" t="s">
        <v>2320</v>
      </c>
      <c r="E3504" s="38" t="s">
        <v>8778</v>
      </c>
    </row>
    <row r="3505" spans="1:5" x14ac:dyDescent="0.2">
      <c r="A3505" s="39">
        <v>41975</v>
      </c>
      <c r="B3505" s="37" t="s">
        <v>8779</v>
      </c>
      <c r="C3505" s="37" t="s">
        <v>2327</v>
      </c>
      <c r="D3505" s="37" t="s">
        <v>2320</v>
      </c>
      <c r="E3505" s="38" t="s">
        <v>8780</v>
      </c>
    </row>
    <row r="3506" spans="1:5" x14ac:dyDescent="0.2">
      <c r="A3506" s="39">
        <v>4825</v>
      </c>
      <c r="B3506" s="37" t="s">
        <v>8781</v>
      </c>
      <c r="C3506" s="37" t="s">
        <v>2336</v>
      </c>
      <c r="D3506" s="37" t="s">
        <v>2320</v>
      </c>
      <c r="E3506" s="38" t="s">
        <v>8782</v>
      </c>
    </row>
    <row r="3507" spans="1:5" x14ac:dyDescent="0.2">
      <c r="A3507" s="39">
        <v>34744</v>
      </c>
      <c r="B3507" s="37" t="s">
        <v>8783</v>
      </c>
      <c r="C3507" s="37" t="s">
        <v>2327</v>
      </c>
      <c r="D3507" s="37" t="s">
        <v>2320</v>
      </c>
      <c r="E3507" s="38" t="s">
        <v>5685</v>
      </c>
    </row>
    <row r="3508" spans="1:5" x14ac:dyDescent="0.2">
      <c r="A3508" s="39">
        <v>39430</v>
      </c>
      <c r="B3508" s="37" t="s">
        <v>8784</v>
      </c>
      <c r="C3508" s="37" t="s">
        <v>2316</v>
      </c>
      <c r="D3508" s="37" t="s">
        <v>2320</v>
      </c>
      <c r="E3508" s="38" t="s">
        <v>6226</v>
      </c>
    </row>
    <row r="3509" spans="1:5" x14ac:dyDescent="0.2">
      <c r="A3509" s="39">
        <v>39573</v>
      </c>
      <c r="B3509" s="37" t="s">
        <v>8785</v>
      </c>
      <c r="C3509" s="37" t="s">
        <v>2316</v>
      </c>
      <c r="D3509" s="37" t="s">
        <v>2320</v>
      </c>
      <c r="E3509" s="38" t="s">
        <v>4968</v>
      </c>
    </row>
    <row r="3510" spans="1:5" x14ac:dyDescent="0.2">
      <c r="A3510" s="39">
        <v>38410</v>
      </c>
      <c r="B3510" s="37" t="s">
        <v>8786</v>
      </c>
      <c r="C3510" s="37" t="s">
        <v>2316</v>
      </c>
      <c r="D3510" s="37" t="s">
        <v>2320</v>
      </c>
      <c r="E3510" s="38" t="s">
        <v>8787</v>
      </c>
    </row>
    <row r="3511" spans="1:5" x14ac:dyDescent="0.2">
      <c r="A3511" s="39">
        <v>41596</v>
      </c>
      <c r="B3511" s="37" t="s">
        <v>8788</v>
      </c>
      <c r="C3511" s="37" t="s">
        <v>2435</v>
      </c>
      <c r="D3511" s="37" t="s">
        <v>2320</v>
      </c>
      <c r="E3511" s="38" t="s">
        <v>8789</v>
      </c>
    </row>
    <row r="3512" spans="1:5" x14ac:dyDescent="0.2">
      <c r="A3512" s="39">
        <v>41598</v>
      </c>
      <c r="B3512" s="37" t="s">
        <v>8790</v>
      </c>
      <c r="C3512" s="37" t="s">
        <v>2435</v>
      </c>
      <c r="D3512" s="37" t="s">
        <v>2320</v>
      </c>
      <c r="E3512" s="38" t="s">
        <v>8789</v>
      </c>
    </row>
    <row r="3513" spans="1:5" x14ac:dyDescent="0.2">
      <c r="A3513" s="39">
        <v>41594</v>
      </c>
      <c r="B3513" s="37" t="s">
        <v>8791</v>
      </c>
      <c r="C3513" s="37" t="s">
        <v>2435</v>
      </c>
      <c r="D3513" s="37" t="s">
        <v>2320</v>
      </c>
      <c r="E3513" s="38" t="s">
        <v>5980</v>
      </c>
    </row>
    <row r="3514" spans="1:5" x14ac:dyDescent="0.2">
      <c r="A3514" s="39">
        <v>43663</v>
      </c>
      <c r="B3514" s="37" t="s">
        <v>8792</v>
      </c>
      <c r="C3514" s="37" t="s">
        <v>2435</v>
      </c>
      <c r="D3514" s="37" t="s">
        <v>2320</v>
      </c>
      <c r="E3514" s="38" t="s">
        <v>8793</v>
      </c>
    </row>
    <row r="3515" spans="1:5" x14ac:dyDescent="0.2">
      <c r="A3515" s="39">
        <v>4766</v>
      </c>
      <c r="B3515" s="37" t="s">
        <v>8794</v>
      </c>
      <c r="C3515" s="37" t="s">
        <v>2435</v>
      </c>
      <c r="D3515" s="37" t="s">
        <v>2320</v>
      </c>
      <c r="E3515" s="38" t="s">
        <v>8795</v>
      </c>
    </row>
    <row r="3516" spans="1:5" x14ac:dyDescent="0.2">
      <c r="A3516" s="39">
        <v>43664</v>
      </c>
      <c r="B3516" s="37" t="s">
        <v>8796</v>
      </c>
      <c r="C3516" s="37" t="s">
        <v>2435</v>
      </c>
      <c r="D3516" s="37" t="s">
        <v>2320</v>
      </c>
      <c r="E3516" s="38" t="s">
        <v>7708</v>
      </c>
    </row>
    <row r="3517" spans="1:5" x14ac:dyDescent="0.2">
      <c r="A3517" s="39">
        <v>43082</v>
      </c>
      <c r="B3517" s="37" t="s">
        <v>8797</v>
      </c>
      <c r="C3517" s="37" t="s">
        <v>2435</v>
      </c>
      <c r="D3517" s="37" t="s">
        <v>2317</v>
      </c>
      <c r="E3517" s="38" t="s">
        <v>7923</v>
      </c>
    </row>
    <row r="3518" spans="1:5" x14ac:dyDescent="0.2">
      <c r="A3518" s="39">
        <v>43665</v>
      </c>
      <c r="B3518" s="37" t="s">
        <v>8798</v>
      </c>
      <c r="C3518" s="37" t="s">
        <v>2435</v>
      </c>
      <c r="D3518" s="37" t="s">
        <v>2320</v>
      </c>
      <c r="E3518" s="38" t="s">
        <v>8795</v>
      </c>
    </row>
    <row r="3519" spans="1:5" x14ac:dyDescent="0.2">
      <c r="A3519" s="39">
        <v>10966</v>
      </c>
      <c r="B3519" s="37" t="s">
        <v>8799</v>
      </c>
      <c r="C3519" s="37" t="s">
        <v>2435</v>
      </c>
      <c r="D3519" s="37" t="s">
        <v>2320</v>
      </c>
      <c r="E3519" s="38" t="s">
        <v>8793</v>
      </c>
    </row>
    <row r="3520" spans="1:5" x14ac:dyDescent="0.2">
      <c r="A3520" s="39">
        <v>43692</v>
      </c>
      <c r="B3520" s="37" t="s">
        <v>8800</v>
      </c>
      <c r="C3520" s="37" t="s">
        <v>2435</v>
      </c>
      <c r="D3520" s="37" t="s">
        <v>2320</v>
      </c>
      <c r="E3520" s="38" t="s">
        <v>8793</v>
      </c>
    </row>
    <row r="3521" spans="1:5" x14ac:dyDescent="0.2">
      <c r="A3521" s="39">
        <v>43083</v>
      </c>
      <c r="B3521" s="37" t="s">
        <v>8801</v>
      </c>
      <c r="C3521" s="37" t="s">
        <v>2435</v>
      </c>
      <c r="D3521" s="37" t="s">
        <v>2320</v>
      </c>
      <c r="E3521" s="38" t="s">
        <v>8802</v>
      </c>
    </row>
    <row r="3522" spans="1:5" x14ac:dyDescent="0.2">
      <c r="A3522" s="39">
        <v>40535</v>
      </c>
      <c r="B3522" s="37" t="s">
        <v>8803</v>
      </c>
      <c r="C3522" s="37" t="s">
        <v>2435</v>
      </c>
      <c r="D3522" s="37" t="s">
        <v>2320</v>
      </c>
      <c r="E3522" s="38" t="s">
        <v>8802</v>
      </c>
    </row>
    <row r="3523" spans="1:5" x14ac:dyDescent="0.2">
      <c r="A3523" s="39">
        <v>39427</v>
      </c>
      <c r="B3523" s="37" t="s">
        <v>8804</v>
      </c>
      <c r="C3523" s="37" t="s">
        <v>2336</v>
      </c>
      <c r="D3523" s="37" t="s">
        <v>2320</v>
      </c>
      <c r="E3523" s="38" t="s">
        <v>8805</v>
      </c>
    </row>
    <row r="3524" spans="1:5" x14ac:dyDescent="0.2">
      <c r="A3524" s="39">
        <v>39424</v>
      </c>
      <c r="B3524" s="37" t="s">
        <v>8806</v>
      </c>
      <c r="C3524" s="37" t="s">
        <v>2336</v>
      </c>
      <c r="D3524" s="37" t="s">
        <v>2320</v>
      </c>
      <c r="E3524" s="38" t="s">
        <v>3727</v>
      </c>
    </row>
    <row r="3525" spans="1:5" x14ac:dyDescent="0.2">
      <c r="A3525" s="39">
        <v>39425</v>
      </c>
      <c r="B3525" s="37" t="s">
        <v>8807</v>
      </c>
      <c r="C3525" s="37" t="s">
        <v>2336</v>
      </c>
      <c r="D3525" s="37" t="s">
        <v>2320</v>
      </c>
      <c r="E3525" s="38" t="s">
        <v>8153</v>
      </c>
    </row>
    <row r="3526" spans="1:5" x14ac:dyDescent="0.2">
      <c r="A3526" s="39">
        <v>40664</v>
      </c>
      <c r="B3526" s="37" t="s">
        <v>8808</v>
      </c>
      <c r="C3526" s="37" t="s">
        <v>2435</v>
      </c>
      <c r="D3526" s="37" t="s">
        <v>2320</v>
      </c>
      <c r="E3526" s="38" t="s">
        <v>8809</v>
      </c>
    </row>
    <row r="3527" spans="1:5" x14ac:dyDescent="0.2">
      <c r="A3527" s="39">
        <v>34360</v>
      </c>
      <c r="B3527" s="37" t="s">
        <v>8810</v>
      </c>
      <c r="C3527" s="37" t="s">
        <v>2435</v>
      </c>
      <c r="D3527" s="37" t="s">
        <v>2320</v>
      </c>
      <c r="E3527" s="38" t="s">
        <v>8811</v>
      </c>
    </row>
    <row r="3528" spans="1:5" x14ac:dyDescent="0.2">
      <c r="A3528" s="39">
        <v>20259</v>
      </c>
      <c r="B3528" s="37" t="s">
        <v>8812</v>
      </c>
      <c r="C3528" s="37" t="s">
        <v>2336</v>
      </c>
      <c r="D3528" s="37" t="s">
        <v>2320</v>
      </c>
      <c r="E3528" s="38" t="s">
        <v>8813</v>
      </c>
    </row>
    <row r="3529" spans="1:5" x14ac:dyDescent="0.2">
      <c r="A3529" s="39">
        <v>14077</v>
      </c>
      <c r="B3529" s="37" t="s">
        <v>8814</v>
      </c>
      <c r="C3529" s="37" t="s">
        <v>2336</v>
      </c>
      <c r="D3529" s="37" t="s">
        <v>2320</v>
      </c>
      <c r="E3529" s="38" t="s">
        <v>8815</v>
      </c>
    </row>
    <row r="3530" spans="1:5" x14ac:dyDescent="0.2">
      <c r="A3530" s="39">
        <v>3678</v>
      </c>
      <c r="B3530" s="37" t="s">
        <v>8816</v>
      </c>
      <c r="C3530" s="37" t="s">
        <v>2336</v>
      </c>
      <c r="D3530" s="37" t="s">
        <v>2320</v>
      </c>
      <c r="E3530" s="38" t="s">
        <v>8817</v>
      </c>
    </row>
    <row r="3531" spans="1:5" x14ac:dyDescent="0.2">
      <c r="A3531" s="39">
        <v>39418</v>
      </c>
      <c r="B3531" s="37" t="s">
        <v>8818</v>
      </c>
      <c r="C3531" s="37" t="s">
        <v>2336</v>
      </c>
      <c r="D3531" s="37" t="s">
        <v>2320</v>
      </c>
      <c r="E3531" s="38" t="s">
        <v>7713</v>
      </c>
    </row>
    <row r="3532" spans="1:5" x14ac:dyDescent="0.2">
      <c r="A3532" s="39">
        <v>39419</v>
      </c>
      <c r="B3532" s="37" t="s">
        <v>8819</v>
      </c>
      <c r="C3532" s="37" t="s">
        <v>2336</v>
      </c>
      <c r="D3532" s="37" t="s">
        <v>2320</v>
      </c>
      <c r="E3532" s="38" t="s">
        <v>8820</v>
      </c>
    </row>
    <row r="3533" spans="1:5" x14ac:dyDescent="0.2">
      <c r="A3533" s="39">
        <v>39420</v>
      </c>
      <c r="B3533" s="37" t="s">
        <v>8821</v>
      </c>
      <c r="C3533" s="37" t="s">
        <v>2336</v>
      </c>
      <c r="D3533" s="37" t="s">
        <v>2320</v>
      </c>
      <c r="E3533" s="38" t="s">
        <v>8822</v>
      </c>
    </row>
    <row r="3534" spans="1:5" x14ac:dyDescent="0.2">
      <c r="A3534" s="39">
        <v>39571</v>
      </c>
      <c r="B3534" s="37" t="s">
        <v>8823</v>
      </c>
      <c r="C3534" s="37" t="s">
        <v>2336</v>
      </c>
      <c r="D3534" s="37" t="s">
        <v>2320</v>
      </c>
      <c r="E3534" s="38" t="s">
        <v>8824</v>
      </c>
    </row>
    <row r="3535" spans="1:5" x14ac:dyDescent="0.2">
      <c r="A3535" s="39">
        <v>39421</v>
      </c>
      <c r="B3535" s="37" t="s">
        <v>8825</v>
      </c>
      <c r="C3535" s="37" t="s">
        <v>2336</v>
      </c>
      <c r="D3535" s="37" t="s">
        <v>2320</v>
      </c>
      <c r="E3535" s="38" t="s">
        <v>7242</v>
      </c>
    </row>
    <row r="3536" spans="1:5" x14ac:dyDescent="0.2">
      <c r="A3536" s="39">
        <v>39422</v>
      </c>
      <c r="B3536" s="37" t="s">
        <v>8826</v>
      </c>
      <c r="C3536" s="37" t="s">
        <v>2336</v>
      </c>
      <c r="D3536" s="37" t="s">
        <v>2317</v>
      </c>
      <c r="E3536" s="38" t="s">
        <v>8827</v>
      </c>
    </row>
    <row r="3537" spans="1:5" x14ac:dyDescent="0.2">
      <c r="A3537" s="39">
        <v>39423</v>
      </c>
      <c r="B3537" s="37" t="s">
        <v>8828</v>
      </c>
      <c r="C3537" s="37" t="s">
        <v>2336</v>
      </c>
      <c r="D3537" s="37" t="s">
        <v>2320</v>
      </c>
      <c r="E3537" s="38" t="s">
        <v>8829</v>
      </c>
    </row>
    <row r="3538" spans="1:5" x14ac:dyDescent="0.2">
      <c r="A3538" s="39">
        <v>39426</v>
      </c>
      <c r="B3538" s="37" t="s">
        <v>8830</v>
      </c>
      <c r="C3538" s="37" t="s">
        <v>2336</v>
      </c>
      <c r="D3538" s="37" t="s">
        <v>2320</v>
      </c>
      <c r="E3538" s="38" t="s">
        <v>5161</v>
      </c>
    </row>
    <row r="3539" spans="1:5" x14ac:dyDescent="0.2">
      <c r="A3539" s="39">
        <v>39429</v>
      </c>
      <c r="B3539" s="37" t="s">
        <v>8831</v>
      </c>
      <c r="C3539" s="37" t="s">
        <v>2336</v>
      </c>
      <c r="D3539" s="37" t="s">
        <v>2320</v>
      </c>
      <c r="E3539" s="38" t="s">
        <v>8440</v>
      </c>
    </row>
    <row r="3540" spans="1:5" x14ac:dyDescent="0.2">
      <c r="A3540" s="39">
        <v>39428</v>
      </c>
      <c r="B3540" s="37" t="s">
        <v>8832</v>
      </c>
      <c r="C3540" s="37" t="s">
        <v>2336</v>
      </c>
      <c r="D3540" s="37" t="s">
        <v>2320</v>
      </c>
      <c r="E3540" s="38" t="s">
        <v>8833</v>
      </c>
    </row>
    <row r="3541" spans="1:5" x14ac:dyDescent="0.2">
      <c r="A3541" s="39">
        <v>39572</v>
      </c>
      <c r="B3541" s="37" t="s">
        <v>8834</v>
      </c>
      <c r="C3541" s="37" t="s">
        <v>2336</v>
      </c>
      <c r="D3541" s="37" t="s">
        <v>2320</v>
      </c>
      <c r="E3541" s="38" t="s">
        <v>8835</v>
      </c>
    </row>
    <row r="3542" spans="1:5" x14ac:dyDescent="0.2">
      <c r="A3542" s="39">
        <v>39570</v>
      </c>
      <c r="B3542" s="37" t="s">
        <v>8836</v>
      </c>
      <c r="C3542" s="37" t="s">
        <v>2336</v>
      </c>
      <c r="D3542" s="37" t="s">
        <v>2320</v>
      </c>
      <c r="E3542" s="38" t="s">
        <v>5335</v>
      </c>
    </row>
    <row r="3543" spans="1:5" x14ac:dyDescent="0.2">
      <c r="A3543" s="39">
        <v>39569</v>
      </c>
      <c r="B3543" s="37" t="s">
        <v>8837</v>
      </c>
      <c r="C3543" s="37" t="s">
        <v>2336</v>
      </c>
      <c r="D3543" s="37" t="s">
        <v>2320</v>
      </c>
      <c r="E3543" s="38" t="s">
        <v>3336</v>
      </c>
    </row>
    <row r="3544" spans="1:5" x14ac:dyDescent="0.2">
      <c r="A3544" s="39">
        <v>11552</v>
      </c>
      <c r="B3544" s="37" t="s">
        <v>8838</v>
      </c>
      <c r="C3544" s="37" t="s">
        <v>2336</v>
      </c>
      <c r="D3544" s="37" t="s">
        <v>2320</v>
      </c>
      <c r="E3544" s="38" t="s">
        <v>8839</v>
      </c>
    </row>
    <row r="3545" spans="1:5" x14ac:dyDescent="0.2">
      <c r="A3545" s="39">
        <v>40598</v>
      </c>
      <c r="B3545" s="37" t="s">
        <v>8840</v>
      </c>
      <c r="C3545" s="37" t="s">
        <v>2435</v>
      </c>
      <c r="D3545" s="37" t="s">
        <v>2320</v>
      </c>
      <c r="E3545" s="38" t="s">
        <v>8841</v>
      </c>
    </row>
    <row r="3546" spans="1:5" x14ac:dyDescent="0.2">
      <c r="A3546" s="39">
        <v>39029</v>
      </c>
      <c r="B3546" s="37" t="s">
        <v>8842</v>
      </c>
      <c r="C3546" s="37" t="s">
        <v>2336</v>
      </c>
      <c r="D3546" s="37" t="s">
        <v>2320</v>
      </c>
      <c r="E3546" s="38" t="s">
        <v>8843</v>
      </c>
    </row>
    <row r="3547" spans="1:5" x14ac:dyDescent="0.2">
      <c r="A3547" s="39">
        <v>39028</v>
      </c>
      <c r="B3547" s="37" t="s">
        <v>8844</v>
      </c>
      <c r="C3547" s="37" t="s">
        <v>2336</v>
      </c>
      <c r="D3547" s="37" t="s">
        <v>2320</v>
      </c>
      <c r="E3547" s="38" t="s">
        <v>8845</v>
      </c>
    </row>
    <row r="3548" spans="1:5" x14ac:dyDescent="0.2">
      <c r="A3548" s="39">
        <v>39328</v>
      </c>
      <c r="B3548" s="37" t="s">
        <v>8846</v>
      </c>
      <c r="C3548" s="37" t="s">
        <v>2336</v>
      </c>
      <c r="D3548" s="37" t="s">
        <v>2320</v>
      </c>
      <c r="E3548" s="38" t="s">
        <v>6497</v>
      </c>
    </row>
    <row r="3549" spans="1:5" x14ac:dyDescent="0.2">
      <c r="A3549" s="39">
        <v>38541</v>
      </c>
      <c r="B3549" s="37" t="s">
        <v>8847</v>
      </c>
      <c r="C3549" s="37" t="s">
        <v>2316</v>
      </c>
      <c r="D3549" s="37" t="s">
        <v>2320</v>
      </c>
      <c r="E3549" s="38" t="s">
        <v>8848</v>
      </c>
    </row>
    <row r="3550" spans="1:5" x14ac:dyDescent="0.2">
      <c r="A3550" s="39">
        <v>38542</v>
      </c>
      <c r="B3550" s="37" t="s">
        <v>8849</v>
      </c>
      <c r="C3550" s="37" t="s">
        <v>2316</v>
      </c>
      <c r="D3550" s="37" t="s">
        <v>2320</v>
      </c>
      <c r="E3550" s="38" t="s">
        <v>8850</v>
      </c>
    </row>
    <row r="3551" spans="1:5" x14ac:dyDescent="0.2">
      <c r="A3551" s="39">
        <v>38543</v>
      </c>
      <c r="B3551" s="37" t="s">
        <v>8851</v>
      </c>
      <c r="C3551" s="37" t="s">
        <v>2316</v>
      </c>
      <c r="D3551" s="37" t="s">
        <v>2320</v>
      </c>
      <c r="E3551" s="38" t="s">
        <v>8852</v>
      </c>
    </row>
    <row r="3552" spans="1:5" x14ac:dyDescent="0.2">
      <c r="A3552" s="39">
        <v>40406</v>
      </c>
      <c r="B3552" s="37" t="s">
        <v>8853</v>
      </c>
      <c r="C3552" s="37" t="s">
        <v>2316</v>
      </c>
      <c r="D3552" s="37" t="s">
        <v>2320</v>
      </c>
      <c r="E3552" s="38" t="s">
        <v>8854</v>
      </c>
    </row>
    <row r="3553" spans="1:5" x14ac:dyDescent="0.2">
      <c r="A3553" s="39">
        <v>40789</v>
      </c>
      <c r="B3553" s="37" t="s">
        <v>8855</v>
      </c>
      <c r="C3553" s="37" t="s">
        <v>2316</v>
      </c>
      <c r="D3553" s="37" t="s">
        <v>2320</v>
      </c>
      <c r="E3553" s="38" t="s">
        <v>8856</v>
      </c>
    </row>
    <row r="3554" spans="1:5" x14ac:dyDescent="0.2">
      <c r="A3554" s="39">
        <v>40791</v>
      </c>
      <c r="B3554" s="37" t="s">
        <v>8857</v>
      </c>
      <c r="C3554" s="37" t="s">
        <v>2316</v>
      </c>
      <c r="D3554" s="37" t="s">
        <v>2320</v>
      </c>
      <c r="E3554" s="38" t="s">
        <v>8858</v>
      </c>
    </row>
    <row r="3555" spans="1:5" x14ac:dyDescent="0.2">
      <c r="A3555" s="39">
        <v>11651</v>
      </c>
      <c r="B3555" s="37" t="s">
        <v>8859</v>
      </c>
      <c r="C3555" s="37" t="s">
        <v>2316</v>
      </c>
      <c r="D3555" s="37" t="s">
        <v>2320</v>
      </c>
      <c r="E3555" s="38" t="s">
        <v>8860</v>
      </c>
    </row>
    <row r="3556" spans="1:5" x14ac:dyDescent="0.2">
      <c r="A3556" s="39">
        <v>40435</v>
      </c>
      <c r="B3556" s="37" t="s">
        <v>8861</v>
      </c>
      <c r="C3556" s="37" t="s">
        <v>2316</v>
      </c>
      <c r="D3556" s="37" t="s">
        <v>2320</v>
      </c>
      <c r="E3556" s="38" t="s">
        <v>8862</v>
      </c>
    </row>
    <row r="3557" spans="1:5" x14ac:dyDescent="0.2">
      <c r="A3557" s="39">
        <v>39012</v>
      </c>
      <c r="B3557" s="37" t="s">
        <v>8863</v>
      </c>
      <c r="C3557" s="37" t="s">
        <v>2316</v>
      </c>
      <c r="D3557" s="37" t="s">
        <v>2320</v>
      </c>
      <c r="E3557" s="38" t="s">
        <v>8864</v>
      </c>
    </row>
    <row r="3558" spans="1:5" x14ac:dyDescent="0.2">
      <c r="A3558" s="39">
        <v>13617</v>
      </c>
      <c r="B3558" s="37" t="s">
        <v>8865</v>
      </c>
      <c r="C3558" s="37" t="s">
        <v>2316</v>
      </c>
      <c r="D3558" s="37" t="s">
        <v>2320</v>
      </c>
      <c r="E3558" s="38" t="s">
        <v>8866</v>
      </c>
    </row>
    <row r="3559" spans="1:5" x14ac:dyDescent="0.2">
      <c r="A3559" s="39">
        <v>35274</v>
      </c>
      <c r="B3559" s="37" t="s">
        <v>8867</v>
      </c>
      <c r="C3559" s="37" t="s">
        <v>2336</v>
      </c>
      <c r="D3559" s="37" t="s">
        <v>2320</v>
      </c>
      <c r="E3559" s="38" t="s">
        <v>8868</v>
      </c>
    </row>
    <row r="3560" spans="1:5" x14ac:dyDescent="0.2">
      <c r="A3560" s="39">
        <v>35275</v>
      </c>
      <c r="B3560" s="37" t="s">
        <v>8869</v>
      </c>
      <c r="C3560" s="37" t="s">
        <v>2336</v>
      </c>
      <c r="D3560" s="37" t="s">
        <v>2320</v>
      </c>
      <c r="E3560" s="38" t="s">
        <v>8870</v>
      </c>
    </row>
    <row r="3561" spans="1:5" x14ac:dyDescent="0.2">
      <c r="A3561" s="39">
        <v>35276</v>
      </c>
      <c r="B3561" s="37" t="s">
        <v>8871</v>
      </c>
      <c r="C3561" s="37" t="s">
        <v>2336</v>
      </c>
      <c r="D3561" s="37" t="s">
        <v>2320</v>
      </c>
      <c r="E3561" s="38" t="s">
        <v>8872</v>
      </c>
    </row>
    <row r="3562" spans="1:5" x14ac:dyDescent="0.2">
      <c r="A3562" s="39">
        <v>38386</v>
      </c>
      <c r="B3562" s="37" t="s">
        <v>8873</v>
      </c>
      <c r="C3562" s="37" t="s">
        <v>2316</v>
      </c>
      <c r="D3562" s="37" t="s">
        <v>2320</v>
      </c>
      <c r="E3562" s="38" t="s">
        <v>3336</v>
      </c>
    </row>
    <row r="3563" spans="1:5" x14ac:dyDescent="0.2">
      <c r="A3563" s="39">
        <v>11091</v>
      </c>
      <c r="B3563" s="37" t="s">
        <v>8874</v>
      </c>
      <c r="C3563" s="37" t="s">
        <v>2316</v>
      </c>
      <c r="D3563" s="37" t="s">
        <v>2320</v>
      </c>
      <c r="E3563" s="38" t="s">
        <v>8875</v>
      </c>
    </row>
    <row r="3564" spans="1:5" x14ac:dyDescent="0.2">
      <c r="A3564" s="39">
        <v>37586</v>
      </c>
      <c r="B3564" s="37" t="s">
        <v>8876</v>
      </c>
      <c r="C3564" s="37" t="s">
        <v>6446</v>
      </c>
      <c r="D3564" s="37" t="s">
        <v>2320</v>
      </c>
      <c r="E3564" s="38" t="s">
        <v>8877</v>
      </c>
    </row>
    <row r="3565" spans="1:5" x14ac:dyDescent="0.2">
      <c r="A3565" s="39">
        <v>37395</v>
      </c>
      <c r="B3565" s="37" t="s">
        <v>8878</v>
      </c>
      <c r="C3565" s="37" t="s">
        <v>6446</v>
      </c>
      <c r="D3565" s="37" t="s">
        <v>2320</v>
      </c>
      <c r="E3565" s="38" t="s">
        <v>8879</v>
      </c>
    </row>
    <row r="3566" spans="1:5" x14ac:dyDescent="0.2">
      <c r="A3566" s="39">
        <v>14147</v>
      </c>
      <c r="B3566" s="37" t="s">
        <v>8880</v>
      </c>
      <c r="C3566" s="37" t="s">
        <v>6446</v>
      </c>
      <c r="D3566" s="37" t="s">
        <v>2320</v>
      </c>
      <c r="E3566" s="38" t="s">
        <v>8881</v>
      </c>
    </row>
    <row r="3567" spans="1:5" x14ac:dyDescent="0.2">
      <c r="A3567" s="39">
        <v>37396</v>
      </c>
      <c r="B3567" s="37" t="s">
        <v>8882</v>
      </c>
      <c r="C3567" s="37" t="s">
        <v>6446</v>
      </c>
      <c r="D3567" s="37" t="s">
        <v>2320</v>
      </c>
      <c r="E3567" s="38" t="s">
        <v>8883</v>
      </c>
    </row>
    <row r="3568" spans="1:5" x14ac:dyDescent="0.2">
      <c r="A3568" s="39">
        <v>37397</v>
      </c>
      <c r="B3568" s="37" t="s">
        <v>8884</v>
      </c>
      <c r="C3568" s="37" t="s">
        <v>6446</v>
      </c>
      <c r="D3568" s="37" t="s">
        <v>2320</v>
      </c>
      <c r="E3568" s="38" t="s">
        <v>8885</v>
      </c>
    </row>
    <row r="3569" spans="1:5" x14ac:dyDescent="0.2">
      <c r="A3569" s="39">
        <v>43606</v>
      </c>
      <c r="B3569" s="37" t="s">
        <v>8886</v>
      </c>
      <c r="C3569" s="37" t="s">
        <v>2316</v>
      </c>
      <c r="D3569" s="37" t="s">
        <v>2320</v>
      </c>
      <c r="E3569" s="38" t="s">
        <v>8887</v>
      </c>
    </row>
    <row r="3570" spans="1:5" x14ac:dyDescent="0.2">
      <c r="A3570" s="39">
        <v>444</v>
      </c>
      <c r="B3570" s="37" t="s">
        <v>8888</v>
      </c>
      <c r="C3570" s="37" t="s">
        <v>2316</v>
      </c>
      <c r="D3570" s="37" t="s">
        <v>2320</v>
      </c>
      <c r="E3570" s="38" t="s">
        <v>8889</v>
      </c>
    </row>
    <row r="3571" spans="1:5" x14ac:dyDescent="0.2">
      <c r="A3571" s="39">
        <v>445</v>
      </c>
      <c r="B3571" s="37" t="s">
        <v>8890</v>
      </c>
      <c r="C3571" s="37" t="s">
        <v>2316</v>
      </c>
      <c r="D3571" s="37" t="s">
        <v>2320</v>
      </c>
      <c r="E3571" s="38" t="s">
        <v>8891</v>
      </c>
    </row>
    <row r="3572" spans="1:5" x14ac:dyDescent="0.2">
      <c r="A3572" s="39">
        <v>4783</v>
      </c>
      <c r="B3572" s="37" t="s">
        <v>8892</v>
      </c>
      <c r="C3572" s="37" t="s">
        <v>2660</v>
      </c>
      <c r="D3572" s="37" t="s">
        <v>2317</v>
      </c>
      <c r="E3572" s="38" t="s">
        <v>4974</v>
      </c>
    </row>
    <row r="3573" spans="1:5" x14ac:dyDescent="0.2">
      <c r="A3573" s="39">
        <v>41079</v>
      </c>
      <c r="B3573" s="37" t="s">
        <v>8893</v>
      </c>
      <c r="C3573" s="37" t="s">
        <v>2663</v>
      </c>
      <c r="D3573" s="37" t="s">
        <v>2320</v>
      </c>
      <c r="E3573" s="38" t="s">
        <v>8894</v>
      </c>
    </row>
    <row r="3574" spans="1:5" x14ac:dyDescent="0.2">
      <c r="A3574" s="39">
        <v>12874</v>
      </c>
      <c r="B3574" s="37" t="s">
        <v>8895</v>
      </c>
      <c r="C3574" s="37" t="s">
        <v>2660</v>
      </c>
      <c r="D3574" s="37" t="s">
        <v>2320</v>
      </c>
      <c r="E3574" s="38" t="s">
        <v>4498</v>
      </c>
    </row>
    <row r="3575" spans="1:5" x14ac:dyDescent="0.2">
      <c r="A3575" s="39">
        <v>41082</v>
      </c>
      <c r="B3575" s="37" t="s">
        <v>8896</v>
      </c>
      <c r="C3575" s="37" t="s">
        <v>2663</v>
      </c>
      <c r="D3575" s="37" t="s">
        <v>2320</v>
      </c>
      <c r="E3575" s="38" t="s">
        <v>8897</v>
      </c>
    </row>
    <row r="3576" spans="1:5" x14ac:dyDescent="0.2">
      <c r="A3576" s="39">
        <v>4785</v>
      </c>
      <c r="B3576" s="37" t="s">
        <v>8898</v>
      </c>
      <c r="C3576" s="37" t="s">
        <v>2660</v>
      </c>
      <c r="D3576" s="37" t="s">
        <v>2320</v>
      </c>
      <c r="E3576" s="38" t="s">
        <v>4974</v>
      </c>
    </row>
    <row r="3577" spans="1:5" x14ac:dyDescent="0.2">
      <c r="A3577" s="39">
        <v>41081</v>
      </c>
      <c r="B3577" s="37" t="s">
        <v>8899</v>
      </c>
      <c r="C3577" s="37" t="s">
        <v>2663</v>
      </c>
      <c r="D3577" s="37" t="s">
        <v>2320</v>
      </c>
      <c r="E3577" s="38" t="s">
        <v>8894</v>
      </c>
    </row>
    <row r="3578" spans="1:5" x14ac:dyDescent="0.2">
      <c r="A3578" s="39">
        <v>4801</v>
      </c>
      <c r="B3578" s="37" t="s">
        <v>8900</v>
      </c>
      <c r="C3578" s="37" t="s">
        <v>2327</v>
      </c>
      <c r="D3578" s="37" t="s">
        <v>2320</v>
      </c>
      <c r="E3578" s="38" t="s">
        <v>8901</v>
      </c>
    </row>
    <row r="3579" spans="1:5" x14ac:dyDescent="0.2">
      <c r="A3579" s="39">
        <v>4794</v>
      </c>
      <c r="B3579" s="37" t="s">
        <v>8902</v>
      </c>
      <c r="C3579" s="37" t="s">
        <v>2327</v>
      </c>
      <c r="D3579" s="37" t="s">
        <v>2320</v>
      </c>
      <c r="E3579" s="38" t="s">
        <v>8903</v>
      </c>
    </row>
    <row r="3580" spans="1:5" x14ac:dyDescent="0.2">
      <c r="A3580" s="39">
        <v>4796</v>
      </c>
      <c r="B3580" s="37" t="s">
        <v>8904</v>
      </c>
      <c r="C3580" s="37" t="s">
        <v>2327</v>
      </c>
      <c r="D3580" s="37" t="s">
        <v>2320</v>
      </c>
      <c r="E3580" s="38" t="s">
        <v>8905</v>
      </c>
    </row>
    <row r="3581" spans="1:5" x14ac:dyDescent="0.2">
      <c r="A3581" s="39">
        <v>4800</v>
      </c>
      <c r="B3581" s="37" t="s">
        <v>8906</v>
      </c>
      <c r="C3581" s="37" t="s">
        <v>2327</v>
      </c>
      <c r="D3581" s="37" t="s">
        <v>2320</v>
      </c>
      <c r="E3581" s="38" t="s">
        <v>8907</v>
      </c>
    </row>
    <row r="3582" spans="1:5" x14ac:dyDescent="0.2">
      <c r="A3582" s="39">
        <v>4795</v>
      </c>
      <c r="B3582" s="37" t="s">
        <v>8908</v>
      </c>
      <c r="C3582" s="37" t="s">
        <v>2327</v>
      </c>
      <c r="D3582" s="37" t="s">
        <v>2320</v>
      </c>
      <c r="E3582" s="38" t="s">
        <v>8909</v>
      </c>
    </row>
    <row r="3583" spans="1:5" x14ac:dyDescent="0.2">
      <c r="A3583" s="39">
        <v>39694</v>
      </c>
      <c r="B3583" s="37" t="s">
        <v>8910</v>
      </c>
      <c r="C3583" s="37" t="s">
        <v>2327</v>
      </c>
      <c r="D3583" s="37" t="s">
        <v>2320</v>
      </c>
      <c r="E3583" s="38" t="s">
        <v>8911</v>
      </c>
    </row>
    <row r="3584" spans="1:5" x14ac:dyDescent="0.2">
      <c r="A3584" s="39">
        <v>1292</v>
      </c>
      <c r="B3584" s="37" t="s">
        <v>8912</v>
      </c>
      <c r="C3584" s="37" t="s">
        <v>2327</v>
      </c>
      <c r="D3584" s="37" t="s">
        <v>2320</v>
      </c>
      <c r="E3584" s="38" t="s">
        <v>8913</v>
      </c>
    </row>
    <row r="3585" spans="1:5" x14ac:dyDescent="0.2">
      <c r="A3585" s="39">
        <v>1287</v>
      </c>
      <c r="B3585" s="37" t="s">
        <v>8914</v>
      </c>
      <c r="C3585" s="37" t="s">
        <v>2327</v>
      </c>
      <c r="D3585" s="37" t="s">
        <v>2317</v>
      </c>
      <c r="E3585" s="38" t="s">
        <v>8915</v>
      </c>
    </row>
    <row r="3586" spans="1:5" x14ac:dyDescent="0.2">
      <c r="A3586" s="39">
        <v>1297</v>
      </c>
      <c r="B3586" s="37" t="s">
        <v>8916</v>
      </c>
      <c r="C3586" s="37" t="s">
        <v>2327</v>
      </c>
      <c r="D3586" s="37" t="s">
        <v>2320</v>
      </c>
      <c r="E3586" s="38" t="s">
        <v>5957</v>
      </c>
    </row>
    <row r="3587" spans="1:5" x14ac:dyDescent="0.2">
      <c r="A3587" s="39">
        <v>4786</v>
      </c>
      <c r="B3587" s="37" t="s">
        <v>8917</v>
      </c>
      <c r="C3587" s="37" t="s">
        <v>2327</v>
      </c>
      <c r="D3587" s="37" t="s">
        <v>2317</v>
      </c>
      <c r="E3587" s="38" t="s">
        <v>8918</v>
      </c>
    </row>
    <row r="3588" spans="1:5" x14ac:dyDescent="0.2">
      <c r="A3588" s="39">
        <v>10840</v>
      </c>
      <c r="B3588" s="37" t="s">
        <v>8919</v>
      </c>
      <c r="C3588" s="37" t="s">
        <v>2327</v>
      </c>
      <c r="D3588" s="37" t="s">
        <v>2317</v>
      </c>
      <c r="E3588" s="38" t="s">
        <v>8920</v>
      </c>
    </row>
    <row r="3589" spans="1:5" x14ac:dyDescent="0.2">
      <c r="A3589" s="39">
        <v>10841</v>
      </c>
      <c r="B3589" s="37" t="s">
        <v>8921</v>
      </c>
      <c r="C3589" s="37" t="s">
        <v>2327</v>
      </c>
      <c r="D3589" s="37" t="s">
        <v>2320</v>
      </c>
      <c r="E3589" s="38" t="s">
        <v>8922</v>
      </c>
    </row>
    <row r="3590" spans="1:5" x14ac:dyDescent="0.2">
      <c r="A3590" s="39">
        <v>44540</v>
      </c>
      <c r="B3590" s="37" t="s">
        <v>8923</v>
      </c>
      <c r="C3590" s="37" t="s">
        <v>2327</v>
      </c>
      <c r="D3590" s="37" t="s">
        <v>2320</v>
      </c>
      <c r="E3590" s="38" t="s">
        <v>8924</v>
      </c>
    </row>
    <row r="3591" spans="1:5" x14ac:dyDescent="0.2">
      <c r="A3591" s="39">
        <v>10842</v>
      </c>
      <c r="B3591" s="37" t="s">
        <v>8925</v>
      </c>
      <c r="C3591" s="37" t="s">
        <v>2327</v>
      </c>
      <c r="D3591" s="37" t="s">
        <v>2320</v>
      </c>
      <c r="E3591" s="38" t="s">
        <v>8926</v>
      </c>
    </row>
    <row r="3592" spans="1:5" x14ac:dyDescent="0.2">
      <c r="A3592" s="39">
        <v>21108</v>
      </c>
      <c r="B3592" s="37" t="s">
        <v>8927</v>
      </c>
      <c r="C3592" s="37" t="s">
        <v>2327</v>
      </c>
      <c r="D3592" s="37" t="s">
        <v>2320</v>
      </c>
      <c r="E3592" s="38" t="s">
        <v>8928</v>
      </c>
    </row>
    <row r="3593" spans="1:5" x14ac:dyDescent="0.2">
      <c r="A3593" s="39">
        <v>38180</v>
      </c>
      <c r="B3593" s="37" t="s">
        <v>8929</v>
      </c>
      <c r="C3593" s="37" t="s">
        <v>2327</v>
      </c>
      <c r="D3593" s="37" t="s">
        <v>2320</v>
      </c>
      <c r="E3593" s="38" t="s">
        <v>8930</v>
      </c>
    </row>
    <row r="3594" spans="1:5" x14ac:dyDescent="0.2">
      <c r="A3594" s="39">
        <v>40648</v>
      </c>
      <c r="B3594" s="37" t="s">
        <v>8931</v>
      </c>
      <c r="C3594" s="37" t="s">
        <v>2327</v>
      </c>
      <c r="D3594" s="37" t="s">
        <v>2320</v>
      </c>
      <c r="E3594" s="38" t="s">
        <v>8932</v>
      </c>
    </row>
    <row r="3595" spans="1:5" x14ac:dyDescent="0.2">
      <c r="A3595" s="39">
        <v>40649</v>
      </c>
      <c r="B3595" s="37" t="s">
        <v>8933</v>
      </c>
      <c r="C3595" s="37" t="s">
        <v>2327</v>
      </c>
      <c r="D3595" s="37" t="s">
        <v>2320</v>
      </c>
      <c r="E3595" s="38" t="s">
        <v>8934</v>
      </c>
    </row>
    <row r="3596" spans="1:5" x14ac:dyDescent="0.2">
      <c r="A3596" s="39">
        <v>40650</v>
      </c>
      <c r="B3596" s="37" t="s">
        <v>8935</v>
      </c>
      <c r="C3596" s="37" t="s">
        <v>2327</v>
      </c>
      <c r="D3596" s="37" t="s">
        <v>2320</v>
      </c>
      <c r="E3596" s="38" t="s">
        <v>8936</v>
      </c>
    </row>
    <row r="3597" spans="1:5" x14ac:dyDescent="0.2">
      <c r="A3597" s="39">
        <v>40651</v>
      </c>
      <c r="B3597" s="37" t="s">
        <v>8937</v>
      </c>
      <c r="C3597" s="37" t="s">
        <v>2327</v>
      </c>
      <c r="D3597" s="37" t="s">
        <v>2320</v>
      </c>
      <c r="E3597" s="38" t="s">
        <v>8938</v>
      </c>
    </row>
    <row r="3598" spans="1:5" x14ac:dyDescent="0.2">
      <c r="A3598" s="39">
        <v>40652</v>
      </c>
      <c r="B3598" s="37" t="s">
        <v>8939</v>
      </c>
      <c r="C3598" s="37" t="s">
        <v>2327</v>
      </c>
      <c r="D3598" s="37" t="s">
        <v>2320</v>
      </c>
      <c r="E3598" s="38" t="s">
        <v>8940</v>
      </c>
    </row>
    <row r="3599" spans="1:5" x14ac:dyDescent="0.2">
      <c r="A3599" s="39">
        <v>40647</v>
      </c>
      <c r="B3599" s="37" t="s">
        <v>8941</v>
      </c>
      <c r="C3599" s="37" t="s">
        <v>2327</v>
      </c>
      <c r="D3599" s="37" t="s">
        <v>2320</v>
      </c>
      <c r="E3599" s="38" t="s">
        <v>8942</v>
      </c>
    </row>
    <row r="3600" spans="1:5" x14ac:dyDescent="0.2">
      <c r="A3600" s="39">
        <v>40653</v>
      </c>
      <c r="B3600" s="37" t="s">
        <v>8943</v>
      </c>
      <c r="C3600" s="37" t="s">
        <v>2327</v>
      </c>
      <c r="D3600" s="37" t="s">
        <v>2320</v>
      </c>
      <c r="E3600" s="38" t="s">
        <v>8944</v>
      </c>
    </row>
    <row r="3601" spans="1:5" x14ac:dyDescent="0.2">
      <c r="A3601" s="39">
        <v>36178</v>
      </c>
      <c r="B3601" s="37" t="s">
        <v>8945</v>
      </c>
      <c r="C3601" s="37" t="s">
        <v>2316</v>
      </c>
      <c r="D3601" s="37" t="s">
        <v>2320</v>
      </c>
      <c r="E3601" s="38" t="s">
        <v>8946</v>
      </c>
    </row>
    <row r="3602" spans="1:5" x14ac:dyDescent="0.2">
      <c r="A3602" s="39">
        <v>38195</v>
      </c>
      <c r="B3602" s="37" t="s">
        <v>8947</v>
      </c>
      <c r="C3602" s="37" t="s">
        <v>2327</v>
      </c>
      <c r="D3602" s="37" t="s">
        <v>2320</v>
      </c>
      <c r="E3602" s="38" t="s">
        <v>8948</v>
      </c>
    </row>
    <row r="3603" spans="1:5" x14ac:dyDescent="0.2">
      <c r="A3603" s="39">
        <v>38181</v>
      </c>
      <c r="B3603" s="37" t="s">
        <v>8949</v>
      </c>
      <c r="C3603" s="37" t="s">
        <v>2327</v>
      </c>
      <c r="D3603" s="37" t="s">
        <v>2320</v>
      </c>
      <c r="E3603" s="38" t="s">
        <v>8950</v>
      </c>
    </row>
    <row r="3604" spans="1:5" x14ac:dyDescent="0.2">
      <c r="A3604" s="39">
        <v>38182</v>
      </c>
      <c r="B3604" s="37" t="s">
        <v>8951</v>
      </c>
      <c r="C3604" s="37" t="s">
        <v>2327</v>
      </c>
      <c r="D3604" s="37" t="s">
        <v>2320</v>
      </c>
      <c r="E3604" s="38" t="s">
        <v>8952</v>
      </c>
    </row>
    <row r="3605" spans="1:5" x14ac:dyDescent="0.2">
      <c r="A3605" s="39">
        <v>38186</v>
      </c>
      <c r="B3605" s="37" t="s">
        <v>8953</v>
      </c>
      <c r="C3605" s="37" t="s">
        <v>2327</v>
      </c>
      <c r="D3605" s="37" t="s">
        <v>2320</v>
      </c>
      <c r="E3605" s="38" t="s">
        <v>8954</v>
      </c>
    </row>
    <row r="3606" spans="1:5" x14ac:dyDescent="0.2">
      <c r="A3606" s="39">
        <v>38185</v>
      </c>
      <c r="B3606" s="37" t="s">
        <v>8955</v>
      </c>
      <c r="C3606" s="37" t="s">
        <v>2327</v>
      </c>
      <c r="D3606" s="37" t="s">
        <v>2320</v>
      </c>
      <c r="E3606" s="38" t="s">
        <v>8956</v>
      </c>
    </row>
    <row r="3607" spans="1:5" x14ac:dyDescent="0.2">
      <c r="A3607" s="39">
        <v>40654</v>
      </c>
      <c r="B3607" s="37" t="s">
        <v>8957</v>
      </c>
      <c r="C3607" s="37" t="s">
        <v>2327</v>
      </c>
      <c r="D3607" s="37" t="s">
        <v>2320</v>
      </c>
      <c r="E3607" s="38" t="s">
        <v>8958</v>
      </c>
    </row>
    <row r="3608" spans="1:5" x14ac:dyDescent="0.2">
      <c r="A3608" s="39">
        <v>44541</v>
      </c>
      <c r="B3608" s="37" t="s">
        <v>8959</v>
      </c>
      <c r="C3608" s="37" t="s">
        <v>2327</v>
      </c>
      <c r="D3608" s="37" t="s">
        <v>2320</v>
      </c>
      <c r="E3608" s="38" t="s">
        <v>8960</v>
      </c>
    </row>
    <row r="3609" spans="1:5" x14ac:dyDescent="0.2">
      <c r="A3609" s="39">
        <v>4822</v>
      </c>
      <c r="B3609" s="37" t="s">
        <v>8961</v>
      </c>
      <c r="C3609" s="37" t="s">
        <v>2327</v>
      </c>
      <c r="D3609" s="37" t="s">
        <v>2320</v>
      </c>
      <c r="E3609" s="38" t="s">
        <v>8962</v>
      </c>
    </row>
    <row r="3610" spans="1:5" x14ac:dyDescent="0.2">
      <c r="A3610" s="39">
        <v>4818</v>
      </c>
      <c r="B3610" s="37" t="s">
        <v>8963</v>
      </c>
      <c r="C3610" s="37" t="s">
        <v>2327</v>
      </c>
      <c r="D3610" s="37" t="s">
        <v>2317</v>
      </c>
      <c r="E3610" s="38" t="s">
        <v>8964</v>
      </c>
    </row>
    <row r="3611" spans="1:5" x14ac:dyDescent="0.2">
      <c r="A3611" s="39">
        <v>39567</v>
      </c>
      <c r="B3611" s="37" t="s">
        <v>8965</v>
      </c>
      <c r="C3611" s="37" t="s">
        <v>2327</v>
      </c>
      <c r="D3611" s="37" t="s">
        <v>2320</v>
      </c>
      <c r="E3611" s="38" t="s">
        <v>8966</v>
      </c>
    </row>
    <row r="3612" spans="1:5" x14ac:dyDescent="0.2">
      <c r="A3612" s="39">
        <v>39566</v>
      </c>
      <c r="B3612" s="37" t="s">
        <v>8967</v>
      </c>
      <c r="C3612" s="37" t="s">
        <v>2327</v>
      </c>
      <c r="D3612" s="37" t="s">
        <v>2320</v>
      </c>
      <c r="E3612" s="38" t="s">
        <v>8968</v>
      </c>
    </row>
    <row r="3613" spans="1:5" x14ac:dyDescent="0.2">
      <c r="A3613" s="39">
        <v>39416</v>
      </c>
      <c r="B3613" s="37" t="s">
        <v>8969</v>
      </c>
      <c r="C3613" s="37" t="s">
        <v>2327</v>
      </c>
      <c r="D3613" s="37" t="s">
        <v>2320</v>
      </c>
      <c r="E3613" s="38" t="s">
        <v>8659</v>
      </c>
    </row>
    <row r="3614" spans="1:5" x14ac:dyDescent="0.2">
      <c r="A3614" s="39">
        <v>39417</v>
      </c>
      <c r="B3614" s="37" t="s">
        <v>8970</v>
      </c>
      <c r="C3614" s="37" t="s">
        <v>2327</v>
      </c>
      <c r="D3614" s="37" t="s">
        <v>2320</v>
      </c>
      <c r="E3614" s="38" t="s">
        <v>8971</v>
      </c>
    </row>
    <row r="3615" spans="1:5" x14ac:dyDescent="0.2">
      <c r="A3615" s="39">
        <v>43742</v>
      </c>
      <c r="B3615" s="37" t="s">
        <v>8972</v>
      </c>
      <c r="C3615" s="37" t="s">
        <v>2327</v>
      </c>
      <c r="D3615" s="37" t="s">
        <v>2320</v>
      </c>
      <c r="E3615" s="38" t="s">
        <v>8973</v>
      </c>
    </row>
    <row r="3616" spans="1:5" x14ac:dyDescent="0.2">
      <c r="A3616" s="39">
        <v>39414</v>
      </c>
      <c r="B3616" s="37" t="s">
        <v>8974</v>
      </c>
      <c r="C3616" s="37" t="s">
        <v>2327</v>
      </c>
      <c r="D3616" s="37" t="s">
        <v>2320</v>
      </c>
      <c r="E3616" s="38" t="s">
        <v>5056</v>
      </c>
    </row>
    <row r="3617" spans="1:5" x14ac:dyDescent="0.2">
      <c r="A3617" s="39">
        <v>39415</v>
      </c>
      <c r="B3617" s="37" t="s">
        <v>8975</v>
      </c>
      <c r="C3617" s="37" t="s">
        <v>2327</v>
      </c>
      <c r="D3617" s="37" t="s">
        <v>2320</v>
      </c>
      <c r="E3617" s="38" t="s">
        <v>8976</v>
      </c>
    </row>
    <row r="3618" spans="1:5" x14ac:dyDescent="0.2">
      <c r="A3618" s="39">
        <v>43740</v>
      </c>
      <c r="B3618" s="37" t="s">
        <v>8977</v>
      </c>
      <c r="C3618" s="37" t="s">
        <v>2327</v>
      </c>
      <c r="D3618" s="37" t="s">
        <v>2320</v>
      </c>
      <c r="E3618" s="38" t="s">
        <v>8978</v>
      </c>
    </row>
    <row r="3619" spans="1:5" x14ac:dyDescent="0.2">
      <c r="A3619" s="39">
        <v>39412</v>
      </c>
      <c r="B3619" s="37" t="s">
        <v>8979</v>
      </c>
      <c r="C3619" s="37" t="s">
        <v>2327</v>
      </c>
      <c r="D3619" s="37" t="s">
        <v>2317</v>
      </c>
      <c r="E3619" s="38" t="s">
        <v>8980</v>
      </c>
    </row>
    <row r="3620" spans="1:5" x14ac:dyDescent="0.2">
      <c r="A3620" s="39">
        <v>39413</v>
      </c>
      <c r="B3620" s="37" t="s">
        <v>8981</v>
      </c>
      <c r="C3620" s="37" t="s">
        <v>2327</v>
      </c>
      <c r="D3620" s="37" t="s">
        <v>2320</v>
      </c>
      <c r="E3620" s="38" t="s">
        <v>5891</v>
      </c>
    </row>
    <row r="3621" spans="1:5" x14ac:dyDescent="0.2">
      <c r="A3621" s="39">
        <v>43741</v>
      </c>
      <c r="B3621" s="37" t="s">
        <v>8982</v>
      </c>
      <c r="C3621" s="37" t="s">
        <v>2327</v>
      </c>
      <c r="D3621" s="37" t="s">
        <v>2320</v>
      </c>
      <c r="E3621" s="38" t="s">
        <v>6359</v>
      </c>
    </row>
    <row r="3622" spans="1:5" x14ac:dyDescent="0.2">
      <c r="A3622" s="39">
        <v>11062</v>
      </c>
      <c r="B3622" s="37" t="s">
        <v>8983</v>
      </c>
      <c r="C3622" s="37" t="s">
        <v>2327</v>
      </c>
      <c r="D3622" s="37" t="s">
        <v>2320</v>
      </c>
      <c r="E3622" s="38" t="s">
        <v>8984</v>
      </c>
    </row>
    <row r="3623" spans="1:5" x14ac:dyDescent="0.2">
      <c r="A3623" s="39">
        <v>11063</v>
      </c>
      <c r="B3623" s="37" t="s">
        <v>8985</v>
      </c>
      <c r="C3623" s="37" t="s">
        <v>2327</v>
      </c>
      <c r="D3623" s="37" t="s">
        <v>2320</v>
      </c>
      <c r="E3623" s="38" t="s">
        <v>8986</v>
      </c>
    </row>
    <row r="3624" spans="1:5" x14ac:dyDescent="0.2">
      <c r="A3624" s="39">
        <v>13521</v>
      </c>
      <c r="B3624" s="37" t="s">
        <v>8987</v>
      </c>
      <c r="C3624" s="37" t="s">
        <v>2316</v>
      </c>
      <c r="D3624" s="37" t="s">
        <v>2320</v>
      </c>
      <c r="E3624" s="38" t="s">
        <v>8988</v>
      </c>
    </row>
    <row r="3625" spans="1:5" x14ac:dyDescent="0.2">
      <c r="A3625" s="39">
        <v>10851</v>
      </c>
      <c r="B3625" s="37" t="s">
        <v>8989</v>
      </c>
      <c r="C3625" s="37" t="s">
        <v>2316</v>
      </c>
      <c r="D3625" s="37" t="s">
        <v>2320</v>
      </c>
      <c r="E3625" s="38" t="s">
        <v>8990</v>
      </c>
    </row>
    <row r="3626" spans="1:5" x14ac:dyDescent="0.2">
      <c r="A3626" s="39">
        <v>39515</v>
      </c>
      <c r="B3626" s="37" t="s">
        <v>8991</v>
      </c>
      <c r="C3626" s="37" t="s">
        <v>2316</v>
      </c>
      <c r="D3626" s="37" t="s">
        <v>2320</v>
      </c>
      <c r="E3626" s="38" t="s">
        <v>8992</v>
      </c>
    </row>
    <row r="3627" spans="1:5" x14ac:dyDescent="0.2">
      <c r="A3627" s="39">
        <v>39516</v>
      </c>
      <c r="B3627" s="37" t="s">
        <v>8993</v>
      </c>
      <c r="C3627" s="37" t="s">
        <v>2316</v>
      </c>
      <c r="D3627" s="37" t="s">
        <v>2320</v>
      </c>
      <c r="E3627" s="38" t="s">
        <v>8994</v>
      </c>
    </row>
    <row r="3628" spans="1:5" x14ac:dyDescent="0.2">
      <c r="A3628" s="39">
        <v>39514</v>
      </c>
      <c r="B3628" s="37" t="s">
        <v>8995</v>
      </c>
      <c r="C3628" s="37" t="s">
        <v>2316</v>
      </c>
      <c r="D3628" s="37" t="s">
        <v>2317</v>
      </c>
      <c r="E3628" s="38" t="s">
        <v>8996</v>
      </c>
    </row>
    <row r="3629" spans="1:5" x14ac:dyDescent="0.2">
      <c r="A3629" s="39">
        <v>4812</v>
      </c>
      <c r="B3629" s="37" t="s">
        <v>8997</v>
      </c>
      <c r="C3629" s="37" t="s">
        <v>2327</v>
      </c>
      <c r="D3629" s="37" t="s">
        <v>2320</v>
      </c>
      <c r="E3629" s="38" t="s">
        <v>8998</v>
      </c>
    </row>
    <row r="3630" spans="1:5" x14ac:dyDescent="0.2">
      <c r="A3630" s="39">
        <v>10849</v>
      </c>
      <c r="B3630" s="37" t="s">
        <v>8999</v>
      </c>
      <c r="C3630" s="37" t="s">
        <v>2316</v>
      </c>
      <c r="D3630" s="37" t="s">
        <v>2320</v>
      </c>
      <c r="E3630" s="38" t="s">
        <v>9000</v>
      </c>
    </row>
    <row r="3631" spans="1:5" x14ac:dyDescent="0.2">
      <c r="A3631" s="39">
        <v>10848</v>
      </c>
      <c r="B3631" s="37" t="s">
        <v>9001</v>
      </c>
      <c r="C3631" s="37" t="s">
        <v>2316</v>
      </c>
      <c r="D3631" s="37" t="s">
        <v>2320</v>
      </c>
      <c r="E3631" s="38" t="s">
        <v>9002</v>
      </c>
    </row>
    <row r="3632" spans="1:5" x14ac:dyDescent="0.2">
      <c r="A3632" s="39">
        <v>4813</v>
      </c>
      <c r="B3632" s="37" t="s">
        <v>9003</v>
      </c>
      <c r="C3632" s="37" t="s">
        <v>2327</v>
      </c>
      <c r="D3632" s="37" t="s">
        <v>2317</v>
      </c>
      <c r="E3632" s="38" t="s">
        <v>9004</v>
      </c>
    </row>
    <row r="3633" spans="1:5" x14ac:dyDescent="0.2">
      <c r="A3633" s="39">
        <v>37560</v>
      </c>
      <c r="B3633" s="37" t="s">
        <v>9005</v>
      </c>
      <c r="C3633" s="37" t="s">
        <v>2316</v>
      </c>
      <c r="D3633" s="37" t="s">
        <v>2320</v>
      </c>
      <c r="E3633" s="38" t="s">
        <v>9006</v>
      </c>
    </row>
    <row r="3634" spans="1:5" x14ac:dyDescent="0.2">
      <c r="A3634" s="39">
        <v>37557</v>
      </c>
      <c r="B3634" s="37" t="s">
        <v>9007</v>
      </c>
      <c r="C3634" s="37" t="s">
        <v>2316</v>
      </c>
      <c r="D3634" s="37" t="s">
        <v>2320</v>
      </c>
      <c r="E3634" s="38" t="s">
        <v>9008</v>
      </c>
    </row>
    <row r="3635" spans="1:5" x14ac:dyDescent="0.2">
      <c r="A3635" s="39">
        <v>37556</v>
      </c>
      <c r="B3635" s="37" t="s">
        <v>9009</v>
      </c>
      <c r="C3635" s="37" t="s">
        <v>2316</v>
      </c>
      <c r="D3635" s="37" t="s">
        <v>2320</v>
      </c>
      <c r="E3635" s="38" t="s">
        <v>9010</v>
      </c>
    </row>
    <row r="3636" spans="1:5" x14ac:dyDescent="0.2">
      <c r="A3636" s="39">
        <v>37559</v>
      </c>
      <c r="B3636" s="37" t="s">
        <v>9011</v>
      </c>
      <c r="C3636" s="37" t="s">
        <v>2316</v>
      </c>
      <c r="D3636" s="37" t="s">
        <v>2320</v>
      </c>
      <c r="E3636" s="38" t="s">
        <v>9012</v>
      </c>
    </row>
    <row r="3637" spans="1:5" x14ac:dyDescent="0.2">
      <c r="A3637" s="39">
        <v>37539</v>
      </c>
      <c r="B3637" s="37" t="s">
        <v>9013</v>
      </c>
      <c r="C3637" s="37" t="s">
        <v>2316</v>
      </c>
      <c r="D3637" s="37" t="s">
        <v>2317</v>
      </c>
      <c r="E3637" s="38" t="s">
        <v>9014</v>
      </c>
    </row>
    <row r="3638" spans="1:5" x14ac:dyDescent="0.2">
      <c r="A3638" s="39">
        <v>37558</v>
      </c>
      <c r="B3638" s="37" t="s">
        <v>9015</v>
      </c>
      <c r="C3638" s="37" t="s">
        <v>2316</v>
      </c>
      <c r="D3638" s="37" t="s">
        <v>2320</v>
      </c>
      <c r="E3638" s="38" t="s">
        <v>7934</v>
      </c>
    </row>
    <row r="3639" spans="1:5" x14ac:dyDescent="0.2">
      <c r="A3639" s="39">
        <v>34723</v>
      </c>
      <c r="B3639" s="37" t="s">
        <v>9016</v>
      </c>
      <c r="C3639" s="37" t="s">
        <v>2327</v>
      </c>
      <c r="D3639" s="37" t="s">
        <v>2320</v>
      </c>
      <c r="E3639" s="38" t="s">
        <v>9017</v>
      </c>
    </row>
    <row r="3640" spans="1:5" x14ac:dyDescent="0.2">
      <c r="A3640" s="39">
        <v>34721</v>
      </c>
      <c r="B3640" s="37" t="s">
        <v>9018</v>
      </c>
      <c r="C3640" s="37" t="s">
        <v>2327</v>
      </c>
      <c r="D3640" s="37" t="s">
        <v>2320</v>
      </c>
      <c r="E3640" s="38" t="s">
        <v>9019</v>
      </c>
    </row>
    <row r="3641" spans="1:5" x14ac:dyDescent="0.2">
      <c r="A3641" s="39">
        <v>4309</v>
      </c>
      <c r="B3641" s="37" t="s">
        <v>9020</v>
      </c>
      <c r="C3641" s="37" t="s">
        <v>2316</v>
      </c>
      <c r="D3641" s="37" t="s">
        <v>2320</v>
      </c>
      <c r="E3641" s="38" t="s">
        <v>9021</v>
      </c>
    </row>
    <row r="3642" spans="1:5" x14ac:dyDescent="0.2">
      <c r="A3642" s="39">
        <v>4307</v>
      </c>
      <c r="B3642" s="37" t="s">
        <v>9022</v>
      </c>
      <c r="C3642" s="37" t="s">
        <v>2316</v>
      </c>
      <c r="D3642" s="37" t="s">
        <v>2320</v>
      </c>
      <c r="E3642" s="38" t="s">
        <v>9023</v>
      </c>
    </row>
    <row r="3643" spans="1:5" x14ac:dyDescent="0.2">
      <c r="A3643" s="39">
        <v>10850</v>
      </c>
      <c r="B3643" s="37" t="s">
        <v>9024</v>
      </c>
      <c r="C3643" s="37" t="s">
        <v>2316</v>
      </c>
      <c r="D3643" s="37" t="s">
        <v>2320</v>
      </c>
      <c r="E3643" s="38" t="s">
        <v>9025</v>
      </c>
    </row>
    <row r="3644" spans="1:5" x14ac:dyDescent="0.2">
      <c r="A3644" s="39">
        <v>42438</v>
      </c>
      <c r="B3644" s="37" t="s">
        <v>9026</v>
      </c>
      <c r="C3644" s="37" t="s">
        <v>2316</v>
      </c>
      <c r="D3644" s="37" t="s">
        <v>2320</v>
      </c>
      <c r="E3644" s="38" t="s">
        <v>9027</v>
      </c>
    </row>
    <row r="3645" spans="1:5" x14ac:dyDescent="0.2">
      <c r="A3645" s="39">
        <v>4792</v>
      </c>
      <c r="B3645" s="37" t="s">
        <v>9028</v>
      </c>
      <c r="C3645" s="37" t="s">
        <v>2327</v>
      </c>
      <c r="D3645" s="37" t="s">
        <v>2320</v>
      </c>
      <c r="E3645" s="38" t="s">
        <v>9029</v>
      </c>
    </row>
    <row r="3646" spans="1:5" x14ac:dyDescent="0.2">
      <c r="A3646" s="39">
        <v>4790</v>
      </c>
      <c r="B3646" s="37" t="s">
        <v>9030</v>
      </c>
      <c r="C3646" s="37" t="s">
        <v>2327</v>
      </c>
      <c r="D3646" s="37" t="s">
        <v>2317</v>
      </c>
      <c r="E3646" s="38" t="s">
        <v>9031</v>
      </c>
    </row>
    <row r="3647" spans="1:5" x14ac:dyDescent="0.2">
      <c r="A3647" s="39">
        <v>40671</v>
      </c>
      <c r="B3647" s="37" t="s">
        <v>9032</v>
      </c>
      <c r="C3647" s="37" t="s">
        <v>2327</v>
      </c>
      <c r="D3647" s="37" t="s">
        <v>2320</v>
      </c>
      <c r="E3647" s="38" t="s">
        <v>9033</v>
      </c>
    </row>
    <row r="3648" spans="1:5" x14ac:dyDescent="0.2">
      <c r="A3648" s="39">
        <v>7552</v>
      </c>
      <c r="B3648" s="37" t="s">
        <v>9034</v>
      </c>
      <c r="C3648" s="37" t="s">
        <v>2316</v>
      </c>
      <c r="D3648" s="37" t="s">
        <v>2320</v>
      </c>
      <c r="E3648" s="38" t="s">
        <v>9035</v>
      </c>
    </row>
    <row r="3649" spans="1:5" x14ac:dyDescent="0.2">
      <c r="A3649" s="39">
        <v>4893</v>
      </c>
      <c r="B3649" s="37" t="s">
        <v>9036</v>
      </c>
      <c r="C3649" s="37" t="s">
        <v>2316</v>
      </c>
      <c r="D3649" s="37" t="s">
        <v>2320</v>
      </c>
      <c r="E3649" s="38" t="s">
        <v>9037</v>
      </c>
    </row>
    <row r="3650" spans="1:5" x14ac:dyDescent="0.2">
      <c r="A3650" s="39">
        <v>4894</v>
      </c>
      <c r="B3650" s="37" t="s">
        <v>9038</v>
      </c>
      <c r="C3650" s="37" t="s">
        <v>2316</v>
      </c>
      <c r="D3650" s="37" t="s">
        <v>2320</v>
      </c>
      <c r="E3650" s="38" t="s">
        <v>9039</v>
      </c>
    </row>
    <row r="3651" spans="1:5" x14ac:dyDescent="0.2">
      <c r="A3651" s="39">
        <v>4888</v>
      </c>
      <c r="B3651" s="37" t="s">
        <v>9040</v>
      </c>
      <c r="C3651" s="37" t="s">
        <v>2316</v>
      </c>
      <c r="D3651" s="37" t="s">
        <v>2320</v>
      </c>
      <c r="E3651" s="38" t="s">
        <v>7799</v>
      </c>
    </row>
    <row r="3652" spans="1:5" x14ac:dyDescent="0.2">
      <c r="A3652" s="39">
        <v>4890</v>
      </c>
      <c r="B3652" s="37" t="s">
        <v>9041</v>
      </c>
      <c r="C3652" s="37" t="s">
        <v>2316</v>
      </c>
      <c r="D3652" s="37" t="s">
        <v>2320</v>
      </c>
      <c r="E3652" s="38" t="s">
        <v>9042</v>
      </c>
    </row>
    <row r="3653" spans="1:5" x14ac:dyDescent="0.2">
      <c r="A3653" s="39">
        <v>12411</v>
      </c>
      <c r="B3653" s="37" t="s">
        <v>9043</v>
      </c>
      <c r="C3653" s="37" t="s">
        <v>2316</v>
      </c>
      <c r="D3653" s="37" t="s">
        <v>2320</v>
      </c>
      <c r="E3653" s="38" t="s">
        <v>9044</v>
      </c>
    </row>
    <row r="3654" spans="1:5" x14ac:dyDescent="0.2">
      <c r="A3654" s="39">
        <v>4891</v>
      </c>
      <c r="B3654" s="37" t="s">
        <v>9045</v>
      </c>
      <c r="C3654" s="37" t="s">
        <v>2316</v>
      </c>
      <c r="D3654" s="37" t="s">
        <v>2320</v>
      </c>
      <c r="E3654" s="38" t="s">
        <v>9046</v>
      </c>
    </row>
    <row r="3655" spans="1:5" x14ac:dyDescent="0.2">
      <c r="A3655" s="39">
        <v>4889</v>
      </c>
      <c r="B3655" s="37" t="s">
        <v>9047</v>
      </c>
      <c r="C3655" s="37" t="s">
        <v>2316</v>
      </c>
      <c r="D3655" s="37" t="s">
        <v>2320</v>
      </c>
      <c r="E3655" s="38" t="s">
        <v>5147</v>
      </c>
    </row>
    <row r="3656" spans="1:5" x14ac:dyDescent="0.2">
      <c r="A3656" s="39">
        <v>4892</v>
      </c>
      <c r="B3656" s="37" t="s">
        <v>9048</v>
      </c>
      <c r="C3656" s="37" t="s">
        <v>2316</v>
      </c>
      <c r="D3656" s="37" t="s">
        <v>2320</v>
      </c>
      <c r="E3656" s="38" t="s">
        <v>9049</v>
      </c>
    </row>
    <row r="3657" spans="1:5" x14ac:dyDescent="0.2">
      <c r="A3657" s="39">
        <v>12412</v>
      </c>
      <c r="B3657" s="37" t="s">
        <v>9050</v>
      </c>
      <c r="C3657" s="37" t="s">
        <v>2316</v>
      </c>
      <c r="D3657" s="37" t="s">
        <v>2320</v>
      </c>
      <c r="E3657" s="38" t="s">
        <v>9051</v>
      </c>
    </row>
    <row r="3658" spans="1:5" x14ac:dyDescent="0.2">
      <c r="A3658" s="39">
        <v>11073</v>
      </c>
      <c r="B3658" s="37" t="s">
        <v>9052</v>
      </c>
      <c r="C3658" s="37" t="s">
        <v>2316</v>
      </c>
      <c r="D3658" s="37" t="s">
        <v>2320</v>
      </c>
      <c r="E3658" s="38" t="s">
        <v>9053</v>
      </c>
    </row>
    <row r="3659" spans="1:5" x14ac:dyDescent="0.2">
      <c r="A3659" s="39">
        <v>11071</v>
      </c>
      <c r="B3659" s="37" t="s">
        <v>9054</v>
      </c>
      <c r="C3659" s="37" t="s">
        <v>2316</v>
      </c>
      <c r="D3659" s="37" t="s">
        <v>2320</v>
      </c>
      <c r="E3659" s="38" t="s">
        <v>9055</v>
      </c>
    </row>
    <row r="3660" spans="1:5" x14ac:dyDescent="0.2">
      <c r="A3660" s="39">
        <v>11072</v>
      </c>
      <c r="B3660" s="37" t="s">
        <v>9056</v>
      </c>
      <c r="C3660" s="37" t="s">
        <v>2316</v>
      </c>
      <c r="D3660" s="37" t="s">
        <v>2320</v>
      </c>
      <c r="E3660" s="38" t="s">
        <v>3313</v>
      </c>
    </row>
    <row r="3661" spans="1:5" x14ac:dyDescent="0.2">
      <c r="A3661" s="39">
        <v>4895</v>
      </c>
      <c r="B3661" s="37" t="s">
        <v>9057</v>
      </c>
      <c r="C3661" s="37" t="s">
        <v>2316</v>
      </c>
      <c r="D3661" s="37" t="s">
        <v>2320</v>
      </c>
      <c r="E3661" s="38" t="s">
        <v>6132</v>
      </c>
    </row>
    <row r="3662" spans="1:5" x14ac:dyDescent="0.2">
      <c r="A3662" s="39">
        <v>4907</v>
      </c>
      <c r="B3662" s="37" t="s">
        <v>9058</v>
      </c>
      <c r="C3662" s="37" t="s">
        <v>2316</v>
      </c>
      <c r="D3662" s="37" t="s">
        <v>2320</v>
      </c>
      <c r="E3662" s="38" t="s">
        <v>4662</v>
      </c>
    </row>
    <row r="3663" spans="1:5" x14ac:dyDescent="0.2">
      <c r="A3663" s="39">
        <v>4902</v>
      </c>
      <c r="B3663" s="37" t="s">
        <v>9059</v>
      </c>
      <c r="C3663" s="37" t="s">
        <v>2316</v>
      </c>
      <c r="D3663" s="37" t="s">
        <v>2320</v>
      </c>
      <c r="E3663" s="38" t="s">
        <v>9060</v>
      </c>
    </row>
    <row r="3664" spans="1:5" x14ac:dyDescent="0.2">
      <c r="A3664" s="39">
        <v>4908</v>
      </c>
      <c r="B3664" s="37" t="s">
        <v>9061</v>
      </c>
      <c r="C3664" s="37" t="s">
        <v>2316</v>
      </c>
      <c r="D3664" s="37" t="s">
        <v>2320</v>
      </c>
      <c r="E3664" s="38" t="s">
        <v>9062</v>
      </c>
    </row>
    <row r="3665" spans="1:5" x14ac:dyDescent="0.2">
      <c r="A3665" s="39">
        <v>4909</v>
      </c>
      <c r="B3665" s="37" t="s">
        <v>9063</v>
      </c>
      <c r="C3665" s="37" t="s">
        <v>2316</v>
      </c>
      <c r="D3665" s="37" t="s">
        <v>2320</v>
      </c>
      <c r="E3665" s="38" t="s">
        <v>9064</v>
      </c>
    </row>
    <row r="3666" spans="1:5" x14ac:dyDescent="0.2">
      <c r="A3666" s="39">
        <v>4903</v>
      </c>
      <c r="B3666" s="37" t="s">
        <v>9065</v>
      </c>
      <c r="C3666" s="37" t="s">
        <v>2316</v>
      </c>
      <c r="D3666" s="37" t="s">
        <v>2320</v>
      </c>
      <c r="E3666" s="38" t="s">
        <v>9066</v>
      </c>
    </row>
    <row r="3667" spans="1:5" x14ac:dyDescent="0.2">
      <c r="A3667" s="39">
        <v>4897</v>
      </c>
      <c r="B3667" s="37" t="s">
        <v>9067</v>
      </c>
      <c r="C3667" s="37" t="s">
        <v>2316</v>
      </c>
      <c r="D3667" s="37" t="s">
        <v>2320</v>
      </c>
      <c r="E3667" s="38" t="s">
        <v>6813</v>
      </c>
    </row>
    <row r="3668" spans="1:5" x14ac:dyDescent="0.2">
      <c r="A3668" s="39">
        <v>4896</v>
      </c>
      <c r="B3668" s="37" t="s">
        <v>9068</v>
      </c>
      <c r="C3668" s="37" t="s">
        <v>2316</v>
      </c>
      <c r="D3668" s="37" t="s">
        <v>2320</v>
      </c>
      <c r="E3668" s="38" t="s">
        <v>2357</v>
      </c>
    </row>
    <row r="3669" spans="1:5" x14ac:dyDescent="0.2">
      <c r="A3669" s="39">
        <v>4900</v>
      </c>
      <c r="B3669" s="37" t="s">
        <v>9069</v>
      </c>
      <c r="C3669" s="37" t="s">
        <v>2316</v>
      </c>
      <c r="D3669" s="37" t="s">
        <v>2320</v>
      </c>
      <c r="E3669" s="38" t="s">
        <v>9070</v>
      </c>
    </row>
    <row r="3670" spans="1:5" x14ac:dyDescent="0.2">
      <c r="A3670" s="39">
        <v>4898</v>
      </c>
      <c r="B3670" s="37" t="s">
        <v>9071</v>
      </c>
      <c r="C3670" s="37" t="s">
        <v>2316</v>
      </c>
      <c r="D3670" s="37" t="s">
        <v>2320</v>
      </c>
      <c r="E3670" s="38" t="s">
        <v>7014</v>
      </c>
    </row>
    <row r="3671" spans="1:5" x14ac:dyDescent="0.2">
      <c r="A3671" s="39">
        <v>4899</v>
      </c>
      <c r="B3671" s="37" t="s">
        <v>9072</v>
      </c>
      <c r="C3671" s="37" t="s">
        <v>2316</v>
      </c>
      <c r="D3671" s="37" t="s">
        <v>2320</v>
      </c>
      <c r="E3671" s="38" t="s">
        <v>9073</v>
      </c>
    </row>
    <row r="3672" spans="1:5" x14ac:dyDescent="0.2">
      <c r="A3672" s="39">
        <v>11096</v>
      </c>
      <c r="B3672" s="37" t="s">
        <v>9074</v>
      </c>
      <c r="C3672" s="37" t="s">
        <v>2435</v>
      </c>
      <c r="D3672" s="37" t="s">
        <v>2320</v>
      </c>
      <c r="E3672" s="38" t="s">
        <v>9075</v>
      </c>
    </row>
    <row r="3673" spans="1:5" x14ac:dyDescent="0.2">
      <c r="A3673" s="39">
        <v>4741</v>
      </c>
      <c r="B3673" s="37" t="s">
        <v>9076</v>
      </c>
      <c r="C3673" s="37" t="s">
        <v>2657</v>
      </c>
      <c r="D3673" s="37" t="s">
        <v>2320</v>
      </c>
      <c r="E3673" s="38" t="s">
        <v>8751</v>
      </c>
    </row>
    <row r="3674" spans="1:5" x14ac:dyDescent="0.2">
      <c r="A3674" s="39">
        <v>4752</v>
      </c>
      <c r="B3674" s="37" t="s">
        <v>9077</v>
      </c>
      <c r="C3674" s="37" t="s">
        <v>2660</v>
      </c>
      <c r="D3674" s="37" t="s">
        <v>2320</v>
      </c>
      <c r="E3674" s="38" t="s">
        <v>3287</v>
      </c>
    </row>
    <row r="3675" spans="1:5" x14ac:dyDescent="0.2">
      <c r="A3675" s="39">
        <v>41091</v>
      </c>
      <c r="B3675" s="37" t="s">
        <v>9078</v>
      </c>
      <c r="C3675" s="37" t="s">
        <v>2663</v>
      </c>
      <c r="D3675" s="37" t="s">
        <v>2320</v>
      </c>
      <c r="E3675" s="38" t="s">
        <v>3289</v>
      </c>
    </row>
    <row r="3676" spans="1:5" x14ac:dyDescent="0.2">
      <c r="A3676" s="39">
        <v>13954</v>
      </c>
      <c r="B3676" s="37" t="s">
        <v>9079</v>
      </c>
      <c r="C3676" s="37" t="s">
        <v>2316</v>
      </c>
      <c r="D3676" s="37" t="s">
        <v>2320</v>
      </c>
      <c r="E3676" s="38" t="s">
        <v>9080</v>
      </c>
    </row>
    <row r="3677" spans="1:5" x14ac:dyDescent="0.2">
      <c r="A3677" s="39">
        <v>3411</v>
      </c>
      <c r="B3677" s="37" t="s">
        <v>9081</v>
      </c>
      <c r="C3677" s="37" t="s">
        <v>2435</v>
      </c>
      <c r="D3677" s="37" t="s">
        <v>2320</v>
      </c>
      <c r="E3677" s="38" t="s">
        <v>9082</v>
      </c>
    </row>
    <row r="3678" spans="1:5" x14ac:dyDescent="0.2">
      <c r="A3678" s="39">
        <v>39995</v>
      </c>
      <c r="B3678" s="37" t="s">
        <v>9083</v>
      </c>
      <c r="C3678" s="37" t="s">
        <v>2657</v>
      </c>
      <c r="D3678" s="37" t="s">
        <v>2320</v>
      </c>
      <c r="E3678" s="38" t="s">
        <v>9084</v>
      </c>
    </row>
    <row r="3679" spans="1:5" x14ac:dyDescent="0.2">
      <c r="A3679" s="39">
        <v>11615</v>
      </c>
      <c r="B3679" s="37" t="s">
        <v>9085</v>
      </c>
      <c r="C3679" s="37" t="s">
        <v>2327</v>
      </c>
      <c r="D3679" s="37" t="s">
        <v>2320</v>
      </c>
      <c r="E3679" s="38" t="s">
        <v>9086</v>
      </c>
    </row>
    <row r="3680" spans="1:5" x14ac:dyDescent="0.2">
      <c r="A3680" s="39">
        <v>3408</v>
      </c>
      <c r="B3680" s="37" t="s">
        <v>9087</v>
      </c>
      <c r="C3680" s="37" t="s">
        <v>2327</v>
      </c>
      <c r="D3680" s="37" t="s">
        <v>2317</v>
      </c>
      <c r="E3680" s="38" t="s">
        <v>7953</v>
      </c>
    </row>
    <row r="3681" spans="1:5" x14ac:dyDescent="0.2">
      <c r="A3681" s="39">
        <v>3409</v>
      </c>
      <c r="B3681" s="37" t="s">
        <v>9088</v>
      </c>
      <c r="C3681" s="37" t="s">
        <v>2327</v>
      </c>
      <c r="D3681" s="37" t="s">
        <v>2320</v>
      </c>
      <c r="E3681" s="38" t="s">
        <v>6587</v>
      </c>
    </row>
    <row r="3682" spans="1:5" x14ac:dyDescent="0.2">
      <c r="A3682" s="39">
        <v>11427</v>
      </c>
      <c r="B3682" s="37" t="s">
        <v>9089</v>
      </c>
      <c r="C3682" s="37" t="s">
        <v>2435</v>
      </c>
      <c r="D3682" s="37" t="s">
        <v>2320</v>
      </c>
      <c r="E3682" s="38" t="s">
        <v>9090</v>
      </c>
    </row>
    <row r="3683" spans="1:5" x14ac:dyDescent="0.2">
      <c r="A3683" s="39">
        <v>4491</v>
      </c>
      <c r="B3683" s="37" t="s">
        <v>9091</v>
      </c>
      <c r="C3683" s="37" t="s">
        <v>2336</v>
      </c>
      <c r="D3683" s="37" t="s">
        <v>2320</v>
      </c>
      <c r="E3683" s="38" t="s">
        <v>9092</v>
      </c>
    </row>
    <row r="3684" spans="1:5" x14ac:dyDescent="0.2">
      <c r="A3684" s="39">
        <v>2745</v>
      </c>
      <c r="B3684" s="37" t="s">
        <v>9093</v>
      </c>
      <c r="C3684" s="37" t="s">
        <v>2336</v>
      </c>
      <c r="D3684" s="37" t="s">
        <v>2320</v>
      </c>
      <c r="E3684" s="38" t="s">
        <v>3317</v>
      </c>
    </row>
    <row r="3685" spans="1:5" x14ac:dyDescent="0.2">
      <c r="A3685" s="39">
        <v>14439</v>
      </c>
      <c r="B3685" s="37" t="s">
        <v>9094</v>
      </c>
      <c r="C3685" s="37" t="s">
        <v>2336</v>
      </c>
      <c r="D3685" s="37" t="s">
        <v>2320</v>
      </c>
      <c r="E3685" s="38" t="s">
        <v>4294</v>
      </c>
    </row>
    <row r="3686" spans="1:5" x14ac:dyDescent="0.2">
      <c r="A3686" s="39">
        <v>44496</v>
      </c>
      <c r="B3686" s="37" t="s">
        <v>9095</v>
      </c>
      <c r="C3686" s="37" t="s">
        <v>2316</v>
      </c>
      <c r="D3686" s="37" t="s">
        <v>2320</v>
      </c>
      <c r="E3686" s="38" t="s">
        <v>9096</v>
      </c>
    </row>
    <row r="3687" spans="1:5" x14ac:dyDescent="0.2">
      <c r="A3687" s="39">
        <v>12362</v>
      </c>
      <c r="B3687" s="37" t="s">
        <v>9097</v>
      </c>
      <c r="C3687" s="37" t="s">
        <v>2316</v>
      </c>
      <c r="D3687" s="37" t="s">
        <v>2320</v>
      </c>
      <c r="E3687" s="38" t="s">
        <v>9098</v>
      </c>
    </row>
    <row r="3688" spans="1:5" x14ac:dyDescent="0.2">
      <c r="A3688" s="39">
        <v>421</v>
      </c>
      <c r="B3688" s="37" t="s">
        <v>9099</v>
      </c>
      <c r="C3688" s="37" t="s">
        <v>2316</v>
      </c>
      <c r="D3688" s="37" t="s">
        <v>2320</v>
      </c>
      <c r="E3688" s="38" t="s">
        <v>9100</v>
      </c>
    </row>
    <row r="3689" spans="1:5" x14ac:dyDescent="0.2">
      <c r="A3689" s="39">
        <v>14148</v>
      </c>
      <c r="B3689" s="37" t="s">
        <v>9101</v>
      </c>
      <c r="C3689" s="37" t="s">
        <v>2316</v>
      </c>
      <c r="D3689" s="37" t="s">
        <v>2320</v>
      </c>
      <c r="E3689" s="38" t="s">
        <v>9102</v>
      </c>
    </row>
    <row r="3690" spans="1:5" x14ac:dyDescent="0.2">
      <c r="A3690" s="39">
        <v>4341</v>
      </c>
      <c r="B3690" s="37" t="s">
        <v>9103</v>
      </c>
      <c r="C3690" s="37" t="s">
        <v>2316</v>
      </c>
      <c r="D3690" s="37" t="s">
        <v>2320</v>
      </c>
      <c r="E3690" s="38" t="s">
        <v>6136</v>
      </c>
    </row>
    <row r="3691" spans="1:5" x14ac:dyDescent="0.2">
      <c r="A3691" s="39">
        <v>4337</v>
      </c>
      <c r="B3691" s="37" t="s">
        <v>9104</v>
      </c>
      <c r="C3691" s="37" t="s">
        <v>2316</v>
      </c>
      <c r="D3691" s="37" t="s">
        <v>2320</v>
      </c>
      <c r="E3691" s="38" t="s">
        <v>7066</v>
      </c>
    </row>
    <row r="3692" spans="1:5" x14ac:dyDescent="0.2">
      <c r="A3692" s="39">
        <v>4339</v>
      </c>
      <c r="B3692" s="37" t="s">
        <v>9105</v>
      </c>
      <c r="C3692" s="37" t="s">
        <v>2316</v>
      </c>
      <c r="D3692" s="37" t="s">
        <v>2320</v>
      </c>
      <c r="E3692" s="38" t="s">
        <v>3571</v>
      </c>
    </row>
    <row r="3693" spans="1:5" x14ac:dyDescent="0.2">
      <c r="A3693" s="39">
        <v>39997</v>
      </c>
      <c r="B3693" s="37" t="s">
        <v>9106</v>
      </c>
      <c r="C3693" s="37" t="s">
        <v>2316</v>
      </c>
      <c r="D3693" s="37" t="s">
        <v>2320</v>
      </c>
      <c r="E3693" s="38" t="s">
        <v>9107</v>
      </c>
    </row>
    <row r="3694" spans="1:5" x14ac:dyDescent="0.2">
      <c r="A3694" s="39">
        <v>11971</v>
      </c>
      <c r="B3694" s="37" t="s">
        <v>9108</v>
      </c>
      <c r="C3694" s="37" t="s">
        <v>2316</v>
      </c>
      <c r="D3694" s="37" t="s">
        <v>2320</v>
      </c>
      <c r="E3694" s="38" t="s">
        <v>3327</v>
      </c>
    </row>
    <row r="3695" spans="1:5" x14ac:dyDescent="0.2">
      <c r="A3695" s="39">
        <v>4342</v>
      </c>
      <c r="B3695" s="37" t="s">
        <v>9109</v>
      </c>
      <c r="C3695" s="37" t="s">
        <v>2316</v>
      </c>
      <c r="D3695" s="37" t="s">
        <v>2320</v>
      </c>
      <c r="E3695" s="38" t="s">
        <v>8619</v>
      </c>
    </row>
    <row r="3696" spans="1:5" x14ac:dyDescent="0.2">
      <c r="A3696" s="39">
        <v>4330</v>
      </c>
      <c r="B3696" s="37" t="s">
        <v>9110</v>
      </c>
      <c r="C3696" s="37" t="s">
        <v>2316</v>
      </c>
      <c r="D3696" s="37" t="s">
        <v>2320</v>
      </c>
      <c r="E3696" s="38" t="s">
        <v>8612</v>
      </c>
    </row>
    <row r="3697" spans="1:5" x14ac:dyDescent="0.2">
      <c r="A3697" s="39">
        <v>4340</v>
      </c>
      <c r="B3697" s="37" t="s">
        <v>9111</v>
      </c>
      <c r="C3697" s="37" t="s">
        <v>2316</v>
      </c>
      <c r="D3697" s="37" t="s">
        <v>2320</v>
      </c>
      <c r="E3697" s="38" t="s">
        <v>6436</v>
      </c>
    </row>
    <row r="3698" spans="1:5" x14ac:dyDescent="0.2">
      <c r="A3698" s="39">
        <v>5088</v>
      </c>
      <c r="B3698" s="37" t="s">
        <v>9112</v>
      </c>
      <c r="C3698" s="37" t="s">
        <v>2316</v>
      </c>
      <c r="D3698" s="37" t="s">
        <v>2320</v>
      </c>
      <c r="E3698" s="38" t="s">
        <v>9113</v>
      </c>
    </row>
    <row r="3699" spans="1:5" x14ac:dyDescent="0.2">
      <c r="A3699" s="39">
        <v>11154</v>
      </c>
      <c r="B3699" s="37" t="s">
        <v>9114</v>
      </c>
      <c r="C3699" s="37" t="s">
        <v>2316</v>
      </c>
      <c r="D3699" s="37" t="s">
        <v>2320</v>
      </c>
      <c r="E3699" s="38" t="s">
        <v>9115</v>
      </c>
    </row>
    <row r="3700" spans="1:5" x14ac:dyDescent="0.2">
      <c r="A3700" s="39">
        <v>4989</v>
      </c>
      <c r="B3700" s="37" t="s">
        <v>9116</v>
      </c>
      <c r="C3700" s="37" t="s">
        <v>2316</v>
      </c>
      <c r="D3700" s="37" t="s">
        <v>2320</v>
      </c>
      <c r="E3700" s="38" t="s">
        <v>9117</v>
      </c>
    </row>
    <row r="3701" spans="1:5" x14ac:dyDescent="0.2">
      <c r="A3701" s="39">
        <v>4982</v>
      </c>
      <c r="B3701" s="37" t="s">
        <v>9118</v>
      </c>
      <c r="C3701" s="37" t="s">
        <v>2316</v>
      </c>
      <c r="D3701" s="37" t="s">
        <v>2320</v>
      </c>
      <c r="E3701" s="38" t="s">
        <v>9119</v>
      </c>
    </row>
    <row r="3702" spans="1:5" x14ac:dyDescent="0.2">
      <c r="A3702" s="39">
        <v>4962</v>
      </c>
      <c r="B3702" s="37" t="s">
        <v>9120</v>
      </c>
      <c r="C3702" s="37" t="s">
        <v>2316</v>
      </c>
      <c r="D3702" s="37" t="s">
        <v>2320</v>
      </c>
      <c r="E3702" s="38" t="s">
        <v>9121</v>
      </c>
    </row>
    <row r="3703" spans="1:5" x14ac:dyDescent="0.2">
      <c r="A3703" s="39">
        <v>4981</v>
      </c>
      <c r="B3703" s="37" t="s">
        <v>9122</v>
      </c>
      <c r="C3703" s="37" t="s">
        <v>2316</v>
      </c>
      <c r="D3703" s="37" t="s">
        <v>2317</v>
      </c>
      <c r="E3703" s="38" t="s">
        <v>9123</v>
      </c>
    </row>
    <row r="3704" spans="1:5" x14ac:dyDescent="0.2">
      <c r="A3704" s="39">
        <v>4964</v>
      </c>
      <c r="B3704" s="37" t="s">
        <v>9124</v>
      </c>
      <c r="C3704" s="37" t="s">
        <v>2316</v>
      </c>
      <c r="D3704" s="37" t="s">
        <v>2320</v>
      </c>
      <c r="E3704" s="38" t="s">
        <v>9125</v>
      </c>
    </row>
    <row r="3705" spans="1:5" x14ac:dyDescent="0.2">
      <c r="A3705" s="39">
        <v>4992</v>
      </c>
      <c r="B3705" s="37" t="s">
        <v>9126</v>
      </c>
      <c r="C3705" s="37" t="s">
        <v>2316</v>
      </c>
      <c r="D3705" s="37" t="s">
        <v>2320</v>
      </c>
      <c r="E3705" s="38" t="s">
        <v>9127</v>
      </c>
    </row>
    <row r="3706" spans="1:5" x14ac:dyDescent="0.2">
      <c r="A3706" s="39">
        <v>4987</v>
      </c>
      <c r="B3706" s="37" t="s">
        <v>9128</v>
      </c>
      <c r="C3706" s="37" t="s">
        <v>2316</v>
      </c>
      <c r="D3706" s="37" t="s">
        <v>2320</v>
      </c>
      <c r="E3706" s="38" t="s">
        <v>9129</v>
      </c>
    </row>
    <row r="3707" spans="1:5" x14ac:dyDescent="0.2">
      <c r="A3707" s="39">
        <v>4930</v>
      </c>
      <c r="B3707" s="37" t="s">
        <v>9130</v>
      </c>
      <c r="C3707" s="37" t="s">
        <v>2327</v>
      </c>
      <c r="D3707" s="37" t="s">
        <v>2320</v>
      </c>
      <c r="E3707" s="38" t="s">
        <v>9131</v>
      </c>
    </row>
    <row r="3708" spans="1:5" x14ac:dyDescent="0.2">
      <c r="A3708" s="39">
        <v>39021</v>
      </c>
      <c r="B3708" s="37" t="s">
        <v>9132</v>
      </c>
      <c r="C3708" s="37" t="s">
        <v>2316</v>
      </c>
      <c r="D3708" s="37" t="s">
        <v>2320</v>
      </c>
      <c r="E3708" s="38" t="s">
        <v>9133</v>
      </c>
    </row>
    <row r="3709" spans="1:5" x14ac:dyDescent="0.2">
      <c r="A3709" s="39">
        <v>39022</v>
      </c>
      <c r="B3709" s="37" t="s">
        <v>9134</v>
      </c>
      <c r="C3709" s="37" t="s">
        <v>2316</v>
      </c>
      <c r="D3709" s="37" t="s">
        <v>2317</v>
      </c>
      <c r="E3709" s="38" t="s">
        <v>9135</v>
      </c>
    </row>
    <row r="3710" spans="1:5" x14ac:dyDescent="0.2">
      <c r="A3710" s="39">
        <v>39024</v>
      </c>
      <c r="B3710" s="37" t="s">
        <v>9136</v>
      </c>
      <c r="C3710" s="37" t="s">
        <v>2316</v>
      </c>
      <c r="D3710" s="37" t="s">
        <v>2320</v>
      </c>
      <c r="E3710" s="38" t="s">
        <v>9137</v>
      </c>
    </row>
    <row r="3711" spans="1:5" x14ac:dyDescent="0.2">
      <c r="A3711" s="39">
        <v>4914</v>
      </c>
      <c r="B3711" s="37" t="s">
        <v>9138</v>
      </c>
      <c r="C3711" s="37" t="s">
        <v>2327</v>
      </c>
      <c r="D3711" s="37" t="s">
        <v>2320</v>
      </c>
      <c r="E3711" s="38" t="s">
        <v>9139</v>
      </c>
    </row>
    <row r="3712" spans="1:5" x14ac:dyDescent="0.2">
      <c r="A3712" s="39">
        <v>4917</v>
      </c>
      <c r="B3712" s="37" t="s">
        <v>9140</v>
      </c>
      <c r="C3712" s="37" t="s">
        <v>2327</v>
      </c>
      <c r="D3712" s="37" t="s">
        <v>2317</v>
      </c>
      <c r="E3712" s="38" t="s">
        <v>9141</v>
      </c>
    </row>
    <row r="3713" spans="1:5" x14ac:dyDescent="0.2">
      <c r="A3713" s="39">
        <v>39025</v>
      </c>
      <c r="B3713" s="37" t="s">
        <v>9142</v>
      </c>
      <c r="C3713" s="37" t="s">
        <v>2316</v>
      </c>
      <c r="D3713" s="37" t="s">
        <v>2320</v>
      </c>
      <c r="E3713" s="38" t="s">
        <v>9143</v>
      </c>
    </row>
    <row r="3714" spans="1:5" x14ac:dyDescent="0.2">
      <c r="A3714" s="39">
        <v>4922</v>
      </c>
      <c r="B3714" s="37" t="s">
        <v>9144</v>
      </c>
      <c r="C3714" s="37" t="s">
        <v>2327</v>
      </c>
      <c r="D3714" s="37" t="s">
        <v>2320</v>
      </c>
      <c r="E3714" s="38" t="s">
        <v>9145</v>
      </c>
    </row>
    <row r="3715" spans="1:5" x14ac:dyDescent="0.2">
      <c r="A3715" s="39">
        <v>4911</v>
      </c>
      <c r="B3715" s="37" t="s">
        <v>9146</v>
      </c>
      <c r="C3715" s="37" t="s">
        <v>2327</v>
      </c>
      <c r="D3715" s="37" t="s">
        <v>2320</v>
      </c>
      <c r="E3715" s="38" t="s">
        <v>9147</v>
      </c>
    </row>
    <row r="3716" spans="1:5" x14ac:dyDescent="0.2">
      <c r="A3716" s="39">
        <v>37518</v>
      </c>
      <c r="B3716" s="37" t="s">
        <v>9148</v>
      </c>
      <c r="C3716" s="37" t="s">
        <v>2327</v>
      </c>
      <c r="D3716" s="37" t="s">
        <v>2320</v>
      </c>
      <c r="E3716" s="38" t="s">
        <v>9149</v>
      </c>
    </row>
    <row r="3717" spans="1:5" x14ac:dyDescent="0.2">
      <c r="A3717" s="39">
        <v>4910</v>
      </c>
      <c r="B3717" s="37" t="s">
        <v>9150</v>
      </c>
      <c r="C3717" s="37" t="s">
        <v>2327</v>
      </c>
      <c r="D3717" s="37" t="s">
        <v>2320</v>
      </c>
      <c r="E3717" s="38" t="s">
        <v>9151</v>
      </c>
    </row>
    <row r="3718" spans="1:5" x14ac:dyDescent="0.2">
      <c r="A3718" s="39">
        <v>4943</v>
      </c>
      <c r="B3718" s="37" t="s">
        <v>9152</v>
      </c>
      <c r="C3718" s="37" t="s">
        <v>2327</v>
      </c>
      <c r="D3718" s="37" t="s">
        <v>2320</v>
      </c>
      <c r="E3718" s="38" t="s">
        <v>9153</v>
      </c>
    </row>
    <row r="3719" spans="1:5" x14ac:dyDescent="0.2">
      <c r="A3719" s="39">
        <v>5002</v>
      </c>
      <c r="B3719" s="37" t="s">
        <v>9154</v>
      </c>
      <c r="C3719" s="37" t="s">
        <v>2327</v>
      </c>
      <c r="D3719" s="37" t="s">
        <v>2320</v>
      </c>
      <c r="E3719" s="38" t="s">
        <v>9155</v>
      </c>
    </row>
    <row r="3720" spans="1:5" x14ac:dyDescent="0.2">
      <c r="A3720" s="39">
        <v>4977</v>
      </c>
      <c r="B3720" s="37" t="s">
        <v>9156</v>
      </c>
      <c r="C3720" s="37" t="s">
        <v>2327</v>
      </c>
      <c r="D3720" s="37" t="s">
        <v>2320</v>
      </c>
      <c r="E3720" s="38" t="s">
        <v>9157</v>
      </c>
    </row>
    <row r="3721" spans="1:5" x14ac:dyDescent="0.2">
      <c r="A3721" s="39">
        <v>5028</v>
      </c>
      <c r="B3721" s="37" t="s">
        <v>9158</v>
      </c>
      <c r="C3721" s="37" t="s">
        <v>2327</v>
      </c>
      <c r="D3721" s="37" t="s">
        <v>2320</v>
      </c>
      <c r="E3721" s="38" t="s">
        <v>9159</v>
      </c>
    </row>
    <row r="3722" spans="1:5" x14ac:dyDescent="0.2">
      <c r="A3722" s="39">
        <v>4998</v>
      </c>
      <c r="B3722" s="37" t="s">
        <v>9160</v>
      </c>
      <c r="C3722" s="37" t="s">
        <v>2327</v>
      </c>
      <c r="D3722" s="37" t="s">
        <v>2320</v>
      </c>
      <c r="E3722" s="38" t="s">
        <v>9161</v>
      </c>
    </row>
    <row r="3723" spans="1:5" x14ac:dyDescent="0.2">
      <c r="A3723" s="39">
        <v>4969</v>
      </c>
      <c r="B3723" s="37" t="s">
        <v>9162</v>
      </c>
      <c r="C3723" s="37" t="s">
        <v>2327</v>
      </c>
      <c r="D3723" s="37" t="s">
        <v>2317</v>
      </c>
      <c r="E3723" s="38" t="s">
        <v>9163</v>
      </c>
    </row>
    <row r="3724" spans="1:5" x14ac:dyDescent="0.2">
      <c r="A3724" s="39">
        <v>11364</v>
      </c>
      <c r="B3724" s="37" t="s">
        <v>9164</v>
      </c>
      <c r="C3724" s="37" t="s">
        <v>2316</v>
      </c>
      <c r="D3724" s="37" t="s">
        <v>2320</v>
      </c>
      <c r="E3724" s="38" t="s">
        <v>9165</v>
      </c>
    </row>
    <row r="3725" spans="1:5" x14ac:dyDescent="0.2">
      <c r="A3725" s="39">
        <v>11365</v>
      </c>
      <c r="B3725" s="37" t="s">
        <v>9166</v>
      </c>
      <c r="C3725" s="37" t="s">
        <v>2316</v>
      </c>
      <c r="D3725" s="37" t="s">
        <v>2320</v>
      </c>
      <c r="E3725" s="38" t="s">
        <v>9167</v>
      </c>
    </row>
    <row r="3726" spans="1:5" x14ac:dyDescent="0.2">
      <c r="A3726" s="39">
        <v>11366</v>
      </c>
      <c r="B3726" s="37" t="s">
        <v>9168</v>
      </c>
      <c r="C3726" s="37" t="s">
        <v>2316</v>
      </c>
      <c r="D3726" s="37" t="s">
        <v>2320</v>
      </c>
      <c r="E3726" s="38" t="s">
        <v>9169</v>
      </c>
    </row>
    <row r="3727" spans="1:5" x14ac:dyDescent="0.2">
      <c r="A3727" s="39">
        <v>43777</v>
      </c>
      <c r="B3727" s="37" t="s">
        <v>9170</v>
      </c>
      <c r="C3727" s="37" t="s">
        <v>2316</v>
      </c>
      <c r="D3727" s="37" t="s">
        <v>2320</v>
      </c>
      <c r="E3727" s="38" t="s">
        <v>9171</v>
      </c>
    </row>
    <row r="3728" spans="1:5" x14ac:dyDescent="0.2">
      <c r="A3728" s="39">
        <v>20322</v>
      </c>
      <c r="B3728" s="37" t="s">
        <v>9172</v>
      </c>
      <c r="C3728" s="37" t="s">
        <v>2316</v>
      </c>
      <c r="D3728" s="37" t="s">
        <v>2320</v>
      </c>
      <c r="E3728" s="38" t="s">
        <v>9173</v>
      </c>
    </row>
    <row r="3729" spans="1:5" x14ac:dyDescent="0.2">
      <c r="A3729" s="39">
        <v>10553</v>
      </c>
      <c r="B3729" s="37" t="s">
        <v>9174</v>
      </c>
      <c r="C3729" s="37" t="s">
        <v>2316</v>
      </c>
      <c r="D3729" s="37" t="s">
        <v>2320</v>
      </c>
      <c r="E3729" s="38" t="s">
        <v>9175</v>
      </c>
    </row>
    <row r="3730" spans="1:5" x14ac:dyDescent="0.2">
      <c r="A3730" s="39">
        <v>5020</v>
      </c>
      <c r="B3730" s="37" t="s">
        <v>9176</v>
      </c>
      <c r="C3730" s="37" t="s">
        <v>2316</v>
      </c>
      <c r="D3730" s="37" t="s">
        <v>2320</v>
      </c>
      <c r="E3730" s="38" t="s">
        <v>9177</v>
      </c>
    </row>
    <row r="3731" spans="1:5" x14ac:dyDescent="0.2">
      <c r="A3731" s="39">
        <v>10554</v>
      </c>
      <c r="B3731" s="37" t="s">
        <v>9178</v>
      </c>
      <c r="C3731" s="37" t="s">
        <v>2316</v>
      </c>
      <c r="D3731" s="37" t="s">
        <v>2320</v>
      </c>
      <c r="E3731" s="38" t="s">
        <v>9179</v>
      </c>
    </row>
    <row r="3732" spans="1:5" x14ac:dyDescent="0.2">
      <c r="A3732" s="39">
        <v>10555</v>
      </c>
      <c r="B3732" s="37" t="s">
        <v>9180</v>
      </c>
      <c r="C3732" s="37" t="s">
        <v>2316</v>
      </c>
      <c r="D3732" s="37" t="s">
        <v>2320</v>
      </c>
      <c r="E3732" s="38" t="s">
        <v>9181</v>
      </c>
    </row>
    <row r="3733" spans="1:5" x14ac:dyDescent="0.2">
      <c r="A3733" s="39">
        <v>10556</v>
      </c>
      <c r="B3733" s="37" t="s">
        <v>9182</v>
      </c>
      <c r="C3733" s="37" t="s">
        <v>2316</v>
      </c>
      <c r="D3733" s="37" t="s">
        <v>2320</v>
      </c>
      <c r="E3733" s="38" t="s">
        <v>9183</v>
      </c>
    </row>
    <row r="3734" spans="1:5" x14ac:dyDescent="0.2">
      <c r="A3734" s="39">
        <v>39502</v>
      </c>
      <c r="B3734" s="37" t="s">
        <v>9184</v>
      </c>
      <c r="C3734" s="37" t="s">
        <v>2316</v>
      </c>
      <c r="D3734" s="37" t="s">
        <v>2320</v>
      </c>
      <c r="E3734" s="38" t="s">
        <v>9185</v>
      </c>
    </row>
    <row r="3735" spans="1:5" x14ac:dyDescent="0.2">
      <c r="A3735" s="39">
        <v>39504</v>
      </c>
      <c r="B3735" s="37" t="s">
        <v>9186</v>
      </c>
      <c r="C3735" s="37" t="s">
        <v>2316</v>
      </c>
      <c r="D3735" s="37" t="s">
        <v>2320</v>
      </c>
      <c r="E3735" s="38" t="s">
        <v>9187</v>
      </c>
    </row>
    <row r="3736" spans="1:5" x14ac:dyDescent="0.2">
      <c r="A3736" s="39">
        <v>39503</v>
      </c>
      <c r="B3736" s="37" t="s">
        <v>9188</v>
      </c>
      <c r="C3736" s="37" t="s">
        <v>2316</v>
      </c>
      <c r="D3736" s="37" t="s">
        <v>2320</v>
      </c>
      <c r="E3736" s="38" t="s">
        <v>9189</v>
      </c>
    </row>
    <row r="3737" spans="1:5" x14ac:dyDescent="0.2">
      <c r="A3737" s="39">
        <v>39505</v>
      </c>
      <c r="B3737" s="37" t="s">
        <v>9190</v>
      </c>
      <c r="C3737" s="37" t="s">
        <v>2316</v>
      </c>
      <c r="D3737" s="37" t="s">
        <v>2320</v>
      </c>
      <c r="E3737" s="38" t="s">
        <v>9191</v>
      </c>
    </row>
    <row r="3738" spans="1:5" x14ac:dyDescent="0.2">
      <c r="A3738" s="39">
        <v>44471</v>
      </c>
      <c r="B3738" s="37" t="s">
        <v>9192</v>
      </c>
      <c r="C3738" s="37" t="s">
        <v>2316</v>
      </c>
      <c r="D3738" s="37" t="s">
        <v>2320</v>
      </c>
      <c r="E3738" s="38" t="s">
        <v>9193</v>
      </c>
    </row>
    <row r="3739" spans="1:5" x14ac:dyDescent="0.2">
      <c r="A3739" s="39">
        <v>4944</v>
      </c>
      <c r="B3739" s="37" t="s">
        <v>9194</v>
      </c>
      <c r="C3739" s="37" t="s">
        <v>2327</v>
      </c>
      <c r="D3739" s="37" t="s">
        <v>2320</v>
      </c>
      <c r="E3739" s="38" t="s">
        <v>9195</v>
      </c>
    </row>
    <row r="3740" spans="1:5" x14ac:dyDescent="0.2">
      <c r="A3740" s="39">
        <v>21102</v>
      </c>
      <c r="B3740" s="37" t="s">
        <v>9196</v>
      </c>
      <c r="C3740" s="37" t="s">
        <v>2316</v>
      </c>
      <c r="D3740" s="37" t="s">
        <v>2320</v>
      </c>
      <c r="E3740" s="38" t="s">
        <v>9197</v>
      </c>
    </row>
    <row r="3741" spans="1:5" x14ac:dyDescent="0.2">
      <c r="A3741" s="39">
        <v>21101</v>
      </c>
      <c r="B3741" s="37" t="s">
        <v>9198</v>
      </c>
      <c r="C3741" s="37" t="s">
        <v>2316</v>
      </c>
      <c r="D3741" s="37" t="s">
        <v>2320</v>
      </c>
      <c r="E3741" s="38" t="s">
        <v>9199</v>
      </c>
    </row>
    <row r="3742" spans="1:5" x14ac:dyDescent="0.2">
      <c r="A3742" s="39">
        <v>34713</v>
      </c>
      <c r="B3742" s="37" t="s">
        <v>9200</v>
      </c>
      <c r="C3742" s="37" t="s">
        <v>2327</v>
      </c>
      <c r="D3742" s="37" t="s">
        <v>2320</v>
      </c>
      <c r="E3742" s="38" t="s">
        <v>9201</v>
      </c>
    </row>
    <row r="3743" spans="1:5" x14ac:dyDescent="0.2">
      <c r="A3743" s="39">
        <v>37563</v>
      </c>
      <c r="B3743" s="37" t="s">
        <v>9202</v>
      </c>
      <c r="C3743" s="37" t="s">
        <v>2327</v>
      </c>
      <c r="D3743" s="37" t="s">
        <v>2320</v>
      </c>
      <c r="E3743" s="38" t="s">
        <v>9203</v>
      </c>
    </row>
    <row r="3744" spans="1:5" x14ac:dyDescent="0.2">
      <c r="A3744" s="39">
        <v>4948</v>
      </c>
      <c r="B3744" s="37" t="s">
        <v>9204</v>
      </c>
      <c r="C3744" s="37" t="s">
        <v>2327</v>
      </c>
      <c r="D3744" s="37" t="s">
        <v>2320</v>
      </c>
      <c r="E3744" s="38" t="s">
        <v>9205</v>
      </c>
    </row>
    <row r="3745" spans="1:5" x14ac:dyDescent="0.2">
      <c r="A3745" s="39">
        <v>37561</v>
      </c>
      <c r="B3745" s="37" t="s">
        <v>9206</v>
      </c>
      <c r="C3745" s="37" t="s">
        <v>2327</v>
      </c>
      <c r="D3745" s="37" t="s">
        <v>2320</v>
      </c>
      <c r="E3745" s="38" t="s">
        <v>9207</v>
      </c>
    </row>
    <row r="3746" spans="1:5" x14ac:dyDescent="0.2">
      <c r="A3746" s="39">
        <v>37562</v>
      </c>
      <c r="B3746" s="37" t="s">
        <v>9208</v>
      </c>
      <c r="C3746" s="37" t="s">
        <v>2327</v>
      </c>
      <c r="D3746" s="37" t="s">
        <v>2320</v>
      </c>
      <c r="E3746" s="38" t="s">
        <v>9209</v>
      </c>
    </row>
    <row r="3747" spans="1:5" x14ac:dyDescent="0.2">
      <c r="A3747" s="39">
        <v>14164</v>
      </c>
      <c r="B3747" s="37" t="s">
        <v>9210</v>
      </c>
      <c r="C3747" s="37" t="s">
        <v>2316</v>
      </c>
      <c r="D3747" s="37" t="s">
        <v>2320</v>
      </c>
      <c r="E3747" s="38" t="s">
        <v>9211</v>
      </c>
    </row>
    <row r="3748" spans="1:5" x14ac:dyDescent="0.2">
      <c r="A3748" s="39">
        <v>14163</v>
      </c>
      <c r="B3748" s="37" t="s">
        <v>9212</v>
      </c>
      <c r="C3748" s="37" t="s">
        <v>2316</v>
      </c>
      <c r="D3748" s="37" t="s">
        <v>2320</v>
      </c>
      <c r="E3748" s="38" t="s">
        <v>9213</v>
      </c>
    </row>
    <row r="3749" spans="1:5" x14ac:dyDescent="0.2">
      <c r="A3749" s="39">
        <v>5051</v>
      </c>
      <c r="B3749" s="37" t="s">
        <v>9214</v>
      </c>
      <c r="C3749" s="37" t="s">
        <v>2316</v>
      </c>
      <c r="D3749" s="37" t="s">
        <v>2320</v>
      </c>
      <c r="E3749" s="38" t="s">
        <v>9215</v>
      </c>
    </row>
    <row r="3750" spans="1:5" x14ac:dyDescent="0.2">
      <c r="A3750" s="39">
        <v>14162</v>
      </c>
      <c r="B3750" s="37" t="s">
        <v>9216</v>
      </c>
      <c r="C3750" s="37" t="s">
        <v>2316</v>
      </c>
      <c r="D3750" s="37" t="s">
        <v>2320</v>
      </c>
      <c r="E3750" s="38" t="s">
        <v>9217</v>
      </c>
    </row>
    <row r="3751" spans="1:5" x14ac:dyDescent="0.2">
      <c r="A3751" s="39">
        <v>5052</v>
      </c>
      <c r="B3751" s="37" t="s">
        <v>9218</v>
      </c>
      <c r="C3751" s="37" t="s">
        <v>2316</v>
      </c>
      <c r="D3751" s="37" t="s">
        <v>2317</v>
      </c>
      <c r="E3751" s="38" t="s">
        <v>9219</v>
      </c>
    </row>
    <row r="3752" spans="1:5" x14ac:dyDescent="0.2">
      <c r="A3752" s="39">
        <v>14166</v>
      </c>
      <c r="B3752" s="37" t="s">
        <v>9220</v>
      </c>
      <c r="C3752" s="37" t="s">
        <v>2316</v>
      </c>
      <c r="D3752" s="37" t="s">
        <v>2320</v>
      </c>
      <c r="E3752" s="38" t="s">
        <v>9221</v>
      </c>
    </row>
    <row r="3753" spans="1:5" x14ac:dyDescent="0.2">
      <c r="A3753" s="39">
        <v>14165</v>
      </c>
      <c r="B3753" s="37" t="s">
        <v>9222</v>
      </c>
      <c r="C3753" s="37" t="s">
        <v>2316</v>
      </c>
      <c r="D3753" s="37" t="s">
        <v>2320</v>
      </c>
      <c r="E3753" s="38" t="s">
        <v>9223</v>
      </c>
    </row>
    <row r="3754" spans="1:5" x14ac:dyDescent="0.2">
      <c r="A3754" s="39">
        <v>5050</v>
      </c>
      <c r="B3754" s="37" t="s">
        <v>9224</v>
      </c>
      <c r="C3754" s="37" t="s">
        <v>2316</v>
      </c>
      <c r="D3754" s="37" t="s">
        <v>2320</v>
      </c>
      <c r="E3754" s="38" t="s">
        <v>9225</v>
      </c>
    </row>
    <row r="3755" spans="1:5" x14ac:dyDescent="0.2">
      <c r="A3755" s="39">
        <v>12366</v>
      </c>
      <c r="B3755" s="37" t="s">
        <v>9226</v>
      </c>
      <c r="C3755" s="37" t="s">
        <v>2316</v>
      </c>
      <c r="D3755" s="37" t="s">
        <v>2320</v>
      </c>
      <c r="E3755" s="38" t="s">
        <v>9227</v>
      </c>
    </row>
    <row r="3756" spans="1:5" x14ac:dyDescent="0.2">
      <c r="A3756" s="39">
        <v>5045</v>
      </c>
      <c r="B3756" s="37" t="s">
        <v>9228</v>
      </c>
      <c r="C3756" s="37" t="s">
        <v>2316</v>
      </c>
      <c r="D3756" s="37" t="s">
        <v>2320</v>
      </c>
      <c r="E3756" s="38" t="s">
        <v>9229</v>
      </c>
    </row>
    <row r="3757" spans="1:5" x14ac:dyDescent="0.2">
      <c r="A3757" s="39">
        <v>5035</v>
      </c>
      <c r="B3757" s="37" t="s">
        <v>9230</v>
      </c>
      <c r="C3757" s="37" t="s">
        <v>2316</v>
      </c>
      <c r="D3757" s="37" t="s">
        <v>2320</v>
      </c>
      <c r="E3757" s="38" t="s">
        <v>9231</v>
      </c>
    </row>
    <row r="3758" spans="1:5" x14ac:dyDescent="0.2">
      <c r="A3758" s="39">
        <v>41180</v>
      </c>
      <c r="B3758" s="37" t="s">
        <v>9232</v>
      </c>
      <c r="C3758" s="37" t="s">
        <v>2316</v>
      </c>
      <c r="D3758" s="37" t="s">
        <v>2320</v>
      </c>
      <c r="E3758" s="38" t="s">
        <v>9233</v>
      </c>
    </row>
    <row r="3759" spans="1:5" x14ac:dyDescent="0.2">
      <c r="A3759" s="39">
        <v>41181</v>
      </c>
      <c r="B3759" s="37" t="s">
        <v>9234</v>
      </c>
      <c r="C3759" s="37" t="s">
        <v>2316</v>
      </c>
      <c r="D3759" s="37" t="s">
        <v>2320</v>
      </c>
      <c r="E3759" s="38" t="s">
        <v>9235</v>
      </c>
    </row>
    <row r="3760" spans="1:5" x14ac:dyDescent="0.2">
      <c r="A3760" s="39">
        <v>41182</v>
      </c>
      <c r="B3760" s="37" t="s">
        <v>9236</v>
      </c>
      <c r="C3760" s="37" t="s">
        <v>2316</v>
      </c>
      <c r="D3760" s="37" t="s">
        <v>2320</v>
      </c>
      <c r="E3760" s="38" t="s">
        <v>9237</v>
      </c>
    </row>
    <row r="3761" spans="1:5" x14ac:dyDescent="0.2">
      <c r="A3761" s="39">
        <v>41183</v>
      </c>
      <c r="B3761" s="37" t="s">
        <v>9238</v>
      </c>
      <c r="C3761" s="37" t="s">
        <v>2316</v>
      </c>
      <c r="D3761" s="37" t="s">
        <v>2320</v>
      </c>
      <c r="E3761" s="38" t="s">
        <v>9239</v>
      </c>
    </row>
    <row r="3762" spans="1:5" x14ac:dyDescent="0.2">
      <c r="A3762" s="39">
        <v>41184</v>
      </c>
      <c r="B3762" s="37" t="s">
        <v>9240</v>
      </c>
      <c r="C3762" s="37" t="s">
        <v>2316</v>
      </c>
      <c r="D3762" s="37" t="s">
        <v>2320</v>
      </c>
      <c r="E3762" s="38" t="s">
        <v>9241</v>
      </c>
    </row>
    <row r="3763" spans="1:5" x14ac:dyDescent="0.2">
      <c r="A3763" s="39">
        <v>41185</v>
      </c>
      <c r="B3763" s="37" t="s">
        <v>9242</v>
      </c>
      <c r="C3763" s="37" t="s">
        <v>2316</v>
      </c>
      <c r="D3763" s="37" t="s">
        <v>2320</v>
      </c>
      <c r="E3763" s="38" t="s">
        <v>9243</v>
      </c>
    </row>
    <row r="3764" spans="1:5" x14ac:dyDescent="0.2">
      <c r="A3764" s="39">
        <v>41186</v>
      </c>
      <c r="B3764" s="37" t="s">
        <v>9244</v>
      </c>
      <c r="C3764" s="37" t="s">
        <v>2316</v>
      </c>
      <c r="D3764" s="37" t="s">
        <v>2320</v>
      </c>
      <c r="E3764" s="38" t="s">
        <v>9245</v>
      </c>
    </row>
    <row r="3765" spans="1:5" x14ac:dyDescent="0.2">
      <c r="A3765" s="39">
        <v>41187</v>
      </c>
      <c r="B3765" s="37" t="s">
        <v>9246</v>
      </c>
      <c r="C3765" s="37" t="s">
        <v>2316</v>
      </c>
      <c r="D3765" s="37" t="s">
        <v>2320</v>
      </c>
      <c r="E3765" s="38" t="s">
        <v>9247</v>
      </c>
    </row>
    <row r="3766" spans="1:5" x14ac:dyDescent="0.2">
      <c r="A3766" s="39">
        <v>41188</v>
      </c>
      <c r="B3766" s="37" t="s">
        <v>9248</v>
      </c>
      <c r="C3766" s="37" t="s">
        <v>2316</v>
      </c>
      <c r="D3766" s="37" t="s">
        <v>2320</v>
      </c>
      <c r="E3766" s="38" t="s">
        <v>9249</v>
      </c>
    </row>
    <row r="3767" spans="1:5" x14ac:dyDescent="0.2">
      <c r="A3767" s="39">
        <v>5036</v>
      </c>
      <c r="B3767" s="37" t="s">
        <v>9250</v>
      </c>
      <c r="C3767" s="37" t="s">
        <v>2316</v>
      </c>
      <c r="D3767" s="37" t="s">
        <v>2320</v>
      </c>
      <c r="E3767" s="38" t="s">
        <v>9251</v>
      </c>
    </row>
    <row r="3768" spans="1:5" x14ac:dyDescent="0.2">
      <c r="A3768" s="39">
        <v>41189</v>
      </c>
      <c r="B3768" s="37" t="s">
        <v>9252</v>
      </c>
      <c r="C3768" s="37" t="s">
        <v>2316</v>
      </c>
      <c r="D3768" s="37" t="s">
        <v>2320</v>
      </c>
      <c r="E3768" s="38" t="s">
        <v>9253</v>
      </c>
    </row>
    <row r="3769" spans="1:5" x14ac:dyDescent="0.2">
      <c r="A3769" s="39">
        <v>41190</v>
      </c>
      <c r="B3769" s="37" t="s">
        <v>9254</v>
      </c>
      <c r="C3769" s="37" t="s">
        <v>2316</v>
      </c>
      <c r="D3769" s="37" t="s">
        <v>2320</v>
      </c>
      <c r="E3769" s="38" t="s">
        <v>9255</v>
      </c>
    </row>
    <row r="3770" spans="1:5" x14ac:dyDescent="0.2">
      <c r="A3770" s="39">
        <v>41191</v>
      </c>
      <c r="B3770" s="37" t="s">
        <v>9256</v>
      </c>
      <c r="C3770" s="37" t="s">
        <v>2316</v>
      </c>
      <c r="D3770" s="37" t="s">
        <v>2320</v>
      </c>
      <c r="E3770" s="38" t="s">
        <v>9257</v>
      </c>
    </row>
    <row r="3771" spans="1:5" x14ac:dyDescent="0.2">
      <c r="A3771" s="39">
        <v>41192</v>
      </c>
      <c r="B3771" s="37" t="s">
        <v>9258</v>
      </c>
      <c r="C3771" s="37" t="s">
        <v>2316</v>
      </c>
      <c r="D3771" s="37" t="s">
        <v>2320</v>
      </c>
      <c r="E3771" s="38" t="s">
        <v>9259</v>
      </c>
    </row>
    <row r="3772" spans="1:5" x14ac:dyDescent="0.2">
      <c r="A3772" s="39">
        <v>41193</v>
      </c>
      <c r="B3772" s="37" t="s">
        <v>9260</v>
      </c>
      <c r="C3772" s="37" t="s">
        <v>2316</v>
      </c>
      <c r="D3772" s="37" t="s">
        <v>2320</v>
      </c>
      <c r="E3772" s="38" t="s">
        <v>9261</v>
      </c>
    </row>
    <row r="3773" spans="1:5" x14ac:dyDescent="0.2">
      <c r="A3773" s="39">
        <v>41194</v>
      </c>
      <c r="B3773" s="37" t="s">
        <v>9262</v>
      </c>
      <c r="C3773" s="37" t="s">
        <v>2316</v>
      </c>
      <c r="D3773" s="37" t="s">
        <v>2320</v>
      </c>
      <c r="E3773" s="38" t="s">
        <v>9263</v>
      </c>
    </row>
    <row r="3774" spans="1:5" x14ac:dyDescent="0.2">
      <c r="A3774" s="39">
        <v>5044</v>
      </c>
      <c r="B3774" s="37" t="s">
        <v>9264</v>
      </c>
      <c r="C3774" s="37" t="s">
        <v>2316</v>
      </c>
      <c r="D3774" s="37" t="s">
        <v>2320</v>
      </c>
      <c r="E3774" s="38" t="s">
        <v>9265</v>
      </c>
    </row>
    <row r="3775" spans="1:5" x14ac:dyDescent="0.2">
      <c r="A3775" s="39">
        <v>5059</v>
      </c>
      <c r="B3775" s="37" t="s">
        <v>9266</v>
      </c>
      <c r="C3775" s="37" t="s">
        <v>2316</v>
      </c>
      <c r="D3775" s="37" t="s">
        <v>2320</v>
      </c>
      <c r="E3775" s="38" t="s">
        <v>9267</v>
      </c>
    </row>
    <row r="3776" spans="1:5" x14ac:dyDescent="0.2">
      <c r="A3776" s="39">
        <v>41201</v>
      </c>
      <c r="B3776" s="37" t="s">
        <v>9268</v>
      </c>
      <c r="C3776" s="37" t="s">
        <v>2316</v>
      </c>
      <c r="D3776" s="37" t="s">
        <v>2320</v>
      </c>
      <c r="E3776" s="38" t="s">
        <v>9269</v>
      </c>
    </row>
    <row r="3777" spans="1:5" x14ac:dyDescent="0.2">
      <c r="A3777" s="39">
        <v>41199</v>
      </c>
      <c r="B3777" s="37" t="s">
        <v>9270</v>
      </c>
      <c r="C3777" s="37" t="s">
        <v>2316</v>
      </c>
      <c r="D3777" s="37" t="s">
        <v>2320</v>
      </c>
      <c r="E3777" s="38" t="s">
        <v>9271</v>
      </c>
    </row>
    <row r="3778" spans="1:5" x14ac:dyDescent="0.2">
      <c r="A3778" s="39">
        <v>5057</v>
      </c>
      <c r="B3778" s="37" t="s">
        <v>9272</v>
      </c>
      <c r="C3778" s="37" t="s">
        <v>2316</v>
      </c>
      <c r="D3778" s="37" t="s">
        <v>2320</v>
      </c>
      <c r="E3778" s="38" t="s">
        <v>9273</v>
      </c>
    </row>
    <row r="3779" spans="1:5" x14ac:dyDescent="0.2">
      <c r="A3779" s="39">
        <v>41200</v>
      </c>
      <c r="B3779" s="37" t="s">
        <v>9274</v>
      </c>
      <c r="C3779" s="37" t="s">
        <v>2316</v>
      </c>
      <c r="D3779" s="37" t="s">
        <v>2320</v>
      </c>
      <c r="E3779" s="38" t="s">
        <v>9275</v>
      </c>
    </row>
    <row r="3780" spans="1:5" x14ac:dyDescent="0.2">
      <c r="A3780" s="39">
        <v>41205</v>
      </c>
      <c r="B3780" s="37" t="s">
        <v>9276</v>
      </c>
      <c r="C3780" s="37" t="s">
        <v>2316</v>
      </c>
      <c r="D3780" s="37" t="s">
        <v>2320</v>
      </c>
      <c r="E3780" s="38" t="s">
        <v>9277</v>
      </c>
    </row>
    <row r="3781" spans="1:5" x14ac:dyDescent="0.2">
      <c r="A3781" s="39">
        <v>41202</v>
      </c>
      <c r="B3781" s="37" t="s">
        <v>9278</v>
      </c>
      <c r="C3781" s="37" t="s">
        <v>2316</v>
      </c>
      <c r="D3781" s="37" t="s">
        <v>2320</v>
      </c>
      <c r="E3781" s="38" t="s">
        <v>9279</v>
      </c>
    </row>
    <row r="3782" spans="1:5" x14ac:dyDescent="0.2">
      <c r="A3782" s="39">
        <v>41206</v>
      </c>
      <c r="B3782" s="37" t="s">
        <v>9280</v>
      </c>
      <c r="C3782" s="37" t="s">
        <v>2316</v>
      </c>
      <c r="D3782" s="37" t="s">
        <v>2320</v>
      </c>
      <c r="E3782" s="38" t="s">
        <v>9281</v>
      </c>
    </row>
    <row r="3783" spans="1:5" x14ac:dyDescent="0.2">
      <c r="A3783" s="39">
        <v>12372</v>
      </c>
      <c r="B3783" s="37" t="s">
        <v>9282</v>
      </c>
      <c r="C3783" s="37" t="s">
        <v>2316</v>
      </c>
      <c r="D3783" s="37" t="s">
        <v>2320</v>
      </c>
      <c r="E3783" s="38" t="s">
        <v>9283</v>
      </c>
    </row>
    <row r="3784" spans="1:5" x14ac:dyDescent="0.2">
      <c r="A3784" s="39">
        <v>41207</v>
      </c>
      <c r="B3784" s="37" t="s">
        <v>9284</v>
      </c>
      <c r="C3784" s="37" t="s">
        <v>2316</v>
      </c>
      <c r="D3784" s="37" t="s">
        <v>2320</v>
      </c>
      <c r="E3784" s="38" t="s">
        <v>9285</v>
      </c>
    </row>
    <row r="3785" spans="1:5" x14ac:dyDescent="0.2">
      <c r="A3785" s="39">
        <v>41203</v>
      </c>
      <c r="B3785" s="37" t="s">
        <v>9286</v>
      </c>
      <c r="C3785" s="37" t="s">
        <v>2316</v>
      </c>
      <c r="D3785" s="37" t="s">
        <v>2320</v>
      </c>
      <c r="E3785" s="38" t="s">
        <v>9287</v>
      </c>
    </row>
    <row r="3786" spans="1:5" x14ac:dyDescent="0.2">
      <c r="A3786" s="39">
        <v>41204</v>
      </c>
      <c r="B3786" s="37" t="s">
        <v>9288</v>
      </c>
      <c r="C3786" s="37" t="s">
        <v>2316</v>
      </c>
      <c r="D3786" s="37" t="s">
        <v>2320</v>
      </c>
      <c r="E3786" s="38" t="s">
        <v>9289</v>
      </c>
    </row>
    <row r="3787" spans="1:5" x14ac:dyDescent="0.2">
      <c r="A3787" s="39">
        <v>41210</v>
      </c>
      <c r="B3787" s="37" t="s">
        <v>9290</v>
      </c>
      <c r="C3787" s="37" t="s">
        <v>2316</v>
      </c>
      <c r="D3787" s="37" t="s">
        <v>2320</v>
      </c>
      <c r="E3787" s="38" t="s">
        <v>9291</v>
      </c>
    </row>
    <row r="3788" spans="1:5" x14ac:dyDescent="0.2">
      <c r="A3788" s="39">
        <v>41208</v>
      </c>
      <c r="B3788" s="37" t="s">
        <v>9292</v>
      </c>
      <c r="C3788" s="37" t="s">
        <v>2316</v>
      </c>
      <c r="D3788" s="37" t="s">
        <v>2320</v>
      </c>
      <c r="E3788" s="38" t="s">
        <v>9293</v>
      </c>
    </row>
    <row r="3789" spans="1:5" x14ac:dyDescent="0.2">
      <c r="A3789" s="39">
        <v>41211</v>
      </c>
      <c r="B3789" s="37" t="s">
        <v>9294</v>
      </c>
      <c r="C3789" s="37" t="s">
        <v>2316</v>
      </c>
      <c r="D3789" s="37" t="s">
        <v>2320</v>
      </c>
      <c r="E3789" s="38" t="s">
        <v>9295</v>
      </c>
    </row>
    <row r="3790" spans="1:5" x14ac:dyDescent="0.2">
      <c r="A3790" s="39">
        <v>13339</v>
      </c>
      <c r="B3790" s="37" t="s">
        <v>9296</v>
      </c>
      <c r="C3790" s="37" t="s">
        <v>2316</v>
      </c>
      <c r="D3790" s="37" t="s">
        <v>2320</v>
      </c>
      <c r="E3790" s="38" t="s">
        <v>9297</v>
      </c>
    </row>
    <row r="3791" spans="1:5" x14ac:dyDescent="0.2">
      <c r="A3791" s="39">
        <v>41213</v>
      </c>
      <c r="B3791" s="37" t="s">
        <v>9298</v>
      </c>
      <c r="C3791" s="37" t="s">
        <v>2316</v>
      </c>
      <c r="D3791" s="37" t="s">
        <v>2320</v>
      </c>
      <c r="E3791" s="38" t="s">
        <v>9299</v>
      </c>
    </row>
    <row r="3792" spans="1:5" x14ac:dyDescent="0.2">
      <c r="A3792" s="39">
        <v>41209</v>
      </c>
      <c r="B3792" s="37" t="s">
        <v>9300</v>
      </c>
      <c r="C3792" s="37" t="s">
        <v>2316</v>
      </c>
      <c r="D3792" s="37" t="s">
        <v>2320</v>
      </c>
      <c r="E3792" s="38" t="s">
        <v>9301</v>
      </c>
    </row>
    <row r="3793" spans="1:5" x14ac:dyDescent="0.2">
      <c r="A3793" s="39">
        <v>41216</v>
      </c>
      <c r="B3793" s="37" t="s">
        <v>9302</v>
      </c>
      <c r="C3793" s="37" t="s">
        <v>2316</v>
      </c>
      <c r="D3793" s="37" t="s">
        <v>2320</v>
      </c>
      <c r="E3793" s="38" t="s">
        <v>9303</v>
      </c>
    </row>
    <row r="3794" spans="1:5" x14ac:dyDescent="0.2">
      <c r="A3794" s="39">
        <v>41217</v>
      </c>
      <c r="B3794" s="37" t="s">
        <v>9304</v>
      </c>
      <c r="C3794" s="37" t="s">
        <v>2316</v>
      </c>
      <c r="D3794" s="37" t="s">
        <v>2320</v>
      </c>
      <c r="E3794" s="38" t="s">
        <v>9305</v>
      </c>
    </row>
    <row r="3795" spans="1:5" x14ac:dyDescent="0.2">
      <c r="A3795" s="39">
        <v>41218</v>
      </c>
      <c r="B3795" s="37" t="s">
        <v>9306</v>
      </c>
      <c r="C3795" s="37" t="s">
        <v>2316</v>
      </c>
      <c r="D3795" s="37" t="s">
        <v>2320</v>
      </c>
      <c r="E3795" s="38" t="s">
        <v>9307</v>
      </c>
    </row>
    <row r="3796" spans="1:5" x14ac:dyDescent="0.2">
      <c r="A3796" s="39">
        <v>41214</v>
      </c>
      <c r="B3796" s="37" t="s">
        <v>9308</v>
      </c>
      <c r="C3796" s="37" t="s">
        <v>2316</v>
      </c>
      <c r="D3796" s="37" t="s">
        <v>2320</v>
      </c>
      <c r="E3796" s="38" t="s">
        <v>9309</v>
      </c>
    </row>
    <row r="3797" spans="1:5" x14ac:dyDescent="0.2">
      <c r="A3797" s="39">
        <v>41215</v>
      </c>
      <c r="B3797" s="37" t="s">
        <v>9310</v>
      </c>
      <c r="C3797" s="37" t="s">
        <v>2316</v>
      </c>
      <c r="D3797" s="37" t="s">
        <v>2320</v>
      </c>
      <c r="E3797" s="38" t="s">
        <v>9311</v>
      </c>
    </row>
    <row r="3798" spans="1:5" x14ac:dyDescent="0.2">
      <c r="A3798" s="39">
        <v>41221</v>
      </c>
      <c r="B3798" s="37" t="s">
        <v>9312</v>
      </c>
      <c r="C3798" s="37" t="s">
        <v>2316</v>
      </c>
      <c r="D3798" s="37" t="s">
        <v>2320</v>
      </c>
      <c r="E3798" s="38" t="s">
        <v>9313</v>
      </c>
    </row>
    <row r="3799" spans="1:5" x14ac:dyDescent="0.2">
      <c r="A3799" s="39">
        <v>41222</v>
      </c>
      <c r="B3799" s="37" t="s">
        <v>9314</v>
      </c>
      <c r="C3799" s="37" t="s">
        <v>2316</v>
      </c>
      <c r="D3799" s="37" t="s">
        <v>2320</v>
      </c>
      <c r="E3799" s="38" t="s">
        <v>9315</v>
      </c>
    </row>
    <row r="3800" spans="1:5" x14ac:dyDescent="0.2">
      <c r="A3800" s="39">
        <v>41195</v>
      </c>
      <c r="B3800" s="37" t="s">
        <v>9316</v>
      </c>
      <c r="C3800" s="37" t="s">
        <v>2316</v>
      </c>
      <c r="D3800" s="37" t="s">
        <v>2320</v>
      </c>
      <c r="E3800" s="38" t="s">
        <v>9317</v>
      </c>
    </row>
    <row r="3801" spans="1:5" x14ac:dyDescent="0.2">
      <c r="A3801" s="39">
        <v>41198</v>
      </c>
      <c r="B3801" s="37" t="s">
        <v>9318</v>
      </c>
      <c r="C3801" s="37" t="s">
        <v>2316</v>
      </c>
      <c r="D3801" s="37" t="s">
        <v>2320</v>
      </c>
      <c r="E3801" s="38" t="s">
        <v>9319</v>
      </c>
    </row>
    <row r="3802" spans="1:5" x14ac:dyDescent="0.2">
      <c r="A3802" s="39">
        <v>41196</v>
      </c>
      <c r="B3802" s="37" t="s">
        <v>9320</v>
      </c>
      <c r="C3802" s="37" t="s">
        <v>2316</v>
      </c>
      <c r="D3802" s="37" t="s">
        <v>2320</v>
      </c>
      <c r="E3802" s="38" t="s">
        <v>9321</v>
      </c>
    </row>
    <row r="3803" spans="1:5" x14ac:dyDescent="0.2">
      <c r="A3803" s="39">
        <v>5033</v>
      </c>
      <c r="B3803" s="37" t="s">
        <v>9322</v>
      </c>
      <c r="C3803" s="37" t="s">
        <v>2316</v>
      </c>
      <c r="D3803" s="37" t="s">
        <v>2317</v>
      </c>
      <c r="E3803" s="38" t="s">
        <v>9323</v>
      </c>
    </row>
    <row r="3804" spans="1:5" x14ac:dyDescent="0.2">
      <c r="A3804" s="39">
        <v>41197</v>
      </c>
      <c r="B3804" s="37" t="s">
        <v>9324</v>
      </c>
      <c r="C3804" s="37" t="s">
        <v>2316</v>
      </c>
      <c r="D3804" s="37" t="s">
        <v>2320</v>
      </c>
      <c r="E3804" s="38" t="s">
        <v>9325</v>
      </c>
    </row>
    <row r="3805" spans="1:5" x14ac:dyDescent="0.2">
      <c r="A3805" s="39">
        <v>12388</v>
      </c>
      <c r="B3805" s="37" t="s">
        <v>9326</v>
      </c>
      <c r="C3805" s="37" t="s">
        <v>2316</v>
      </c>
      <c r="D3805" s="37" t="s">
        <v>2320</v>
      </c>
      <c r="E3805" s="38" t="s">
        <v>9327</v>
      </c>
    </row>
    <row r="3806" spans="1:5" x14ac:dyDescent="0.2">
      <c r="A3806" s="39">
        <v>2731</v>
      </c>
      <c r="B3806" s="37" t="s">
        <v>9328</v>
      </c>
      <c r="C3806" s="37" t="s">
        <v>2336</v>
      </c>
      <c r="D3806" s="37" t="s">
        <v>2320</v>
      </c>
      <c r="E3806" s="38" t="s">
        <v>9329</v>
      </c>
    </row>
    <row r="3807" spans="1:5" x14ac:dyDescent="0.2">
      <c r="A3807" s="39">
        <v>41457</v>
      </c>
      <c r="B3807" s="37" t="s">
        <v>9330</v>
      </c>
      <c r="C3807" s="37" t="s">
        <v>2316</v>
      </c>
      <c r="D3807" s="37" t="s">
        <v>2320</v>
      </c>
      <c r="E3807" s="38" t="s">
        <v>9331</v>
      </c>
    </row>
    <row r="3808" spans="1:5" x14ac:dyDescent="0.2">
      <c r="A3808" s="39">
        <v>41458</v>
      </c>
      <c r="B3808" s="37" t="s">
        <v>9332</v>
      </c>
      <c r="C3808" s="37" t="s">
        <v>2316</v>
      </c>
      <c r="D3808" s="37" t="s">
        <v>2320</v>
      </c>
      <c r="E3808" s="38" t="s">
        <v>9333</v>
      </c>
    </row>
    <row r="3809" spans="1:5" x14ac:dyDescent="0.2">
      <c r="A3809" s="39">
        <v>41459</v>
      </c>
      <c r="B3809" s="37" t="s">
        <v>9334</v>
      </c>
      <c r="C3809" s="37" t="s">
        <v>2316</v>
      </c>
      <c r="D3809" s="37" t="s">
        <v>2320</v>
      </c>
      <c r="E3809" s="38" t="s">
        <v>9335</v>
      </c>
    </row>
    <row r="3810" spans="1:5" x14ac:dyDescent="0.2">
      <c r="A3810" s="39">
        <v>41461</v>
      </c>
      <c r="B3810" s="37" t="s">
        <v>9336</v>
      </c>
      <c r="C3810" s="37" t="s">
        <v>2316</v>
      </c>
      <c r="D3810" s="37" t="s">
        <v>2320</v>
      </c>
      <c r="E3810" s="38" t="s">
        <v>9337</v>
      </c>
    </row>
    <row r="3811" spans="1:5" x14ac:dyDescent="0.2">
      <c r="A3811" s="39">
        <v>44537</v>
      </c>
      <c r="B3811" s="37" t="s">
        <v>9338</v>
      </c>
      <c r="C3811" s="37" t="s">
        <v>4465</v>
      </c>
      <c r="D3811" s="37" t="s">
        <v>2320</v>
      </c>
      <c r="E3811" s="38" t="s">
        <v>9339</v>
      </c>
    </row>
    <row r="3812" spans="1:5" x14ac:dyDescent="0.2">
      <c r="A3812" s="39">
        <v>11844</v>
      </c>
      <c r="B3812" s="37" t="s">
        <v>9340</v>
      </c>
      <c r="C3812" s="37" t="s">
        <v>2336</v>
      </c>
      <c r="D3812" s="37" t="s">
        <v>2320</v>
      </c>
      <c r="E3812" s="38" t="s">
        <v>9341</v>
      </c>
    </row>
    <row r="3813" spans="1:5" x14ac:dyDescent="0.2">
      <c r="A3813" s="39">
        <v>4465</v>
      </c>
      <c r="B3813" s="37" t="s">
        <v>9342</v>
      </c>
      <c r="C3813" s="37" t="s">
        <v>2336</v>
      </c>
      <c r="D3813" s="37" t="s">
        <v>2320</v>
      </c>
      <c r="E3813" s="38" t="s">
        <v>9343</v>
      </c>
    </row>
    <row r="3814" spans="1:5" x14ac:dyDescent="0.2">
      <c r="A3814" s="39">
        <v>35273</v>
      </c>
      <c r="B3814" s="37" t="s">
        <v>9344</v>
      </c>
      <c r="C3814" s="37" t="s">
        <v>2336</v>
      </c>
      <c r="D3814" s="37" t="s">
        <v>2320</v>
      </c>
      <c r="E3814" s="38" t="s">
        <v>9345</v>
      </c>
    </row>
    <row r="3815" spans="1:5" x14ac:dyDescent="0.2">
      <c r="A3815" s="39">
        <v>4470</v>
      </c>
      <c r="B3815" s="37" t="s">
        <v>9346</v>
      </c>
      <c r="C3815" s="37" t="s">
        <v>2336</v>
      </c>
      <c r="D3815" s="37" t="s">
        <v>2320</v>
      </c>
      <c r="E3815" s="38" t="s">
        <v>9347</v>
      </c>
    </row>
    <row r="3816" spans="1:5" x14ac:dyDescent="0.2">
      <c r="A3816" s="39">
        <v>20208</v>
      </c>
      <c r="B3816" s="37" t="s">
        <v>9348</v>
      </c>
      <c r="C3816" s="37" t="s">
        <v>2336</v>
      </c>
      <c r="D3816" s="37" t="s">
        <v>2320</v>
      </c>
      <c r="E3816" s="38" t="s">
        <v>9349</v>
      </c>
    </row>
    <row r="3817" spans="1:5" x14ac:dyDescent="0.2">
      <c r="A3817" s="39">
        <v>20204</v>
      </c>
      <c r="B3817" s="37" t="s">
        <v>9350</v>
      </c>
      <c r="C3817" s="37" t="s">
        <v>2336</v>
      </c>
      <c r="D3817" s="37" t="s">
        <v>2320</v>
      </c>
      <c r="E3817" s="38" t="s">
        <v>9033</v>
      </c>
    </row>
    <row r="3818" spans="1:5" x14ac:dyDescent="0.2">
      <c r="A3818" s="39">
        <v>4437</v>
      </c>
      <c r="B3818" s="37" t="s">
        <v>9351</v>
      </c>
      <c r="C3818" s="37" t="s">
        <v>2336</v>
      </c>
      <c r="D3818" s="37" t="s">
        <v>2320</v>
      </c>
      <c r="E3818" s="38" t="s">
        <v>9352</v>
      </c>
    </row>
    <row r="3819" spans="1:5" x14ac:dyDescent="0.2">
      <c r="A3819" s="39">
        <v>14580</v>
      </c>
      <c r="B3819" s="37" t="s">
        <v>9353</v>
      </c>
      <c r="C3819" s="37" t="s">
        <v>2336</v>
      </c>
      <c r="D3819" s="37" t="s">
        <v>2320</v>
      </c>
      <c r="E3819" s="38" t="s">
        <v>9352</v>
      </c>
    </row>
    <row r="3820" spans="1:5" x14ac:dyDescent="0.2">
      <c r="A3820" s="39">
        <v>40304</v>
      </c>
      <c r="B3820" s="37" t="s">
        <v>9354</v>
      </c>
      <c r="C3820" s="37" t="s">
        <v>2435</v>
      </c>
      <c r="D3820" s="37" t="s">
        <v>2320</v>
      </c>
      <c r="E3820" s="38" t="s">
        <v>9355</v>
      </c>
    </row>
    <row r="3821" spans="1:5" x14ac:dyDescent="0.2">
      <c r="A3821" s="39">
        <v>5065</v>
      </c>
      <c r="B3821" s="37" t="s">
        <v>9356</v>
      </c>
      <c r="C3821" s="37" t="s">
        <v>2435</v>
      </c>
      <c r="D3821" s="37" t="s">
        <v>2320</v>
      </c>
      <c r="E3821" s="38" t="s">
        <v>9357</v>
      </c>
    </row>
    <row r="3822" spans="1:5" x14ac:dyDescent="0.2">
      <c r="A3822" s="39">
        <v>5072</v>
      </c>
      <c r="B3822" s="37" t="s">
        <v>9358</v>
      </c>
      <c r="C3822" s="37" t="s">
        <v>2435</v>
      </c>
      <c r="D3822" s="37" t="s">
        <v>2320</v>
      </c>
      <c r="E3822" s="38" t="s">
        <v>4597</v>
      </c>
    </row>
    <row r="3823" spans="1:5" x14ac:dyDescent="0.2">
      <c r="A3823" s="39">
        <v>5066</v>
      </c>
      <c r="B3823" s="37" t="s">
        <v>9359</v>
      </c>
      <c r="C3823" s="37" t="s">
        <v>2435</v>
      </c>
      <c r="D3823" s="37" t="s">
        <v>2320</v>
      </c>
      <c r="E3823" s="38" t="s">
        <v>9360</v>
      </c>
    </row>
    <row r="3824" spans="1:5" x14ac:dyDescent="0.2">
      <c r="A3824" s="39">
        <v>5063</v>
      </c>
      <c r="B3824" s="37" t="s">
        <v>9361</v>
      </c>
      <c r="C3824" s="37" t="s">
        <v>2435</v>
      </c>
      <c r="D3824" s="37" t="s">
        <v>2320</v>
      </c>
      <c r="E3824" s="38" t="s">
        <v>9362</v>
      </c>
    </row>
    <row r="3825" spans="1:5" x14ac:dyDescent="0.2">
      <c r="A3825" s="39">
        <v>20247</v>
      </c>
      <c r="B3825" s="37" t="s">
        <v>9363</v>
      </c>
      <c r="C3825" s="37" t="s">
        <v>2435</v>
      </c>
      <c r="D3825" s="37" t="s">
        <v>2320</v>
      </c>
      <c r="E3825" s="38" t="s">
        <v>9364</v>
      </c>
    </row>
    <row r="3826" spans="1:5" x14ac:dyDescent="0.2">
      <c r="A3826" s="39">
        <v>5074</v>
      </c>
      <c r="B3826" s="37" t="s">
        <v>9365</v>
      </c>
      <c r="C3826" s="37" t="s">
        <v>2435</v>
      </c>
      <c r="D3826" s="37" t="s">
        <v>2320</v>
      </c>
      <c r="E3826" s="38" t="s">
        <v>9366</v>
      </c>
    </row>
    <row r="3827" spans="1:5" x14ac:dyDescent="0.2">
      <c r="A3827" s="39">
        <v>5067</v>
      </c>
      <c r="B3827" s="37" t="s">
        <v>9367</v>
      </c>
      <c r="C3827" s="37" t="s">
        <v>2435</v>
      </c>
      <c r="D3827" s="37" t="s">
        <v>2320</v>
      </c>
      <c r="E3827" s="38" t="s">
        <v>9368</v>
      </c>
    </row>
    <row r="3828" spans="1:5" x14ac:dyDescent="0.2">
      <c r="A3828" s="39">
        <v>5078</v>
      </c>
      <c r="B3828" s="37" t="s">
        <v>9369</v>
      </c>
      <c r="C3828" s="37" t="s">
        <v>2435</v>
      </c>
      <c r="D3828" s="37" t="s">
        <v>2320</v>
      </c>
      <c r="E3828" s="38" t="s">
        <v>9370</v>
      </c>
    </row>
    <row r="3829" spans="1:5" x14ac:dyDescent="0.2">
      <c r="A3829" s="39">
        <v>5068</v>
      </c>
      <c r="B3829" s="37" t="s">
        <v>9371</v>
      </c>
      <c r="C3829" s="37" t="s">
        <v>2435</v>
      </c>
      <c r="D3829" s="37" t="s">
        <v>2320</v>
      </c>
      <c r="E3829" s="38" t="s">
        <v>8528</v>
      </c>
    </row>
    <row r="3830" spans="1:5" x14ac:dyDescent="0.2">
      <c r="A3830" s="39">
        <v>5073</v>
      </c>
      <c r="B3830" s="37" t="s">
        <v>9372</v>
      </c>
      <c r="C3830" s="37" t="s">
        <v>2435</v>
      </c>
      <c r="D3830" s="37" t="s">
        <v>2320</v>
      </c>
      <c r="E3830" s="38" t="s">
        <v>4908</v>
      </c>
    </row>
    <row r="3831" spans="1:5" x14ac:dyDescent="0.2">
      <c r="A3831" s="39">
        <v>5069</v>
      </c>
      <c r="B3831" s="37" t="s">
        <v>9373</v>
      </c>
      <c r="C3831" s="37" t="s">
        <v>2435</v>
      </c>
      <c r="D3831" s="37" t="s">
        <v>2320</v>
      </c>
      <c r="E3831" s="38" t="s">
        <v>4908</v>
      </c>
    </row>
    <row r="3832" spans="1:5" x14ac:dyDescent="0.2">
      <c r="A3832" s="39">
        <v>5070</v>
      </c>
      <c r="B3832" s="37" t="s">
        <v>9374</v>
      </c>
      <c r="C3832" s="37" t="s">
        <v>2435</v>
      </c>
      <c r="D3832" s="37" t="s">
        <v>2320</v>
      </c>
      <c r="E3832" s="38" t="s">
        <v>7690</v>
      </c>
    </row>
    <row r="3833" spans="1:5" x14ac:dyDescent="0.2">
      <c r="A3833" s="39">
        <v>5071</v>
      </c>
      <c r="B3833" s="37" t="s">
        <v>9375</v>
      </c>
      <c r="C3833" s="37" t="s">
        <v>2435</v>
      </c>
      <c r="D3833" s="37" t="s">
        <v>2320</v>
      </c>
      <c r="E3833" s="38" t="s">
        <v>8528</v>
      </c>
    </row>
    <row r="3834" spans="1:5" x14ac:dyDescent="0.2">
      <c r="A3834" s="39">
        <v>5061</v>
      </c>
      <c r="B3834" s="37" t="s">
        <v>9376</v>
      </c>
      <c r="C3834" s="37" t="s">
        <v>2435</v>
      </c>
      <c r="D3834" s="37" t="s">
        <v>2317</v>
      </c>
      <c r="E3834" s="38" t="s">
        <v>4821</v>
      </c>
    </row>
    <row r="3835" spans="1:5" x14ac:dyDescent="0.2">
      <c r="A3835" s="39">
        <v>5075</v>
      </c>
      <c r="B3835" s="37" t="s">
        <v>9377</v>
      </c>
      <c r="C3835" s="37" t="s">
        <v>2435</v>
      </c>
      <c r="D3835" s="37" t="s">
        <v>2320</v>
      </c>
      <c r="E3835" s="38" t="s">
        <v>8528</v>
      </c>
    </row>
    <row r="3836" spans="1:5" x14ac:dyDescent="0.2">
      <c r="A3836" s="39">
        <v>39027</v>
      </c>
      <c r="B3836" s="37" t="s">
        <v>9378</v>
      </c>
      <c r="C3836" s="37" t="s">
        <v>2435</v>
      </c>
      <c r="D3836" s="37" t="s">
        <v>2320</v>
      </c>
      <c r="E3836" s="38" t="s">
        <v>9379</v>
      </c>
    </row>
    <row r="3837" spans="1:5" x14ac:dyDescent="0.2">
      <c r="A3837" s="39">
        <v>5062</v>
      </c>
      <c r="B3837" s="37" t="s">
        <v>9380</v>
      </c>
      <c r="C3837" s="37" t="s">
        <v>2435</v>
      </c>
      <c r="D3837" s="37" t="s">
        <v>2320</v>
      </c>
      <c r="E3837" s="38" t="s">
        <v>9381</v>
      </c>
    </row>
    <row r="3838" spans="1:5" x14ac:dyDescent="0.2">
      <c r="A3838" s="39">
        <v>40568</v>
      </c>
      <c r="B3838" s="37" t="s">
        <v>9382</v>
      </c>
      <c r="C3838" s="37" t="s">
        <v>2435</v>
      </c>
      <c r="D3838" s="37" t="s">
        <v>2320</v>
      </c>
      <c r="E3838" s="38" t="s">
        <v>9383</v>
      </c>
    </row>
    <row r="3839" spans="1:5" x14ac:dyDescent="0.2">
      <c r="A3839" s="39">
        <v>39026</v>
      </c>
      <c r="B3839" s="37" t="s">
        <v>9384</v>
      </c>
      <c r="C3839" s="37" t="s">
        <v>2435</v>
      </c>
      <c r="D3839" s="37" t="s">
        <v>2320</v>
      </c>
      <c r="E3839" s="38" t="s">
        <v>6997</v>
      </c>
    </row>
    <row r="3840" spans="1:5" x14ac:dyDescent="0.2">
      <c r="A3840" s="39">
        <v>42431</v>
      </c>
      <c r="B3840" s="37" t="s">
        <v>9385</v>
      </c>
      <c r="C3840" s="37" t="s">
        <v>2316</v>
      </c>
      <c r="D3840" s="37" t="s">
        <v>2320</v>
      </c>
      <c r="E3840" s="38" t="s">
        <v>9386</v>
      </c>
    </row>
    <row r="3841" spans="1:5" x14ac:dyDescent="0.2">
      <c r="A3841" s="39">
        <v>44074</v>
      </c>
      <c r="B3841" s="37" t="s">
        <v>9387</v>
      </c>
      <c r="C3841" s="37" t="s">
        <v>2438</v>
      </c>
      <c r="D3841" s="37" t="s">
        <v>2320</v>
      </c>
      <c r="E3841" s="38" t="s">
        <v>9388</v>
      </c>
    </row>
    <row r="3842" spans="1:5" x14ac:dyDescent="0.2">
      <c r="A3842" s="39">
        <v>44072</v>
      </c>
      <c r="B3842" s="37" t="s">
        <v>9389</v>
      </c>
      <c r="C3842" s="37" t="s">
        <v>2438</v>
      </c>
      <c r="D3842" s="37" t="s">
        <v>2320</v>
      </c>
      <c r="E3842" s="38" t="s">
        <v>9390</v>
      </c>
    </row>
    <row r="3843" spans="1:5" x14ac:dyDescent="0.2">
      <c r="A3843" s="39">
        <v>511</v>
      </c>
      <c r="B3843" s="37" t="s">
        <v>9391</v>
      </c>
      <c r="C3843" s="37" t="s">
        <v>2438</v>
      </c>
      <c r="D3843" s="37" t="s">
        <v>2317</v>
      </c>
      <c r="E3843" s="38" t="s">
        <v>9392</v>
      </c>
    </row>
    <row r="3844" spans="1:5" x14ac:dyDescent="0.2">
      <c r="A3844" s="39">
        <v>37540</v>
      </c>
      <c r="B3844" s="37" t="s">
        <v>9393</v>
      </c>
      <c r="C3844" s="37" t="s">
        <v>2316</v>
      </c>
      <c r="D3844" s="37" t="s">
        <v>2320</v>
      </c>
      <c r="E3844" s="38" t="s">
        <v>9394</v>
      </c>
    </row>
    <row r="3845" spans="1:5" x14ac:dyDescent="0.2">
      <c r="A3845" s="39">
        <v>37548</v>
      </c>
      <c r="B3845" s="37" t="s">
        <v>9395</v>
      </c>
      <c r="C3845" s="37" t="s">
        <v>2316</v>
      </c>
      <c r="D3845" s="37" t="s">
        <v>2320</v>
      </c>
      <c r="E3845" s="38" t="s">
        <v>9396</v>
      </c>
    </row>
    <row r="3846" spans="1:5" x14ac:dyDescent="0.2">
      <c r="A3846" s="39">
        <v>39828</v>
      </c>
      <c r="B3846" s="37" t="s">
        <v>9397</v>
      </c>
      <c r="C3846" s="37" t="s">
        <v>2316</v>
      </c>
      <c r="D3846" s="37" t="s">
        <v>2320</v>
      </c>
      <c r="E3846" s="38" t="s">
        <v>9398</v>
      </c>
    </row>
    <row r="3847" spans="1:5" x14ac:dyDescent="0.2">
      <c r="A3847" s="39">
        <v>12273</v>
      </c>
      <c r="B3847" s="37" t="s">
        <v>9399</v>
      </c>
      <c r="C3847" s="37" t="s">
        <v>2316</v>
      </c>
      <c r="D3847" s="37" t="s">
        <v>2320</v>
      </c>
      <c r="E3847" s="38" t="s">
        <v>9400</v>
      </c>
    </row>
    <row r="3848" spans="1:5" x14ac:dyDescent="0.2">
      <c r="A3848" s="39">
        <v>38392</v>
      </c>
      <c r="B3848" s="37" t="s">
        <v>9401</v>
      </c>
      <c r="C3848" s="37" t="s">
        <v>2316</v>
      </c>
      <c r="D3848" s="37" t="s">
        <v>2320</v>
      </c>
      <c r="E3848" s="38" t="s">
        <v>9402</v>
      </c>
    </row>
    <row r="3849" spans="1:5" x14ac:dyDescent="0.2">
      <c r="A3849" s="39">
        <v>11735</v>
      </c>
      <c r="B3849" s="37" t="s">
        <v>9403</v>
      </c>
      <c r="C3849" s="37" t="s">
        <v>2316</v>
      </c>
      <c r="D3849" s="37" t="s">
        <v>2320</v>
      </c>
      <c r="E3849" s="38" t="s">
        <v>9404</v>
      </c>
    </row>
    <row r="3850" spans="1:5" x14ac:dyDescent="0.2">
      <c r="A3850" s="39">
        <v>11737</v>
      </c>
      <c r="B3850" s="37" t="s">
        <v>9405</v>
      </c>
      <c r="C3850" s="37" t="s">
        <v>2316</v>
      </c>
      <c r="D3850" s="37" t="s">
        <v>2320</v>
      </c>
      <c r="E3850" s="38" t="s">
        <v>5068</v>
      </c>
    </row>
    <row r="3851" spans="1:5" x14ac:dyDescent="0.2">
      <c r="A3851" s="39">
        <v>11738</v>
      </c>
      <c r="B3851" s="37" t="s">
        <v>9406</v>
      </c>
      <c r="C3851" s="37" t="s">
        <v>2316</v>
      </c>
      <c r="D3851" s="37" t="s">
        <v>2320</v>
      </c>
      <c r="E3851" s="38" t="s">
        <v>9407</v>
      </c>
    </row>
    <row r="3852" spans="1:5" x14ac:dyDescent="0.2">
      <c r="A3852" s="39">
        <v>36143</v>
      </c>
      <c r="B3852" s="37" t="s">
        <v>9408</v>
      </c>
      <c r="C3852" s="37" t="s">
        <v>2316</v>
      </c>
      <c r="D3852" s="37" t="s">
        <v>2320</v>
      </c>
      <c r="E3852" s="38" t="s">
        <v>5777</v>
      </c>
    </row>
    <row r="3853" spans="1:5" x14ac:dyDescent="0.2">
      <c r="A3853" s="39">
        <v>36142</v>
      </c>
      <c r="B3853" s="37" t="s">
        <v>9409</v>
      </c>
      <c r="C3853" s="37" t="s">
        <v>2316</v>
      </c>
      <c r="D3853" s="37" t="s">
        <v>2320</v>
      </c>
      <c r="E3853" s="38" t="s">
        <v>7537</v>
      </c>
    </row>
    <row r="3854" spans="1:5" x14ac:dyDescent="0.2">
      <c r="A3854" s="39">
        <v>36146</v>
      </c>
      <c r="B3854" s="37" t="s">
        <v>9410</v>
      </c>
      <c r="C3854" s="37" t="s">
        <v>2316</v>
      </c>
      <c r="D3854" s="37" t="s">
        <v>2320</v>
      </c>
      <c r="E3854" s="38" t="s">
        <v>9411</v>
      </c>
    </row>
    <row r="3855" spans="1:5" x14ac:dyDescent="0.2">
      <c r="A3855" s="39">
        <v>39015</v>
      </c>
      <c r="B3855" s="37" t="s">
        <v>9412</v>
      </c>
      <c r="C3855" s="37" t="s">
        <v>2316</v>
      </c>
      <c r="D3855" s="37" t="s">
        <v>2317</v>
      </c>
      <c r="E3855" s="38" t="s">
        <v>3084</v>
      </c>
    </row>
    <row r="3856" spans="1:5" x14ac:dyDescent="0.2">
      <c r="A3856" s="39">
        <v>38377</v>
      </c>
      <c r="B3856" s="37" t="s">
        <v>9413</v>
      </c>
      <c r="C3856" s="37" t="s">
        <v>2316</v>
      </c>
      <c r="D3856" s="37" t="s">
        <v>2320</v>
      </c>
      <c r="E3856" s="38" t="s">
        <v>9414</v>
      </c>
    </row>
    <row r="3857" spans="1:5" x14ac:dyDescent="0.2">
      <c r="A3857" s="39">
        <v>38376</v>
      </c>
      <c r="B3857" s="37" t="s">
        <v>9415</v>
      </c>
      <c r="C3857" s="37" t="s">
        <v>2316</v>
      </c>
      <c r="D3857" s="37" t="s">
        <v>2320</v>
      </c>
      <c r="E3857" s="38" t="s">
        <v>9416</v>
      </c>
    </row>
    <row r="3858" spans="1:5" x14ac:dyDescent="0.2">
      <c r="A3858" s="39">
        <v>38116</v>
      </c>
      <c r="B3858" s="37" t="s">
        <v>9417</v>
      </c>
      <c r="C3858" s="37" t="s">
        <v>2316</v>
      </c>
      <c r="D3858" s="37" t="s">
        <v>2320</v>
      </c>
      <c r="E3858" s="38" t="s">
        <v>9418</v>
      </c>
    </row>
    <row r="3859" spans="1:5" x14ac:dyDescent="0.2">
      <c r="A3859" s="39">
        <v>38066</v>
      </c>
      <c r="B3859" s="37" t="s">
        <v>9419</v>
      </c>
      <c r="C3859" s="37" t="s">
        <v>2316</v>
      </c>
      <c r="D3859" s="37" t="s">
        <v>2320</v>
      </c>
      <c r="E3859" s="38" t="s">
        <v>5273</v>
      </c>
    </row>
    <row r="3860" spans="1:5" x14ac:dyDescent="0.2">
      <c r="A3860" s="39">
        <v>38117</v>
      </c>
      <c r="B3860" s="37" t="s">
        <v>9420</v>
      </c>
      <c r="C3860" s="37" t="s">
        <v>2316</v>
      </c>
      <c r="D3860" s="37" t="s">
        <v>2320</v>
      </c>
      <c r="E3860" s="38" t="s">
        <v>9421</v>
      </c>
    </row>
    <row r="3861" spans="1:5" x14ac:dyDescent="0.2">
      <c r="A3861" s="39">
        <v>38067</v>
      </c>
      <c r="B3861" s="37" t="s">
        <v>9422</v>
      </c>
      <c r="C3861" s="37" t="s">
        <v>2316</v>
      </c>
      <c r="D3861" s="37" t="s">
        <v>2320</v>
      </c>
      <c r="E3861" s="38" t="s">
        <v>4008</v>
      </c>
    </row>
    <row r="3862" spans="1:5" x14ac:dyDescent="0.2">
      <c r="A3862" s="39">
        <v>11522</v>
      </c>
      <c r="B3862" s="37" t="s">
        <v>9423</v>
      </c>
      <c r="C3862" s="37" t="s">
        <v>2316</v>
      </c>
      <c r="D3862" s="37" t="s">
        <v>2320</v>
      </c>
      <c r="E3862" s="38" t="s">
        <v>9424</v>
      </c>
    </row>
    <row r="3863" spans="1:5" x14ac:dyDescent="0.2">
      <c r="A3863" s="39">
        <v>43600</v>
      </c>
      <c r="B3863" s="37" t="s">
        <v>9425</v>
      </c>
      <c r="C3863" s="37" t="s">
        <v>2316</v>
      </c>
      <c r="D3863" s="37" t="s">
        <v>2320</v>
      </c>
      <c r="E3863" s="38" t="s">
        <v>9426</v>
      </c>
    </row>
    <row r="3864" spans="1:5" x14ac:dyDescent="0.2">
      <c r="A3864" s="39">
        <v>5080</v>
      </c>
      <c r="B3864" s="37" t="s">
        <v>9427</v>
      </c>
      <c r="C3864" s="37" t="s">
        <v>2316</v>
      </c>
      <c r="D3864" s="37" t="s">
        <v>2320</v>
      </c>
      <c r="E3864" s="38" t="s">
        <v>9428</v>
      </c>
    </row>
    <row r="3865" spans="1:5" x14ac:dyDescent="0.2">
      <c r="A3865" s="39">
        <v>38168</v>
      </c>
      <c r="B3865" s="37" t="s">
        <v>9429</v>
      </c>
      <c r="C3865" s="37" t="s">
        <v>2316</v>
      </c>
      <c r="D3865" s="37" t="s">
        <v>2320</v>
      </c>
      <c r="E3865" s="38" t="s">
        <v>9430</v>
      </c>
    </row>
    <row r="3866" spans="1:5" x14ac:dyDescent="0.2">
      <c r="A3866" s="39">
        <v>43601</v>
      </c>
      <c r="B3866" s="37" t="s">
        <v>9431</v>
      </c>
      <c r="C3866" s="37" t="s">
        <v>2316</v>
      </c>
      <c r="D3866" s="37" t="s">
        <v>2320</v>
      </c>
      <c r="E3866" s="38" t="s">
        <v>9432</v>
      </c>
    </row>
    <row r="3867" spans="1:5" x14ac:dyDescent="0.2">
      <c r="A3867" s="39">
        <v>13393</v>
      </c>
      <c r="B3867" s="37" t="s">
        <v>9433</v>
      </c>
      <c r="C3867" s="37" t="s">
        <v>2316</v>
      </c>
      <c r="D3867" s="37" t="s">
        <v>2320</v>
      </c>
      <c r="E3867" s="38" t="s">
        <v>9434</v>
      </c>
    </row>
    <row r="3868" spans="1:5" x14ac:dyDescent="0.2">
      <c r="A3868" s="39">
        <v>13395</v>
      </c>
      <c r="B3868" s="37" t="s">
        <v>9435</v>
      </c>
      <c r="C3868" s="37" t="s">
        <v>2316</v>
      </c>
      <c r="D3868" s="37" t="s">
        <v>2320</v>
      </c>
      <c r="E3868" s="38" t="s">
        <v>9436</v>
      </c>
    </row>
    <row r="3869" spans="1:5" x14ac:dyDescent="0.2">
      <c r="A3869" s="39">
        <v>12039</v>
      </c>
      <c r="B3869" s="37" t="s">
        <v>9437</v>
      </c>
      <c r="C3869" s="37" t="s">
        <v>2316</v>
      </c>
      <c r="D3869" s="37" t="s">
        <v>2320</v>
      </c>
      <c r="E3869" s="38" t="s">
        <v>9438</v>
      </c>
    </row>
    <row r="3870" spans="1:5" x14ac:dyDescent="0.2">
      <c r="A3870" s="39">
        <v>13396</v>
      </c>
      <c r="B3870" s="37" t="s">
        <v>9439</v>
      </c>
      <c r="C3870" s="37" t="s">
        <v>2316</v>
      </c>
      <c r="D3870" s="37" t="s">
        <v>2320</v>
      </c>
      <c r="E3870" s="38" t="s">
        <v>9440</v>
      </c>
    </row>
    <row r="3871" spans="1:5" x14ac:dyDescent="0.2">
      <c r="A3871" s="39">
        <v>12041</v>
      </c>
      <c r="B3871" s="37" t="s">
        <v>9441</v>
      </c>
      <c r="C3871" s="37" t="s">
        <v>2316</v>
      </c>
      <c r="D3871" s="37" t="s">
        <v>2320</v>
      </c>
      <c r="E3871" s="38" t="s">
        <v>9442</v>
      </c>
    </row>
    <row r="3872" spans="1:5" x14ac:dyDescent="0.2">
      <c r="A3872" s="39">
        <v>12043</v>
      </c>
      <c r="B3872" s="37" t="s">
        <v>9443</v>
      </c>
      <c r="C3872" s="37" t="s">
        <v>2316</v>
      </c>
      <c r="D3872" s="37" t="s">
        <v>2320</v>
      </c>
      <c r="E3872" s="38" t="s">
        <v>9444</v>
      </c>
    </row>
    <row r="3873" spans="1:5" x14ac:dyDescent="0.2">
      <c r="A3873" s="39">
        <v>39762</v>
      </c>
      <c r="B3873" s="37" t="s">
        <v>9445</v>
      </c>
      <c r="C3873" s="37" t="s">
        <v>2316</v>
      </c>
      <c r="D3873" s="37" t="s">
        <v>2320</v>
      </c>
      <c r="E3873" s="38" t="s">
        <v>9446</v>
      </c>
    </row>
    <row r="3874" spans="1:5" x14ac:dyDescent="0.2">
      <c r="A3874" s="39">
        <v>12042</v>
      </c>
      <c r="B3874" s="37" t="s">
        <v>9447</v>
      </c>
      <c r="C3874" s="37" t="s">
        <v>2316</v>
      </c>
      <c r="D3874" s="37" t="s">
        <v>2320</v>
      </c>
      <c r="E3874" s="38" t="s">
        <v>9448</v>
      </c>
    </row>
    <row r="3875" spans="1:5" x14ac:dyDescent="0.2">
      <c r="A3875" s="39">
        <v>39763</v>
      </c>
      <c r="B3875" s="37" t="s">
        <v>9449</v>
      </c>
      <c r="C3875" s="37" t="s">
        <v>2316</v>
      </c>
      <c r="D3875" s="37" t="s">
        <v>2320</v>
      </c>
      <c r="E3875" s="38" t="s">
        <v>9450</v>
      </c>
    </row>
    <row r="3876" spans="1:5" x14ac:dyDescent="0.2">
      <c r="A3876" s="39">
        <v>39760</v>
      </c>
      <c r="B3876" s="37" t="s">
        <v>9451</v>
      </c>
      <c r="C3876" s="37" t="s">
        <v>2316</v>
      </c>
      <c r="D3876" s="37" t="s">
        <v>2320</v>
      </c>
      <c r="E3876" s="38" t="s">
        <v>9452</v>
      </c>
    </row>
    <row r="3877" spans="1:5" x14ac:dyDescent="0.2">
      <c r="A3877" s="39">
        <v>39756</v>
      </c>
      <c r="B3877" s="37" t="s">
        <v>9453</v>
      </c>
      <c r="C3877" s="37" t="s">
        <v>2316</v>
      </c>
      <c r="D3877" s="37" t="s">
        <v>2320</v>
      </c>
      <c r="E3877" s="38" t="s">
        <v>9454</v>
      </c>
    </row>
    <row r="3878" spans="1:5" x14ac:dyDescent="0.2">
      <c r="A3878" s="39">
        <v>12038</v>
      </c>
      <c r="B3878" s="37" t="s">
        <v>9455</v>
      </c>
      <c r="C3878" s="37" t="s">
        <v>2316</v>
      </c>
      <c r="D3878" s="37" t="s">
        <v>2320</v>
      </c>
      <c r="E3878" s="38" t="s">
        <v>9456</v>
      </c>
    </row>
    <row r="3879" spans="1:5" x14ac:dyDescent="0.2">
      <c r="A3879" s="39">
        <v>39757</v>
      </c>
      <c r="B3879" s="37" t="s">
        <v>9457</v>
      </c>
      <c r="C3879" s="37" t="s">
        <v>2316</v>
      </c>
      <c r="D3879" s="37" t="s">
        <v>2320</v>
      </c>
      <c r="E3879" s="38" t="s">
        <v>9458</v>
      </c>
    </row>
    <row r="3880" spans="1:5" x14ac:dyDescent="0.2">
      <c r="A3880" s="39">
        <v>39758</v>
      </c>
      <c r="B3880" s="37" t="s">
        <v>9459</v>
      </c>
      <c r="C3880" s="37" t="s">
        <v>2316</v>
      </c>
      <c r="D3880" s="37" t="s">
        <v>2320</v>
      </c>
      <c r="E3880" s="38" t="s">
        <v>9460</v>
      </c>
    </row>
    <row r="3881" spans="1:5" x14ac:dyDescent="0.2">
      <c r="A3881" s="39">
        <v>39759</v>
      </c>
      <c r="B3881" s="37" t="s">
        <v>9461</v>
      </c>
      <c r="C3881" s="37" t="s">
        <v>2316</v>
      </c>
      <c r="D3881" s="37" t="s">
        <v>2320</v>
      </c>
      <c r="E3881" s="38" t="s">
        <v>9462</v>
      </c>
    </row>
    <row r="3882" spans="1:5" x14ac:dyDescent="0.2">
      <c r="A3882" s="39">
        <v>39761</v>
      </c>
      <c r="B3882" s="37" t="s">
        <v>9463</v>
      </c>
      <c r="C3882" s="37" t="s">
        <v>2316</v>
      </c>
      <c r="D3882" s="37" t="s">
        <v>2320</v>
      </c>
      <c r="E3882" s="38" t="s">
        <v>9464</v>
      </c>
    </row>
    <row r="3883" spans="1:5" x14ac:dyDescent="0.2">
      <c r="A3883" s="39">
        <v>39805</v>
      </c>
      <c r="B3883" s="37" t="s">
        <v>9465</v>
      </c>
      <c r="C3883" s="37" t="s">
        <v>2316</v>
      </c>
      <c r="D3883" s="37" t="s">
        <v>2320</v>
      </c>
      <c r="E3883" s="38" t="s">
        <v>9466</v>
      </c>
    </row>
    <row r="3884" spans="1:5" x14ac:dyDescent="0.2">
      <c r="A3884" s="39">
        <v>39806</v>
      </c>
      <c r="B3884" s="37" t="s">
        <v>9467</v>
      </c>
      <c r="C3884" s="37" t="s">
        <v>2316</v>
      </c>
      <c r="D3884" s="37" t="s">
        <v>2320</v>
      </c>
      <c r="E3884" s="38" t="s">
        <v>9468</v>
      </c>
    </row>
    <row r="3885" spans="1:5" x14ac:dyDescent="0.2">
      <c r="A3885" s="39">
        <v>39807</v>
      </c>
      <c r="B3885" s="37" t="s">
        <v>9469</v>
      </c>
      <c r="C3885" s="37" t="s">
        <v>2316</v>
      </c>
      <c r="D3885" s="37" t="s">
        <v>2320</v>
      </c>
      <c r="E3885" s="38" t="s">
        <v>9470</v>
      </c>
    </row>
    <row r="3886" spans="1:5" x14ac:dyDescent="0.2">
      <c r="A3886" s="39">
        <v>43100</v>
      </c>
      <c r="B3886" s="37" t="s">
        <v>9471</v>
      </c>
      <c r="C3886" s="37" t="s">
        <v>2316</v>
      </c>
      <c r="D3886" s="37" t="s">
        <v>2320</v>
      </c>
      <c r="E3886" s="38" t="s">
        <v>9472</v>
      </c>
    </row>
    <row r="3887" spans="1:5" x14ac:dyDescent="0.2">
      <c r="A3887" s="39">
        <v>39804</v>
      </c>
      <c r="B3887" s="37" t="s">
        <v>9473</v>
      </c>
      <c r="C3887" s="37" t="s">
        <v>2316</v>
      </c>
      <c r="D3887" s="37" t="s">
        <v>2320</v>
      </c>
      <c r="E3887" s="38" t="s">
        <v>9474</v>
      </c>
    </row>
    <row r="3888" spans="1:5" x14ac:dyDescent="0.2">
      <c r="A3888" s="39">
        <v>39796</v>
      </c>
      <c r="B3888" s="37" t="s">
        <v>9475</v>
      </c>
      <c r="C3888" s="37" t="s">
        <v>2316</v>
      </c>
      <c r="D3888" s="37" t="s">
        <v>2320</v>
      </c>
      <c r="E3888" s="38" t="s">
        <v>9476</v>
      </c>
    </row>
    <row r="3889" spans="1:5" x14ac:dyDescent="0.2">
      <c r="A3889" s="39">
        <v>39797</v>
      </c>
      <c r="B3889" s="37" t="s">
        <v>9477</v>
      </c>
      <c r="C3889" s="37" t="s">
        <v>2316</v>
      </c>
      <c r="D3889" s="37" t="s">
        <v>2317</v>
      </c>
      <c r="E3889" s="38" t="s">
        <v>9478</v>
      </c>
    </row>
    <row r="3890" spans="1:5" x14ac:dyDescent="0.2">
      <c r="A3890" s="39">
        <v>39798</v>
      </c>
      <c r="B3890" s="37" t="s">
        <v>9479</v>
      </c>
      <c r="C3890" s="37" t="s">
        <v>2316</v>
      </c>
      <c r="D3890" s="37" t="s">
        <v>2320</v>
      </c>
      <c r="E3890" s="38" t="s">
        <v>9480</v>
      </c>
    </row>
    <row r="3891" spans="1:5" x14ac:dyDescent="0.2">
      <c r="A3891" s="39">
        <v>39794</v>
      </c>
      <c r="B3891" s="37" t="s">
        <v>9481</v>
      </c>
      <c r="C3891" s="37" t="s">
        <v>2316</v>
      </c>
      <c r="D3891" s="37" t="s">
        <v>2320</v>
      </c>
      <c r="E3891" s="38" t="s">
        <v>9482</v>
      </c>
    </row>
    <row r="3892" spans="1:5" x14ac:dyDescent="0.2">
      <c r="A3892" s="39">
        <v>39795</v>
      </c>
      <c r="B3892" s="37" t="s">
        <v>9483</v>
      </c>
      <c r="C3892" s="37" t="s">
        <v>2316</v>
      </c>
      <c r="D3892" s="37" t="s">
        <v>2320</v>
      </c>
      <c r="E3892" s="38" t="s">
        <v>9484</v>
      </c>
    </row>
    <row r="3893" spans="1:5" x14ac:dyDescent="0.2">
      <c r="A3893" s="39">
        <v>39799</v>
      </c>
      <c r="B3893" s="37" t="s">
        <v>9485</v>
      </c>
      <c r="C3893" s="37" t="s">
        <v>2316</v>
      </c>
      <c r="D3893" s="37" t="s">
        <v>2320</v>
      </c>
      <c r="E3893" s="38" t="s">
        <v>9486</v>
      </c>
    </row>
    <row r="3894" spans="1:5" x14ac:dyDescent="0.2">
      <c r="A3894" s="39">
        <v>39801</v>
      </c>
      <c r="B3894" s="37" t="s">
        <v>9487</v>
      </c>
      <c r="C3894" s="37" t="s">
        <v>2316</v>
      </c>
      <c r="D3894" s="37" t="s">
        <v>2320</v>
      </c>
      <c r="E3894" s="38" t="s">
        <v>9488</v>
      </c>
    </row>
    <row r="3895" spans="1:5" x14ac:dyDescent="0.2">
      <c r="A3895" s="39">
        <v>39802</v>
      </c>
      <c r="B3895" s="37" t="s">
        <v>9489</v>
      </c>
      <c r="C3895" s="37" t="s">
        <v>2316</v>
      </c>
      <c r="D3895" s="37" t="s">
        <v>2320</v>
      </c>
      <c r="E3895" s="38" t="s">
        <v>9490</v>
      </c>
    </row>
    <row r="3896" spans="1:5" x14ac:dyDescent="0.2">
      <c r="A3896" s="39">
        <v>39803</v>
      </c>
      <c r="B3896" s="37" t="s">
        <v>9491</v>
      </c>
      <c r="C3896" s="37" t="s">
        <v>2316</v>
      </c>
      <c r="D3896" s="37" t="s">
        <v>2320</v>
      </c>
      <c r="E3896" s="38" t="s">
        <v>9492</v>
      </c>
    </row>
    <row r="3897" spans="1:5" x14ac:dyDescent="0.2">
      <c r="A3897" s="39">
        <v>39800</v>
      </c>
      <c r="B3897" s="37" t="s">
        <v>9493</v>
      </c>
      <c r="C3897" s="37" t="s">
        <v>2316</v>
      </c>
      <c r="D3897" s="37" t="s">
        <v>2320</v>
      </c>
      <c r="E3897" s="38" t="s">
        <v>9494</v>
      </c>
    </row>
    <row r="3898" spans="1:5" x14ac:dyDescent="0.2">
      <c r="A3898" s="39">
        <v>21059</v>
      </c>
      <c r="B3898" s="37" t="s">
        <v>9495</v>
      </c>
      <c r="C3898" s="37" t="s">
        <v>2316</v>
      </c>
      <c r="D3898" s="37" t="s">
        <v>2320</v>
      </c>
      <c r="E3898" s="38" t="s">
        <v>9496</v>
      </c>
    </row>
    <row r="3899" spans="1:5" x14ac:dyDescent="0.2">
      <c r="A3899" s="39">
        <v>11234</v>
      </c>
      <c r="B3899" s="37" t="s">
        <v>9497</v>
      </c>
      <c r="C3899" s="37" t="s">
        <v>2316</v>
      </c>
      <c r="D3899" s="37" t="s">
        <v>2320</v>
      </c>
      <c r="E3899" s="38" t="s">
        <v>9498</v>
      </c>
    </row>
    <row r="3900" spans="1:5" x14ac:dyDescent="0.2">
      <c r="A3900" s="39">
        <v>21060</v>
      </c>
      <c r="B3900" s="37" t="s">
        <v>9499</v>
      </c>
      <c r="C3900" s="37" t="s">
        <v>2316</v>
      </c>
      <c r="D3900" s="37" t="s">
        <v>2320</v>
      </c>
      <c r="E3900" s="38" t="s">
        <v>9500</v>
      </c>
    </row>
    <row r="3901" spans="1:5" x14ac:dyDescent="0.2">
      <c r="A3901" s="39">
        <v>21061</v>
      </c>
      <c r="B3901" s="37" t="s">
        <v>9501</v>
      </c>
      <c r="C3901" s="37" t="s">
        <v>2316</v>
      </c>
      <c r="D3901" s="37" t="s">
        <v>2320</v>
      </c>
      <c r="E3901" s="38" t="s">
        <v>9502</v>
      </c>
    </row>
    <row r="3902" spans="1:5" x14ac:dyDescent="0.2">
      <c r="A3902" s="39">
        <v>21062</v>
      </c>
      <c r="B3902" s="37" t="s">
        <v>9503</v>
      </c>
      <c r="C3902" s="37" t="s">
        <v>2316</v>
      </c>
      <c r="D3902" s="37" t="s">
        <v>2320</v>
      </c>
      <c r="E3902" s="38" t="s">
        <v>9504</v>
      </c>
    </row>
    <row r="3903" spans="1:5" x14ac:dyDescent="0.2">
      <c r="A3903" s="39">
        <v>11708</v>
      </c>
      <c r="B3903" s="37" t="s">
        <v>9505</v>
      </c>
      <c r="C3903" s="37" t="s">
        <v>2316</v>
      </c>
      <c r="D3903" s="37" t="s">
        <v>2320</v>
      </c>
      <c r="E3903" s="38" t="s">
        <v>3765</v>
      </c>
    </row>
    <row r="3904" spans="1:5" x14ac:dyDescent="0.2">
      <c r="A3904" s="39">
        <v>11709</v>
      </c>
      <c r="B3904" s="37" t="s">
        <v>9506</v>
      </c>
      <c r="C3904" s="37" t="s">
        <v>2316</v>
      </c>
      <c r="D3904" s="37" t="s">
        <v>2320</v>
      </c>
      <c r="E3904" s="38" t="s">
        <v>9507</v>
      </c>
    </row>
    <row r="3905" spans="1:5" x14ac:dyDescent="0.2">
      <c r="A3905" s="39">
        <v>11710</v>
      </c>
      <c r="B3905" s="37" t="s">
        <v>9508</v>
      </c>
      <c r="C3905" s="37" t="s">
        <v>2316</v>
      </c>
      <c r="D3905" s="37" t="s">
        <v>2320</v>
      </c>
      <c r="E3905" s="38" t="s">
        <v>9509</v>
      </c>
    </row>
    <row r="3906" spans="1:5" x14ac:dyDescent="0.2">
      <c r="A3906" s="39">
        <v>11707</v>
      </c>
      <c r="B3906" s="37" t="s">
        <v>9510</v>
      </c>
      <c r="C3906" s="37" t="s">
        <v>2316</v>
      </c>
      <c r="D3906" s="37" t="s">
        <v>2320</v>
      </c>
      <c r="E3906" s="38" t="s">
        <v>2789</v>
      </c>
    </row>
    <row r="3907" spans="1:5" x14ac:dyDescent="0.2">
      <c r="A3907" s="39">
        <v>5102</v>
      </c>
      <c r="B3907" s="37" t="s">
        <v>9511</v>
      </c>
      <c r="C3907" s="37" t="s">
        <v>2316</v>
      </c>
      <c r="D3907" s="37" t="s">
        <v>2320</v>
      </c>
      <c r="E3907" s="38" t="s">
        <v>9512</v>
      </c>
    </row>
    <row r="3908" spans="1:5" x14ac:dyDescent="0.2">
      <c r="A3908" s="39">
        <v>11739</v>
      </c>
      <c r="B3908" s="37" t="s">
        <v>9513</v>
      </c>
      <c r="C3908" s="37" t="s">
        <v>2316</v>
      </c>
      <c r="D3908" s="37" t="s">
        <v>2320</v>
      </c>
      <c r="E3908" s="38" t="s">
        <v>4945</v>
      </c>
    </row>
    <row r="3909" spans="1:5" x14ac:dyDescent="0.2">
      <c r="A3909" s="39">
        <v>11711</v>
      </c>
      <c r="B3909" s="37" t="s">
        <v>9514</v>
      </c>
      <c r="C3909" s="37" t="s">
        <v>2316</v>
      </c>
      <c r="D3909" s="37" t="s">
        <v>2320</v>
      </c>
      <c r="E3909" s="38" t="s">
        <v>9515</v>
      </c>
    </row>
    <row r="3910" spans="1:5" x14ac:dyDescent="0.2">
      <c r="A3910" s="39">
        <v>11741</v>
      </c>
      <c r="B3910" s="37" t="s">
        <v>9516</v>
      </c>
      <c r="C3910" s="37" t="s">
        <v>2316</v>
      </c>
      <c r="D3910" s="37" t="s">
        <v>2320</v>
      </c>
      <c r="E3910" s="38" t="s">
        <v>8484</v>
      </c>
    </row>
    <row r="3911" spans="1:5" x14ac:dyDescent="0.2">
      <c r="A3911" s="39">
        <v>11745</v>
      </c>
      <c r="B3911" s="37" t="s">
        <v>9517</v>
      </c>
      <c r="C3911" s="37" t="s">
        <v>2316</v>
      </c>
      <c r="D3911" s="37" t="s">
        <v>2320</v>
      </c>
      <c r="E3911" s="38" t="s">
        <v>9518</v>
      </c>
    </row>
    <row r="3912" spans="1:5" x14ac:dyDescent="0.2">
      <c r="A3912" s="39">
        <v>11743</v>
      </c>
      <c r="B3912" s="37" t="s">
        <v>9519</v>
      </c>
      <c r="C3912" s="37" t="s">
        <v>2316</v>
      </c>
      <c r="D3912" s="37" t="s">
        <v>2320</v>
      </c>
      <c r="E3912" s="38" t="s">
        <v>4676</v>
      </c>
    </row>
    <row r="3913" spans="1:5" x14ac:dyDescent="0.2">
      <c r="A3913" s="39">
        <v>40985</v>
      </c>
      <c r="B3913" s="37" t="s">
        <v>9520</v>
      </c>
      <c r="C3913" s="37" t="s">
        <v>2663</v>
      </c>
      <c r="D3913" s="37" t="s">
        <v>2320</v>
      </c>
      <c r="E3913" s="38" t="s">
        <v>3122</v>
      </c>
    </row>
    <row r="3914" spans="1:5" x14ac:dyDescent="0.2">
      <c r="A3914" s="39">
        <v>44502</v>
      </c>
      <c r="B3914" s="37" t="s">
        <v>9521</v>
      </c>
      <c r="C3914" s="37" t="s">
        <v>2660</v>
      </c>
      <c r="D3914" s="37" t="s">
        <v>2320</v>
      </c>
      <c r="E3914" s="38" t="s">
        <v>3120</v>
      </c>
    </row>
    <row r="3915" spans="1:5" x14ac:dyDescent="0.2">
      <c r="A3915" s="39">
        <v>1088</v>
      </c>
      <c r="B3915" s="37" t="s">
        <v>9522</v>
      </c>
      <c r="C3915" s="37" t="s">
        <v>2316</v>
      </c>
      <c r="D3915" s="37" t="s">
        <v>2320</v>
      </c>
      <c r="E3915" s="38" t="s">
        <v>9523</v>
      </c>
    </row>
    <row r="3916" spans="1:5" x14ac:dyDescent="0.2">
      <c r="A3916" s="39">
        <v>1087</v>
      </c>
      <c r="B3916" s="37" t="s">
        <v>9524</v>
      </c>
      <c r="C3916" s="37" t="s">
        <v>2316</v>
      </c>
      <c r="D3916" s="37" t="s">
        <v>2320</v>
      </c>
      <c r="E3916" s="38" t="s">
        <v>9525</v>
      </c>
    </row>
    <row r="3917" spans="1:5" x14ac:dyDescent="0.2">
      <c r="A3917" s="39">
        <v>38777</v>
      </c>
      <c r="B3917" s="37" t="s">
        <v>9526</v>
      </c>
      <c r="C3917" s="37" t="s">
        <v>2316</v>
      </c>
      <c r="D3917" s="37" t="s">
        <v>2320</v>
      </c>
      <c r="E3917" s="38" t="s">
        <v>9527</v>
      </c>
    </row>
    <row r="3918" spans="1:5" x14ac:dyDescent="0.2">
      <c r="A3918" s="39">
        <v>1086</v>
      </c>
      <c r="B3918" s="37" t="s">
        <v>9528</v>
      </c>
      <c r="C3918" s="37" t="s">
        <v>2316</v>
      </c>
      <c r="D3918" s="37" t="s">
        <v>2320</v>
      </c>
      <c r="E3918" s="38" t="s">
        <v>9529</v>
      </c>
    </row>
    <row r="3919" spans="1:5" x14ac:dyDescent="0.2">
      <c r="A3919" s="39">
        <v>1079</v>
      </c>
      <c r="B3919" s="37" t="s">
        <v>9530</v>
      </c>
      <c r="C3919" s="37" t="s">
        <v>2316</v>
      </c>
      <c r="D3919" s="37" t="s">
        <v>2320</v>
      </c>
      <c r="E3919" s="38" t="s">
        <v>9531</v>
      </c>
    </row>
    <row r="3920" spans="1:5" x14ac:dyDescent="0.2">
      <c r="A3920" s="39">
        <v>39374</v>
      </c>
      <c r="B3920" s="37" t="s">
        <v>9532</v>
      </c>
      <c r="C3920" s="37" t="s">
        <v>2316</v>
      </c>
      <c r="D3920" s="37" t="s">
        <v>2317</v>
      </c>
      <c r="E3920" s="38" t="s">
        <v>9533</v>
      </c>
    </row>
    <row r="3921" spans="1:5" x14ac:dyDescent="0.2">
      <c r="A3921" s="39">
        <v>1082</v>
      </c>
      <c r="B3921" s="37" t="s">
        <v>9534</v>
      </c>
      <c r="C3921" s="37" t="s">
        <v>2316</v>
      </c>
      <c r="D3921" s="37" t="s">
        <v>2320</v>
      </c>
      <c r="E3921" s="38" t="s">
        <v>9535</v>
      </c>
    </row>
    <row r="3922" spans="1:5" x14ac:dyDescent="0.2">
      <c r="A3922" s="39">
        <v>12316</v>
      </c>
      <c r="B3922" s="37" t="s">
        <v>9536</v>
      </c>
      <c r="C3922" s="37" t="s">
        <v>2316</v>
      </c>
      <c r="D3922" s="37" t="s">
        <v>2320</v>
      </c>
      <c r="E3922" s="38" t="s">
        <v>9537</v>
      </c>
    </row>
    <row r="3923" spans="1:5" x14ac:dyDescent="0.2">
      <c r="A3923" s="39">
        <v>12317</v>
      </c>
      <c r="B3923" s="37" t="s">
        <v>9538</v>
      </c>
      <c r="C3923" s="37" t="s">
        <v>2316</v>
      </c>
      <c r="D3923" s="37" t="s">
        <v>2320</v>
      </c>
      <c r="E3923" s="38" t="s">
        <v>9539</v>
      </c>
    </row>
    <row r="3924" spans="1:5" x14ac:dyDescent="0.2">
      <c r="A3924" s="39">
        <v>12318</v>
      </c>
      <c r="B3924" s="37" t="s">
        <v>9540</v>
      </c>
      <c r="C3924" s="37" t="s">
        <v>2316</v>
      </c>
      <c r="D3924" s="37" t="s">
        <v>2320</v>
      </c>
      <c r="E3924" s="38" t="s">
        <v>9541</v>
      </c>
    </row>
    <row r="3925" spans="1:5" x14ac:dyDescent="0.2">
      <c r="A3925" s="39">
        <v>5104</v>
      </c>
      <c r="B3925" s="37" t="s">
        <v>9542</v>
      </c>
      <c r="C3925" s="37" t="s">
        <v>2435</v>
      </c>
      <c r="D3925" s="37" t="s">
        <v>2320</v>
      </c>
      <c r="E3925" s="38" t="s">
        <v>9543</v>
      </c>
    </row>
    <row r="3926" spans="1:5" x14ac:dyDescent="0.2">
      <c r="A3926" s="39">
        <v>44530</v>
      </c>
      <c r="B3926" s="37" t="s">
        <v>9544</v>
      </c>
      <c r="C3926" s="37" t="s">
        <v>2316</v>
      </c>
      <c r="D3926" s="37" t="s">
        <v>2320</v>
      </c>
      <c r="E3926" s="38" t="s">
        <v>9545</v>
      </c>
    </row>
    <row r="3927" spans="1:5" x14ac:dyDescent="0.2">
      <c r="A3927" s="39">
        <v>2710</v>
      </c>
      <c r="B3927" s="37" t="s">
        <v>9546</v>
      </c>
      <c r="C3927" s="37" t="s">
        <v>2316</v>
      </c>
      <c r="D3927" s="37" t="s">
        <v>2320</v>
      </c>
      <c r="E3927" s="38" t="s">
        <v>9547</v>
      </c>
    </row>
    <row r="3928" spans="1:5" x14ac:dyDescent="0.2">
      <c r="A3928" s="39">
        <v>14575</v>
      </c>
      <c r="B3928" s="37" t="s">
        <v>9548</v>
      </c>
      <c r="C3928" s="37" t="s">
        <v>2316</v>
      </c>
      <c r="D3928" s="37" t="s">
        <v>2320</v>
      </c>
      <c r="E3928" s="38" t="s">
        <v>9549</v>
      </c>
    </row>
    <row r="3929" spans="1:5" x14ac:dyDescent="0.2">
      <c r="A3929" s="39">
        <v>20034</v>
      </c>
      <c r="B3929" s="37" t="s">
        <v>9550</v>
      </c>
      <c r="C3929" s="37" t="s">
        <v>2316</v>
      </c>
      <c r="D3929" s="37" t="s">
        <v>2320</v>
      </c>
      <c r="E3929" s="38" t="s">
        <v>9551</v>
      </c>
    </row>
    <row r="3930" spans="1:5" x14ac:dyDescent="0.2">
      <c r="A3930" s="39">
        <v>20036</v>
      </c>
      <c r="B3930" s="37" t="s">
        <v>9552</v>
      </c>
      <c r="C3930" s="37" t="s">
        <v>2316</v>
      </c>
      <c r="D3930" s="37" t="s">
        <v>2320</v>
      </c>
      <c r="E3930" s="38" t="s">
        <v>9553</v>
      </c>
    </row>
    <row r="3931" spans="1:5" x14ac:dyDescent="0.2">
      <c r="A3931" s="39">
        <v>20037</v>
      </c>
      <c r="B3931" s="37" t="s">
        <v>9554</v>
      </c>
      <c r="C3931" s="37" t="s">
        <v>2316</v>
      </c>
      <c r="D3931" s="37" t="s">
        <v>2320</v>
      </c>
      <c r="E3931" s="38" t="s">
        <v>9555</v>
      </c>
    </row>
    <row r="3932" spans="1:5" x14ac:dyDescent="0.2">
      <c r="A3932" s="39">
        <v>20043</v>
      </c>
      <c r="B3932" s="37" t="s">
        <v>9556</v>
      </c>
      <c r="C3932" s="37" t="s">
        <v>2316</v>
      </c>
      <c r="D3932" s="37" t="s">
        <v>2320</v>
      </c>
      <c r="E3932" s="38" t="s">
        <v>5381</v>
      </c>
    </row>
    <row r="3933" spans="1:5" x14ac:dyDescent="0.2">
      <c r="A3933" s="39">
        <v>20044</v>
      </c>
      <c r="B3933" s="37" t="s">
        <v>9557</v>
      </c>
      <c r="C3933" s="37" t="s">
        <v>2316</v>
      </c>
      <c r="D3933" s="37" t="s">
        <v>2320</v>
      </c>
      <c r="E3933" s="38" t="s">
        <v>9558</v>
      </c>
    </row>
    <row r="3934" spans="1:5" x14ac:dyDescent="0.2">
      <c r="A3934" s="39">
        <v>20042</v>
      </c>
      <c r="B3934" s="37" t="s">
        <v>9559</v>
      </c>
      <c r="C3934" s="37" t="s">
        <v>2316</v>
      </c>
      <c r="D3934" s="37" t="s">
        <v>2320</v>
      </c>
      <c r="E3934" s="38" t="s">
        <v>9560</v>
      </c>
    </row>
    <row r="3935" spans="1:5" x14ac:dyDescent="0.2">
      <c r="A3935" s="39">
        <v>20046</v>
      </c>
      <c r="B3935" s="37" t="s">
        <v>9561</v>
      </c>
      <c r="C3935" s="37" t="s">
        <v>2316</v>
      </c>
      <c r="D3935" s="37" t="s">
        <v>2320</v>
      </c>
      <c r="E3935" s="38" t="s">
        <v>9562</v>
      </c>
    </row>
    <row r="3936" spans="1:5" x14ac:dyDescent="0.2">
      <c r="A3936" s="39">
        <v>20047</v>
      </c>
      <c r="B3936" s="37" t="s">
        <v>9563</v>
      </c>
      <c r="C3936" s="37" t="s">
        <v>2316</v>
      </c>
      <c r="D3936" s="37" t="s">
        <v>2320</v>
      </c>
      <c r="E3936" s="38" t="s">
        <v>9564</v>
      </c>
    </row>
    <row r="3937" spans="1:5" x14ac:dyDescent="0.2">
      <c r="A3937" s="39">
        <v>20045</v>
      </c>
      <c r="B3937" s="37" t="s">
        <v>9565</v>
      </c>
      <c r="C3937" s="37" t="s">
        <v>2316</v>
      </c>
      <c r="D3937" s="37" t="s">
        <v>2320</v>
      </c>
      <c r="E3937" s="38" t="s">
        <v>5703</v>
      </c>
    </row>
    <row r="3938" spans="1:5" x14ac:dyDescent="0.2">
      <c r="A3938" s="39">
        <v>20972</v>
      </c>
      <c r="B3938" s="37" t="s">
        <v>9566</v>
      </c>
      <c r="C3938" s="37" t="s">
        <v>2316</v>
      </c>
      <c r="D3938" s="37" t="s">
        <v>2320</v>
      </c>
      <c r="E3938" s="38" t="s">
        <v>9567</v>
      </c>
    </row>
    <row r="3939" spans="1:5" x14ac:dyDescent="0.2">
      <c r="A3939" s="39">
        <v>20032</v>
      </c>
      <c r="B3939" s="37" t="s">
        <v>9568</v>
      </c>
      <c r="C3939" s="37" t="s">
        <v>2316</v>
      </c>
      <c r="D3939" s="37" t="s">
        <v>2320</v>
      </c>
      <c r="E3939" s="38" t="s">
        <v>9569</v>
      </c>
    </row>
    <row r="3940" spans="1:5" x14ac:dyDescent="0.2">
      <c r="A3940" s="39">
        <v>11321</v>
      </c>
      <c r="B3940" s="37" t="s">
        <v>9570</v>
      </c>
      <c r="C3940" s="37" t="s">
        <v>2316</v>
      </c>
      <c r="D3940" s="37" t="s">
        <v>2320</v>
      </c>
      <c r="E3940" s="38" t="s">
        <v>9571</v>
      </c>
    </row>
    <row r="3941" spans="1:5" x14ac:dyDescent="0.2">
      <c r="A3941" s="39">
        <v>11323</v>
      </c>
      <c r="B3941" s="37" t="s">
        <v>9572</v>
      </c>
      <c r="C3941" s="37" t="s">
        <v>2316</v>
      </c>
      <c r="D3941" s="37" t="s">
        <v>2320</v>
      </c>
      <c r="E3941" s="38" t="s">
        <v>4823</v>
      </c>
    </row>
    <row r="3942" spans="1:5" x14ac:dyDescent="0.2">
      <c r="A3942" s="39">
        <v>20327</v>
      </c>
      <c r="B3942" s="37" t="s">
        <v>9573</v>
      </c>
      <c r="C3942" s="37" t="s">
        <v>2316</v>
      </c>
      <c r="D3942" s="37" t="s">
        <v>2320</v>
      </c>
      <c r="E3942" s="38" t="s">
        <v>9574</v>
      </c>
    </row>
    <row r="3943" spans="1:5" x14ac:dyDescent="0.2">
      <c r="A3943" s="39">
        <v>13390</v>
      </c>
      <c r="B3943" s="37" t="s">
        <v>9575</v>
      </c>
      <c r="C3943" s="37" t="s">
        <v>2316</v>
      </c>
      <c r="D3943" s="37" t="s">
        <v>2320</v>
      </c>
      <c r="E3943" s="38" t="s">
        <v>9576</v>
      </c>
    </row>
    <row r="3944" spans="1:5" x14ac:dyDescent="0.2">
      <c r="A3944" s="39">
        <v>6034</v>
      </c>
      <c r="B3944" s="37" t="s">
        <v>9577</v>
      </c>
      <c r="C3944" s="37" t="s">
        <v>2316</v>
      </c>
      <c r="D3944" s="37" t="s">
        <v>2320</v>
      </c>
      <c r="E3944" s="38" t="s">
        <v>9578</v>
      </c>
    </row>
    <row r="3945" spans="1:5" x14ac:dyDescent="0.2">
      <c r="A3945" s="39">
        <v>6036</v>
      </c>
      <c r="B3945" s="37" t="s">
        <v>9579</v>
      </c>
      <c r="C3945" s="37" t="s">
        <v>2316</v>
      </c>
      <c r="D3945" s="37" t="s">
        <v>2320</v>
      </c>
      <c r="E3945" s="38" t="s">
        <v>9580</v>
      </c>
    </row>
    <row r="3946" spans="1:5" x14ac:dyDescent="0.2">
      <c r="A3946" s="39">
        <v>6031</v>
      </c>
      <c r="B3946" s="37" t="s">
        <v>9581</v>
      </c>
      <c r="C3946" s="37" t="s">
        <v>2316</v>
      </c>
      <c r="D3946" s="37" t="s">
        <v>2317</v>
      </c>
      <c r="E3946" s="38" t="s">
        <v>8659</v>
      </c>
    </row>
    <row r="3947" spans="1:5" x14ac:dyDescent="0.2">
      <c r="A3947" s="39">
        <v>6029</v>
      </c>
      <c r="B3947" s="37" t="s">
        <v>9582</v>
      </c>
      <c r="C3947" s="37" t="s">
        <v>2316</v>
      </c>
      <c r="D3947" s="37" t="s">
        <v>2320</v>
      </c>
      <c r="E3947" s="38" t="s">
        <v>9583</v>
      </c>
    </row>
    <row r="3948" spans="1:5" x14ac:dyDescent="0.2">
      <c r="A3948" s="39">
        <v>6033</v>
      </c>
      <c r="B3948" s="37" t="s">
        <v>9584</v>
      </c>
      <c r="C3948" s="37" t="s">
        <v>2316</v>
      </c>
      <c r="D3948" s="37" t="s">
        <v>2320</v>
      </c>
      <c r="E3948" s="38" t="s">
        <v>9585</v>
      </c>
    </row>
    <row r="3949" spans="1:5" x14ac:dyDescent="0.2">
      <c r="A3949" s="39">
        <v>11672</v>
      </c>
      <c r="B3949" s="37" t="s">
        <v>9586</v>
      </c>
      <c r="C3949" s="37" t="s">
        <v>2316</v>
      </c>
      <c r="D3949" s="37" t="s">
        <v>2320</v>
      </c>
      <c r="E3949" s="38" t="s">
        <v>9587</v>
      </c>
    </row>
    <row r="3950" spans="1:5" x14ac:dyDescent="0.2">
      <c r="A3950" s="39">
        <v>11669</v>
      </c>
      <c r="B3950" s="37" t="s">
        <v>9588</v>
      </c>
      <c r="C3950" s="37" t="s">
        <v>2316</v>
      </c>
      <c r="D3950" s="37" t="s">
        <v>2320</v>
      </c>
      <c r="E3950" s="38" t="s">
        <v>9589</v>
      </c>
    </row>
    <row r="3951" spans="1:5" x14ac:dyDescent="0.2">
      <c r="A3951" s="39">
        <v>11670</v>
      </c>
      <c r="B3951" s="37" t="s">
        <v>9590</v>
      </c>
      <c r="C3951" s="37" t="s">
        <v>2316</v>
      </c>
      <c r="D3951" s="37" t="s">
        <v>2320</v>
      </c>
      <c r="E3951" s="38" t="s">
        <v>9591</v>
      </c>
    </row>
    <row r="3952" spans="1:5" x14ac:dyDescent="0.2">
      <c r="A3952" s="39">
        <v>20055</v>
      </c>
      <c r="B3952" s="37" t="s">
        <v>9592</v>
      </c>
      <c r="C3952" s="37" t="s">
        <v>2316</v>
      </c>
      <c r="D3952" s="37" t="s">
        <v>2320</v>
      </c>
      <c r="E3952" s="38" t="s">
        <v>6298</v>
      </c>
    </row>
    <row r="3953" spans="1:5" x14ac:dyDescent="0.2">
      <c r="A3953" s="39">
        <v>11671</v>
      </c>
      <c r="B3953" s="37" t="s">
        <v>9593</v>
      </c>
      <c r="C3953" s="37" t="s">
        <v>2316</v>
      </c>
      <c r="D3953" s="37" t="s">
        <v>2320</v>
      </c>
      <c r="E3953" s="38" t="s">
        <v>9594</v>
      </c>
    </row>
    <row r="3954" spans="1:5" x14ac:dyDescent="0.2">
      <c r="A3954" s="39">
        <v>6032</v>
      </c>
      <c r="B3954" s="37" t="s">
        <v>9595</v>
      </c>
      <c r="C3954" s="37" t="s">
        <v>2316</v>
      </c>
      <c r="D3954" s="37" t="s">
        <v>2320</v>
      </c>
      <c r="E3954" s="38" t="s">
        <v>9596</v>
      </c>
    </row>
    <row r="3955" spans="1:5" x14ac:dyDescent="0.2">
      <c r="A3955" s="39">
        <v>11673</v>
      </c>
      <c r="B3955" s="37" t="s">
        <v>9597</v>
      </c>
      <c r="C3955" s="37" t="s">
        <v>2316</v>
      </c>
      <c r="D3955" s="37" t="s">
        <v>2320</v>
      </c>
      <c r="E3955" s="38" t="s">
        <v>9598</v>
      </c>
    </row>
    <row r="3956" spans="1:5" x14ac:dyDescent="0.2">
      <c r="A3956" s="39">
        <v>11674</v>
      </c>
      <c r="B3956" s="37" t="s">
        <v>9599</v>
      </c>
      <c r="C3956" s="37" t="s">
        <v>2316</v>
      </c>
      <c r="D3956" s="37" t="s">
        <v>2320</v>
      </c>
      <c r="E3956" s="38" t="s">
        <v>9600</v>
      </c>
    </row>
    <row r="3957" spans="1:5" x14ac:dyDescent="0.2">
      <c r="A3957" s="39">
        <v>11675</v>
      </c>
      <c r="B3957" s="37" t="s">
        <v>9601</v>
      </c>
      <c r="C3957" s="37" t="s">
        <v>2316</v>
      </c>
      <c r="D3957" s="37" t="s">
        <v>2320</v>
      </c>
      <c r="E3957" s="38" t="s">
        <v>9602</v>
      </c>
    </row>
    <row r="3958" spans="1:5" x14ac:dyDescent="0.2">
      <c r="A3958" s="39">
        <v>11676</v>
      </c>
      <c r="B3958" s="37" t="s">
        <v>9603</v>
      </c>
      <c r="C3958" s="37" t="s">
        <v>2316</v>
      </c>
      <c r="D3958" s="37" t="s">
        <v>2320</v>
      </c>
      <c r="E3958" s="38" t="s">
        <v>9604</v>
      </c>
    </row>
    <row r="3959" spans="1:5" x14ac:dyDescent="0.2">
      <c r="A3959" s="39">
        <v>11677</v>
      </c>
      <c r="B3959" s="37" t="s">
        <v>9605</v>
      </c>
      <c r="C3959" s="37" t="s">
        <v>2316</v>
      </c>
      <c r="D3959" s="37" t="s">
        <v>2320</v>
      </c>
      <c r="E3959" s="38" t="s">
        <v>9606</v>
      </c>
    </row>
    <row r="3960" spans="1:5" x14ac:dyDescent="0.2">
      <c r="A3960" s="39">
        <v>11678</v>
      </c>
      <c r="B3960" s="37" t="s">
        <v>9607</v>
      </c>
      <c r="C3960" s="37" t="s">
        <v>2316</v>
      </c>
      <c r="D3960" s="37" t="s">
        <v>2320</v>
      </c>
      <c r="E3960" s="38" t="s">
        <v>9608</v>
      </c>
    </row>
    <row r="3961" spans="1:5" x14ac:dyDescent="0.2">
      <c r="A3961" s="39">
        <v>6038</v>
      </c>
      <c r="B3961" s="37" t="s">
        <v>9609</v>
      </c>
      <c r="C3961" s="37" t="s">
        <v>2316</v>
      </c>
      <c r="D3961" s="37" t="s">
        <v>2320</v>
      </c>
      <c r="E3961" s="38" t="s">
        <v>9610</v>
      </c>
    </row>
    <row r="3962" spans="1:5" x14ac:dyDescent="0.2">
      <c r="A3962" s="39">
        <v>11718</v>
      </c>
      <c r="B3962" s="37" t="s">
        <v>9611</v>
      </c>
      <c r="C3962" s="37" t="s">
        <v>2316</v>
      </c>
      <c r="D3962" s="37" t="s">
        <v>2320</v>
      </c>
      <c r="E3962" s="38" t="s">
        <v>9612</v>
      </c>
    </row>
    <row r="3963" spans="1:5" x14ac:dyDescent="0.2">
      <c r="A3963" s="39">
        <v>6037</v>
      </c>
      <c r="B3963" s="37" t="s">
        <v>9613</v>
      </c>
      <c r="C3963" s="37" t="s">
        <v>2316</v>
      </c>
      <c r="D3963" s="37" t="s">
        <v>2320</v>
      </c>
      <c r="E3963" s="38" t="s">
        <v>9614</v>
      </c>
    </row>
    <row r="3964" spans="1:5" x14ac:dyDescent="0.2">
      <c r="A3964" s="39">
        <v>11719</v>
      </c>
      <c r="B3964" s="37" t="s">
        <v>9615</v>
      </c>
      <c r="C3964" s="37" t="s">
        <v>2316</v>
      </c>
      <c r="D3964" s="37" t="s">
        <v>2320</v>
      </c>
      <c r="E3964" s="38" t="s">
        <v>9616</v>
      </c>
    </row>
    <row r="3965" spans="1:5" x14ac:dyDescent="0.2">
      <c r="A3965" s="39">
        <v>6019</v>
      </c>
      <c r="B3965" s="37" t="s">
        <v>9617</v>
      </c>
      <c r="C3965" s="37" t="s">
        <v>2316</v>
      </c>
      <c r="D3965" s="37" t="s">
        <v>2320</v>
      </c>
      <c r="E3965" s="38" t="s">
        <v>9618</v>
      </c>
    </row>
    <row r="3966" spans="1:5" x14ac:dyDescent="0.2">
      <c r="A3966" s="39">
        <v>6010</v>
      </c>
      <c r="B3966" s="37" t="s">
        <v>9619</v>
      </c>
      <c r="C3966" s="37" t="s">
        <v>2316</v>
      </c>
      <c r="D3966" s="37" t="s">
        <v>2320</v>
      </c>
      <c r="E3966" s="38" t="s">
        <v>9620</v>
      </c>
    </row>
    <row r="3967" spans="1:5" x14ac:dyDescent="0.2">
      <c r="A3967" s="39">
        <v>6017</v>
      </c>
      <c r="B3967" s="37" t="s">
        <v>9621</v>
      </c>
      <c r="C3967" s="37" t="s">
        <v>2316</v>
      </c>
      <c r="D3967" s="37" t="s">
        <v>2320</v>
      </c>
      <c r="E3967" s="38" t="s">
        <v>9622</v>
      </c>
    </row>
    <row r="3968" spans="1:5" x14ac:dyDescent="0.2">
      <c r="A3968" s="39">
        <v>6020</v>
      </c>
      <c r="B3968" s="37" t="s">
        <v>9623</v>
      </c>
      <c r="C3968" s="37" t="s">
        <v>2316</v>
      </c>
      <c r="D3968" s="37" t="s">
        <v>2320</v>
      </c>
      <c r="E3968" s="38" t="s">
        <v>9624</v>
      </c>
    </row>
    <row r="3969" spans="1:5" x14ac:dyDescent="0.2">
      <c r="A3969" s="39">
        <v>6028</v>
      </c>
      <c r="B3969" s="37" t="s">
        <v>9625</v>
      </c>
      <c r="C3969" s="37" t="s">
        <v>2316</v>
      </c>
      <c r="D3969" s="37" t="s">
        <v>2320</v>
      </c>
      <c r="E3969" s="38" t="s">
        <v>9626</v>
      </c>
    </row>
    <row r="3970" spans="1:5" x14ac:dyDescent="0.2">
      <c r="A3970" s="39">
        <v>6011</v>
      </c>
      <c r="B3970" s="37" t="s">
        <v>9627</v>
      </c>
      <c r="C3970" s="37" t="s">
        <v>2316</v>
      </c>
      <c r="D3970" s="37" t="s">
        <v>2320</v>
      </c>
      <c r="E3970" s="38" t="s">
        <v>9628</v>
      </c>
    </row>
    <row r="3971" spans="1:5" x14ac:dyDescent="0.2">
      <c r="A3971" s="39">
        <v>6012</v>
      </c>
      <c r="B3971" s="37" t="s">
        <v>9629</v>
      </c>
      <c r="C3971" s="37" t="s">
        <v>2316</v>
      </c>
      <c r="D3971" s="37" t="s">
        <v>2320</v>
      </c>
      <c r="E3971" s="38" t="s">
        <v>9630</v>
      </c>
    </row>
    <row r="3972" spans="1:5" x14ac:dyDescent="0.2">
      <c r="A3972" s="39">
        <v>6016</v>
      </c>
      <c r="B3972" s="37" t="s">
        <v>9631</v>
      </c>
      <c r="C3972" s="37" t="s">
        <v>2316</v>
      </c>
      <c r="D3972" s="37" t="s">
        <v>2320</v>
      </c>
      <c r="E3972" s="38" t="s">
        <v>9632</v>
      </c>
    </row>
    <row r="3973" spans="1:5" x14ac:dyDescent="0.2">
      <c r="A3973" s="39">
        <v>6027</v>
      </c>
      <c r="B3973" s="37" t="s">
        <v>9633</v>
      </c>
      <c r="C3973" s="37" t="s">
        <v>2316</v>
      </c>
      <c r="D3973" s="37" t="s">
        <v>2320</v>
      </c>
      <c r="E3973" s="38" t="s">
        <v>9634</v>
      </c>
    </row>
    <row r="3974" spans="1:5" x14ac:dyDescent="0.2">
      <c r="A3974" s="39">
        <v>6013</v>
      </c>
      <c r="B3974" s="37" t="s">
        <v>9635</v>
      </c>
      <c r="C3974" s="37" t="s">
        <v>2316</v>
      </c>
      <c r="D3974" s="37" t="s">
        <v>2320</v>
      </c>
      <c r="E3974" s="38" t="s">
        <v>6103</v>
      </c>
    </row>
    <row r="3975" spans="1:5" x14ac:dyDescent="0.2">
      <c r="A3975" s="39">
        <v>6015</v>
      </c>
      <c r="B3975" s="37" t="s">
        <v>9636</v>
      </c>
      <c r="C3975" s="37" t="s">
        <v>2316</v>
      </c>
      <c r="D3975" s="37" t="s">
        <v>2320</v>
      </c>
      <c r="E3975" s="38" t="s">
        <v>9637</v>
      </c>
    </row>
    <row r="3976" spans="1:5" x14ac:dyDescent="0.2">
      <c r="A3976" s="39">
        <v>6014</v>
      </c>
      <c r="B3976" s="37" t="s">
        <v>9638</v>
      </c>
      <c r="C3976" s="37" t="s">
        <v>2316</v>
      </c>
      <c r="D3976" s="37" t="s">
        <v>2320</v>
      </c>
      <c r="E3976" s="38" t="s">
        <v>9639</v>
      </c>
    </row>
    <row r="3977" spans="1:5" x14ac:dyDescent="0.2">
      <c r="A3977" s="39">
        <v>6006</v>
      </c>
      <c r="B3977" s="37" t="s">
        <v>9640</v>
      </c>
      <c r="C3977" s="37" t="s">
        <v>2316</v>
      </c>
      <c r="D3977" s="37" t="s">
        <v>2320</v>
      </c>
      <c r="E3977" s="38" t="s">
        <v>9641</v>
      </c>
    </row>
    <row r="3978" spans="1:5" x14ac:dyDescent="0.2">
      <c r="A3978" s="39">
        <v>6005</v>
      </c>
      <c r="B3978" s="37" t="s">
        <v>9642</v>
      </c>
      <c r="C3978" s="37" t="s">
        <v>2316</v>
      </c>
      <c r="D3978" s="37" t="s">
        <v>2317</v>
      </c>
      <c r="E3978" s="38" t="s">
        <v>9643</v>
      </c>
    </row>
    <row r="3979" spans="1:5" x14ac:dyDescent="0.2">
      <c r="A3979" s="39">
        <v>11756</v>
      </c>
      <c r="B3979" s="37" t="s">
        <v>9644</v>
      </c>
      <c r="C3979" s="37" t="s">
        <v>2316</v>
      </c>
      <c r="D3979" s="37" t="s">
        <v>2320</v>
      </c>
      <c r="E3979" s="38" t="s">
        <v>9645</v>
      </c>
    </row>
    <row r="3980" spans="1:5" x14ac:dyDescent="0.2">
      <c r="A3980" s="39">
        <v>10904</v>
      </c>
      <c r="B3980" s="37" t="s">
        <v>9646</v>
      </c>
      <c r="C3980" s="37" t="s">
        <v>2316</v>
      </c>
      <c r="D3980" s="37" t="s">
        <v>2317</v>
      </c>
      <c r="E3980" s="38" t="s">
        <v>9647</v>
      </c>
    </row>
    <row r="3981" spans="1:5" x14ac:dyDescent="0.2">
      <c r="A3981" s="39">
        <v>11752</v>
      </c>
      <c r="B3981" s="37" t="s">
        <v>9648</v>
      </c>
      <c r="C3981" s="37" t="s">
        <v>2316</v>
      </c>
      <c r="D3981" s="37" t="s">
        <v>2320</v>
      </c>
      <c r="E3981" s="38" t="s">
        <v>3231</v>
      </c>
    </row>
    <row r="3982" spans="1:5" x14ac:dyDescent="0.2">
      <c r="A3982" s="39">
        <v>11753</v>
      </c>
      <c r="B3982" s="37" t="s">
        <v>9649</v>
      </c>
      <c r="C3982" s="37" t="s">
        <v>2316</v>
      </c>
      <c r="D3982" s="37" t="s">
        <v>2320</v>
      </c>
      <c r="E3982" s="38" t="s">
        <v>9650</v>
      </c>
    </row>
    <row r="3983" spans="1:5" x14ac:dyDescent="0.2">
      <c r="A3983" s="39">
        <v>6021</v>
      </c>
      <c r="B3983" s="37" t="s">
        <v>9651</v>
      </c>
      <c r="C3983" s="37" t="s">
        <v>2316</v>
      </c>
      <c r="D3983" s="37" t="s">
        <v>2320</v>
      </c>
      <c r="E3983" s="38" t="s">
        <v>9652</v>
      </c>
    </row>
    <row r="3984" spans="1:5" x14ac:dyDescent="0.2">
      <c r="A3984" s="39">
        <v>6024</v>
      </c>
      <c r="B3984" s="37" t="s">
        <v>9653</v>
      </c>
      <c r="C3984" s="37" t="s">
        <v>2316</v>
      </c>
      <c r="D3984" s="37" t="s">
        <v>2320</v>
      </c>
      <c r="E3984" s="38" t="s">
        <v>9654</v>
      </c>
    </row>
    <row r="3985" spans="1:5" x14ac:dyDescent="0.2">
      <c r="A3985" s="39">
        <v>38379</v>
      </c>
      <c r="B3985" s="37" t="s">
        <v>9655</v>
      </c>
      <c r="C3985" s="37" t="s">
        <v>2336</v>
      </c>
      <c r="D3985" s="37" t="s">
        <v>2320</v>
      </c>
      <c r="E3985" s="38" t="s">
        <v>9656</v>
      </c>
    </row>
    <row r="3986" spans="1:5" x14ac:dyDescent="0.2">
      <c r="A3986" s="39">
        <v>13897</v>
      </c>
      <c r="B3986" s="37" t="s">
        <v>9657</v>
      </c>
      <c r="C3986" s="37" t="s">
        <v>2316</v>
      </c>
      <c r="D3986" s="37" t="s">
        <v>2320</v>
      </c>
      <c r="E3986" s="38" t="s">
        <v>9658</v>
      </c>
    </row>
    <row r="3987" spans="1:5" x14ac:dyDescent="0.2">
      <c r="A3987" s="39">
        <v>10640</v>
      </c>
      <c r="B3987" s="37" t="s">
        <v>9659</v>
      </c>
      <c r="C3987" s="37" t="s">
        <v>2316</v>
      </c>
      <c r="D3987" s="37" t="s">
        <v>2320</v>
      </c>
      <c r="E3987" s="38" t="s">
        <v>9660</v>
      </c>
    </row>
    <row r="3988" spans="1:5" x14ac:dyDescent="0.2">
      <c r="A3988" s="39">
        <v>34357</v>
      </c>
      <c r="B3988" s="37" t="s">
        <v>9661</v>
      </c>
      <c r="C3988" s="37" t="s">
        <v>2435</v>
      </c>
      <c r="D3988" s="37" t="s">
        <v>2320</v>
      </c>
      <c r="E3988" s="38" t="s">
        <v>9662</v>
      </c>
    </row>
    <row r="3989" spans="1:5" x14ac:dyDescent="0.2">
      <c r="A3989" s="39">
        <v>37329</v>
      </c>
      <c r="B3989" s="37" t="s">
        <v>9663</v>
      </c>
      <c r="C3989" s="37" t="s">
        <v>2435</v>
      </c>
      <c r="D3989" s="37" t="s">
        <v>2320</v>
      </c>
      <c r="E3989" s="38" t="s">
        <v>9664</v>
      </c>
    </row>
    <row r="3990" spans="1:5" x14ac:dyDescent="0.2">
      <c r="A3990" s="39">
        <v>2510</v>
      </c>
      <c r="B3990" s="37" t="s">
        <v>9665</v>
      </c>
      <c r="C3990" s="37" t="s">
        <v>2316</v>
      </c>
      <c r="D3990" s="37" t="s">
        <v>2320</v>
      </c>
      <c r="E3990" s="38" t="s">
        <v>9666</v>
      </c>
    </row>
    <row r="3991" spans="1:5" x14ac:dyDescent="0.2">
      <c r="A3991" s="39">
        <v>12359</v>
      </c>
      <c r="B3991" s="37" t="s">
        <v>9667</v>
      </c>
      <c r="C3991" s="37" t="s">
        <v>2316</v>
      </c>
      <c r="D3991" s="37" t="s">
        <v>2320</v>
      </c>
      <c r="E3991" s="38" t="s">
        <v>9668</v>
      </c>
    </row>
    <row r="3992" spans="1:5" x14ac:dyDescent="0.2">
      <c r="A3992" s="39">
        <v>7353</v>
      </c>
      <c r="B3992" s="37" t="s">
        <v>9669</v>
      </c>
      <c r="C3992" s="37" t="s">
        <v>2438</v>
      </c>
      <c r="D3992" s="37" t="s">
        <v>2320</v>
      </c>
      <c r="E3992" s="38" t="s">
        <v>8082</v>
      </c>
    </row>
    <row r="3993" spans="1:5" x14ac:dyDescent="0.2">
      <c r="A3993" s="39">
        <v>36144</v>
      </c>
      <c r="B3993" s="37" t="s">
        <v>9670</v>
      </c>
      <c r="C3993" s="37" t="s">
        <v>2316</v>
      </c>
      <c r="D3993" s="37" t="s">
        <v>2320</v>
      </c>
      <c r="E3993" s="38" t="s">
        <v>9671</v>
      </c>
    </row>
    <row r="3994" spans="1:5" x14ac:dyDescent="0.2">
      <c r="A3994" s="39">
        <v>10518</v>
      </c>
      <c r="B3994" s="37" t="s">
        <v>9672</v>
      </c>
      <c r="C3994" s="37" t="s">
        <v>2316</v>
      </c>
      <c r="D3994" s="37" t="s">
        <v>2320</v>
      </c>
      <c r="E3994" s="38" t="s">
        <v>9673</v>
      </c>
    </row>
    <row r="3995" spans="1:5" x14ac:dyDescent="0.2">
      <c r="A3995" s="39">
        <v>36530</v>
      </c>
      <c r="B3995" s="37" t="s">
        <v>9674</v>
      </c>
      <c r="C3995" s="37" t="s">
        <v>2316</v>
      </c>
      <c r="D3995" s="37" t="s">
        <v>2320</v>
      </c>
      <c r="E3995" s="38" t="s">
        <v>9675</v>
      </c>
    </row>
    <row r="3996" spans="1:5" x14ac:dyDescent="0.2">
      <c r="A3996" s="39">
        <v>6046</v>
      </c>
      <c r="B3996" s="37" t="s">
        <v>9676</v>
      </c>
      <c r="C3996" s="37" t="s">
        <v>2316</v>
      </c>
      <c r="D3996" s="37" t="s">
        <v>2317</v>
      </c>
      <c r="E3996" s="38" t="s">
        <v>9677</v>
      </c>
    </row>
    <row r="3997" spans="1:5" x14ac:dyDescent="0.2">
      <c r="A3997" s="39">
        <v>36531</v>
      </c>
      <c r="B3997" s="37" t="s">
        <v>9678</v>
      </c>
      <c r="C3997" s="37" t="s">
        <v>2316</v>
      </c>
      <c r="D3997" s="37" t="s">
        <v>2320</v>
      </c>
      <c r="E3997" s="38" t="s">
        <v>9679</v>
      </c>
    </row>
    <row r="3998" spans="1:5" x14ac:dyDescent="0.2">
      <c r="A3998" s="39">
        <v>34684</v>
      </c>
      <c r="B3998" s="37" t="s">
        <v>9680</v>
      </c>
      <c r="C3998" s="37" t="s">
        <v>2327</v>
      </c>
      <c r="D3998" s="37" t="s">
        <v>2320</v>
      </c>
      <c r="E3998" s="38" t="s">
        <v>9681</v>
      </c>
    </row>
    <row r="3999" spans="1:5" x14ac:dyDescent="0.2">
      <c r="A3999" s="39">
        <v>34683</v>
      </c>
      <c r="B3999" s="37" t="s">
        <v>9682</v>
      </c>
      <c r="C3999" s="37" t="s">
        <v>2327</v>
      </c>
      <c r="D3999" s="37" t="s">
        <v>2320</v>
      </c>
      <c r="E3999" s="38" t="s">
        <v>9683</v>
      </c>
    </row>
    <row r="4000" spans="1:5" x14ac:dyDescent="0.2">
      <c r="A4000" s="39">
        <v>533</v>
      </c>
      <c r="B4000" s="37" t="s">
        <v>9684</v>
      </c>
      <c r="C4000" s="37" t="s">
        <v>2327</v>
      </c>
      <c r="D4000" s="37" t="s">
        <v>2320</v>
      </c>
      <c r="E4000" s="38" t="s">
        <v>9685</v>
      </c>
    </row>
    <row r="4001" spans="1:5" x14ac:dyDescent="0.2">
      <c r="A4001" s="39">
        <v>10515</v>
      </c>
      <c r="B4001" s="37" t="s">
        <v>9686</v>
      </c>
      <c r="C4001" s="37" t="s">
        <v>2327</v>
      </c>
      <c r="D4001" s="37" t="s">
        <v>2320</v>
      </c>
      <c r="E4001" s="38" t="s">
        <v>9687</v>
      </c>
    </row>
    <row r="4002" spans="1:5" x14ac:dyDescent="0.2">
      <c r="A4002" s="39">
        <v>536</v>
      </c>
      <c r="B4002" s="37" t="s">
        <v>9688</v>
      </c>
      <c r="C4002" s="37" t="s">
        <v>2327</v>
      </c>
      <c r="D4002" s="37" t="s">
        <v>2317</v>
      </c>
      <c r="E4002" s="38" t="s">
        <v>5720</v>
      </c>
    </row>
    <row r="4003" spans="1:5" x14ac:dyDescent="0.2">
      <c r="A4003" s="39">
        <v>153</v>
      </c>
      <c r="B4003" s="37" t="s">
        <v>9689</v>
      </c>
      <c r="C4003" s="37" t="s">
        <v>2438</v>
      </c>
      <c r="D4003" s="37" t="s">
        <v>2320</v>
      </c>
      <c r="E4003" s="38" t="s">
        <v>9690</v>
      </c>
    </row>
    <row r="4004" spans="1:5" x14ac:dyDescent="0.2">
      <c r="A4004" s="39">
        <v>34682</v>
      </c>
      <c r="B4004" s="37" t="s">
        <v>9691</v>
      </c>
      <c r="C4004" s="37" t="s">
        <v>2327</v>
      </c>
      <c r="D4004" s="37" t="s">
        <v>2320</v>
      </c>
      <c r="E4004" s="38" t="s">
        <v>9692</v>
      </c>
    </row>
    <row r="4005" spans="1:5" x14ac:dyDescent="0.2">
      <c r="A4005" s="39">
        <v>20205</v>
      </c>
      <c r="B4005" s="37" t="s">
        <v>9693</v>
      </c>
      <c r="C4005" s="37" t="s">
        <v>2336</v>
      </c>
      <c r="D4005" s="37" t="s">
        <v>2320</v>
      </c>
      <c r="E4005" s="38" t="s">
        <v>9694</v>
      </c>
    </row>
    <row r="4006" spans="1:5" x14ac:dyDescent="0.2">
      <c r="A4006" s="39">
        <v>4412</v>
      </c>
      <c r="B4006" s="37" t="s">
        <v>9695</v>
      </c>
      <c r="C4006" s="37" t="s">
        <v>2336</v>
      </c>
      <c r="D4006" s="37" t="s">
        <v>2320</v>
      </c>
      <c r="E4006" s="38" t="s">
        <v>3010</v>
      </c>
    </row>
    <row r="4007" spans="1:5" x14ac:dyDescent="0.2">
      <c r="A4007" s="39">
        <v>4408</v>
      </c>
      <c r="B4007" s="37" t="s">
        <v>9696</v>
      </c>
      <c r="C4007" s="37" t="s">
        <v>2336</v>
      </c>
      <c r="D4007" s="37" t="s">
        <v>2320</v>
      </c>
      <c r="E4007" s="38" t="s">
        <v>9697</v>
      </c>
    </row>
    <row r="4008" spans="1:5" x14ac:dyDescent="0.2">
      <c r="A4008" s="39">
        <v>36250</v>
      </c>
      <c r="B4008" s="37" t="s">
        <v>9698</v>
      </c>
      <c r="C4008" s="37" t="s">
        <v>2336</v>
      </c>
      <c r="D4008" s="37" t="s">
        <v>2320</v>
      </c>
      <c r="E4008" s="38" t="s">
        <v>3592</v>
      </c>
    </row>
    <row r="4009" spans="1:5" x14ac:dyDescent="0.2">
      <c r="A4009" s="39">
        <v>10857</v>
      </c>
      <c r="B4009" s="37" t="s">
        <v>9699</v>
      </c>
      <c r="C4009" s="37" t="s">
        <v>2336</v>
      </c>
      <c r="D4009" s="37" t="s">
        <v>2320</v>
      </c>
      <c r="E4009" s="38" t="s">
        <v>2529</v>
      </c>
    </row>
    <row r="4010" spans="1:5" x14ac:dyDescent="0.2">
      <c r="A4010" s="39">
        <v>4803</v>
      </c>
      <c r="B4010" s="37" t="s">
        <v>9700</v>
      </c>
      <c r="C4010" s="37" t="s">
        <v>2336</v>
      </c>
      <c r="D4010" s="37" t="s">
        <v>2320</v>
      </c>
      <c r="E4010" s="38" t="s">
        <v>9701</v>
      </c>
    </row>
    <row r="4011" spans="1:5" x14ac:dyDescent="0.2">
      <c r="A4011" s="39">
        <v>6186</v>
      </c>
      <c r="B4011" s="37" t="s">
        <v>9702</v>
      </c>
      <c r="C4011" s="37" t="s">
        <v>2336</v>
      </c>
      <c r="D4011" s="37" t="s">
        <v>2320</v>
      </c>
      <c r="E4011" s="38" t="s">
        <v>4531</v>
      </c>
    </row>
    <row r="4012" spans="1:5" x14ac:dyDescent="0.2">
      <c r="A4012" s="39">
        <v>4829</v>
      </c>
      <c r="B4012" s="37" t="s">
        <v>9703</v>
      </c>
      <c r="C4012" s="37" t="s">
        <v>2336</v>
      </c>
      <c r="D4012" s="37" t="s">
        <v>2320</v>
      </c>
      <c r="E4012" s="38" t="s">
        <v>9704</v>
      </c>
    </row>
    <row r="4013" spans="1:5" x14ac:dyDescent="0.2">
      <c r="A4013" s="39">
        <v>39829</v>
      </c>
      <c r="B4013" s="37" t="s">
        <v>9705</v>
      </c>
      <c r="C4013" s="37" t="s">
        <v>2336</v>
      </c>
      <c r="D4013" s="37" t="s">
        <v>2317</v>
      </c>
      <c r="E4013" s="38" t="s">
        <v>9706</v>
      </c>
    </row>
    <row r="4014" spans="1:5" x14ac:dyDescent="0.2">
      <c r="A4014" s="39">
        <v>20231</v>
      </c>
      <c r="B4014" s="37" t="s">
        <v>9707</v>
      </c>
      <c r="C4014" s="37" t="s">
        <v>2336</v>
      </c>
      <c r="D4014" s="37" t="s">
        <v>2320</v>
      </c>
      <c r="E4014" s="38" t="s">
        <v>9708</v>
      </c>
    </row>
    <row r="4015" spans="1:5" x14ac:dyDescent="0.2">
      <c r="A4015" s="39">
        <v>4804</v>
      </c>
      <c r="B4015" s="37" t="s">
        <v>9709</v>
      </c>
      <c r="C4015" s="37" t="s">
        <v>2336</v>
      </c>
      <c r="D4015" s="37" t="s">
        <v>2320</v>
      </c>
      <c r="E4015" s="38" t="s">
        <v>9710</v>
      </c>
    </row>
    <row r="4016" spans="1:5" x14ac:dyDescent="0.2">
      <c r="A4016" s="39">
        <v>34680</v>
      </c>
      <c r="B4016" s="37" t="s">
        <v>9711</v>
      </c>
      <c r="C4016" s="37" t="s">
        <v>2336</v>
      </c>
      <c r="D4016" s="37" t="s">
        <v>2320</v>
      </c>
      <c r="E4016" s="38" t="s">
        <v>9712</v>
      </c>
    </row>
    <row r="4017" spans="1:5" x14ac:dyDescent="0.2">
      <c r="A4017" s="39">
        <v>11573</v>
      </c>
      <c r="B4017" s="37" t="s">
        <v>9713</v>
      </c>
      <c r="C4017" s="37" t="s">
        <v>2316</v>
      </c>
      <c r="D4017" s="37" t="s">
        <v>2320</v>
      </c>
      <c r="E4017" s="38" t="s">
        <v>9714</v>
      </c>
    </row>
    <row r="4018" spans="1:5" x14ac:dyDescent="0.2">
      <c r="A4018" s="39">
        <v>38401</v>
      </c>
      <c r="B4018" s="37" t="s">
        <v>9715</v>
      </c>
      <c r="C4018" s="37" t="s">
        <v>2316</v>
      </c>
      <c r="D4018" s="37" t="s">
        <v>2320</v>
      </c>
      <c r="E4018" s="38" t="s">
        <v>9716</v>
      </c>
    </row>
    <row r="4019" spans="1:5" x14ac:dyDescent="0.2">
      <c r="A4019" s="39">
        <v>11575</v>
      </c>
      <c r="B4019" s="37" t="s">
        <v>9717</v>
      </c>
      <c r="C4019" s="37" t="s">
        <v>2316</v>
      </c>
      <c r="D4019" s="37" t="s">
        <v>2320</v>
      </c>
      <c r="E4019" s="38" t="s">
        <v>9718</v>
      </c>
    </row>
    <row r="4020" spans="1:5" x14ac:dyDescent="0.2">
      <c r="A4020" s="39">
        <v>38179</v>
      </c>
      <c r="B4020" s="37" t="s">
        <v>9719</v>
      </c>
      <c r="C4020" s="37" t="s">
        <v>2316</v>
      </c>
      <c r="D4020" s="37" t="s">
        <v>2320</v>
      </c>
      <c r="E4020" s="38" t="s">
        <v>9720</v>
      </c>
    </row>
    <row r="4021" spans="1:5" x14ac:dyDescent="0.2">
      <c r="A4021" s="39">
        <v>20256</v>
      </c>
      <c r="B4021" s="37" t="s">
        <v>9721</v>
      </c>
      <c r="C4021" s="37" t="s">
        <v>2316</v>
      </c>
      <c r="D4021" s="37" t="s">
        <v>2320</v>
      </c>
      <c r="E4021" s="38" t="s">
        <v>9722</v>
      </c>
    </row>
    <row r="4022" spans="1:5" x14ac:dyDescent="0.2">
      <c r="A4022" s="39">
        <v>14511</v>
      </c>
      <c r="B4022" s="37" t="s">
        <v>9723</v>
      </c>
      <c r="C4022" s="37" t="s">
        <v>2316</v>
      </c>
      <c r="D4022" s="37" t="s">
        <v>2320</v>
      </c>
      <c r="E4022" s="38" t="s">
        <v>9724</v>
      </c>
    </row>
    <row r="4023" spans="1:5" x14ac:dyDescent="0.2">
      <c r="A4023" s="39">
        <v>10642</v>
      </c>
      <c r="B4023" s="37" t="s">
        <v>9725</v>
      </c>
      <c r="C4023" s="37" t="s">
        <v>2316</v>
      </c>
      <c r="D4023" s="37" t="s">
        <v>2317</v>
      </c>
      <c r="E4023" s="38" t="s">
        <v>9726</v>
      </c>
    </row>
    <row r="4024" spans="1:5" x14ac:dyDescent="0.2">
      <c r="A4024" s="39">
        <v>14489</v>
      </c>
      <c r="B4024" s="37" t="s">
        <v>9727</v>
      </c>
      <c r="C4024" s="37" t="s">
        <v>2316</v>
      </c>
      <c r="D4024" s="37" t="s">
        <v>2320</v>
      </c>
      <c r="E4024" s="38" t="s">
        <v>9728</v>
      </c>
    </row>
    <row r="4025" spans="1:5" x14ac:dyDescent="0.2">
      <c r="A4025" s="39">
        <v>14513</v>
      </c>
      <c r="B4025" s="37" t="s">
        <v>9729</v>
      </c>
      <c r="C4025" s="37" t="s">
        <v>2316</v>
      </c>
      <c r="D4025" s="37" t="s">
        <v>2320</v>
      </c>
      <c r="E4025" s="38" t="s">
        <v>9730</v>
      </c>
    </row>
    <row r="4026" spans="1:5" x14ac:dyDescent="0.2">
      <c r="A4026" s="39">
        <v>13600</v>
      </c>
      <c r="B4026" s="37" t="s">
        <v>9731</v>
      </c>
      <c r="C4026" s="37" t="s">
        <v>2316</v>
      </c>
      <c r="D4026" s="37" t="s">
        <v>2320</v>
      </c>
      <c r="E4026" s="38" t="s">
        <v>9732</v>
      </c>
    </row>
    <row r="4027" spans="1:5" x14ac:dyDescent="0.2">
      <c r="A4027" s="39">
        <v>10646</v>
      </c>
      <c r="B4027" s="37" t="s">
        <v>9733</v>
      </c>
      <c r="C4027" s="37" t="s">
        <v>2316</v>
      </c>
      <c r="D4027" s="37" t="s">
        <v>2320</v>
      </c>
      <c r="E4027" s="38" t="s">
        <v>9734</v>
      </c>
    </row>
    <row r="4028" spans="1:5" x14ac:dyDescent="0.2">
      <c r="A4028" s="39">
        <v>6070</v>
      </c>
      <c r="B4028" s="37" t="s">
        <v>9735</v>
      </c>
      <c r="C4028" s="37" t="s">
        <v>2316</v>
      </c>
      <c r="D4028" s="37" t="s">
        <v>2320</v>
      </c>
      <c r="E4028" s="38" t="s">
        <v>9736</v>
      </c>
    </row>
    <row r="4029" spans="1:5" x14ac:dyDescent="0.2">
      <c r="A4029" s="39">
        <v>6069</v>
      </c>
      <c r="B4029" s="37" t="s">
        <v>9737</v>
      </c>
      <c r="C4029" s="37" t="s">
        <v>2316</v>
      </c>
      <c r="D4029" s="37" t="s">
        <v>2320</v>
      </c>
      <c r="E4029" s="38" t="s">
        <v>9738</v>
      </c>
    </row>
    <row r="4030" spans="1:5" x14ac:dyDescent="0.2">
      <c r="A4030" s="39">
        <v>14626</v>
      </c>
      <c r="B4030" s="37" t="s">
        <v>9739</v>
      </c>
      <c r="C4030" s="37" t="s">
        <v>2316</v>
      </c>
      <c r="D4030" s="37" t="s">
        <v>2320</v>
      </c>
      <c r="E4030" s="38" t="s">
        <v>9740</v>
      </c>
    </row>
    <row r="4031" spans="1:5" x14ac:dyDescent="0.2">
      <c r="A4031" s="39">
        <v>6067</v>
      </c>
      <c r="B4031" s="37" t="s">
        <v>9741</v>
      </c>
      <c r="C4031" s="37" t="s">
        <v>2316</v>
      </c>
      <c r="D4031" s="37" t="s">
        <v>2320</v>
      </c>
      <c r="E4031" s="38" t="s">
        <v>9742</v>
      </c>
    </row>
    <row r="4032" spans="1:5" x14ac:dyDescent="0.2">
      <c r="A4032" s="39">
        <v>38393</v>
      </c>
      <c r="B4032" s="37" t="s">
        <v>9743</v>
      </c>
      <c r="C4032" s="37" t="s">
        <v>2316</v>
      </c>
      <c r="D4032" s="37" t="s">
        <v>2317</v>
      </c>
      <c r="E4032" s="38" t="s">
        <v>9744</v>
      </c>
    </row>
    <row r="4033" spans="1:5" x14ac:dyDescent="0.2">
      <c r="A4033" s="39">
        <v>38390</v>
      </c>
      <c r="B4033" s="37" t="s">
        <v>9745</v>
      </c>
      <c r="C4033" s="37" t="s">
        <v>2316</v>
      </c>
      <c r="D4033" s="37" t="s">
        <v>2320</v>
      </c>
      <c r="E4033" s="38" t="s">
        <v>9746</v>
      </c>
    </row>
    <row r="4034" spans="1:5" x14ac:dyDescent="0.2">
      <c r="A4034" s="39">
        <v>36532</v>
      </c>
      <c r="B4034" s="37" t="s">
        <v>9747</v>
      </c>
      <c r="C4034" s="37" t="s">
        <v>2316</v>
      </c>
      <c r="D4034" s="37" t="s">
        <v>2320</v>
      </c>
      <c r="E4034" s="38" t="s">
        <v>9748</v>
      </c>
    </row>
    <row r="4035" spans="1:5" x14ac:dyDescent="0.2">
      <c r="A4035" s="39">
        <v>11578</v>
      </c>
      <c r="B4035" s="37" t="s">
        <v>9749</v>
      </c>
      <c r="C4035" s="37" t="s">
        <v>2316</v>
      </c>
      <c r="D4035" s="37" t="s">
        <v>2320</v>
      </c>
      <c r="E4035" s="38" t="s">
        <v>9750</v>
      </c>
    </row>
    <row r="4036" spans="1:5" x14ac:dyDescent="0.2">
      <c r="A4036" s="39">
        <v>11577</v>
      </c>
      <c r="B4036" s="37" t="s">
        <v>9751</v>
      </c>
      <c r="C4036" s="37" t="s">
        <v>2316</v>
      </c>
      <c r="D4036" s="37" t="s">
        <v>2320</v>
      </c>
      <c r="E4036" s="38" t="s">
        <v>5227</v>
      </c>
    </row>
    <row r="4037" spans="1:5" x14ac:dyDescent="0.2">
      <c r="A4037" s="39">
        <v>42432</v>
      </c>
      <c r="B4037" s="37" t="s">
        <v>9752</v>
      </c>
      <c r="C4037" s="37" t="s">
        <v>2316</v>
      </c>
      <c r="D4037" s="37" t="s">
        <v>2320</v>
      </c>
      <c r="E4037" s="38" t="s">
        <v>9753</v>
      </c>
    </row>
    <row r="4038" spans="1:5" x14ac:dyDescent="0.2">
      <c r="A4038" s="39">
        <v>42437</v>
      </c>
      <c r="B4038" s="37" t="s">
        <v>9754</v>
      </c>
      <c r="C4038" s="37" t="s">
        <v>2316</v>
      </c>
      <c r="D4038" s="37" t="s">
        <v>2320</v>
      </c>
      <c r="E4038" s="38" t="s">
        <v>9755</v>
      </c>
    </row>
    <row r="4039" spans="1:5" x14ac:dyDescent="0.2">
      <c r="A4039" s="39">
        <v>1116</v>
      </c>
      <c r="B4039" s="37" t="s">
        <v>9756</v>
      </c>
      <c r="C4039" s="37" t="s">
        <v>2336</v>
      </c>
      <c r="D4039" s="37" t="s">
        <v>2320</v>
      </c>
      <c r="E4039" s="38" t="s">
        <v>7110</v>
      </c>
    </row>
    <row r="4040" spans="1:5" x14ac:dyDescent="0.2">
      <c r="A4040" s="39">
        <v>1115</v>
      </c>
      <c r="B4040" s="37" t="s">
        <v>9757</v>
      </c>
      <c r="C4040" s="37" t="s">
        <v>2336</v>
      </c>
      <c r="D4040" s="37" t="s">
        <v>2320</v>
      </c>
      <c r="E4040" s="38" t="s">
        <v>9758</v>
      </c>
    </row>
    <row r="4041" spans="1:5" x14ac:dyDescent="0.2">
      <c r="A4041" s="39">
        <v>1113</v>
      </c>
      <c r="B4041" s="37" t="s">
        <v>9759</v>
      </c>
      <c r="C4041" s="37" t="s">
        <v>2336</v>
      </c>
      <c r="D4041" s="37" t="s">
        <v>2320</v>
      </c>
      <c r="E4041" s="38" t="s">
        <v>4229</v>
      </c>
    </row>
    <row r="4042" spans="1:5" x14ac:dyDescent="0.2">
      <c r="A4042" s="39">
        <v>1114</v>
      </c>
      <c r="B4042" s="37" t="s">
        <v>9760</v>
      </c>
      <c r="C4042" s="37" t="s">
        <v>2336</v>
      </c>
      <c r="D4042" s="37" t="s">
        <v>2320</v>
      </c>
      <c r="E4042" s="38" t="s">
        <v>4233</v>
      </c>
    </row>
    <row r="4043" spans="1:5" x14ac:dyDescent="0.2">
      <c r="A4043" s="39">
        <v>40873</v>
      </c>
      <c r="B4043" s="37" t="s">
        <v>9761</v>
      </c>
      <c r="C4043" s="37" t="s">
        <v>2336</v>
      </c>
      <c r="D4043" s="37" t="s">
        <v>2320</v>
      </c>
      <c r="E4043" s="38" t="s">
        <v>9762</v>
      </c>
    </row>
    <row r="4044" spans="1:5" x14ac:dyDescent="0.2">
      <c r="A4044" s="39">
        <v>20214</v>
      </c>
      <c r="B4044" s="37" t="s">
        <v>9763</v>
      </c>
      <c r="C4044" s="37" t="s">
        <v>2316</v>
      </c>
      <c r="D4044" s="37" t="s">
        <v>2320</v>
      </c>
      <c r="E4044" s="38" t="s">
        <v>9764</v>
      </c>
    </row>
    <row r="4045" spans="1:5" x14ac:dyDescent="0.2">
      <c r="A4045" s="39">
        <v>7237</v>
      </c>
      <c r="B4045" s="37" t="s">
        <v>9765</v>
      </c>
      <c r="C4045" s="37" t="s">
        <v>2316</v>
      </c>
      <c r="D4045" s="37" t="s">
        <v>2320</v>
      </c>
      <c r="E4045" s="38" t="s">
        <v>9766</v>
      </c>
    </row>
    <row r="4046" spans="1:5" x14ac:dyDescent="0.2">
      <c r="A4046" s="39">
        <v>11757</v>
      </c>
      <c r="B4046" s="37" t="s">
        <v>9767</v>
      </c>
      <c r="C4046" s="37" t="s">
        <v>2316</v>
      </c>
      <c r="D4046" s="37" t="s">
        <v>2317</v>
      </c>
      <c r="E4046" s="38" t="s">
        <v>9768</v>
      </c>
    </row>
    <row r="4047" spans="1:5" x14ac:dyDescent="0.2">
      <c r="A4047" s="39">
        <v>11758</v>
      </c>
      <c r="B4047" s="37" t="s">
        <v>9769</v>
      </c>
      <c r="C4047" s="37" t="s">
        <v>2316</v>
      </c>
      <c r="D4047" s="37" t="s">
        <v>2317</v>
      </c>
      <c r="E4047" s="38" t="s">
        <v>9708</v>
      </c>
    </row>
    <row r="4048" spans="1:5" x14ac:dyDescent="0.2">
      <c r="A4048" s="39">
        <v>37526</v>
      </c>
      <c r="B4048" s="37" t="s">
        <v>9770</v>
      </c>
      <c r="C4048" s="37" t="s">
        <v>2316</v>
      </c>
      <c r="D4048" s="37" t="s">
        <v>2320</v>
      </c>
      <c r="E4048" s="38" t="s">
        <v>8482</v>
      </c>
    </row>
    <row r="4049" spans="1:5" x14ac:dyDescent="0.2">
      <c r="A4049" s="39">
        <v>6076</v>
      </c>
      <c r="B4049" s="37" t="s">
        <v>9771</v>
      </c>
      <c r="C4049" s="37" t="s">
        <v>2657</v>
      </c>
      <c r="D4049" s="37" t="s">
        <v>2317</v>
      </c>
      <c r="E4049" s="38" t="s">
        <v>9772</v>
      </c>
    </row>
    <row r="4050" spans="1:5" x14ac:dyDescent="0.2">
      <c r="A4050" s="39">
        <v>13109</v>
      </c>
      <c r="B4050" s="37" t="s">
        <v>9773</v>
      </c>
      <c r="C4050" s="37" t="s">
        <v>2316</v>
      </c>
      <c r="D4050" s="37" t="s">
        <v>2320</v>
      </c>
      <c r="E4050" s="38" t="s">
        <v>9774</v>
      </c>
    </row>
    <row r="4051" spans="1:5" x14ac:dyDescent="0.2">
      <c r="A4051" s="39">
        <v>13110</v>
      </c>
      <c r="B4051" s="37" t="s">
        <v>9775</v>
      </c>
      <c r="C4051" s="37" t="s">
        <v>2316</v>
      </c>
      <c r="D4051" s="37" t="s">
        <v>2320</v>
      </c>
      <c r="E4051" s="38" t="s">
        <v>9776</v>
      </c>
    </row>
    <row r="4052" spans="1:5" x14ac:dyDescent="0.2">
      <c r="A4052" s="39">
        <v>7581</v>
      </c>
      <c r="B4052" s="37" t="s">
        <v>9777</v>
      </c>
      <c r="C4052" s="37" t="s">
        <v>2316</v>
      </c>
      <c r="D4052" s="37" t="s">
        <v>2320</v>
      </c>
      <c r="E4052" s="38" t="s">
        <v>2417</v>
      </c>
    </row>
    <row r="4053" spans="1:5" x14ac:dyDescent="0.2">
      <c r="A4053" s="39">
        <v>4509</v>
      </c>
      <c r="B4053" s="37" t="s">
        <v>9778</v>
      </c>
      <c r="C4053" s="37" t="s">
        <v>2336</v>
      </c>
      <c r="D4053" s="37" t="s">
        <v>2320</v>
      </c>
      <c r="E4053" s="38" t="s">
        <v>3311</v>
      </c>
    </row>
    <row r="4054" spans="1:5" x14ac:dyDescent="0.2">
      <c r="A4054" s="39">
        <v>4512</v>
      </c>
      <c r="B4054" s="37" t="s">
        <v>9779</v>
      </c>
      <c r="C4054" s="37" t="s">
        <v>2336</v>
      </c>
      <c r="D4054" s="37" t="s">
        <v>2320</v>
      </c>
      <c r="E4054" s="38" t="s">
        <v>4999</v>
      </c>
    </row>
    <row r="4055" spans="1:5" x14ac:dyDescent="0.2">
      <c r="A4055" s="39">
        <v>4517</v>
      </c>
      <c r="B4055" s="37" t="s">
        <v>9780</v>
      </c>
      <c r="C4055" s="37" t="s">
        <v>2336</v>
      </c>
      <c r="D4055" s="37" t="s">
        <v>2320</v>
      </c>
      <c r="E4055" s="38" t="s">
        <v>3686</v>
      </c>
    </row>
    <row r="4056" spans="1:5" x14ac:dyDescent="0.2">
      <c r="A4056" s="39">
        <v>20206</v>
      </c>
      <c r="B4056" s="37" t="s">
        <v>9781</v>
      </c>
      <c r="C4056" s="37" t="s">
        <v>2336</v>
      </c>
      <c r="D4056" s="37" t="s">
        <v>2320</v>
      </c>
      <c r="E4056" s="38" t="s">
        <v>7058</v>
      </c>
    </row>
    <row r="4057" spans="1:5" x14ac:dyDescent="0.2">
      <c r="A4057" s="39">
        <v>4460</v>
      </c>
      <c r="B4057" s="37" t="s">
        <v>9782</v>
      </c>
      <c r="C4057" s="37" t="s">
        <v>2336</v>
      </c>
      <c r="D4057" s="37" t="s">
        <v>2320</v>
      </c>
      <c r="E4057" s="38" t="s">
        <v>9783</v>
      </c>
    </row>
    <row r="4058" spans="1:5" x14ac:dyDescent="0.2">
      <c r="A4058" s="39">
        <v>4417</v>
      </c>
      <c r="B4058" s="37" t="s">
        <v>9784</v>
      </c>
      <c r="C4058" s="37" t="s">
        <v>2336</v>
      </c>
      <c r="D4058" s="37" t="s">
        <v>2320</v>
      </c>
      <c r="E4058" s="38" t="s">
        <v>9785</v>
      </c>
    </row>
    <row r="4059" spans="1:5" x14ac:dyDescent="0.2">
      <c r="A4059" s="39">
        <v>4415</v>
      </c>
      <c r="B4059" s="37" t="s">
        <v>9786</v>
      </c>
      <c r="C4059" s="37" t="s">
        <v>2336</v>
      </c>
      <c r="D4059" s="37" t="s">
        <v>2320</v>
      </c>
      <c r="E4059" s="38" t="s">
        <v>9787</v>
      </c>
    </row>
    <row r="4060" spans="1:5" x14ac:dyDescent="0.2">
      <c r="A4060" s="39">
        <v>37373</v>
      </c>
      <c r="B4060" s="37" t="s">
        <v>9788</v>
      </c>
      <c r="C4060" s="37" t="s">
        <v>2660</v>
      </c>
      <c r="D4060" s="37" t="s">
        <v>2317</v>
      </c>
      <c r="E4060" s="38" t="s">
        <v>3501</v>
      </c>
    </row>
    <row r="4061" spans="1:5" x14ac:dyDescent="0.2">
      <c r="A4061" s="39">
        <v>40864</v>
      </c>
      <c r="B4061" s="37" t="s">
        <v>9789</v>
      </c>
      <c r="C4061" s="37" t="s">
        <v>2663</v>
      </c>
      <c r="D4061" s="37" t="s">
        <v>2317</v>
      </c>
      <c r="E4061" s="38" t="s">
        <v>9790</v>
      </c>
    </row>
    <row r="4062" spans="1:5" x14ac:dyDescent="0.2">
      <c r="A4062" s="39">
        <v>4734</v>
      </c>
      <c r="B4062" s="37" t="s">
        <v>9791</v>
      </c>
      <c r="C4062" s="37" t="s">
        <v>2657</v>
      </c>
      <c r="D4062" s="37" t="s">
        <v>2320</v>
      </c>
      <c r="E4062" s="38" t="s">
        <v>9792</v>
      </c>
    </row>
    <row r="4063" spans="1:5" x14ac:dyDescent="0.2">
      <c r="A4063" s="39">
        <v>6085</v>
      </c>
      <c r="B4063" s="37" t="s">
        <v>9793</v>
      </c>
      <c r="C4063" s="37" t="s">
        <v>2438</v>
      </c>
      <c r="D4063" s="37" t="s">
        <v>2317</v>
      </c>
      <c r="E4063" s="38" t="s">
        <v>2455</v>
      </c>
    </row>
    <row r="4064" spans="1:5" x14ac:dyDescent="0.2">
      <c r="A4064" s="39">
        <v>38396</v>
      </c>
      <c r="B4064" s="37" t="s">
        <v>9794</v>
      </c>
      <c r="C4064" s="37" t="s">
        <v>2316</v>
      </c>
      <c r="D4064" s="37" t="s">
        <v>2320</v>
      </c>
      <c r="E4064" s="38" t="s">
        <v>9795</v>
      </c>
    </row>
    <row r="4065" spans="1:5" x14ac:dyDescent="0.2">
      <c r="A4065" s="39">
        <v>11622</v>
      </c>
      <c r="B4065" s="37" t="s">
        <v>9796</v>
      </c>
      <c r="C4065" s="37" t="s">
        <v>2435</v>
      </c>
      <c r="D4065" s="37" t="s">
        <v>2320</v>
      </c>
      <c r="E4065" s="38" t="s">
        <v>9797</v>
      </c>
    </row>
    <row r="4066" spans="1:5" x14ac:dyDescent="0.2">
      <c r="A4066" s="39">
        <v>43143</v>
      </c>
      <c r="B4066" s="37" t="s">
        <v>9798</v>
      </c>
      <c r="C4066" s="37" t="s">
        <v>2438</v>
      </c>
      <c r="D4066" s="37" t="s">
        <v>2320</v>
      </c>
      <c r="E4066" s="38" t="s">
        <v>5475</v>
      </c>
    </row>
    <row r="4067" spans="1:5" x14ac:dyDescent="0.2">
      <c r="A4067" s="39">
        <v>7317</v>
      </c>
      <c r="B4067" s="37" t="s">
        <v>9799</v>
      </c>
      <c r="C4067" s="37" t="s">
        <v>2435</v>
      </c>
      <c r="D4067" s="37" t="s">
        <v>2320</v>
      </c>
      <c r="E4067" s="38" t="s">
        <v>8421</v>
      </c>
    </row>
    <row r="4068" spans="1:5" x14ac:dyDescent="0.2">
      <c r="A4068" s="39">
        <v>142</v>
      </c>
      <c r="B4068" s="37" t="s">
        <v>9800</v>
      </c>
      <c r="C4068" s="37" t="s">
        <v>9801</v>
      </c>
      <c r="D4068" s="37" t="s">
        <v>2320</v>
      </c>
      <c r="E4068" s="38" t="s">
        <v>3239</v>
      </c>
    </row>
    <row r="4069" spans="1:5" x14ac:dyDescent="0.2">
      <c r="A4069" s="39">
        <v>43142</v>
      </c>
      <c r="B4069" s="37" t="s">
        <v>9802</v>
      </c>
      <c r="C4069" s="37" t="s">
        <v>2438</v>
      </c>
      <c r="D4069" s="37" t="s">
        <v>2320</v>
      </c>
      <c r="E4069" s="38" t="s">
        <v>9803</v>
      </c>
    </row>
    <row r="4070" spans="1:5" x14ac:dyDescent="0.2">
      <c r="A4070" s="39">
        <v>38123</v>
      </c>
      <c r="B4070" s="37" t="s">
        <v>9804</v>
      </c>
      <c r="C4070" s="37" t="s">
        <v>2435</v>
      </c>
      <c r="D4070" s="37" t="s">
        <v>2320</v>
      </c>
      <c r="E4070" s="38" t="s">
        <v>9805</v>
      </c>
    </row>
    <row r="4071" spans="1:5" x14ac:dyDescent="0.2">
      <c r="A4071" s="39">
        <v>42701</v>
      </c>
      <c r="B4071" s="37" t="s">
        <v>9806</v>
      </c>
      <c r="C4071" s="37" t="s">
        <v>2316</v>
      </c>
      <c r="D4071" s="37" t="s">
        <v>2320</v>
      </c>
      <c r="E4071" s="38" t="s">
        <v>9807</v>
      </c>
    </row>
    <row r="4072" spans="1:5" x14ac:dyDescent="0.2">
      <c r="A4072" s="39">
        <v>42702</v>
      </c>
      <c r="B4072" s="37" t="s">
        <v>9808</v>
      </c>
      <c r="C4072" s="37" t="s">
        <v>2316</v>
      </c>
      <c r="D4072" s="37" t="s">
        <v>2320</v>
      </c>
      <c r="E4072" s="38" t="s">
        <v>9809</v>
      </c>
    </row>
    <row r="4073" spans="1:5" x14ac:dyDescent="0.2">
      <c r="A4073" s="39">
        <v>37955</v>
      </c>
      <c r="B4073" s="37" t="s">
        <v>9810</v>
      </c>
      <c r="C4073" s="37" t="s">
        <v>2316</v>
      </c>
      <c r="D4073" s="37" t="s">
        <v>2320</v>
      </c>
      <c r="E4073" s="38" t="s">
        <v>9811</v>
      </c>
    </row>
    <row r="4074" spans="1:5" x14ac:dyDescent="0.2">
      <c r="A4074" s="39">
        <v>42699</v>
      </c>
      <c r="B4074" s="37" t="s">
        <v>9812</v>
      </c>
      <c r="C4074" s="37" t="s">
        <v>2316</v>
      </c>
      <c r="D4074" s="37" t="s">
        <v>2320</v>
      </c>
      <c r="E4074" s="38" t="s">
        <v>9813</v>
      </c>
    </row>
    <row r="4075" spans="1:5" x14ac:dyDescent="0.2">
      <c r="A4075" s="39">
        <v>42700</v>
      </c>
      <c r="B4075" s="37" t="s">
        <v>9814</v>
      </c>
      <c r="C4075" s="37" t="s">
        <v>2316</v>
      </c>
      <c r="D4075" s="37" t="s">
        <v>2320</v>
      </c>
      <c r="E4075" s="38" t="s">
        <v>9815</v>
      </c>
    </row>
    <row r="4076" spans="1:5" x14ac:dyDescent="0.2">
      <c r="A4076" s="39">
        <v>37743</v>
      </c>
      <c r="B4076" s="37" t="s">
        <v>9816</v>
      </c>
      <c r="C4076" s="37" t="s">
        <v>2316</v>
      </c>
      <c r="D4076" s="37" t="s">
        <v>2320</v>
      </c>
      <c r="E4076" s="38" t="s">
        <v>9817</v>
      </c>
    </row>
    <row r="4077" spans="1:5" x14ac:dyDescent="0.2">
      <c r="A4077" s="39">
        <v>37744</v>
      </c>
      <c r="B4077" s="37" t="s">
        <v>9818</v>
      </c>
      <c r="C4077" s="37" t="s">
        <v>2316</v>
      </c>
      <c r="D4077" s="37" t="s">
        <v>2320</v>
      </c>
      <c r="E4077" s="38" t="s">
        <v>9819</v>
      </c>
    </row>
    <row r="4078" spans="1:5" x14ac:dyDescent="0.2">
      <c r="A4078" s="39">
        <v>37741</v>
      </c>
      <c r="B4078" s="37" t="s">
        <v>9820</v>
      </c>
      <c r="C4078" s="37" t="s">
        <v>2316</v>
      </c>
      <c r="D4078" s="37" t="s">
        <v>2320</v>
      </c>
      <c r="E4078" s="38" t="s">
        <v>9821</v>
      </c>
    </row>
    <row r="4079" spans="1:5" x14ac:dyDescent="0.2">
      <c r="A4079" s="39">
        <v>39396</v>
      </c>
      <c r="B4079" s="37" t="s">
        <v>9822</v>
      </c>
      <c r="C4079" s="37" t="s">
        <v>2316</v>
      </c>
      <c r="D4079" s="37" t="s">
        <v>2320</v>
      </c>
      <c r="E4079" s="38" t="s">
        <v>9823</v>
      </c>
    </row>
    <row r="4080" spans="1:5" x14ac:dyDescent="0.2">
      <c r="A4080" s="39">
        <v>39392</v>
      </c>
      <c r="B4080" s="37" t="s">
        <v>9824</v>
      </c>
      <c r="C4080" s="37" t="s">
        <v>2316</v>
      </c>
      <c r="D4080" s="37" t="s">
        <v>2320</v>
      </c>
      <c r="E4080" s="38" t="s">
        <v>9825</v>
      </c>
    </row>
    <row r="4081" spans="1:5" x14ac:dyDescent="0.2">
      <c r="A4081" s="39">
        <v>39393</v>
      </c>
      <c r="B4081" s="37" t="s">
        <v>9826</v>
      </c>
      <c r="C4081" s="37" t="s">
        <v>2316</v>
      </c>
      <c r="D4081" s="37" t="s">
        <v>2320</v>
      </c>
      <c r="E4081" s="38" t="s">
        <v>9827</v>
      </c>
    </row>
    <row r="4082" spans="1:5" x14ac:dyDescent="0.2">
      <c r="A4082" s="39">
        <v>39394</v>
      </c>
      <c r="B4082" s="37" t="s">
        <v>9828</v>
      </c>
      <c r="C4082" s="37" t="s">
        <v>2316</v>
      </c>
      <c r="D4082" s="37" t="s">
        <v>2320</v>
      </c>
      <c r="E4082" s="38" t="s">
        <v>9829</v>
      </c>
    </row>
    <row r="4083" spans="1:5" x14ac:dyDescent="0.2">
      <c r="A4083" s="39">
        <v>39395</v>
      </c>
      <c r="B4083" s="37" t="s">
        <v>9830</v>
      </c>
      <c r="C4083" s="37" t="s">
        <v>2316</v>
      </c>
      <c r="D4083" s="37" t="s">
        <v>2320</v>
      </c>
      <c r="E4083" s="38" t="s">
        <v>9831</v>
      </c>
    </row>
    <row r="4084" spans="1:5" x14ac:dyDescent="0.2">
      <c r="A4084" s="39">
        <v>14618</v>
      </c>
      <c r="B4084" s="37" t="s">
        <v>9832</v>
      </c>
      <c r="C4084" s="37" t="s">
        <v>2316</v>
      </c>
      <c r="D4084" s="37" t="s">
        <v>2320</v>
      </c>
      <c r="E4084" s="38" t="s">
        <v>9833</v>
      </c>
    </row>
    <row r="4085" spans="1:5" x14ac:dyDescent="0.2">
      <c r="A4085" s="39">
        <v>40269</v>
      </c>
      <c r="B4085" s="37" t="s">
        <v>9834</v>
      </c>
      <c r="C4085" s="37" t="s">
        <v>2316</v>
      </c>
      <c r="D4085" s="37" t="s">
        <v>2320</v>
      </c>
      <c r="E4085" s="38" t="s">
        <v>9835</v>
      </c>
    </row>
    <row r="4086" spans="1:5" x14ac:dyDescent="0.2">
      <c r="A4086" s="39">
        <v>6110</v>
      </c>
      <c r="B4086" s="37" t="s">
        <v>9836</v>
      </c>
      <c r="C4086" s="37" t="s">
        <v>2660</v>
      </c>
      <c r="D4086" s="37" t="s">
        <v>2320</v>
      </c>
      <c r="E4086" s="38" t="s">
        <v>9837</v>
      </c>
    </row>
    <row r="4087" spans="1:5" x14ac:dyDescent="0.2">
      <c r="A4087" s="39">
        <v>40910</v>
      </c>
      <c r="B4087" s="37" t="s">
        <v>9838</v>
      </c>
      <c r="C4087" s="37" t="s">
        <v>2663</v>
      </c>
      <c r="D4087" s="37" t="s">
        <v>2320</v>
      </c>
      <c r="E4087" s="38" t="s">
        <v>9839</v>
      </c>
    </row>
    <row r="4088" spans="1:5" x14ac:dyDescent="0.2">
      <c r="A4088" s="39">
        <v>6111</v>
      </c>
      <c r="B4088" s="37" t="s">
        <v>9840</v>
      </c>
      <c r="C4088" s="37" t="s">
        <v>2660</v>
      </c>
      <c r="D4088" s="37" t="s">
        <v>2317</v>
      </c>
      <c r="E4088" s="38" t="s">
        <v>3126</v>
      </c>
    </row>
    <row r="4089" spans="1:5" x14ac:dyDescent="0.2">
      <c r="A4089" s="39">
        <v>41084</v>
      </c>
      <c r="B4089" s="37" t="s">
        <v>9841</v>
      </c>
      <c r="C4089" s="37" t="s">
        <v>2663</v>
      </c>
      <c r="D4089" s="37" t="s">
        <v>2320</v>
      </c>
      <c r="E4089" s="38" t="s">
        <v>3128</v>
      </c>
    </row>
    <row r="4090" spans="1:5" x14ac:dyDescent="0.2">
      <c r="A4090" s="39">
        <v>44535</v>
      </c>
      <c r="B4090" s="37" t="s">
        <v>9842</v>
      </c>
      <c r="C4090" s="37" t="s">
        <v>2657</v>
      </c>
      <c r="D4090" s="37" t="s">
        <v>2320</v>
      </c>
      <c r="E4090" s="38" t="s">
        <v>9843</v>
      </c>
    </row>
    <row r="4091" spans="1:5" x14ac:dyDescent="0.2">
      <c r="A4091" s="39">
        <v>38637</v>
      </c>
      <c r="B4091" s="37" t="s">
        <v>9844</v>
      </c>
      <c r="C4091" s="37" t="s">
        <v>2316</v>
      </c>
      <c r="D4091" s="37" t="s">
        <v>2320</v>
      </c>
      <c r="E4091" s="38" t="s">
        <v>9845</v>
      </c>
    </row>
    <row r="4092" spans="1:5" x14ac:dyDescent="0.2">
      <c r="A4092" s="39">
        <v>6150</v>
      </c>
      <c r="B4092" s="37" t="s">
        <v>9846</v>
      </c>
      <c r="C4092" s="37" t="s">
        <v>2316</v>
      </c>
      <c r="D4092" s="37" t="s">
        <v>2320</v>
      </c>
      <c r="E4092" s="38" t="s">
        <v>9847</v>
      </c>
    </row>
    <row r="4093" spans="1:5" x14ac:dyDescent="0.2">
      <c r="A4093" s="39">
        <v>6136</v>
      </c>
      <c r="B4093" s="37" t="s">
        <v>9848</v>
      </c>
      <c r="C4093" s="37" t="s">
        <v>2316</v>
      </c>
      <c r="D4093" s="37" t="s">
        <v>2317</v>
      </c>
      <c r="E4093" s="38" t="s">
        <v>9849</v>
      </c>
    </row>
    <row r="4094" spans="1:5" x14ac:dyDescent="0.2">
      <c r="A4094" s="39">
        <v>38638</v>
      </c>
      <c r="B4094" s="37" t="s">
        <v>9850</v>
      </c>
      <c r="C4094" s="37" t="s">
        <v>2316</v>
      </c>
      <c r="D4094" s="37" t="s">
        <v>2320</v>
      </c>
      <c r="E4094" s="38" t="s">
        <v>9851</v>
      </c>
    </row>
    <row r="4095" spans="1:5" x14ac:dyDescent="0.2">
      <c r="A4095" s="39">
        <v>20262</v>
      </c>
      <c r="B4095" s="37" t="s">
        <v>9852</v>
      </c>
      <c r="C4095" s="37" t="s">
        <v>2316</v>
      </c>
      <c r="D4095" s="37" t="s">
        <v>2320</v>
      </c>
      <c r="E4095" s="38" t="s">
        <v>4868</v>
      </c>
    </row>
    <row r="4096" spans="1:5" x14ac:dyDescent="0.2">
      <c r="A4096" s="39">
        <v>6148</v>
      </c>
      <c r="B4096" s="37" t="s">
        <v>9853</v>
      </c>
      <c r="C4096" s="37" t="s">
        <v>2316</v>
      </c>
      <c r="D4096" s="37" t="s">
        <v>2317</v>
      </c>
      <c r="E4096" s="38" t="s">
        <v>3660</v>
      </c>
    </row>
    <row r="4097" spans="1:5" x14ac:dyDescent="0.2">
      <c r="A4097" s="39">
        <v>6145</v>
      </c>
      <c r="B4097" s="37" t="s">
        <v>9854</v>
      </c>
      <c r="C4097" s="37" t="s">
        <v>2316</v>
      </c>
      <c r="D4097" s="37" t="s">
        <v>2320</v>
      </c>
      <c r="E4097" s="38" t="s">
        <v>9855</v>
      </c>
    </row>
    <row r="4098" spans="1:5" x14ac:dyDescent="0.2">
      <c r="A4098" s="39">
        <v>6149</v>
      </c>
      <c r="B4098" s="37" t="s">
        <v>9856</v>
      </c>
      <c r="C4098" s="37" t="s">
        <v>2316</v>
      </c>
      <c r="D4098" s="37" t="s">
        <v>2320</v>
      </c>
      <c r="E4098" s="38" t="s">
        <v>6680</v>
      </c>
    </row>
    <row r="4099" spans="1:5" x14ac:dyDescent="0.2">
      <c r="A4099" s="39">
        <v>6146</v>
      </c>
      <c r="B4099" s="37" t="s">
        <v>9857</v>
      </c>
      <c r="C4099" s="37" t="s">
        <v>2316</v>
      </c>
      <c r="D4099" s="37" t="s">
        <v>2320</v>
      </c>
      <c r="E4099" s="38" t="s">
        <v>9858</v>
      </c>
    </row>
    <row r="4100" spans="1:5" x14ac:dyDescent="0.2">
      <c r="A4100" s="39">
        <v>44536</v>
      </c>
      <c r="B4100" s="37" t="s">
        <v>9859</v>
      </c>
      <c r="C4100" s="37" t="s">
        <v>2435</v>
      </c>
      <c r="D4100" s="37" t="s">
        <v>2320</v>
      </c>
      <c r="E4100" s="38" t="s">
        <v>9860</v>
      </c>
    </row>
    <row r="4101" spans="1:5" x14ac:dyDescent="0.2">
      <c r="A4101" s="39">
        <v>39961</v>
      </c>
      <c r="B4101" s="37" t="s">
        <v>9861</v>
      </c>
      <c r="C4101" s="37" t="s">
        <v>2316</v>
      </c>
      <c r="D4101" s="37" t="s">
        <v>2320</v>
      </c>
      <c r="E4101" s="38" t="s">
        <v>6884</v>
      </c>
    </row>
    <row r="4102" spans="1:5" x14ac:dyDescent="0.2">
      <c r="A4102" s="39">
        <v>42433</v>
      </c>
      <c r="B4102" s="37" t="s">
        <v>9862</v>
      </c>
      <c r="C4102" s="37" t="s">
        <v>2316</v>
      </c>
      <c r="D4102" s="37" t="s">
        <v>2320</v>
      </c>
      <c r="E4102" s="38" t="s">
        <v>9863</v>
      </c>
    </row>
    <row r="4103" spans="1:5" x14ac:dyDescent="0.2">
      <c r="A4103" s="39">
        <v>42434</v>
      </c>
      <c r="B4103" s="37" t="s">
        <v>9864</v>
      </c>
      <c r="C4103" s="37" t="s">
        <v>2316</v>
      </c>
      <c r="D4103" s="37" t="s">
        <v>2320</v>
      </c>
      <c r="E4103" s="38" t="s">
        <v>9865</v>
      </c>
    </row>
    <row r="4104" spans="1:5" x14ac:dyDescent="0.2">
      <c r="A4104" s="39">
        <v>42435</v>
      </c>
      <c r="B4104" s="37" t="s">
        <v>9866</v>
      </c>
      <c r="C4104" s="37" t="s">
        <v>2316</v>
      </c>
      <c r="D4104" s="37" t="s">
        <v>2320</v>
      </c>
      <c r="E4104" s="38" t="s">
        <v>9867</v>
      </c>
    </row>
    <row r="4105" spans="1:5" x14ac:dyDescent="0.2">
      <c r="A4105" s="39">
        <v>38061</v>
      </c>
      <c r="B4105" s="37" t="s">
        <v>9868</v>
      </c>
      <c r="C4105" s="37" t="s">
        <v>2316</v>
      </c>
      <c r="D4105" s="37" t="s">
        <v>2320</v>
      </c>
      <c r="E4105" s="38" t="s">
        <v>9869</v>
      </c>
    </row>
    <row r="4106" spans="1:5" x14ac:dyDescent="0.2">
      <c r="A4106" s="39">
        <v>20250</v>
      </c>
      <c r="B4106" s="37" t="s">
        <v>9870</v>
      </c>
      <c r="C4106" s="37" t="s">
        <v>2435</v>
      </c>
      <c r="D4106" s="37" t="s">
        <v>2317</v>
      </c>
      <c r="E4106" s="38" t="s">
        <v>9871</v>
      </c>
    </row>
    <row r="4107" spans="1:5" x14ac:dyDescent="0.2">
      <c r="A4107" s="39">
        <v>13388</v>
      </c>
      <c r="B4107" s="37" t="s">
        <v>9872</v>
      </c>
      <c r="C4107" s="37" t="s">
        <v>2435</v>
      </c>
      <c r="D4107" s="37" t="s">
        <v>2320</v>
      </c>
      <c r="E4107" s="38" t="s">
        <v>9873</v>
      </c>
    </row>
    <row r="4108" spans="1:5" x14ac:dyDescent="0.2">
      <c r="A4108" s="39">
        <v>39914</v>
      </c>
      <c r="B4108" s="37" t="s">
        <v>9874</v>
      </c>
      <c r="C4108" s="37" t="s">
        <v>2435</v>
      </c>
      <c r="D4108" s="37" t="s">
        <v>2320</v>
      </c>
      <c r="E4108" s="38" t="s">
        <v>9875</v>
      </c>
    </row>
    <row r="4109" spans="1:5" x14ac:dyDescent="0.2">
      <c r="A4109" s="39">
        <v>12732</v>
      </c>
      <c r="B4109" s="37" t="s">
        <v>9876</v>
      </c>
      <c r="C4109" s="37" t="s">
        <v>2316</v>
      </c>
      <c r="D4109" s="37" t="s">
        <v>2320</v>
      </c>
      <c r="E4109" s="38" t="s">
        <v>9877</v>
      </c>
    </row>
    <row r="4110" spans="1:5" x14ac:dyDescent="0.2">
      <c r="A4110" s="39">
        <v>6160</v>
      </c>
      <c r="B4110" s="37" t="s">
        <v>9878</v>
      </c>
      <c r="C4110" s="37" t="s">
        <v>2660</v>
      </c>
      <c r="D4110" s="37" t="s">
        <v>2317</v>
      </c>
      <c r="E4110" s="38" t="s">
        <v>9879</v>
      </c>
    </row>
    <row r="4111" spans="1:5" x14ac:dyDescent="0.2">
      <c r="A4111" s="39">
        <v>41087</v>
      </c>
      <c r="B4111" s="37" t="s">
        <v>9880</v>
      </c>
      <c r="C4111" s="37" t="s">
        <v>2663</v>
      </c>
      <c r="D4111" s="37" t="s">
        <v>2320</v>
      </c>
      <c r="E4111" s="38" t="s">
        <v>9881</v>
      </c>
    </row>
    <row r="4112" spans="1:5" x14ac:dyDescent="0.2">
      <c r="A4112" s="39">
        <v>6166</v>
      </c>
      <c r="B4112" s="37" t="s">
        <v>9882</v>
      </c>
      <c r="C4112" s="37" t="s">
        <v>2660</v>
      </c>
      <c r="D4112" s="37" t="s">
        <v>2320</v>
      </c>
      <c r="E4112" s="38" t="s">
        <v>9883</v>
      </c>
    </row>
    <row r="4113" spans="1:5" x14ac:dyDescent="0.2">
      <c r="A4113" s="39">
        <v>41088</v>
      </c>
      <c r="B4113" s="37" t="s">
        <v>9884</v>
      </c>
      <c r="C4113" s="37" t="s">
        <v>2663</v>
      </c>
      <c r="D4113" s="37" t="s">
        <v>2320</v>
      </c>
      <c r="E4113" s="38" t="s">
        <v>9885</v>
      </c>
    </row>
    <row r="4114" spans="1:5" x14ac:dyDescent="0.2">
      <c r="A4114" s="39">
        <v>20232</v>
      </c>
      <c r="B4114" s="37" t="s">
        <v>9886</v>
      </c>
      <c r="C4114" s="37" t="s">
        <v>2336</v>
      </c>
      <c r="D4114" s="37" t="s">
        <v>2320</v>
      </c>
      <c r="E4114" s="38" t="s">
        <v>9887</v>
      </c>
    </row>
    <row r="4115" spans="1:5" x14ac:dyDescent="0.2">
      <c r="A4115" s="39">
        <v>10856</v>
      </c>
      <c r="B4115" s="37" t="s">
        <v>9888</v>
      </c>
      <c r="C4115" s="37" t="s">
        <v>2336</v>
      </c>
      <c r="D4115" s="37" t="s">
        <v>2320</v>
      </c>
      <c r="E4115" s="38" t="s">
        <v>9889</v>
      </c>
    </row>
    <row r="4116" spans="1:5" x14ac:dyDescent="0.2">
      <c r="A4116" s="39">
        <v>4828</v>
      </c>
      <c r="B4116" s="37" t="s">
        <v>9890</v>
      </c>
      <c r="C4116" s="37" t="s">
        <v>2336</v>
      </c>
      <c r="D4116" s="37" t="s">
        <v>2320</v>
      </c>
      <c r="E4116" s="38" t="s">
        <v>9891</v>
      </c>
    </row>
    <row r="4117" spans="1:5" x14ac:dyDescent="0.2">
      <c r="A4117" s="39">
        <v>20249</v>
      </c>
      <c r="B4117" s="37" t="s">
        <v>9892</v>
      </c>
      <c r="C4117" s="37" t="s">
        <v>2336</v>
      </c>
      <c r="D4117" s="37" t="s">
        <v>2320</v>
      </c>
      <c r="E4117" s="38" t="s">
        <v>9893</v>
      </c>
    </row>
    <row r="4118" spans="1:5" x14ac:dyDescent="0.2">
      <c r="A4118" s="39">
        <v>11609</v>
      </c>
      <c r="B4118" s="37" t="s">
        <v>9894</v>
      </c>
      <c r="C4118" s="37" t="s">
        <v>2438</v>
      </c>
      <c r="D4118" s="37" t="s">
        <v>2320</v>
      </c>
      <c r="E4118" s="38" t="s">
        <v>9895</v>
      </c>
    </row>
    <row r="4119" spans="1:5" x14ac:dyDescent="0.2">
      <c r="A4119" s="39">
        <v>20083</v>
      </c>
      <c r="B4119" s="37" t="s">
        <v>9896</v>
      </c>
      <c r="C4119" s="37" t="s">
        <v>2316</v>
      </c>
      <c r="D4119" s="37" t="s">
        <v>2320</v>
      </c>
      <c r="E4119" s="38" t="s">
        <v>9897</v>
      </c>
    </row>
    <row r="4120" spans="1:5" x14ac:dyDescent="0.2">
      <c r="A4120" s="39">
        <v>10691</v>
      </c>
      <c r="B4120" s="37" t="s">
        <v>9898</v>
      </c>
      <c r="C4120" s="37" t="s">
        <v>2438</v>
      </c>
      <c r="D4120" s="37" t="s">
        <v>2320</v>
      </c>
      <c r="E4120" s="38" t="s">
        <v>9899</v>
      </c>
    </row>
    <row r="4121" spans="1:5" x14ac:dyDescent="0.2">
      <c r="A4121" s="39">
        <v>12295</v>
      </c>
      <c r="B4121" s="37" t="s">
        <v>9900</v>
      </c>
      <c r="C4121" s="37" t="s">
        <v>2316</v>
      </c>
      <c r="D4121" s="37" t="s">
        <v>2320</v>
      </c>
      <c r="E4121" s="38" t="s">
        <v>3334</v>
      </c>
    </row>
    <row r="4122" spans="1:5" x14ac:dyDescent="0.2">
      <c r="A4122" s="39">
        <v>12296</v>
      </c>
      <c r="B4122" s="37" t="s">
        <v>9901</v>
      </c>
      <c r="C4122" s="37" t="s">
        <v>2316</v>
      </c>
      <c r="D4122" s="37" t="s">
        <v>2320</v>
      </c>
      <c r="E4122" s="38" t="s">
        <v>9902</v>
      </c>
    </row>
    <row r="4123" spans="1:5" x14ac:dyDescent="0.2">
      <c r="A4123" s="39">
        <v>12294</v>
      </c>
      <c r="B4123" s="37" t="s">
        <v>9903</v>
      </c>
      <c r="C4123" s="37" t="s">
        <v>2316</v>
      </c>
      <c r="D4123" s="37" t="s">
        <v>2320</v>
      </c>
      <c r="E4123" s="38" t="s">
        <v>5980</v>
      </c>
    </row>
    <row r="4124" spans="1:5" x14ac:dyDescent="0.2">
      <c r="A4124" s="39">
        <v>14543</v>
      </c>
      <c r="B4124" s="37" t="s">
        <v>9904</v>
      </c>
      <c r="C4124" s="37" t="s">
        <v>2316</v>
      </c>
      <c r="D4124" s="37" t="s">
        <v>2320</v>
      </c>
      <c r="E4124" s="38" t="s">
        <v>9905</v>
      </c>
    </row>
    <row r="4125" spans="1:5" x14ac:dyDescent="0.2">
      <c r="A4125" s="39">
        <v>13329</v>
      </c>
      <c r="B4125" s="37" t="s">
        <v>9906</v>
      </c>
      <c r="C4125" s="37" t="s">
        <v>2316</v>
      </c>
      <c r="D4125" s="37" t="s">
        <v>2317</v>
      </c>
      <c r="E4125" s="38" t="s">
        <v>9907</v>
      </c>
    </row>
    <row r="4126" spans="1:5" x14ac:dyDescent="0.2">
      <c r="A4126" s="39">
        <v>21044</v>
      </c>
      <c r="B4126" s="37" t="s">
        <v>9908</v>
      </c>
      <c r="C4126" s="37" t="s">
        <v>2316</v>
      </c>
      <c r="D4126" s="37" t="s">
        <v>2320</v>
      </c>
      <c r="E4126" s="38" t="s">
        <v>9909</v>
      </c>
    </row>
    <row r="4127" spans="1:5" x14ac:dyDescent="0.2">
      <c r="A4127" s="39">
        <v>21045</v>
      </c>
      <c r="B4127" s="37" t="s">
        <v>9910</v>
      </c>
      <c r="C4127" s="37" t="s">
        <v>2316</v>
      </c>
      <c r="D4127" s="37" t="s">
        <v>2320</v>
      </c>
      <c r="E4127" s="38" t="s">
        <v>9911</v>
      </c>
    </row>
    <row r="4128" spans="1:5" x14ac:dyDescent="0.2">
      <c r="A4128" s="39">
        <v>21040</v>
      </c>
      <c r="B4128" s="37" t="s">
        <v>9912</v>
      </c>
      <c r="C4128" s="37" t="s">
        <v>2316</v>
      </c>
      <c r="D4128" s="37" t="s">
        <v>2317</v>
      </c>
      <c r="E4128" s="38" t="s">
        <v>9913</v>
      </c>
    </row>
    <row r="4129" spans="1:5" x14ac:dyDescent="0.2">
      <c r="A4129" s="39">
        <v>21041</v>
      </c>
      <c r="B4129" s="37" t="s">
        <v>9914</v>
      </c>
      <c r="C4129" s="37" t="s">
        <v>2316</v>
      </c>
      <c r="D4129" s="37" t="s">
        <v>2320</v>
      </c>
      <c r="E4129" s="38" t="s">
        <v>9915</v>
      </c>
    </row>
    <row r="4130" spans="1:5" x14ac:dyDescent="0.2">
      <c r="A4130" s="39">
        <v>21047</v>
      </c>
      <c r="B4130" s="37" t="s">
        <v>9916</v>
      </c>
      <c r="C4130" s="37" t="s">
        <v>2316</v>
      </c>
      <c r="D4130" s="37" t="s">
        <v>2320</v>
      </c>
      <c r="E4130" s="38" t="s">
        <v>9917</v>
      </c>
    </row>
    <row r="4131" spans="1:5" x14ac:dyDescent="0.2">
      <c r="A4131" s="39">
        <v>21043</v>
      </c>
      <c r="B4131" s="37" t="s">
        <v>9918</v>
      </c>
      <c r="C4131" s="37" t="s">
        <v>2316</v>
      </c>
      <c r="D4131" s="37" t="s">
        <v>2320</v>
      </c>
      <c r="E4131" s="38" t="s">
        <v>5691</v>
      </c>
    </row>
    <row r="4132" spans="1:5" x14ac:dyDescent="0.2">
      <c r="A4132" s="39">
        <v>21042</v>
      </c>
      <c r="B4132" s="37" t="s">
        <v>9919</v>
      </c>
      <c r="C4132" s="37" t="s">
        <v>2316</v>
      </c>
      <c r="D4132" s="37" t="s">
        <v>2320</v>
      </c>
      <c r="E4132" s="38" t="s">
        <v>9920</v>
      </c>
    </row>
    <row r="4133" spans="1:5" x14ac:dyDescent="0.2">
      <c r="A4133" s="39">
        <v>14149</v>
      </c>
      <c r="B4133" s="37" t="s">
        <v>9921</v>
      </c>
      <c r="C4133" s="37" t="s">
        <v>6446</v>
      </c>
      <c r="D4133" s="37" t="s">
        <v>2320</v>
      </c>
      <c r="E4133" s="38" t="s">
        <v>9922</v>
      </c>
    </row>
    <row r="4134" spans="1:5" x14ac:dyDescent="0.2">
      <c r="A4134" s="39">
        <v>38099</v>
      </c>
      <c r="B4134" s="37" t="s">
        <v>9923</v>
      </c>
      <c r="C4134" s="37" t="s">
        <v>2316</v>
      </c>
      <c r="D4134" s="37" t="s">
        <v>2320</v>
      </c>
      <c r="E4134" s="38" t="s">
        <v>2787</v>
      </c>
    </row>
    <row r="4135" spans="1:5" x14ac:dyDescent="0.2">
      <c r="A4135" s="39">
        <v>38100</v>
      </c>
      <c r="B4135" s="37" t="s">
        <v>9924</v>
      </c>
      <c r="C4135" s="37" t="s">
        <v>2316</v>
      </c>
      <c r="D4135" s="37" t="s">
        <v>2320</v>
      </c>
      <c r="E4135" s="38" t="s">
        <v>3357</v>
      </c>
    </row>
    <row r="4136" spans="1:5" x14ac:dyDescent="0.2">
      <c r="A4136" s="39">
        <v>20061</v>
      </c>
      <c r="B4136" s="37" t="s">
        <v>9925</v>
      </c>
      <c r="C4136" s="37" t="s">
        <v>2316</v>
      </c>
      <c r="D4136" s="37" t="s">
        <v>2320</v>
      </c>
      <c r="E4136" s="38" t="s">
        <v>9926</v>
      </c>
    </row>
    <row r="4137" spans="1:5" x14ac:dyDescent="0.2">
      <c r="A4137" s="39">
        <v>7576</v>
      </c>
      <c r="B4137" s="37" t="s">
        <v>9927</v>
      </c>
      <c r="C4137" s="37" t="s">
        <v>2316</v>
      </c>
      <c r="D4137" s="37" t="s">
        <v>2320</v>
      </c>
      <c r="E4137" s="38" t="s">
        <v>9928</v>
      </c>
    </row>
    <row r="4138" spans="1:5" x14ac:dyDescent="0.2">
      <c r="A4138" s="39">
        <v>3384</v>
      </c>
      <c r="B4138" s="37" t="s">
        <v>9929</v>
      </c>
      <c r="C4138" s="37" t="s">
        <v>2316</v>
      </c>
      <c r="D4138" s="37" t="s">
        <v>2320</v>
      </c>
      <c r="E4138" s="38" t="s">
        <v>7202</v>
      </c>
    </row>
    <row r="4139" spans="1:5" x14ac:dyDescent="0.2">
      <c r="A4139" s="39">
        <v>7572</v>
      </c>
      <c r="B4139" s="37" t="s">
        <v>9930</v>
      </c>
      <c r="C4139" s="37" t="s">
        <v>2316</v>
      </c>
      <c r="D4139" s="37" t="s">
        <v>2320</v>
      </c>
      <c r="E4139" s="38" t="s">
        <v>2459</v>
      </c>
    </row>
    <row r="4140" spans="1:5" x14ac:dyDescent="0.2">
      <c r="A4140" s="39">
        <v>3396</v>
      </c>
      <c r="B4140" s="37" t="s">
        <v>9931</v>
      </c>
      <c r="C4140" s="37" t="s">
        <v>2316</v>
      </c>
      <c r="D4140" s="37" t="s">
        <v>2320</v>
      </c>
      <c r="E4140" s="38" t="s">
        <v>3596</v>
      </c>
    </row>
    <row r="4141" spans="1:5" x14ac:dyDescent="0.2">
      <c r="A4141" s="39">
        <v>37590</v>
      </c>
      <c r="B4141" s="37" t="s">
        <v>9932</v>
      </c>
      <c r="C4141" s="37" t="s">
        <v>2316</v>
      </c>
      <c r="D4141" s="37" t="s">
        <v>2320</v>
      </c>
      <c r="E4141" s="38" t="s">
        <v>4739</v>
      </c>
    </row>
    <row r="4142" spans="1:5" x14ac:dyDescent="0.2">
      <c r="A4142" s="39">
        <v>37591</v>
      </c>
      <c r="B4142" s="37" t="s">
        <v>9933</v>
      </c>
      <c r="C4142" s="37" t="s">
        <v>2316</v>
      </c>
      <c r="D4142" s="37" t="s">
        <v>2320</v>
      </c>
      <c r="E4142" s="38" t="s">
        <v>9934</v>
      </c>
    </row>
    <row r="4143" spans="1:5" x14ac:dyDescent="0.2">
      <c r="A4143" s="39">
        <v>12626</v>
      </c>
      <c r="B4143" s="37" t="s">
        <v>9935</v>
      </c>
      <c r="C4143" s="37" t="s">
        <v>2316</v>
      </c>
      <c r="D4143" s="37" t="s">
        <v>2320</v>
      </c>
      <c r="E4143" s="38" t="s">
        <v>9936</v>
      </c>
    </row>
    <row r="4144" spans="1:5" x14ac:dyDescent="0.2">
      <c r="A4144" s="39">
        <v>11033</v>
      </c>
      <c r="B4144" s="37" t="s">
        <v>9937</v>
      </c>
      <c r="C4144" s="37" t="s">
        <v>2316</v>
      </c>
      <c r="D4144" s="37" t="s">
        <v>2320</v>
      </c>
      <c r="E4144" s="38" t="s">
        <v>9938</v>
      </c>
    </row>
    <row r="4145" spans="1:5" x14ac:dyDescent="0.2">
      <c r="A4145" s="39">
        <v>390</v>
      </c>
      <c r="B4145" s="37" t="s">
        <v>9939</v>
      </c>
      <c r="C4145" s="37" t="s">
        <v>2316</v>
      </c>
      <c r="D4145" s="37" t="s">
        <v>2320</v>
      </c>
      <c r="E4145" s="38" t="s">
        <v>5889</v>
      </c>
    </row>
    <row r="4146" spans="1:5" x14ac:dyDescent="0.2">
      <c r="A4146" s="39">
        <v>42436</v>
      </c>
      <c r="B4146" s="37" t="s">
        <v>9940</v>
      </c>
      <c r="C4146" s="37" t="s">
        <v>2316</v>
      </c>
      <c r="D4146" s="37" t="s">
        <v>2320</v>
      </c>
      <c r="E4146" s="38" t="s">
        <v>9941</v>
      </c>
    </row>
    <row r="4147" spans="1:5" x14ac:dyDescent="0.2">
      <c r="A4147" s="39">
        <v>6193</v>
      </c>
      <c r="B4147" s="37" t="s">
        <v>9942</v>
      </c>
      <c r="C4147" s="37" t="s">
        <v>2336</v>
      </c>
      <c r="D4147" s="37" t="s">
        <v>2320</v>
      </c>
      <c r="E4147" s="38" t="s">
        <v>9943</v>
      </c>
    </row>
    <row r="4148" spans="1:5" x14ac:dyDescent="0.2">
      <c r="A4148" s="39">
        <v>6194</v>
      </c>
      <c r="B4148" s="37" t="s">
        <v>9944</v>
      </c>
      <c r="C4148" s="37" t="s">
        <v>2336</v>
      </c>
      <c r="D4148" s="37" t="s">
        <v>2320</v>
      </c>
      <c r="E4148" s="38" t="s">
        <v>7040</v>
      </c>
    </row>
    <row r="4149" spans="1:5" x14ac:dyDescent="0.2">
      <c r="A4149" s="39">
        <v>10567</v>
      </c>
      <c r="B4149" s="37" t="s">
        <v>9945</v>
      </c>
      <c r="C4149" s="37" t="s">
        <v>2336</v>
      </c>
      <c r="D4149" s="37" t="s">
        <v>2320</v>
      </c>
      <c r="E4149" s="38" t="s">
        <v>7101</v>
      </c>
    </row>
    <row r="4150" spans="1:5" x14ac:dyDescent="0.2">
      <c r="A4150" s="39">
        <v>6212</v>
      </c>
      <c r="B4150" s="37" t="s">
        <v>9946</v>
      </c>
      <c r="C4150" s="37" t="s">
        <v>2336</v>
      </c>
      <c r="D4150" s="37" t="s">
        <v>2317</v>
      </c>
      <c r="E4150" s="38" t="s">
        <v>9947</v>
      </c>
    </row>
    <row r="4151" spans="1:5" x14ac:dyDescent="0.2">
      <c r="A4151" s="39">
        <v>3993</v>
      </c>
      <c r="B4151" s="37" t="s">
        <v>9948</v>
      </c>
      <c r="C4151" s="37" t="s">
        <v>2327</v>
      </c>
      <c r="D4151" s="37" t="s">
        <v>2320</v>
      </c>
      <c r="E4151" s="38" t="s">
        <v>9949</v>
      </c>
    </row>
    <row r="4152" spans="1:5" x14ac:dyDescent="0.2">
      <c r="A4152" s="39">
        <v>3990</v>
      </c>
      <c r="B4152" s="37" t="s">
        <v>9950</v>
      </c>
      <c r="C4152" s="37" t="s">
        <v>2336</v>
      </c>
      <c r="D4152" s="37" t="s">
        <v>2320</v>
      </c>
      <c r="E4152" s="38" t="s">
        <v>9951</v>
      </c>
    </row>
    <row r="4153" spans="1:5" x14ac:dyDescent="0.2">
      <c r="A4153" s="39">
        <v>3992</v>
      </c>
      <c r="B4153" s="37" t="s">
        <v>9952</v>
      </c>
      <c r="C4153" s="37" t="s">
        <v>2336</v>
      </c>
      <c r="D4153" s="37" t="s">
        <v>2320</v>
      </c>
      <c r="E4153" s="38" t="s">
        <v>9953</v>
      </c>
    </row>
    <row r="4154" spans="1:5" x14ac:dyDescent="0.2">
      <c r="A4154" s="39">
        <v>6178</v>
      </c>
      <c r="B4154" s="37" t="s">
        <v>9954</v>
      </c>
      <c r="C4154" s="37" t="s">
        <v>2327</v>
      </c>
      <c r="D4154" s="37" t="s">
        <v>2320</v>
      </c>
      <c r="E4154" s="38" t="s">
        <v>9955</v>
      </c>
    </row>
    <row r="4155" spans="1:5" x14ac:dyDescent="0.2">
      <c r="A4155" s="39">
        <v>6180</v>
      </c>
      <c r="B4155" s="37" t="s">
        <v>9956</v>
      </c>
      <c r="C4155" s="37" t="s">
        <v>2327</v>
      </c>
      <c r="D4155" s="37" t="s">
        <v>2317</v>
      </c>
      <c r="E4155" s="38" t="s">
        <v>9957</v>
      </c>
    </row>
    <row r="4156" spans="1:5" x14ac:dyDescent="0.2">
      <c r="A4156" s="39">
        <v>6182</v>
      </c>
      <c r="B4156" s="37" t="s">
        <v>9958</v>
      </c>
      <c r="C4156" s="37" t="s">
        <v>2327</v>
      </c>
      <c r="D4156" s="37" t="s">
        <v>2320</v>
      </c>
      <c r="E4156" s="38" t="s">
        <v>9959</v>
      </c>
    </row>
    <row r="4157" spans="1:5" x14ac:dyDescent="0.2">
      <c r="A4157" s="39">
        <v>43614</v>
      </c>
      <c r="B4157" s="37" t="s">
        <v>9960</v>
      </c>
      <c r="C4157" s="37" t="s">
        <v>2336</v>
      </c>
      <c r="D4157" s="37" t="s">
        <v>2320</v>
      </c>
      <c r="E4157" s="38" t="s">
        <v>5013</v>
      </c>
    </row>
    <row r="4158" spans="1:5" x14ac:dyDescent="0.2">
      <c r="A4158" s="39">
        <v>6189</v>
      </c>
      <c r="B4158" s="37" t="s">
        <v>9961</v>
      </c>
      <c r="C4158" s="37" t="s">
        <v>2336</v>
      </c>
      <c r="D4158" s="37" t="s">
        <v>2320</v>
      </c>
      <c r="E4158" s="38" t="s">
        <v>9962</v>
      </c>
    </row>
    <row r="4159" spans="1:5" x14ac:dyDescent="0.2">
      <c r="A4159" s="39">
        <v>6214</v>
      </c>
      <c r="B4159" s="37" t="s">
        <v>9963</v>
      </c>
      <c r="C4159" s="37" t="s">
        <v>2327</v>
      </c>
      <c r="D4159" s="37" t="s">
        <v>2320</v>
      </c>
      <c r="E4159" s="38" t="s">
        <v>9964</v>
      </c>
    </row>
    <row r="4160" spans="1:5" x14ac:dyDescent="0.2">
      <c r="A4160" s="39">
        <v>36153</v>
      </c>
      <c r="B4160" s="37" t="s">
        <v>9965</v>
      </c>
      <c r="C4160" s="37" t="s">
        <v>2316</v>
      </c>
      <c r="D4160" s="37" t="s">
        <v>2320</v>
      </c>
      <c r="E4160" s="38" t="s">
        <v>9966</v>
      </c>
    </row>
    <row r="4161" spans="1:5" x14ac:dyDescent="0.2">
      <c r="A4161" s="39">
        <v>10740</v>
      </c>
      <c r="B4161" s="37" t="s">
        <v>9967</v>
      </c>
      <c r="C4161" s="37" t="s">
        <v>2316</v>
      </c>
      <c r="D4161" s="37" t="s">
        <v>2320</v>
      </c>
      <c r="E4161" s="38" t="s">
        <v>9968</v>
      </c>
    </row>
    <row r="4162" spans="1:5" x14ac:dyDescent="0.2">
      <c r="A4162" s="39">
        <v>13914</v>
      </c>
      <c r="B4162" s="37" t="s">
        <v>9969</v>
      </c>
      <c r="C4162" s="37" t="s">
        <v>2316</v>
      </c>
      <c r="D4162" s="37" t="s">
        <v>2320</v>
      </c>
      <c r="E4162" s="38" t="s">
        <v>9970</v>
      </c>
    </row>
    <row r="4163" spans="1:5" x14ac:dyDescent="0.2">
      <c r="A4163" s="39">
        <v>10742</v>
      </c>
      <c r="B4163" s="37" t="s">
        <v>9971</v>
      </c>
      <c r="C4163" s="37" t="s">
        <v>2316</v>
      </c>
      <c r="D4163" s="37" t="s">
        <v>2317</v>
      </c>
      <c r="E4163" s="38" t="s">
        <v>9972</v>
      </c>
    </row>
    <row r="4164" spans="1:5" x14ac:dyDescent="0.2">
      <c r="A4164" s="39">
        <v>38465</v>
      </c>
      <c r="B4164" s="37" t="s">
        <v>9973</v>
      </c>
      <c r="C4164" s="37" t="s">
        <v>2316</v>
      </c>
      <c r="D4164" s="37" t="s">
        <v>2320</v>
      </c>
      <c r="E4164" s="38" t="s">
        <v>4436</v>
      </c>
    </row>
    <row r="4165" spans="1:5" x14ac:dyDescent="0.2">
      <c r="A4165" s="39">
        <v>7543</v>
      </c>
      <c r="B4165" s="37" t="s">
        <v>9974</v>
      </c>
      <c r="C4165" s="37" t="s">
        <v>2316</v>
      </c>
      <c r="D4165" s="37" t="s">
        <v>2320</v>
      </c>
      <c r="E4165" s="38" t="s">
        <v>8645</v>
      </c>
    </row>
    <row r="4166" spans="1:5" x14ac:dyDescent="0.2">
      <c r="A4166" s="39">
        <v>43427</v>
      </c>
      <c r="B4166" s="37" t="s">
        <v>9975</v>
      </c>
      <c r="C4166" s="37" t="s">
        <v>2316</v>
      </c>
      <c r="D4166" s="37" t="s">
        <v>2320</v>
      </c>
      <c r="E4166" s="38" t="s">
        <v>9976</v>
      </c>
    </row>
    <row r="4167" spans="1:5" x14ac:dyDescent="0.2">
      <c r="A4167" s="39">
        <v>41613</v>
      </c>
      <c r="B4167" s="37" t="s">
        <v>9977</v>
      </c>
      <c r="C4167" s="37" t="s">
        <v>2316</v>
      </c>
      <c r="D4167" s="37" t="s">
        <v>2320</v>
      </c>
      <c r="E4167" s="38" t="s">
        <v>9978</v>
      </c>
    </row>
    <row r="4168" spans="1:5" x14ac:dyDescent="0.2">
      <c r="A4168" s="39">
        <v>41614</v>
      </c>
      <c r="B4168" s="37" t="s">
        <v>9979</v>
      </c>
      <c r="C4168" s="37" t="s">
        <v>2316</v>
      </c>
      <c r="D4168" s="37" t="s">
        <v>2320</v>
      </c>
      <c r="E4168" s="38" t="s">
        <v>9980</v>
      </c>
    </row>
    <row r="4169" spans="1:5" x14ac:dyDescent="0.2">
      <c r="A4169" s="39">
        <v>41615</v>
      </c>
      <c r="B4169" s="37" t="s">
        <v>9981</v>
      </c>
      <c r="C4169" s="37" t="s">
        <v>2316</v>
      </c>
      <c r="D4169" s="37" t="s">
        <v>2320</v>
      </c>
      <c r="E4169" s="38" t="s">
        <v>9982</v>
      </c>
    </row>
    <row r="4170" spans="1:5" x14ac:dyDescent="0.2">
      <c r="A4170" s="39">
        <v>41616</v>
      </c>
      <c r="B4170" s="37" t="s">
        <v>9983</v>
      </c>
      <c r="C4170" s="37" t="s">
        <v>2316</v>
      </c>
      <c r="D4170" s="37" t="s">
        <v>2320</v>
      </c>
      <c r="E4170" s="38" t="s">
        <v>9984</v>
      </c>
    </row>
    <row r="4171" spans="1:5" x14ac:dyDescent="0.2">
      <c r="A4171" s="39">
        <v>41617</v>
      </c>
      <c r="B4171" s="37" t="s">
        <v>9985</v>
      </c>
      <c r="C4171" s="37" t="s">
        <v>2316</v>
      </c>
      <c r="D4171" s="37" t="s">
        <v>2320</v>
      </c>
      <c r="E4171" s="38" t="s">
        <v>9986</v>
      </c>
    </row>
    <row r="4172" spans="1:5" x14ac:dyDescent="0.2">
      <c r="A4172" s="39">
        <v>41618</v>
      </c>
      <c r="B4172" s="37" t="s">
        <v>9987</v>
      </c>
      <c r="C4172" s="37" t="s">
        <v>2316</v>
      </c>
      <c r="D4172" s="37" t="s">
        <v>2320</v>
      </c>
      <c r="E4172" s="38" t="s">
        <v>9988</v>
      </c>
    </row>
    <row r="4173" spans="1:5" x14ac:dyDescent="0.2">
      <c r="A4173" s="39">
        <v>43428</v>
      </c>
      <c r="B4173" s="37" t="s">
        <v>9989</v>
      </c>
      <c r="C4173" s="37" t="s">
        <v>2316</v>
      </c>
      <c r="D4173" s="37" t="s">
        <v>2320</v>
      </c>
      <c r="E4173" s="38" t="s">
        <v>9990</v>
      </c>
    </row>
    <row r="4174" spans="1:5" x14ac:dyDescent="0.2">
      <c r="A4174" s="39">
        <v>41619</v>
      </c>
      <c r="B4174" s="37" t="s">
        <v>9991</v>
      </c>
      <c r="C4174" s="37" t="s">
        <v>2316</v>
      </c>
      <c r="D4174" s="37" t="s">
        <v>2320</v>
      </c>
      <c r="E4174" s="38" t="s">
        <v>2781</v>
      </c>
    </row>
    <row r="4175" spans="1:5" x14ac:dyDescent="0.2">
      <c r="A4175" s="39">
        <v>41620</v>
      </c>
      <c r="B4175" s="37" t="s">
        <v>9992</v>
      </c>
      <c r="C4175" s="37" t="s">
        <v>2316</v>
      </c>
      <c r="D4175" s="37" t="s">
        <v>2320</v>
      </c>
      <c r="E4175" s="38" t="s">
        <v>9993</v>
      </c>
    </row>
    <row r="4176" spans="1:5" x14ac:dyDescent="0.2">
      <c r="A4176" s="39">
        <v>41622</v>
      </c>
      <c r="B4176" s="37" t="s">
        <v>9994</v>
      </c>
      <c r="C4176" s="37" t="s">
        <v>2316</v>
      </c>
      <c r="D4176" s="37" t="s">
        <v>2320</v>
      </c>
      <c r="E4176" s="38" t="s">
        <v>9995</v>
      </c>
    </row>
    <row r="4177" spans="1:5" x14ac:dyDescent="0.2">
      <c r="A4177" s="39">
        <v>41623</v>
      </c>
      <c r="B4177" s="37" t="s">
        <v>9996</v>
      </c>
      <c r="C4177" s="37" t="s">
        <v>2316</v>
      </c>
      <c r="D4177" s="37" t="s">
        <v>2320</v>
      </c>
      <c r="E4177" s="38" t="s">
        <v>9997</v>
      </c>
    </row>
    <row r="4178" spans="1:5" x14ac:dyDescent="0.2">
      <c r="A4178" s="39">
        <v>41624</v>
      </c>
      <c r="B4178" s="37" t="s">
        <v>9998</v>
      </c>
      <c r="C4178" s="37" t="s">
        <v>2316</v>
      </c>
      <c r="D4178" s="37" t="s">
        <v>2320</v>
      </c>
      <c r="E4178" s="38" t="s">
        <v>9999</v>
      </c>
    </row>
    <row r="4179" spans="1:5" x14ac:dyDescent="0.2">
      <c r="A4179" s="39">
        <v>41625</v>
      </c>
      <c r="B4179" s="37" t="s">
        <v>10000</v>
      </c>
      <c r="C4179" s="37" t="s">
        <v>2316</v>
      </c>
      <c r="D4179" s="37" t="s">
        <v>2320</v>
      </c>
      <c r="E4179" s="38" t="s">
        <v>10001</v>
      </c>
    </row>
    <row r="4180" spans="1:5" x14ac:dyDescent="0.2">
      <c r="A4180" s="39">
        <v>39352</v>
      </c>
      <c r="B4180" s="37" t="s">
        <v>10002</v>
      </c>
      <c r="C4180" s="37" t="s">
        <v>2316</v>
      </c>
      <c r="D4180" s="37" t="s">
        <v>2320</v>
      </c>
      <c r="E4180" s="38" t="s">
        <v>7624</v>
      </c>
    </row>
    <row r="4181" spans="1:5" x14ac:dyDescent="0.2">
      <c r="A4181" s="39">
        <v>39346</v>
      </c>
      <c r="B4181" s="37" t="s">
        <v>10003</v>
      </c>
      <c r="C4181" s="37" t="s">
        <v>2316</v>
      </c>
      <c r="D4181" s="37" t="s">
        <v>2320</v>
      </c>
      <c r="E4181" s="38" t="s">
        <v>7624</v>
      </c>
    </row>
    <row r="4182" spans="1:5" x14ac:dyDescent="0.2">
      <c r="A4182" s="39">
        <v>39350</v>
      </c>
      <c r="B4182" s="37" t="s">
        <v>10004</v>
      </c>
      <c r="C4182" s="37" t="s">
        <v>2316</v>
      </c>
      <c r="D4182" s="37" t="s">
        <v>2320</v>
      </c>
      <c r="E4182" s="38" t="s">
        <v>7049</v>
      </c>
    </row>
    <row r="4183" spans="1:5" x14ac:dyDescent="0.2">
      <c r="A4183" s="39">
        <v>39351</v>
      </c>
      <c r="B4183" s="37" t="s">
        <v>10005</v>
      </c>
      <c r="C4183" s="37" t="s">
        <v>2316</v>
      </c>
      <c r="D4183" s="37" t="s">
        <v>2320</v>
      </c>
      <c r="E4183" s="38" t="s">
        <v>10006</v>
      </c>
    </row>
    <row r="4184" spans="1:5" x14ac:dyDescent="0.2">
      <c r="A4184" s="39">
        <v>38952</v>
      </c>
      <c r="B4184" s="37" t="s">
        <v>10007</v>
      </c>
      <c r="C4184" s="37" t="s">
        <v>2316</v>
      </c>
      <c r="D4184" s="37" t="s">
        <v>2320</v>
      </c>
      <c r="E4184" s="38" t="s">
        <v>2379</v>
      </c>
    </row>
    <row r="4185" spans="1:5" x14ac:dyDescent="0.2">
      <c r="A4185" s="39">
        <v>38953</v>
      </c>
      <c r="B4185" s="37" t="s">
        <v>10008</v>
      </c>
      <c r="C4185" s="37" t="s">
        <v>2316</v>
      </c>
      <c r="D4185" s="37" t="s">
        <v>2320</v>
      </c>
      <c r="E4185" s="38" t="s">
        <v>8805</v>
      </c>
    </row>
    <row r="4186" spans="1:5" x14ac:dyDescent="0.2">
      <c r="A4186" s="39">
        <v>38835</v>
      </c>
      <c r="B4186" s="37" t="s">
        <v>10009</v>
      </c>
      <c r="C4186" s="37" t="s">
        <v>2316</v>
      </c>
      <c r="D4186" s="37" t="s">
        <v>2320</v>
      </c>
      <c r="E4186" s="38" t="s">
        <v>10010</v>
      </c>
    </row>
    <row r="4187" spans="1:5" x14ac:dyDescent="0.2">
      <c r="A4187" s="39">
        <v>38837</v>
      </c>
      <c r="B4187" s="37" t="s">
        <v>10011</v>
      </c>
      <c r="C4187" s="37" t="s">
        <v>2316</v>
      </c>
      <c r="D4187" s="37" t="s">
        <v>2320</v>
      </c>
      <c r="E4187" s="38" t="s">
        <v>10012</v>
      </c>
    </row>
    <row r="4188" spans="1:5" x14ac:dyDescent="0.2">
      <c r="A4188" s="39">
        <v>38836</v>
      </c>
      <c r="B4188" s="37" t="s">
        <v>10013</v>
      </c>
      <c r="C4188" s="37" t="s">
        <v>2316</v>
      </c>
      <c r="D4188" s="37" t="s">
        <v>2320</v>
      </c>
      <c r="E4188" s="38" t="s">
        <v>10014</v>
      </c>
    </row>
    <row r="4189" spans="1:5" x14ac:dyDescent="0.2">
      <c r="A4189" s="39">
        <v>2666</v>
      </c>
      <c r="B4189" s="37" t="s">
        <v>10015</v>
      </c>
      <c r="C4189" s="37" t="s">
        <v>2316</v>
      </c>
      <c r="D4189" s="37" t="s">
        <v>2320</v>
      </c>
      <c r="E4189" s="38" t="s">
        <v>8489</v>
      </c>
    </row>
    <row r="4190" spans="1:5" x14ac:dyDescent="0.2">
      <c r="A4190" s="39">
        <v>2668</v>
      </c>
      <c r="B4190" s="37" t="s">
        <v>10016</v>
      </c>
      <c r="C4190" s="37" t="s">
        <v>2316</v>
      </c>
      <c r="D4190" s="37" t="s">
        <v>2320</v>
      </c>
      <c r="E4190" s="38" t="s">
        <v>7962</v>
      </c>
    </row>
    <row r="4191" spans="1:5" x14ac:dyDescent="0.2">
      <c r="A4191" s="39">
        <v>2664</v>
      </c>
      <c r="B4191" s="37" t="s">
        <v>10017</v>
      </c>
      <c r="C4191" s="37" t="s">
        <v>2316</v>
      </c>
      <c r="D4191" s="37" t="s">
        <v>2320</v>
      </c>
      <c r="E4191" s="38" t="s">
        <v>7942</v>
      </c>
    </row>
    <row r="4192" spans="1:5" x14ac:dyDescent="0.2">
      <c r="A4192" s="39">
        <v>2662</v>
      </c>
      <c r="B4192" s="37" t="s">
        <v>10018</v>
      </c>
      <c r="C4192" s="37" t="s">
        <v>2316</v>
      </c>
      <c r="D4192" s="37" t="s">
        <v>2320</v>
      </c>
      <c r="E4192" s="38" t="s">
        <v>5757</v>
      </c>
    </row>
    <row r="4193" spans="1:5" x14ac:dyDescent="0.2">
      <c r="A4193" s="39">
        <v>20964</v>
      </c>
      <c r="B4193" s="37" t="s">
        <v>10019</v>
      </c>
      <c r="C4193" s="37" t="s">
        <v>2316</v>
      </c>
      <c r="D4193" s="37" t="s">
        <v>2320</v>
      </c>
      <c r="E4193" s="38" t="s">
        <v>10020</v>
      </c>
    </row>
    <row r="4194" spans="1:5" x14ac:dyDescent="0.2">
      <c r="A4194" s="39">
        <v>10905</v>
      </c>
      <c r="B4194" s="37" t="s">
        <v>10021</v>
      </c>
      <c r="C4194" s="37" t="s">
        <v>2316</v>
      </c>
      <c r="D4194" s="37" t="s">
        <v>2320</v>
      </c>
      <c r="E4194" s="38" t="s">
        <v>10022</v>
      </c>
    </row>
    <row r="4195" spans="1:5" x14ac:dyDescent="0.2">
      <c r="A4195" s="39">
        <v>42703</v>
      </c>
      <c r="B4195" s="37" t="s">
        <v>10023</v>
      </c>
      <c r="C4195" s="37" t="s">
        <v>2316</v>
      </c>
      <c r="D4195" s="37" t="s">
        <v>2320</v>
      </c>
      <c r="E4195" s="38" t="s">
        <v>10024</v>
      </c>
    </row>
    <row r="4196" spans="1:5" x14ac:dyDescent="0.2">
      <c r="A4196" s="39">
        <v>42704</v>
      </c>
      <c r="B4196" s="37" t="s">
        <v>10025</v>
      </c>
      <c r="C4196" s="37" t="s">
        <v>2316</v>
      </c>
      <c r="D4196" s="37" t="s">
        <v>2320</v>
      </c>
      <c r="E4196" s="38" t="s">
        <v>10026</v>
      </c>
    </row>
    <row r="4197" spans="1:5" x14ac:dyDescent="0.2">
      <c r="A4197" s="39">
        <v>42705</v>
      </c>
      <c r="B4197" s="37" t="s">
        <v>10027</v>
      </c>
      <c r="C4197" s="37" t="s">
        <v>2316</v>
      </c>
      <c r="D4197" s="37" t="s">
        <v>2320</v>
      </c>
      <c r="E4197" s="38" t="s">
        <v>10028</v>
      </c>
    </row>
    <row r="4198" spans="1:5" x14ac:dyDescent="0.2">
      <c r="A4198" s="39">
        <v>42706</v>
      </c>
      <c r="B4198" s="37" t="s">
        <v>10029</v>
      </c>
      <c r="C4198" s="37" t="s">
        <v>2316</v>
      </c>
      <c r="D4198" s="37" t="s">
        <v>2320</v>
      </c>
      <c r="E4198" s="38" t="s">
        <v>10030</v>
      </c>
    </row>
    <row r="4199" spans="1:5" x14ac:dyDescent="0.2">
      <c r="A4199" s="39">
        <v>11289</v>
      </c>
      <c r="B4199" s="37" t="s">
        <v>10031</v>
      </c>
      <c r="C4199" s="37" t="s">
        <v>2316</v>
      </c>
      <c r="D4199" s="37" t="s">
        <v>2320</v>
      </c>
      <c r="E4199" s="38" t="s">
        <v>10032</v>
      </c>
    </row>
    <row r="4200" spans="1:5" x14ac:dyDescent="0.2">
      <c r="A4200" s="39">
        <v>11241</v>
      </c>
      <c r="B4200" s="37" t="s">
        <v>10033</v>
      </c>
      <c r="C4200" s="37" t="s">
        <v>2316</v>
      </c>
      <c r="D4200" s="37" t="s">
        <v>2320</v>
      </c>
      <c r="E4200" s="38" t="s">
        <v>10034</v>
      </c>
    </row>
    <row r="4201" spans="1:5" x14ac:dyDescent="0.2">
      <c r="A4201" s="39">
        <v>11301</v>
      </c>
      <c r="B4201" s="37" t="s">
        <v>10035</v>
      </c>
      <c r="C4201" s="37" t="s">
        <v>2316</v>
      </c>
      <c r="D4201" s="37" t="s">
        <v>2320</v>
      </c>
      <c r="E4201" s="38" t="s">
        <v>10036</v>
      </c>
    </row>
    <row r="4202" spans="1:5" x14ac:dyDescent="0.2">
      <c r="A4202" s="39">
        <v>21090</v>
      </c>
      <c r="B4202" s="37" t="s">
        <v>10037</v>
      </c>
      <c r="C4202" s="37" t="s">
        <v>2316</v>
      </c>
      <c r="D4202" s="37" t="s">
        <v>2320</v>
      </c>
      <c r="E4202" s="38" t="s">
        <v>10038</v>
      </c>
    </row>
    <row r="4203" spans="1:5" x14ac:dyDescent="0.2">
      <c r="A4203" s="39">
        <v>11315</v>
      </c>
      <c r="B4203" s="37" t="s">
        <v>10039</v>
      </c>
      <c r="C4203" s="37" t="s">
        <v>2316</v>
      </c>
      <c r="D4203" s="37" t="s">
        <v>2320</v>
      </c>
      <c r="E4203" s="38" t="s">
        <v>10040</v>
      </c>
    </row>
    <row r="4204" spans="1:5" x14ac:dyDescent="0.2">
      <c r="A4204" s="39">
        <v>21071</v>
      </c>
      <c r="B4204" s="37" t="s">
        <v>10041</v>
      </c>
      <c r="C4204" s="37" t="s">
        <v>2316</v>
      </c>
      <c r="D4204" s="37" t="s">
        <v>2320</v>
      </c>
      <c r="E4204" s="38" t="s">
        <v>10042</v>
      </c>
    </row>
    <row r="4205" spans="1:5" x14ac:dyDescent="0.2">
      <c r="A4205" s="39">
        <v>14112</v>
      </c>
      <c r="B4205" s="37" t="s">
        <v>10043</v>
      </c>
      <c r="C4205" s="37" t="s">
        <v>2316</v>
      </c>
      <c r="D4205" s="37" t="s">
        <v>2320</v>
      </c>
      <c r="E4205" s="38" t="s">
        <v>10044</v>
      </c>
    </row>
    <row r="4206" spans="1:5" x14ac:dyDescent="0.2">
      <c r="A4206" s="39">
        <v>11316</v>
      </c>
      <c r="B4206" s="37" t="s">
        <v>10045</v>
      </c>
      <c r="C4206" s="37" t="s">
        <v>2316</v>
      </c>
      <c r="D4206" s="37" t="s">
        <v>2320</v>
      </c>
      <c r="E4206" s="38" t="s">
        <v>10046</v>
      </c>
    </row>
    <row r="4207" spans="1:5" x14ac:dyDescent="0.2">
      <c r="A4207" s="39">
        <v>6243</v>
      </c>
      <c r="B4207" s="37" t="s">
        <v>10047</v>
      </c>
      <c r="C4207" s="37" t="s">
        <v>2316</v>
      </c>
      <c r="D4207" s="37" t="s">
        <v>2317</v>
      </c>
      <c r="E4207" s="38" t="s">
        <v>10048</v>
      </c>
    </row>
    <row r="4208" spans="1:5" x14ac:dyDescent="0.2">
      <c r="A4208" s="39">
        <v>6240</v>
      </c>
      <c r="B4208" s="37" t="s">
        <v>10049</v>
      </c>
      <c r="C4208" s="37" t="s">
        <v>2316</v>
      </c>
      <c r="D4208" s="37" t="s">
        <v>2320</v>
      </c>
      <c r="E4208" s="38" t="s">
        <v>10050</v>
      </c>
    </row>
    <row r="4209" spans="1:5" x14ac:dyDescent="0.2">
      <c r="A4209" s="39">
        <v>11296</v>
      </c>
      <c r="B4209" s="37" t="s">
        <v>10051</v>
      </c>
      <c r="C4209" s="37" t="s">
        <v>2316</v>
      </c>
      <c r="D4209" s="37" t="s">
        <v>2320</v>
      </c>
      <c r="E4209" s="38" t="s">
        <v>10052</v>
      </c>
    </row>
    <row r="4210" spans="1:5" x14ac:dyDescent="0.2">
      <c r="A4210" s="39">
        <v>11299</v>
      </c>
      <c r="B4210" s="37" t="s">
        <v>10053</v>
      </c>
      <c r="C4210" s="37" t="s">
        <v>2316</v>
      </c>
      <c r="D4210" s="37" t="s">
        <v>2320</v>
      </c>
      <c r="E4210" s="38" t="s">
        <v>10054</v>
      </c>
    </row>
    <row r="4211" spans="1:5" x14ac:dyDescent="0.2">
      <c r="A4211" s="39">
        <v>11688</v>
      </c>
      <c r="B4211" s="37" t="s">
        <v>10055</v>
      </c>
      <c r="C4211" s="37" t="s">
        <v>2316</v>
      </c>
      <c r="D4211" s="37" t="s">
        <v>2320</v>
      </c>
      <c r="E4211" s="38" t="s">
        <v>10056</v>
      </c>
    </row>
    <row r="4212" spans="1:5" x14ac:dyDescent="0.2">
      <c r="A4212" s="39">
        <v>37736</v>
      </c>
      <c r="B4212" s="37" t="s">
        <v>10057</v>
      </c>
      <c r="C4212" s="37" t="s">
        <v>2316</v>
      </c>
      <c r="D4212" s="37" t="s">
        <v>2317</v>
      </c>
      <c r="E4212" s="38" t="s">
        <v>10058</v>
      </c>
    </row>
    <row r="4213" spans="1:5" x14ac:dyDescent="0.2">
      <c r="A4213" s="39">
        <v>37739</v>
      </c>
      <c r="B4213" s="37" t="s">
        <v>10059</v>
      </c>
      <c r="C4213" s="37" t="s">
        <v>2316</v>
      </c>
      <c r="D4213" s="37" t="s">
        <v>2320</v>
      </c>
      <c r="E4213" s="38" t="s">
        <v>10060</v>
      </c>
    </row>
    <row r="4214" spans="1:5" x14ac:dyDescent="0.2">
      <c r="A4214" s="39">
        <v>37740</v>
      </c>
      <c r="B4214" s="37" t="s">
        <v>10061</v>
      </c>
      <c r="C4214" s="37" t="s">
        <v>2316</v>
      </c>
      <c r="D4214" s="37" t="s">
        <v>2320</v>
      </c>
      <c r="E4214" s="38" t="s">
        <v>10062</v>
      </c>
    </row>
    <row r="4215" spans="1:5" x14ac:dyDescent="0.2">
      <c r="A4215" s="39">
        <v>37738</v>
      </c>
      <c r="B4215" s="37" t="s">
        <v>10063</v>
      </c>
      <c r="C4215" s="37" t="s">
        <v>2316</v>
      </c>
      <c r="D4215" s="37" t="s">
        <v>2320</v>
      </c>
      <c r="E4215" s="38" t="s">
        <v>10064</v>
      </c>
    </row>
    <row r="4216" spans="1:5" x14ac:dyDescent="0.2">
      <c r="A4216" s="39">
        <v>37737</v>
      </c>
      <c r="B4216" s="37" t="s">
        <v>10065</v>
      </c>
      <c r="C4216" s="37" t="s">
        <v>2316</v>
      </c>
      <c r="D4216" s="37" t="s">
        <v>2320</v>
      </c>
      <c r="E4216" s="38" t="s">
        <v>10066</v>
      </c>
    </row>
    <row r="4217" spans="1:5" x14ac:dyDescent="0.2">
      <c r="A4217" s="39">
        <v>25014</v>
      </c>
      <c r="B4217" s="37" t="s">
        <v>10067</v>
      </c>
      <c r="C4217" s="37" t="s">
        <v>2316</v>
      </c>
      <c r="D4217" s="37" t="s">
        <v>2320</v>
      </c>
      <c r="E4217" s="38" t="s">
        <v>10068</v>
      </c>
    </row>
    <row r="4218" spans="1:5" x14ac:dyDescent="0.2">
      <c r="A4218" s="39">
        <v>25013</v>
      </c>
      <c r="B4218" s="37" t="s">
        <v>10069</v>
      </c>
      <c r="C4218" s="37" t="s">
        <v>2316</v>
      </c>
      <c r="D4218" s="37" t="s">
        <v>2320</v>
      </c>
      <c r="E4218" s="38" t="s">
        <v>10070</v>
      </c>
    </row>
    <row r="4219" spans="1:5" x14ac:dyDescent="0.2">
      <c r="A4219" s="39">
        <v>14405</v>
      </c>
      <c r="B4219" s="37" t="s">
        <v>10071</v>
      </c>
      <c r="C4219" s="37" t="s">
        <v>2316</v>
      </c>
      <c r="D4219" s="37" t="s">
        <v>2320</v>
      </c>
      <c r="E4219" s="38" t="s">
        <v>10072</v>
      </c>
    </row>
    <row r="4220" spans="1:5" x14ac:dyDescent="0.2">
      <c r="A4220" s="39">
        <v>20271</v>
      </c>
      <c r="B4220" s="37" t="s">
        <v>10073</v>
      </c>
      <c r="C4220" s="37" t="s">
        <v>2316</v>
      </c>
      <c r="D4220" s="37" t="s">
        <v>2320</v>
      </c>
      <c r="E4220" s="38" t="s">
        <v>10074</v>
      </c>
    </row>
    <row r="4221" spans="1:5" x14ac:dyDescent="0.2">
      <c r="A4221" s="39">
        <v>10423</v>
      </c>
      <c r="B4221" s="37" t="s">
        <v>10075</v>
      </c>
      <c r="C4221" s="37" t="s">
        <v>2316</v>
      </c>
      <c r="D4221" s="37" t="s">
        <v>2320</v>
      </c>
      <c r="E4221" s="38" t="s">
        <v>10076</v>
      </c>
    </row>
    <row r="4222" spans="1:5" x14ac:dyDescent="0.2">
      <c r="A4222" s="39">
        <v>36790</v>
      </c>
      <c r="B4222" s="37" t="s">
        <v>10077</v>
      </c>
      <c r="C4222" s="37" t="s">
        <v>2316</v>
      </c>
      <c r="D4222" s="37" t="s">
        <v>2320</v>
      </c>
      <c r="E4222" s="38" t="s">
        <v>10078</v>
      </c>
    </row>
    <row r="4223" spans="1:5" x14ac:dyDescent="0.2">
      <c r="A4223" s="39">
        <v>37589</v>
      </c>
      <c r="B4223" s="37" t="s">
        <v>10079</v>
      </c>
      <c r="C4223" s="37" t="s">
        <v>2316</v>
      </c>
      <c r="D4223" s="37" t="s">
        <v>2320</v>
      </c>
      <c r="E4223" s="38" t="s">
        <v>10080</v>
      </c>
    </row>
    <row r="4224" spans="1:5" x14ac:dyDescent="0.2">
      <c r="A4224" s="39">
        <v>11690</v>
      </c>
      <c r="B4224" s="37" t="s">
        <v>10081</v>
      </c>
      <c r="C4224" s="37" t="s">
        <v>2316</v>
      </c>
      <c r="D4224" s="37" t="s">
        <v>2320</v>
      </c>
      <c r="E4224" s="38" t="s">
        <v>10082</v>
      </c>
    </row>
    <row r="4225" spans="1:5" x14ac:dyDescent="0.2">
      <c r="A4225" s="39">
        <v>20234</v>
      </c>
      <c r="B4225" s="37" t="s">
        <v>10083</v>
      </c>
      <c r="C4225" s="37" t="s">
        <v>2316</v>
      </c>
      <c r="D4225" s="37" t="s">
        <v>2320</v>
      </c>
      <c r="E4225" s="38" t="s">
        <v>10084</v>
      </c>
    </row>
    <row r="4226" spans="1:5" x14ac:dyDescent="0.2">
      <c r="A4226" s="39">
        <v>4763</v>
      </c>
      <c r="B4226" s="37" t="s">
        <v>10085</v>
      </c>
      <c r="C4226" s="37" t="s">
        <v>2660</v>
      </c>
      <c r="D4226" s="37" t="s">
        <v>2320</v>
      </c>
      <c r="E4226" s="38" t="s">
        <v>3044</v>
      </c>
    </row>
    <row r="4227" spans="1:5" x14ac:dyDescent="0.2">
      <c r="A4227" s="39">
        <v>41070</v>
      </c>
      <c r="B4227" s="37" t="s">
        <v>10086</v>
      </c>
      <c r="C4227" s="37" t="s">
        <v>2663</v>
      </c>
      <c r="D4227" s="37" t="s">
        <v>2320</v>
      </c>
      <c r="E4227" s="38" t="s">
        <v>3046</v>
      </c>
    </row>
    <row r="4228" spans="1:5" x14ac:dyDescent="0.2">
      <c r="A4228" s="39">
        <v>44480</v>
      </c>
      <c r="B4228" s="37" t="s">
        <v>10087</v>
      </c>
      <c r="C4228" s="37" t="s">
        <v>2657</v>
      </c>
      <c r="D4228" s="37" t="s">
        <v>2320</v>
      </c>
      <c r="E4228" s="38" t="s">
        <v>8946</v>
      </c>
    </row>
    <row r="4229" spans="1:5" x14ac:dyDescent="0.2">
      <c r="A4229" s="39">
        <v>11457</v>
      </c>
      <c r="B4229" s="37" t="s">
        <v>10088</v>
      </c>
      <c r="C4229" s="37" t="s">
        <v>2316</v>
      </c>
      <c r="D4229" s="37" t="s">
        <v>2320</v>
      </c>
      <c r="E4229" s="38" t="s">
        <v>10089</v>
      </c>
    </row>
    <row r="4230" spans="1:5" x14ac:dyDescent="0.2">
      <c r="A4230" s="39">
        <v>44073</v>
      </c>
      <c r="B4230" s="37" t="s">
        <v>10090</v>
      </c>
      <c r="C4230" s="37" t="s">
        <v>2336</v>
      </c>
      <c r="D4230" s="37" t="s">
        <v>2320</v>
      </c>
      <c r="E4230" s="38" t="s">
        <v>6066</v>
      </c>
    </row>
    <row r="4231" spans="1:5" x14ac:dyDescent="0.2">
      <c r="A4231" s="39">
        <v>21121</v>
      </c>
      <c r="B4231" s="37" t="s">
        <v>10091</v>
      </c>
      <c r="C4231" s="37" t="s">
        <v>2316</v>
      </c>
      <c r="D4231" s="37" t="s">
        <v>2320</v>
      </c>
      <c r="E4231" s="38" t="s">
        <v>10092</v>
      </c>
    </row>
    <row r="4232" spans="1:5" x14ac:dyDescent="0.2">
      <c r="A4232" s="39">
        <v>38010</v>
      </c>
      <c r="B4232" s="37" t="s">
        <v>10093</v>
      </c>
      <c r="C4232" s="37" t="s">
        <v>2316</v>
      </c>
      <c r="D4232" s="37" t="s">
        <v>2320</v>
      </c>
      <c r="E4232" s="38" t="s">
        <v>10094</v>
      </c>
    </row>
    <row r="4233" spans="1:5" x14ac:dyDescent="0.2">
      <c r="A4233" s="39">
        <v>38011</v>
      </c>
      <c r="B4233" s="37" t="s">
        <v>10095</v>
      </c>
      <c r="C4233" s="37" t="s">
        <v>2316</v>
      </c>
      <c r="D4233" s="37" t="s">
        <v>2320</v>
      </c>
      <c r="E4233" s="38" t="s">
        <v>9042</v>
      </c>
    </row>
    <row r="4234" spans="1:5" x14ac:dyDescent="0.2">
      <c r="A4234" s="39">
        <v>38012</v>
      </c>
      <c r="B4234" s="37" t="s">
        <v>10096</v>
      </c>
      <c r="C4234" s="37" t="s">
        <v>2316</v>
      </c>
      <c r="D4234" s="37" t="s">
        <v>2320</v>
      </c>
      <c r="E4234" s="38" t="s">
        <v>10097</v>
      </c>
    </row>
    <row r="4235" spans="1:5" x14ac:dyDescent="0.2">
      <c r="A4235" s="39">
        <v>38013</v>
      </c>
      <c r="B4235" s="37" t="s">
        <v>10098</v>
      </c>
      <c r="C4235" s="37" t="s">
        <v>2316</v>
      </c>
      <c r="D4235" s="37" t="s">
        <v>2320</v>
      </c>
      <c r="E4235" s="38" t="s">
        <v>10099</v>
      </c>
    </row>
    <row r="4236" spans="1:5" x14ac:dyDescent="0.2">
      <c r="A4236" s="39">
        <v>38014</v>
      </c>
      <c r="B4236" s="37" t="s">
        <v>10100</v>
      </c>
      <c r="C4236" s="37" t="s">
        <v>2316</v>
      </c>
      <c r="D4236" s="37" t="s">
        <v>2320</v>
      </c>
      <c r="E4236" s="38" t="s">
        <v>10101</v>
      </c>
    </row>
    <row r="4237" spans="1:5" x14ac:dyDescent="0.2">
      <c r="A4237" s="39">
        <v>38015</v>
      </c>
      <c r="B4237" s="37" t="s">
        <v>10102</v>
      </c>
      <c r="C4237" s="37" t="s">
        <v>2316</v>
      </c>
      <c r="D4237" s="37" t="s">
        <v>2320</v>
      </c>
      <c r="E4237" s="38" t="s">
        <v>10103</v>
      </c>
    </row>
    <row r="4238" spans="1:5" x14ac:dyDescent="0.2">
      <c r="A4238" s="39">
        <v>38016</v>
      </c>
      <c r="B4238" s="37" t="s">
        <v>10104</v>
      </c>
      <c r="C4238" s="37" t="s">
        <v>2316</v>
      </c>
      <c r="D4238" s="37" t="s">
        <v>2320</v>
      </c>
      <c r="E4238" s="38" t="s">
        <v>10105</v>
      </c>
    </row>
    <row r="4239" spans="1:5" x14ac:dyDescent="0.2">
      <c r="A4239" s="39">
        <v>12741</v>
      </c>
      <c r="B4239" s="37" t="s">
        <v>10106</v>
      </c>
      <c r="C4239" s="37" t="s">
        <v>2316</v>
      </c>
      <c r="D4239" s="37" t="s">
        <v>2320</v>
      </c>
      <c r="E4239" s="38" t="s">
        <v>10107</v>
      </c>
    </row>
    <row r="4240" spans="1:5" x14ac:dyDescent="0.2">
      <c r="A4240" s="39">
        <v>12733</v>
      </c>
      <c r="B4240" s="37" t="s">
        <v>10108</v>
      </c>
      <c r="C4240" s="37" t="s">
        <v>2316</v>
      </c>
      <c r="D4240" s="37" t="s">
        <v>2320</v>
      </c>
      <c r="E4240" s="38" t="s">
        <v>9560</v>
      </c>
    </row>
    <row r="4241" spans="1:5" x14ac:dyDescent="0.2">
      <c r="A4241" s="39">
        <v>12734</v>
      </c>
      <c r="B4241" s="37" t="s">
        <v>10109</v>
      </c>
      <c r="C4241" s="37" t="s">
        <v>2316</v>
      </c>
      <c r="D4241" s="37" t="s">
        <v>2320</v>
      </c>
      <c r="E4241" s="38" t="s">
        <v>10110</v>
      </c>
    </row>
    <row r="4242" spans="1:5" x14ac:dyDescent="0.2">
      <c r="A4242" s="39">
        <v>12735</v>
      </c>
      <c r="B4242" s="37" t="s">
        <v>10111</v>
      </c>
      <c r="C4242" s="37" t="s">
        <v>2316</v>
      </c>
      <c r="D4242" s="37" t="s">
        <v>2320</v>
      </c>
      <c r="E4242" s="38" t="s">
        <v>4933</v>
      </c>
    </row>
    <row r="4243" spans="1:5" x14ac:dyDescent="0.2">
      <c r="A4243" s="39">
        <v>12736</v>
      </c>
      <c r="B4243" s="37" t="s">
        <v>10112</v>
      </c>
      <c r="C4243" s="37" t="s">
        <v>2316</v>
      </c>
      <c r="D4243" s="37" t="s">
        <v>2320</v>
      </c>
      <c r="E4243" s="38" t="s">
        <v>3255</v>
      </c>
    </row>
    <row r="4244" spans="1:5" x14ac:dyDescent="0.2">
      <c r="A4244" s="39">
        <v>12737</v>
      </c>
      <c r="B4244" s="37" t="s">
        <v>10113</v>
      </c>
      <c r="C4244" s="37" t="s">
        <v>2316</v>
      </c>
      <c r="D4244" s="37" t="s">
        <v>2320</v>
      </c>
      <c r="E4244" s="38" t="s">
        <v>10114</v>
      </c>
    </row>
    <row r="4245" spans="1:5" x14ac:dyDescent="0.2">
      <c r="A4245" s="39">
        <v>12738</v>
      </c>
      <c r="B4245" s="37" t="s">
        <v>10115</v>
      </c>
      <c r="C4245" s="37" t="s">
        <v>2316</v>
      </c>
      <c r="D4245" s="37" t="s">
        <v>2320</v>
      </c>
      <c r="E4245" s="38" t="s">
        <v>10116</v>
      </c>
    </row>
    <row r="4246" spans="1:5" x14ac:dyDescent="0.2">
      <c r="A4246" s="39">
        <v>12739</v>
      </c>
      <c r="B4246" s="37" t="s">
        <v>10117</v>
      </c>
      <c r="C4246" s="37" t="s">
        <v>2316</v>
      </c>
      <c r="D4246" s="37" t="s">
        <v>2320</v>
      </c>
      <c r="E4246" s="38" t="s">
        <v>10118</v>
      </c>
    </row>
    <row r="4247" spans="1:5" x14ac:dyDescent="0.2">
      <c r="A4247" s="39">
        <v>12740</v>
      </c>
      <c r="B4247" s="37" t="s">
        <v>10119</v>
      </c>
      <c r="C4247" s="37" t="s">
        <v>2316</v>
      </c>
      <c r="D4247" s="37" t="s">
        <v>2320</v>
      </c>
      <c r="E4247" s="38" t="s">
        <v>10120</v>
      </c>
    </row>
    <row r="4248" spans="1:5" x14ac:dyDescent="0.2">
      <c r="A4248" s="39">
        <v>6297</v>
      </c>
      <c r="B4248" s="37" t="s">
        <v>10121</v>
      </c>
      <c r="C4248" s="37" t="s">
        <v>2316</v>
      </c>
      <c r="D4248" s="37" t="s">
        <v>2320</v>
      </c>
      <c r="E4248" s="38" t="s">
        <v>10122</v>
      </c>
    </row>
    <row r="4249" spans="1:5" x14ac:dyDescent="0.2">
      <c r="A4249" s="39">
        <v>6296</v>
      </c>
      <c r="B4249" s="37" t="s">
        <v>10123</v>
      </c>
      <c r="C4249" s="37" t="s">
        <v>2316</v>
      </c>
      <c r="D4249" s="37" t="s">
        <v>2320</v>
      </c>
      <c r="E4249" s="38" t="s">
        <v>10124</v>
      </c>
    </row>
    <row r="4250" spans="1:5" x14ac:dyDescent="0.2">
      <c r="A4250" s="39">
        <v>6294</v>
      </c>
      <c r="B4250" s="37" t="s">
        <v>10125</v>
      </c>
      <c r="C4250" s="37" t="s">
        <v>2316</v>
      </c>
      <c r="D4250" s="37" t="s">
        <v>2320</v>
      </c>
      <c r="E4250" s="38" t="s">
        <v>10126</v>
      </c>
    </row>
    <row r="4251" spans="1:5" x14ac:dyDescent="0.2">
      <c r="A4251" s="39">
        <v>6323</v>
      </c>
      <c r="B4251" s="37" t="s">
        <v>10127</v>
      </c>
      <c r="C4251" s="37" t="s">
        <v>2316</v>
      </c>
      <c r="D4251" s="37" t="s">
        <v>2320</v>
      </c>
      <c r="E4251" s="38" t="s">
        <v>5564</v>
      </c>
    </row>
    <row r="4252" spans="1:5" x14ac:dyDescent="0.2">
      <c r="A4252" s="39">
        <v>6299</v>
      </c>
      <c r="B4252" s="37" t="s">
        <v>10128</v>
      </c>
      <c r="C4252" s="37" t="s">
        <v>2316</v>
      </c>
      <c r="D4252" s="37" t="s">
        <v>2320</v>
      </c>
      <c r="E4252" s="38" t="s">
        <v>10129</v>
      </c>
    </row>
    <row r="4253" spans="1:5" x14ac:dyDescent="0.2">
      <c r="A4253" s="39">
        <v>6298</v>
      </c>
      <c r="B4253" s="37" t="s">
        <v>10130</v>
      </c>
      <c r="C4253" s="37" t="s">
        <v>2316</v>
      </c>
      <c r="D4253" s="37" t="s">
        <v>2320</v>
      </c>
      <c r="E4253" s="38" t="s">
        <v>10131</v>
      </c>
    </row>
    <row r="4254" spans="1:5" x14ac:dyDescent="0.2">
      <c r="A4254" s="39">
        <v>6295</v>
      </c>
      <c r="B4254" s="37" t="s">
        <v>10132</v>
      </c>
      <c r="C4254" s="37" t="s">
        <v>2316</v>
      </c>
      <c r="D4254" s="37" t="s">
        <v>2320</v>
      </c>
      <c r="E4254" s="38" t="s">
        <v>10133</v>
      </c>
    </row>
    <row r="4255" spans="1:5" x14ac:dyDescent="0.2">
      <c r="A4255" s="39">
        <v>6322</v>
      </c>
      <c r="B4255" s="37" t="s">
        <v>10134</v>
      </c>
      <c r="C4255" s="37" t="s">
        <v>2316</v>
      </c>
      <c r="D4255" s="37" t="s">
        <v>2320</v>
      </c>
      <c r="E4255" s="38" t="s">
        <v>10135</v>
      </c>
    </row>
    <row r="4256" spans="1:5" x14ac:dyDescent="0.2">
      <c r="A4256" s="39">
        <v>6300</v>
      </c>
      <c r="B4256" s="37" t="s">
        <v>10136</v>
      </c>
      <c r="C4256" s="37" t="s">
        <v>2316</v>
      </c>
      <c r="D4256" s="37" t="s">
        <v>2320</v>
      </c>
      <c r="E4256" s="38" t="s">
        <v>10137</v>
      </c>
    </row>
    <row r="4257" spans="1:5" x14ac:dyDescent="0.2">
      <c r="A4257" s="39">
        <v>6321</v>
      </c>
      <c r="B4257" s="37" t="s">
        <v>10138</v>
      </c>
      <c r="C4257" s="37" t="s">
        <v>2316</v>
      </c>
      <c r="D4257" s="37" t="s">
        <v>2320</v>
      </c>
      <c r="E4257" s="38" t="s">
        <v>10139</v>
      </c>
    </row>
    <row r="4258" spans="1:5" x14ac:dyDescent="0.2">
      <c r="A4258" s="39">
        <v>6301</v>
      </c>
      <c r="B4258" s="37" t="s">
        <v>10140</v>
      </c>
      <c r="C4258" s="37" t="s">
        <v>2316</v>
      </c>
      <c r="D4258" s="37" t="s">
        <v>2320</v>
      </c>
      <c r="E4258" s="38" t="s">
        <v>10141</v>
      </c>
    </row>
    <row r="4259" spans="1:5" x14ac:dyDescent="0.2">
      <c r="A4259" s="39">
        <v>7105</v>
      </c>
      <c r="B4259" s="37" t="s">
        <v>10142</v>
      </c>
      <c r="C4259" s="37" t="s">
        <v>2316</v>
      </c>
      <c r="D4259" s="37" t="s">
        <v>2320</v>
      </c>
      <c r="E4259" s="38" t="s">
        <v>10143</v>
      </c>
    </row>
    <row r="4260" spans="1:5" x14ac:dyDescent="0.2">
      <c r="A4260" s="39">
        <v>20183</v>
      </c>
      <c r="B4260" s="37" t="s">
        <v>10144</v>
      </c>
      <c r="C4260" s="37" t="s">
        <v>2316</v>
      </c>
      <c r="D4260" s="37" t="s">
        <v>2320</v>
      </c>
      <c r="E4260" s="38" t="s">
        <v>10145</v>
      </c>
    </row>
    <row r="4261" spans="1:5" x14ac:dyDescent="0.2">
      <c r="A4261" s="39">
        <v>38448</v>
      </c>
      <c r="B4261" s="37" t="s">
        <v>10146</v>
      </c>
      <c r="C4261" s="37" t="s">
        <v>2316</v>
      </c>
      <c r="D4261" s="37" t="s">
        <v>2320</v>
      </c>
      <c r="E4261" s="38" t="s">
        <v>10147</v>
      </c>
    </row>
    <row r="4262" spans="1:5" x14ac:dyDescent="0.2">
      <c r="A4262" s="39">
        <v>20182</v>
      </c>
      <c r="B4262" s="37" t="s">
        <v>10148</v>
      </c>
      <c r="C4262" s="37" t="s">
        <v>2316</v>
      </c>
      <c r="D4262" s="37" t="s">
        <v>2320</v>
      </c>
      <c r="E4262" s="38" t="s">
        <v>10149</v>
      </c>
    </row>
    <row r="4263" spans="1:5" x14ac:dyDescent="0.2">
      <c r="A4263" s="39">
        <v>7119</v>
      </c>
      <c r="B4263" s="37" t="s">
        <v>10150</v>
      </c>
      <c r="C4263" s="37" t="s">
        <v>2316</v>
      </c>
      <c r="D4263" s="37" t="s">
        <v>2320</v>
      </c>
      <c r="E4263" s="38" t="s">
        <v>4884</v>
      </c>
    </row>
    <row r="4264" spans="1:5" x14ac:dyDescent="0.2">
      <c r="A4264" s="39">
        <v>7120</v>
      </c>
      <c r="B4264" s="37" t="s">
        <v>10151</v>
      </c>
      <c r="C4264" s="37" t="s">
        <v>2316</v>
      </c>
      <c r="D4264" s="37" t="s">
        <v>2320</v>
      </c>
      <c r="E4264" s="38" t="s">
        <v>10152</v>
      </c>
    </row>
    <row r="4265" spans="1:5" x14ac:dyDescent="0.2">
      <c r="A4265" s="39">
        <v>6319</v>
      </c>
      <c r="B4265" s="37" t="s">
        <v>10153</v>
      </c>
      <c r="C4265" s="37" t="s">
        <v>2316</v>
      </c>
      <c r="D4265" s="37" t="s">
        <v>2320</v>
      </c>
      <c r="E4265" s="38" t="s">
        <v>10154</v>
      </c>
    </row>
    <row r="4266" spans="1:5" x14ac:dyDescent="0.2">
      <c r="A4266" s="39">
        <v>6304</v>
      </c>
      <c r="B4266" s="37" t="s">
        <v>10155</v>
      </c>
      <c r="C4266" s="37" t="s">
        <v>2316</v>
      </c>
      <c r="D4266" s="37" t="s">
        <v>2320</v>
      </c>
      <c r="E4266" s="38" t="s">
        <v>10154</v>
      </c>
    </row>
    <row r="4267" spans="1:5" x14ac:dyDescent="0.2">
      <c r="A4267" s="39">
        <v>21116</v>
      </c>
      <c r="B4267" s="37" t="s">
        <v>10156</v>
      </c>
      <c r="C4267" s="37" t="s">
        <v>2316</v>
      </c>
      <c r="D4267" s="37" t="s">
        <v>2320</v>
      </c>
      <c r="E4267" s="38" t="s">
        <v>10157</v>
      </c>
    </row>
    <row r="4268" spans="1:5" x14ac:dyDescent="0.2">
      <c r="A4268" s="39">
        <v>6320</v>
      </c>
      <c r="B4268" s="37" t="s">
        <v>10158</v>
      </c>
      <c r="C4268" s="37" t="s">
        <v>2316</v>
      </c>
      <c r="D4268" s="37" t="s">
        <v>2320</v>
      </c>
      <c r="E4268" s="38" t="s">
        <v>7642</v>
      </c>
    </row>
    <row r="4269" spans="1:5" x14ac:dyDescent="0.2">
      <c r="A4269" s="39">
        <v>6303</v>
      </c>
      <c r="B4269" s="37" t="s">
        <v>10159</v>
      </c>
      <c r="C4269" s="37" t="s">
        <v>2316</v>
      </c>
      <c r="D4269" s="37" t="s">
        <v>2320</v>
      </c>
      <c r="E4269" s="38" t="s">
        <v>7642</v>
      </c>
    </row>
    <row r="4270" spans="1:5" x14ac:dyDescent="0.2">
      <c r="A4270" s="39">
        <v>6308</v>
      </c>
      <c r="B4270" s="37" t="s">
        <v>10160</v>
      </c>
      <c r="C4270" s="37" t="s">
        <v>2316</v>
      </c>
      <c r="D4270" s="37" t="s">
        <v>2320</v>
      </c>
      <c r="E4270" s="38" t="s">
        <v>10161</v>
      </c>
    </row>
    <row r="4271" spans="1:5" x14ac:dyDescent="0.2">
      <c r="A4271" s="39">
        <v>6317</v>
      </c>
      <c r="B4271" s="37" t="s">
        <v>10162</v>
      </c>
      <c r="C4271" s="37" t="s">
        <v>2316</v>
      </c>
      <c r="D4271" s="37" t="s">
        <v>2320</v>
      </c>
      <c r="E4271" s="38" t="s">
        <v>10161</v>
      </c>
    </row>
    <row r="4272" spans="1:5" x14ac:dyDescent="0.2">
      <c r="A4272" s="39">
        <v>6307</v>
      </c>
      <c r="B4272" s="37" t="s">
        <v>10163</v>
      </c>
      <c r="C4272" s="37" t="s">
        <v>2316</v>
      </c>
      <c r="D4272" s="37" t="s">
        <v>2320</v>
      </c>
      <c r="E4272" s="38" t="s">
        <v>10161</v>
      </c>
    </row>
    <row r="4273" spans="1:5" x14ac:dyDescent="0.2">
      <c r="A4273" s="39">
        <v>6309</v>
      </c>
      <c r="B4273" s="37" t="s">
        <v>10164</v>
      </c>
      <c r="C4273" s="37" t="s">
        <v>2316</v>
      </c>
      <c r="D4273" s="37" t="s">
        <v>2320</v>
      </c>
      <c r="E4273" s="38" t="s">
        <v>10165</v>
      </c>
    </row>
    <row r="4274" spans="1:5" x14ac:dyDescent="0.2">
      <c r="A4274" s="39">
        <v>6318</v>
      </c>
      <c r="B4274" s="37" t="s">
        <v>10166</v>
      </c>
      <c r="C4274" s="37" t="s">
        <v>2316</v>
      </c>
      <c r="D4274" s="37" t="s">
        <v>2320</v>
      </c>
      <c r="E4274" s="38" t="s">
        <v>10167</v>
      </c>
    </row>
    <row r="4275" spans="1:5" x14ac:dyDescent="0.2">
      <c r="A4275" s="39">
        <v>6306</v>
      </c>
      <c r="B4275" s="37" t="s">
        <v>10168</v>
      </c>
      <c r="C4275" s="37" t="s">
        <v>2316</v>
      </c>
      <c r="D4275" s="37" t="s">
        <v>2320</v>
      </c>
      <c r="E4275" s="38" t="s">
        <v>10167</v>
      </c>
    </row>
    <row r="4276" spans="1:5" x14ac:dyDescent="0.2">
      <c r="A4276" s="39">
        <v>6305</v>
      </c>
      <c r="B4276" s="37" t="s">
        <v>10169</v>
      </c>
      <c r="C4276" s="37" t="s">
        <v>2316</v>
      </c>
      <c r="D4276" s="37" t="s">
        <v>2320</v>
      </c>
      <c r="E4276" s="38" t="s">
        <v>10167</v>
      </c>
    </row>
    <row r="4277" spans="1:5" x14ac:dyDescent="0.2">
      <c r="A4277" s="39">
        <v>6302</v>
      </c>
      <c r="B4277" s="37" t="s">
        <v>10170</v>
      </c>
      <c r="C4277" s="37" t="s">
        <v>2316</v>
      </c>
      <c r="D4277" s="37" t="s">
        <v>2320</v>
      </c>
      <c r="E4277" s="38" t="s">
        <v>5244</v>
      </c>
    </row>
    <row r="4278" spans="1:5" x14ac:dyDescent="0.2">
      <c r="A4278" s="39">
        <v>6312</v>
      </c>
      <c r="B4278" s="37" t="s">
        <v>10171</v>
      </c>
      <c r="C4278" s="37" t="s">
        <v>2316</v>
      </c>
      <c r="D4278" s="37" t="s">
        <v>2320</v>
      </c>
      <c r="E4278" s="38" t="s">
        <v>10172</v>
      </c>
    </row>
    <row r="4279" spans="1:5" x14ac:dyDescent="0.2">
      <c r="A4279" s="39">
        <v>6311</v>
      </c>
      <c r="B4279" s="37" t="s">
        <v>10173</v>
      </c>
      <c r="C4279" s="37" t="s">
        <v>2316</v>
      </c>
      <c r="D4279" s="37" t="s">
        <v>2320</v>
      </c>
      <c r="E4279" s="38" t="s">
        <v>10172</v>
      </c>
    </row>
    <row r="4280" spans="1:5" x14ac:dyDescent="0.2">
      <c r="A4280" s="39">
        <v>6310</v>
      </c>
      <c r="B4280" s="37" t="s">
        <v>10174</v>
      </c>
      <c r="C4280" s="37" t="s">
        <v>2316</v>
      </c>
      <c r="D4280" s="37" t="s">
        <v>2320</v>
      </c>
      <c r="E4280" s="38" t="s">
        <v>10172</v>
      </c>
    </row>
    <row r="4281" spans="1:5" x14ac:dyDescent="0.2">
      <c r="A4281" s="39">
        <v>6314</v>
      </c>
      <c r="B4281" s="37" t="s">
        <v>10175</v>
      </c>
      <c r="C4281" s="37" t="s">
        <v>2316</v>
      </c>
      <c r="D4281" s="37" t="s">
        <v>2320</v>
      </c>
      <c r="E4281" s="38" t="s">
        <v>10172</v>
      </c>
    </row>
    <row r="4282" spans="1:5" x14ac:dyDescent="0.2">
      <c r="A4282" s="39">
        <v>6313</v>
      </c>
      <c r="B4282" s="37" t="s">
        <v>10176</v>
      </c>
      <c r="C4282" s="37" t="s">
        <v>2316</v>
      </c>
      <c r="D4282" s="37" t="s">
        <v>2320</v>
      </c>
      <c r="E4282" s="38" t="s">
        <v>10172</v>
      </c>
    </row>
    <row r="4283" spans="1:5" x14ac:dyDescent="0.2">
      <c r="A4283" s="39">
        <v>6315</v>
      </c>
      <c r="B4283" s="37" t="s">
        <v>10177</v>
      </c>
      <c r="C4283" s="37" t="s">
        <v>2316</v>
      </c>
      <c r="D4283" s="37" t="s">
        <v>2320</v>
      </c>
      <c r="E4283" s="38" t="s">
        <v>10178</v>
      </c>
    </row>
    <row r="4284" spans="1:5" x14ac:dyDescent="0.2">
      <c r="A4284" s="39">
        <v>6316</v>
      </c>
      <c r="B4284" s="37" t="s">
        <v>10179</v>
      </c>
      <c r="C4284" s="37" t="s">
        <v>2316</v>
      </c>
      <c r="D4284" s="37" t="s">
        <v>2320</v>
      </c>
      <c r="E4284" s="38" t="s">
        <v>10178</v>
      </c>
    </row>
    <row r="4285" spans="1:5" x14ac:dyDescent="0.2">
      <c r="A4285" s="39">
        <v>38878</v>
      </c>
      <c r="B4285" s="37" t="s">
        <v>10180</v>
      </c>
      <c r="C4285" s="37" t="s">
        <v>2316</v>
      </c>
      <c r="D4285" s="37" t="s">
        <v>2320</v>
      </c>
      <c r="E4285" s="38" t="s">
        <v>3870</v>
      </c>
    </row>
    <row r="4286" spans="1:5" x14ac:dyDescent="0.2">
      <c r="A4286" s="39">
        <v>38879</v>
      </c>
      <c r="B4286" s="37" t="s">
        <v>10181</v>
      </c>
      <c r="C4286" s="37" t="s">
        <v>2316</v>
      </c>
      <c r="D4286" s="37" t="s">
        <v>2320</v>
      </c>
      <c r="E4286" s="38" t="s">
        <v>10182</v>
      </c>
    </row>
    <row r="4287" spans="1:5" x14ac:dyDescent="0.2">
      <c r="A4287" s="39">
        <v>38881</v>
      </c>
      <c r="B4287" s="37" t="s">
        <v>10183</v>
      </c>
      <c r="C4287" s="37" t="s">
        <v>2316</v>
      </c>
      <c r="D4287" s="37" t="s">
        <v>2320</v>
      </c>
      <c r="E4287" s="38" t="s">
        <v>10184</v>
      </c>
    </row>
    <row r="4288" spans="1:5" x14ac:dyDescent="0.2">
      <c r="A4288" s="39">
        <v>38880</v>
      </c>
      <c r="B4288" s="37" t="s">
        <v>10185</v>
      </c>
      <c r="C4288" s="37" t="s">
        <v>2316</v>
      </c>
      <c r="D4288" s="37" t="s">
        <v>2320</v>
      </c>
      <c r="E4288" s="38" t="s">
        <v>8641</v>
      </c>
    </row>
    <row r="4289" spans="1:5" x14ac:dyDescent="0.2">
      <c r="A4289" s="39">
        <v>38882</v>
      </c>
      <c r="B4289" s="37" t="s">
        <v>10186</v>
      </c>
      <c r="C4289" s="37" t="s">
        <v>2316</v>
      </c>
      <c r="D4289" s="37" t="s">
        <v>2320</v>
      </c>
      <c r="E4289" s="38" t="s">
        <v>10187</v>
      </c>
    </row>
    <row r="4290" spans="1:5" x14ac:dyDescent="0.2">
      <c r="A4290" s="39">
        <v>38883</v>
      </c>
      <c r="B4290" s="37" t="s">
        <v>10188</v>
      </c>
      <c r="C4290" s="37" t="s">
        <v>2316</v>
      </c>
      <c r="D4290" s="37" t="s">
        <v>2320</v>
      </c>
      <c r="E4290" s="38" t="s">
        <v>4014</v>
      </c>
    </row>
    <row r="4291" spans="1:5" x14ac:dyDescent="0.2">
      <c r="A4291" s="39">
        <v>38884</v>
      </c>
      <c r="B4291" s="37" t="s">
        <v>10189</v>
      </c>
      <c r="C4291" s="37" t="s">
        <v>2316</v>
      </c>
      <c r="D4291" s="37" t="s">
        <v>2320</v>
      </c>
      <c r="E4291" s="38" t="s">
        <v>10190</v>
      </c>
    </row>
    <row r="4292" spans="1:5" x14ac:dyDescent="0.2">
      <c r="A4292" s="39">
        <v>38885</v>
      </c>
      <c r="B4292" s="37" t="s">
        <v>10191</v>
      </c>
      <c r="C4292" s="37" t="s">
        <v>2316</v>
      </c>
      <c r="D4292" s="37" t="s">
        <v>2320</v>
      </c>
      <c r="E4292" s="38" t="s">
        <v>10192</v>
      </c>
    </row>
    <row r="4293" spans="1:5" x14ac:dyDescent="0.2">
      <c r="A4293" s="39">
        <v>38886</v>
      </c>
      <c r="B4293" s="37" t="s">
        <v>10193</v>
      </c>
      <c r="C4293" s="37" t="s">
        <v>2316</v>
      </c>
      <c r="D4293" s="37" t="s">
        <v>2320</v>
      </c>
      <c r="E4293" s="38" t="s">
        <v>7114</v>
      </c>
    </row>
    <row r="4294" spans="1:5" x14ac:dyDescent="0.2">
      <c r="A4294" s="39">
        <v>38887</v>
      </c>
      <c r="B4294" s="37" t="s">
        <v>10194</v>
      </c>
      <c r="C4294" s="37" t="s">
        <v>2316</v>
      </c>
      <c r="D4294" s="37" t="s">
        <v>2320</v>
      </c>
      <c r="E4294" s="38" t="s">
        <v>10195</v>
      </c>
    </row>
    <row r="4295" spans="1:5" x14ac:dyDescent="0.2">
      <c r="A4295" s="39">
        <v>38888</v>
      </c>
      <c r="B4295" s="37" t="s">
        <v>10196</v>
      </c>
      <c r="C4295" s="37" t="s">
        <v>2316</v>
      </c>
      <c r="D4295" s="37" t="s">
        <v>2320</v>
      </c>
      <c r="E4295" s="38" t="s">
        <v>10197</v>
      </c>
    </row>
    <row r="4296" spans="1:5" x14ac:dyDescent="0.2">
      <c r="A4296" s="39">
        <v>38890</v>
      </c>
      <c r="B4296" s="37" t="s">
        <v>10198</v>
      </c>
      <c r="C4296" s="37" t="s">
        <v>2316</v>
      </c>
      <c r="D4296" s="37" t="s">
        <v>2320</v>
      </c>
      <c r="E4296" s="38" t="s">
        <v>8994</v>
      </c>
    </row>
    <row r="4297" spans="1:5" x14ac:dyDescent="0.2">
      <c r="A4297" s="39">
        <v>38893</v>
      </c>
      <c r="B4297" s="37" t="s">
        <v>10199</v>
      </c>
      <c r="C4297" s="37" t="s">
        <v>2316</v>
      </c>
      <c r="D4297" s="37" t="s">
        <v>2320</v>
      </c>
      <c r="E4297" s="38" t="s">
        <v>9893</v>
      </c>
    </row>
    <row r="4298" spans="1:5" x14ac:dyDescent="0.2">
      <c r="A4298" s="39">
        <v>38894</v>
      </c>
      <c r="B4298" s="37" t="s">
        <v>10200</v>
      </c>
      <c r="C4298" s="37" t="s">
        <v>2316</v>
      </c>
      <c r="D4298" s="37" t="s">
        <v>2320</v>
      </c>
      <c r="E4298" s="38" t="s">
        <v>10201</v>
      </c>
    </row>
    <row r="4299" spans="1:5" x14ac:dyDescent="0.2">
      <c r="A4299" s="39">
        <v>38896</v>
      </c>
      <c r="B4299" s="37" t="s">
        <v>10202</v>
      </c>
      <c r="C4299" s="37" t="s">
        <v>2316</v>
      </c>
      <c r="D4299" s="37" t="s">
        <v>2320</v>
      </c>
      <c r="E4299" s="38" t="s">
        <v>10203</v>
      </c>
    </row>
    <row r="4300" spans="1:5" x14ac:dyDescent="0.2">
      <c r="A4300" s="39">
        <v>39324</v>
      </c>
      <c r="B4300" s="37" t="s">
        <v>10204</v>
      </c>
      <c r="C4300" s="37" t="s">
        <v>2316</v>
      </c>
      <c r="D4300" s="37" t="s">
        <v>2320</v>
      </c>
      <c r="E4300" s="38" t="s">
        <v>10205</v>
      </c>
    </row>
    <row r="4301" spans="1:5" x14ac:dyDescent="0.2">
      <c r="A4301" s="39">
        <v>39325</v>
      </c>
      <c r="B4301" s="37" t="s">
        <v>10206</v>
      </c>
      <c r="C4301" s="37" t="s">
        <v>2316</v>
      </c>
      <c r="D4301" s="37" t="s">
        <v>2320</v>
      </c>
      <c r="E4301" s="38" t="s">
        <v>10207</v>
      </c>
    </row>
    <row r="4302" spans="1:5" x14ac:dyDescent="0.2">
      <c r="A4302" s="39">
        <v>39326</v>
      </c>
      <c r="B4302" s="37" t="s">
        <v>10208</v>
      </c>
      <c r="C4302" s="37" t="s">
        <v>2316</v>
      </c>
      <c r="D4302" s="37" t="s">
        <v>2320</v>
      </c>
      <c r="E4302" s="38" t="s">
        <v>5398</v>
      </c>
    </row>
    <row r="4303" spans="1:5" x14ac:dyDescent="0.2">
      <c r="A4303" s="39">
        <v>39327</v>
      </c>
      <c r="B4303" s="37" t="s">
        <v>10209</v>
      </c>
      <c r="C4303" s="37" t="s">
        <v>2316</v>
      </c>
      <c r="D4303" s="37" t="s">
        <v>2320</v>
      </c>
      <c r="E4303" s="38" t="s">
        <v>6243</v>
      </c>
    </row>
    <row r="4304" spans="1:5" x14ac:dyDescent="0.2">
      <c r="A4304" s="39">
        <v>20176</v>
      </c>
      <c r="B4304" s="37" t="s">
        <v>10210</v>
      </c>
      <c r="C4304" s="37" t="s">
        <v>2316</v>
      </c>
      <c r="D4304" s="37" t="s">
        <v>2320</v>
      </c>
      <c r="E4304" s="38" t="s">
        <v>10211</v>
      </c>
    </row>
    <row r="4305" spans="1:5" x14ac:dyDescent="0.2">
      <c r="A4305" s="39">
        <v>11378</v>
      </c>
      <c r="B4305" s="37" t="s">
        <v>10212</v>
      </c>
      <c r="C4305" s="37" t="s">
        <v>2316</v>
      </c>
      <c r="D4305" s="37" t="s">
        <v>2320</v>
      </c>
      <c r="E4305" s="38" t="s">
        <v>10213</v>
      </c>
    </row>
    <row r="4306" spans="1:5" x14ac:dyDescent="0.2">
      <c r="A4306" s="39">
        <v>11379</v>
      </c>
      <c r="B4306" s="37" t="s">
        <v>10214</v>
      </c>
      <c r="C4306" s="37" t="s">
        <v>2316</v>
      </c>
      <c r="D4306" s="37" t="s">
        <v>2320</v>
      </c>
      <c r="E4306" s="38" t="s">
        <v>10215</v>
      </c>
    </row>
    <row r="4307" spans="1:5" x14ac:dyDescent="0.2">
      <c r="A4307" s="39">
        <v>11493</v>
      </c>
      <c r="B4307" s="37" t="s">
        <v>10216</v>
      </c>
      <c r="C4307" s="37" t="s">
        <v>2316</v>
      </c>
      <c r="D4307" s="37" t="s">
        <v>2320</v>
      </c>
      <c r="E4307" s="38" t="s">
        <v>8375</v>
      </c>
    </row>
    <row r="4308" spans="1:5" x14ac:dyDescent="0.2">
      <c r="A4308" s="39">
        <v>42717</v>
      </c>
      <c r="B4308" s="37" t="s">
        <v>10217</v>
      </c>
      <c r="C4308" s="37" t="s">
        <v>2316</v>
      </c>
      <c r="D4308" s="37" t="s">
        <v>2320</v>
      </c>
      <c r="E4308" s="38" t="s">
        <v>10218</v>
      </c>
    </row>
    <row r="4309" spans="1:5" x14ac:dyDescent="0.2">
      <c r="A4309" s="39">
        <v>42718</v>
      </c>
      <c r="B4309" s="37" t="s">
        <v>10219</v>
      </c>
      <c r="C4309" s="37" t="s">
        <v>2316</v>
      </c>
      <c r="D4309" s="37" t="s">
        <v>2320</v>
      </c>
      <c r="E4309" s="38" t="s">
        <v>10220</v>
      </c>
    </row>
    <row r="4310" spans="1:5" x14ac:dyDescent="0.2">
      <c r="A4310" s="39">
        <v>7106</v>
      </c>
      <c r="B4310" s="37" t="s">
        <v>10221</v>
      </c>
      <c r="C4310" s="37" t="s">
        <v>2316</v>
      </c>
      <c r="D4310" s="37" t="s">
        <v>2320</v>
      </c>
      <c r="E4310" s="38" t="s">
        <v>10222</v>
      </c>
    </row>
    <row r="4311" spans="1:5" x14ac:dyDescent="0.2">
      <c r="A4311" s="39">
        <v>7104</v>
      </c>
      <c r="B4311" s="37" t="s">
        <v>10223</v>
      </c>
      <c r="C4311" s="37" t="s">
        <v>2316</v>
      </c>
      <c r="D4311" s="37" t="s">
        <v>2320</v>
      </c>
      <c r="E4311" s="38" t="s">
        <v>3992</v>
      </c>
    </row>
    <row r="4312" spans="1:5" x14ac:dyDescent="0.2">
      <c r="A4312" s="39">
        <v>7136</v>
      </c>
      <c r="B4312" s="37" t="s">
        <v>10224</v>
      </c>
      <c r="C4312" s="37" t="s">
        <v>2316</v>
      </c>
      <c r="D4312" s="37" t="s">
        <v>2320</v>
      </c>
      <c r="E4312" s="38" t="s">
        <v>3080</v>
      </c>
    </row>
    <row r="4313" spans="1:5" x14ac:dyDescent="0.2">
      <c r="A4313" s="39">
        <v>7128</v>
      </c>
      <c r="B4313" s="37" t="s">
        <v>10225</v>
      </c>
      <c r="C4313" s="37" t="s">
        <v>2316</v>
      </c>
      <c r="D4313" s="37" t="s">
        <v>2320</v>
      </c>
      <c r="E4313" s="38" t="s">
        <v>5417</v>
      </c>
    </row>
    <row r="4314" spans="1:5" x14ac:dyDescent="0.2">
      <c r="A4314" s="39">
        <v>7108</v>
      </c>
      <c r="B4314" s="37" t="s">
        <v>10226</v>
      </c>
      <c r="C4314" s="37" t="s">
        <v>2316</v>
      </c>
      <c r="D4314" s="37" t="s">
        <v>2320</v>
      </c>
      <c r="E4314" s="38" t="s">
        <v>10227</v>
      </c>
    </row>
    <row r="4315" spans="1:5" x14ac:dyDescent="0.2">
      <c r="A4315" s="39">
        <v>7129</v>
      </c>
      <c r="B4315" s="37" t="s">
        <v>10228</v>
      </c>
      <c r="C4315" s="37" t="s">
        <v>2316</v>
      </c>
      <c r="D4315" s="37" t="s">
        <v>2320</v>
      </c>
      <c r="E4315" s="38" t="s">
        <v>7708</v>
      </c>
    </row>
    <row r="4316" spans="1:5" x14ac:dyDescent="0.2">
      <c r="A4316" s="39">
        <v>7130</v>
      </c>
      <c r="B4316" s="37" t="s">
        <v>10229</v>
      </c>
      <c r="C4316" s="37" t="s">
        <v>2316</v>
      </c>
      <c r="D4316" s="37" t="s">
        <v>2320</v>
      </c>
      <c r="E4316" s="38" t="s">
        <v>4537</v>
      </c>
    </row>
    <row r="4317" spans="1:5" x14ac:dyDescent="0.2">
      <c r="A4317" s="39">
        <v>7131</v>
      </c>
      <c r="B4317" s="37" t="s">
        <v>10230</v>
      </c>
      <c r="C4317" s="37" t="s">
        <v>2316</v>
      </c>
      <c r="D4317" s="37" t="s">
        <v>2320</v>
      </c>
      <c r="E4317" s="38" t="s">
        <v>10231</v>
      </c>
    </row>
    <row r="4318" spans="1:5" x14ac:dyDescent="0.2">
      <c r="A4318" s="39">
        <v>7132</v>
      </c>
      <c r="B4318" s="37" t="s">
        <v>10232</v>
      </c>
      <c r="C4318" s="37" t="s">
        <v>2316</v>
      </c>
      <c r="D4318" s="37" t="s">
        <v>2320</v>
      </c>
      <c r="E4318" s="38" t="s">
        <v>5389</v>
      </c>
    </row>
    <row r="4319" spans="1:5" x14ac:dyDescent="0.2">
      <c r="A4319" s="39">
        <v>7133</v>
      </c>
      <c r="B4319" s="37" t="s">
        <v>10233</v>
      </c>
      <c r="C4319" s="37" t="s">
        <v>2316</v>
      </c>
      <c r="D4319" s="37" t="s">
        <v>2320</v>
      </c>
      <c r="E4319" s="38" t="s">
        <v>10234</v>
      </c>
    </row>
    <row r="4320" spans="1:5" x14ac:dyDescent="0.2">
      <c r="A4320" s="39">
        <v>37420</v>
      </c>
      <c r="B4320" s="37" t="s">
        <v>10235</v>
      </c>
      <c r="C4320" s="37" t="s">
        <v>2316</v>
      </c>
      <c r="D4320" s="37" t="s">
        <v>2320</v>
      </c>
      <c r="E4320" s="38" t="s">
        <v>10236</v>
      </c>
    </row>
    <row r="4321" spans="1:5" x14ac:dyDescent="0.2">
      <c r="A4321" s="39">
        <v>37421</v>
      </c>
      <c r="B4321" s="37" t="s">
        <v>10237</v>
      </c>
      <c r="C4321" s="37" t="s">
        <v>2316</v>
      </c>
      <c r="D4321" s="37" t="s">
        <v>2320</v>
      </c>
      <c r="E4321" s="38" t="s">
        <v>10238</v>
      </c>
    </row>
    <row r="4322" spans="1:5" x14ac:dyDescent="0.2">
      <c r="A4322" s="39">
        <v>37422</v>
      </c>
      <c r="B4322" s="37" t="s">
        <v>10239</v>
      </c>
      <c r="C4322" s="37" t="s">
        <v>2316</v>
      </c>
      <c r="D4322" s="37" t="s">
        <v>2320</v>
      </c>
      <c r="E4322" s="38" t="s">
        <v>10240</v>
      </c>
    </row>
    <row r="4323" spans="1:5" x14ac:dyDescent="0.2">
      <c r="A4323" s="39">
        <v>37443</v>
      </c>
      <c r="B4323" s="37" t="s">
        <v>10241</v>
      </c>
      <c r="C4323" s="37" t="s">
        <v>2316</v>
      </c>
      <c r="D4323" s="37" t="s">
        <v>2320</v>
      </c>
      <c r="E4323" s="38" t="s">
        <v>10242</v>
      </c>
    </row>
    <row r="4324" spans="1:5" x14ac:dyDescent="0.2">
      <c r="A4324" s="39">
        <v>37444</v>
      </c>
      <c r="B4324" s="37" t="s">
        <v>10243</v>
      </c>
      <c r="C4324" s="37" t="s">
        <v>2316</v>
      </c>
      <c r="D4324" s="37" t="s">
        <v>2320</v>
      </c>
      <c r="E4324" s="38" t="s">
        <v>10244</v>
      </c>
    </row>
    <row r="4325" spans="1:5" x14ac:dyDescent="0.2">
      <c r="A4325" s="39">
        <v>37445</v>
      </c>
      <c r="B4325" s="37" t="s">
        <v>10245</v>
      </c>
      <c r="C4325" s="37" t="s">
        <v>2316</v>
      </c>
      <c r="D4325" s="37" t="s">
        <v>2320</v>
      </c>
      <c r="E4325" s="38" t="s">
        <v>10246</v>
      </c>
    </row>
    <row r="4326" spans="1:5" x14ac:dyDescent="0.2">
      <c r="A4326" s="39">
        <v>37446</v>
      </c>
      <c r="B4326" s="37" t="s">
        <v>10247</v>
      </c>
      <c r="C4326" s="37" t="s">
        <v>2316</v>
      </c>
      <c r="D4326" s="37" t="s">
        <v>2320</v>
      </c>
      <c r="E4326" s="38" t="s">
        <v>10248</v>
      </c>
    </row>
    <row r="4327" spans="1:5" x14ac:dyDescent="0.2">
      <c r="A4327" s="39">
        <v>37447</v>
      </c>
      <c r="B4327" s="37" t="s">
        <v>10249</v>
      </c>
      <c r="C4327" s="37" t="s">
        <v>2316</v>
      </c>
      <c r="D4327" s="37" t="s">
        <v>2320</v>
      </c>
      <c r="E4327" s="38" t="s">
        <v>9959</v>
      </c>
    </row>
    <row r="4328" spans="1:5" x14ac:dyDescent="0.2">
      <c r="A4328" s="39">
        <v>37448</v>
      </c>
      <c r="B4328" s="37" t="s">
        <v>10250</v>
      </c>
      <c r="C4328" s="37" t="s">
        <v>2316</v>
      </c>
      <c r="D4328" s="37" t="s">
        <v>2320</v>
      </c>
      <c r="E4328" s="38" t="s">
        <v>10251</v>
      </c>
    </row>
    <row r="4329" spans="1:5" x14ac:dyDescent="0.2">
      <c r="A4329" s="39">
        <v>37440</v>
      </c>
      <c r="B4329" s="37" t="s">
        <v>10252</v>
      </c>
      <c r="C4329" s="37" t="s">
        <v>2316</v>
      </c>
      <c r="D4329" s="37" t="s">
        <v>2320</v>
      </c>
      <c r="E4329" s="38" t="s">
        <v>10253</v>
      </c>
    </row>
    <row r="4330" spans="1:5" x14ac:dyDescent="0.2">
      <c r="A4330" s="39">
        <v>37441</v>
      </c>
      <c r="B4330" s="37" t="s">
        <v>10254</v>
      </c>
      <c r="C4330" s="37" t="s">
        <v>2316</v>
      </c>
      <c r="D4330" s="37" t="s">
        <v>2320</v>
      </c>
      <c r="E4330" s="38" t="s">
        <v>10253</v>
      </c>
    </row>
    <row r="4331" spans="1:5" x14ac:dyDescent="0.2">
      <c r="A4331" s="39">
        <v>37442</v>
      </c>
      <c r="B4331" s="37" t="s">
        <v>10255</v>
      </c>
      <c r="C4331" s="37" t="s">
        <v>2316</v>
      </c>
      <c r="D4331" s="37" t="s">
        <v>2320</v>
      </c>
      <c r="E4331" s="38" t="s">
        <v>10256</v>
      </c>
    </row>
    <row r="4332" spans="1:5" x14ac:dyDescent="0.2">
      <c r="A4332" s="39">
        <v>38017</v>
      </c>
      <c r="B4332" s="37" t="s">
        <v>10257</v>
      </c>
      <c r="C4332" s="37" t="s">
        <v>2316</v>
      </c>
      <c r="D4332" s="37" t="s">
        <v>2320</v>
      </c>
      <c r="E4332" s="38" t="s">
        <v>5316</v>
      </c>
    </row>
    <row r="4333" spans="1:5" x14ac:dyDescent="0.2">
      <c r="A4333" s="39">
        <v>38018</v>
      </c>
      <c r="B4333" s="37" t="s">
        <v>10258</v>
      </c>
      <c r="C4333" s="37" t="s">
        <v>2316</v>
      </c>
      <c r="D4333" s="37" t="s">
        <v>2320</v>
      </c>
      <c r="E4333" s="38" t="s">
        <v>6427</v>
      </c>
    </row>
    <row r="4334" spans="1:5" x14ac:dyDescent="0.2">
      <c r="A4334" s="39">
        <v>39895</v>
      </c>
      <c r="B4334" s="37" t="s">
        <v>10259</v>
      </c>
      <c r="C4334" s="37" t="s">
        <v>2316</v>
      </c>
      <c r="D4334" s="37" t="s">
        <v>2320</v>
      </c>
      <c r="E4334" s="38" t="s">
        <v>10260</v>
      </c>
    </row>
    <row r="4335" spans="1:5" x14ac:dyDescent="0.2">
      <c r="A4335" s="39">
        <v>39896</v>
      </c>
      <c r="B4335" s="37" t="s">
        <v>10261</v>
      </c>
      <c r="C4335" s="37" t="s">
        <v>2316</v>
      </c>
      <c r="D4335" s="37" t="s">
        <v>2320</v>
      </c>
      <c r="E4335" s="38" t="s">
        <v>10262</v>
      </c>
    </row>
    <row r="4336" spans="1:5" x14ac:dyDescent="0.2">
      <c r="A4336" s="39">
        <v>38873</v>
      </c>
      <c r="B4336" s="37" t="s">
        <v>10263</v>
      </c>
      <c r="C4336" s="37" t="s">
        <v>2316</v>
      </c>
      <c r="D4336" s="37" t="s">
        <v>2320</v>
      </c>
      <c r="E4336" s="38" t="s">
        <v>10264</v>
      </c>
    </row>
    <row r="4337" spans="1:5" x14ac:dyDescent="0.2">
      <c r="A4337" s="39">
        <v>38874</v>
      </c>
      <c r="B4337" s="37" t="s">
        <v>10265</v>
      </c>
      <c r="C4337" s="37" t="s">
        <v>2316</v>
      </c>
      <c r="D4337" s="37" t="s">
        <v>2320</v>
      </c>
      <c r="E4337" s="38" t="s">
        <v>10266</v>
      </c>
    </row>
    <row r="4338" spans="1:5" x14ac:dyDescent="0.2">
      <c r="A4338" s="39">
        <v>38875</v>
      </c>
      <c r="B4338" s="37" t="s">
        <v>10267</v>
      </c>
      <c r="C4338" s="37" t="s">
        <v>2316</v>
      </c>
      <c r="D4338" s="37" t="s">
        <v>2320</v>
      </c>
      <c r="E4338" s="38" t="s">
        <v>10268</v>
      </c>
    </row>
    <row r="4339" spans="1:5" x14ac:dyDescent="0.2">
      <c r="A4339" s="39">
        <v>38876</v>
      </c>
      <c r="B4339" s="37" t="s">
        <v>10269</v>
      </c>
      <c r="C4339" s="37" t="s">
        <v>2316</v>
      </c>
      <c r="D4339" s="37" t="s">
        <v>2320</v>
      </c>
      <c r="E4339" s="38" t="s">
        <v>10270</v>
      </c>
    </row>
    <row r="4340" spans="1:5" x14ac:dyDescent="0.2">
      <c r="A4340" s="39">
        <v>39000</v>
      </c>
      <c r="B4340" s="37" t="s">
        <v>10271</v>
      </c>
      <c r="C4340" s="37" t="s">
        <v>2316</v>
      </c>
      <c r="D4340" s="37" t="s">
        <v>2320</v>
      </c>
      <c r="E4340" s="38" t="s">
        <v>10272</v>
      </c>
    </row>
    <row r="4341" spans="1:5" x14ac:dyDescent="0.2">
      <c r="A4341" s="39">
        <v>38674</v>
      </c>
      <c r="B4341" s="37" t="s">
        <v>10273</v>
      </c>
      <c r="C4341" s="37" t="s">
        <v>2316</v>
      </c>
      <c r="D4341" s="37" t="s">
        <v>2320</v>
      </c>
      <c r="E4341" s="38" t="s">
        <v>10274</v>
      </c>
    </row>
    <row r="4342" spans="1:5" x14ac:dyDescent="0.2">
      <c r="A4342" s="39">
        <v>38911</v>
      </c>
      <c r="B4342" s="37" t="s">
        <v>10275</v>
      </c>
      <c r="C4342" s="37" t="s">
        <v>2316</v>
      </c>
      <c r="D4342" s="37" t="s">
        <v>2320</v>
      </c>
      <c r="E4342" s="38" t="s">
        <v>10276</v>
      </c>
    </row>
    <row r="4343" spans="1:5" x14ac:dyDescent="0.2">
      <c r="A4343" s="39">
        <v>38912</v>
      </c>
      <c r="B4343" s="37" t="s">
        <v>10277</v>
      </c>
      <c r="C4343" s="37" t="s">
        <v>2316</v>
      </c>
      <c r="D4343" s="37" t="s">
        <v>2320</v>
      </c>
      <c r="E4343" s="38" t="s">
        <v>10278</v>
      </c>
    </row>
    <row r="4344" spans="1:5" x14ac:dyDescent="0.2">
      <c r="A4344" s="39">
        <v>38019</v>
      </c>
      <c r="B4344" s="37" t="s">
        <v>10279</v>
      </c>
      <c r="C4344" s="37" t="s">
        <v>2316</v>
      </c>
      <c r="D4344" s="37" t="s">
        <v>2320</v>
      </c>
      <c r="E4344" s="38" t="s">
        <v>10280</v>
      </c>
    </row>
    <row r="4345" spans="1:5" x14ac:dyDescent="0.2">
      <c r="A4345" s="39">
        <v>38020</v>
      </c>
      <c r="B4345" s="37" t="s">
        <v>10281</v>
      </c>
      <c r="C4345" s="37" t="s">
        <v>2316</v>
      </c>
      <c r="D4345" s="37" t="s">
        <v>2320</v>
      </c>
      <c r="E4345" s="38" t="s">
        <v>6427</v>
      </c>
    </row>
    <row r="4346" spans="1:5" x14ac:dyDescent="0.2">
      <c r="A4346" s="39">
        <v>38454</v>
      </c>
      <c r="B4346" s="37" t="s">
        <v>10282</v>
      </c>
      <c r="C4346" s="37" t="s">
        <v>2316</v>
      </c>
      <c r="D4346" s="37" t="s">
        <v>2320</v>
      </c>
      <c r="E4346" s="38" t="s">
        <v>10283</v>
      </c>
    </row>
    <row r="4347" spans="1:5" x14ac:dyDescent="0.2">
      <c r="A4347" s="39">
        <v>38455</v>
      </c>
      <c r="B4347" s="37" t="s">
        <v>10284</v>
      </c>
      <c r="C4347" s="37" t="s">
        <v>2316</v>
      </c>
      <c r="D4347" s="37" t="s">
        <v>2320</v>
      </c>
      <c r="E4347" s="38" t="s">
        <v>10285</v>
      </c>
    </row>
    <row r="4348" spans="1:5" x14ac:dyDescent="0.2">
      <c r="A4348" s="39">
        <v>38462</v>
      </c>
      <c r="B4348" s="37" t="s">
        <v>10286</v>
      </c>
      <c r="C4348" s="37" t="s">
        <v>2316</v>
      </c>
      <c r="D4348" s="37" t="s">
        <v>2320</v>
      </c>
      <c r="E4348" s="38" t="s">
        <v>10287</v>
      </c>
    </row>
    <row r="4349" spans="1:5" x14ac:dyDescent="0.2">
      <c r="A4349" s="39">
        <v>36362</v>
      </c>
      <c r="B4349" s="37" t="s">
        <v>10288</v>
      </c>
      <c r="C4349" s="37" t="s">
        <v>2316</v>
      </c>
      <c r="D4349" s="37" t="s">
        <v>2320</v>
      </c>
      <c r="E4349" s="38" t="s">
        <v>10289</v>
      </c>
    </row>
    <row r="4350" spans="1:5" x14ac:dyDescent="0.2">
      <c r="A4350" s="39">
        <v>36298</v>
      </c>
      <c r="B4350" s="37" t="s">
        <v>10290</v>
      </c>
      <c r="C4350" s="37" t="s">
        <v>2316</v>
      </c>
      <c r="D4350" s="37" t="s">
        <v>2320</v>
      </c>
      <c r="E4350" s="38" t="s">
        <v>3327</v>
      </c>
    </row>
    <row r="4351" spans="1:5" x14ac:dyDescent="0.2">
      <c r="A4351" s="39">
        <v>38456</v>
      </c>
      <c r="B4351" s="37" t="s">
        <v>10291</v>
      </c>
      <c r="C4351" s="37" t="s">
        <v>2316</v>
      </c>
      <c r="D4351" s="37" t="s">
        <v>2320</v>
      </c>
      <c r="E4351" s="38" t="s">
        <v>10292</v>
      </c>
    </row>
    <row r="4352" spans="1:5" x14ac:dyDescent="0.2">
      <c r="A4352" s="39">
        <v>38457</v>
      </c>
      <c r="B4352" s="37" t="s">
        <v>10293</v>
      </c>
      <c r="C4352" s="37" t="s">
        <v>2316</v>
      </c>
      <c r="D4352" s="37" t="s">
        <v>2320</v>
      </c>
      <c r="E4352" s="38" t="s">
        <v>6671</v>
      </c>
    </row>
    <row r="4353" spans="1:5" x14ac:dyDescent="0.2">
      <c r="A4353" s="39">
        <v>38458</v>
      </c>
      <c r="B4353" s="37" t="s">
        <v>10294</v>
      </c>
      <c r="C4353" s="37" t="s">
        <v>2316</v>
      </c>
      <c r="D4353" s="37" t="s">
        <v>2320</v>
      </c>
      <c r="E4353" s="38" t="s">
        <v>7227</v>
      </c>
    </row>
    <row r="4354" spans="1:5" x14ac:dyDescent="0.2">
      <c r="A4354" s="39">
        <v>38459</v>
      </c>
      <c r="B4354" s="37" t="s">
        <v>10295</v>
      </c>
      <c r="C4354" s="37" t="s">
        <v>2316</v>
      </c>
      <c r="D4354" s="37" t="s">
        <v>2320</v>
      </c>
      <c r="E4354" s="38" t="s">
        <v>10296</v>
      </c>
    </row>
    <row r="4355" spans="1:5" x14ac:dyDescent="0.2">
      <c r="A4355" s="39">
        <v>38460</v>
      </c>
      <c r="B4355" s="37" t="s">
        <v>10297</v>
      </c>
      <c r="C4355" s="37" t="s">
        <v>2316</v>
      </c>
      <c r="D4355" s="37" t="s">
        <v>2320</v>
      </c>
      <c r="E4355" s="38" t="s">
        <v>10298</v>
      </c>
    </row>
    <row r="4356" spans="1:5" x14ac:dyDescent="0.2">
      <c r="A4356" s="39">
        <v>38461</v>
      </c>
      <c r="B4356" s="37" t="s">
        <v>10299</v>
      </c>
      <c r="C4356" s="37" t="s">
        <v>2316</v>
      </c>
      <c r="D4356" s="37" t="s">
        <v>2320</v>
      </c>
      <c r="E4356" s="38" t="s">
        <v>10300</v>
      </c>
    </row>
    <row r="4357" spans="1:5" x14ac:dyDescent="0.2">
      <c r="A4357" s="39">
        <v>7094</v>
      </c>
      <c r="B4357" s="37" t="s">
        <v>10301</v>
      </c>
      <c r="C4357" s="37" t="s">
        <v>2316</v>
      </c>
      <c r="D4357" s="37" t="s">
        <v>2320</v>
      </c>
      <c r="E4357" s="38" t="s">
        <v>7838</v>
      </c>
    </row>
    <row r="4358" spans="1:5" x14ac:dyDescent="0.2">
      <c r="A4358" s="39">
        <v>7116</v>
      </c>
      <c r="B4358" s="37" t="s">
        <v>10302</v>
      </c>
      <c r="C4358" s="37" t="s">
        <v>2316</v>
      </c>
      <c r="D4358" s="37" t="s">
        <v>2320</v>
      </c>
      <c r="E4358" s="38" t="s">
        <v>10303</v>
      </c>
    </row>
    <row r="4359" spans="1:5" x14ac:dyDescent="0.2">
      <c r="A4359" s="39">
        <v>7118</v>
      </c>
      <c r="B4359" s="37" t="s">
        <v>10304</v>
      </c>
      <c r="C4359" s="37" t="s">
        <v>2316</v>
      </c>
      <c r="D4359" s="37" t="s">
        <v>2320</v>
      </c>
      <c r="E4359" s="38" t="s">
        <v>8738</v>
      </c>
    </row>
    <row r="4360" spans="1:5" x14ac:dyDescent="0.2">
      <c r="A4360" s="39">
        <v>7117</v>
      </c>
      <c r="B4360" s="37" t="s">
        <v>10305</v>
      </c>
      <c r="C4360" s="37" t="s">
        <v>2316</v>
      </c>
      <c r="D4360" s="37" t="s">
        <v>2320</v>
      </c>
      <c r="E4360" s="38" t="s">
        <v>10306</v>
      </c>
    </row>
    <row r="4361" spans="1:5" x14ac:dyDescent="0.2">
      <c r="A4361" s="39">
        <v>7098</v>
      </c>
      <c r="B4361" s="37" t="s">
        <v>10307</v>
      </c>
      <c r="C4361" s="37" t="s">
        <v>2316</v>
      </c>
      <c r="D4361" s="37" t="s">
        <v>2320</v>
      </c>
      <c r="E4361" s="38" t="s">
        <v>10308</v>
      </c>
    </row>
    <row r="4362" spans="1:5" x14ac:dyDescent="0.2">
      <c r="A4362" s="39">
        <v>7110</v>
      </c>
      <c r="B4362" s="37" t="s">
        <v>10309</v>
      </c>
      <c r="C4362" s="37" t="s">
        <v>2316</v>
      </c>
      <c r="D4362" s="37" t="s">
        <v>2320</v>
      </c>
      <c r="E4362" s="38" t="s">
        <v>10310</v>
      </c>
    </row>
    <row r="4363" spans="1:5" x14ac:dyDescent="0.2">
      <c r="A4363" s="39">
        <v>7123</v>
      </c>
      <c r="B4363" s="37" t="s">
        <v>10311</v>
      </c>
      <c r="C4363" s="37" t="s">
        <v>2316</v>
      </c>
      <c r="D4363" s="37" t="s">
        <v>2320</v>
      </c>
      <c r="E4363" s="38" t="s">
        <v>6497</v>
      </c>
    </row>
    <row r="4364" spans="1:5" x14ac:dyDescent="0.2">
      <c r="A4364" s="39">
        <v>7121</v>
      </c>
      <c r="B4364" s="37" t="s">
        <v>10312</v>
      </c>
      <c r="C4364" s="37" t="s">
        <v>2316</v>
      </c>
      <c r="D4364" s="37" t="s">
        <v>2320</v>
      </c>
      <c r="E4364" s="38" t="s">
        <v>7770</v>
      </c>
    </row>
    <row r="4365" spans="1:5" x14ac:dyDescent="0.2">
      <c r="A4365" s="39">
        <v>7137</v>
      </c>
      <c r="B4365" s="37" t="s">
        <v>10313</v>
      </c>
      <c r="C4365" s="37" t="s">
        <v>2316</v>
      </c>
      <c r="D4365" s="37" t="s">
        <v>2320</v>
      </c>
      <c r="E4365" s="38" t="s">
        <v>10314</v>
      </c>
    </row>
    <row r="4366" spans="1:5" x14ac:dyDescent="0.2">
      <c r="A4366" s="39">
        <v>7122</v>
      </c>
      <c r="B4366" s="37" t="s">
        <v>10315</v>
      </c>
      <c r="C4366" s="37" t="s">
        <v>2316</v>
      </c>
      <c r="D4366" s="37" t="s">
        <v>2320</v>
      </c>
      <c r="E4366" s="38" t="s">
        <v>10316</v>
      </c>
    </row>
    <row r="4367" spans="1:5" x14ac:dyDescent="0.2">
      <c r="A4367" s="39">
        <v>7114</v>
      </c>
      <c r="B4367" s="37" t="s">
        <v>10317</v>
      </c>
      <c r="C4367" s="37" t="s">
        <v>2316</v>
      </c>
      <c r="D4367" s="37" t="s">
        <v>2320</v>
      </c>
      <c r="E4367" s="38" t="s">
        <v>3517</v>
      </c>
    </row>
    <row r="4368" spans="1:5" x14ac:dyDescent="0.2">
      <c r="A4368" s="39">
        <v>7109</v>
      </c>
      <c r="B4368" s="37" t="s">
        <v>10318</v>
      </c>
      <c r="C4368" s="37" t="s">
        <v>2316</v>
      </c>
      <c r="D4368" s="37" t="s">
        <v>2320</v>
      </c>
      <c r="E4368" s="38" t="s">
        <v>10319</v>
      </c>
    </row>
    <row r="4369" spans="1:5" x14ac:dyDescent="0.2">
      <c r="A4369" s="39">
        <v>7135</v>
      </c>
      <c r="B4369" s="37" t="s">
        <v>10320</v>
      </c>
      <c r="C4369" s="37" t="s">
        <v>2316</v>
      </c>
      <c r="D4369" s="37" t="s">
        <v>2320</v>
      </c>
      <c r="E4369" s="38" t="s">
        <v>5648</v>
      </c>
    </row>
    <row r="4370" spans="1:5" x14ac:dyDescent="0.2">
      <c r="A4370" s="39">
        <v>37947</v>
      </c>
      <c r="B4370" s="37" t="s">
        <v>10321</v>
      </c>
      <c r="C4370" s="37" t="s">
        <v>2316</v>
      </c>
      <c r="D4370" s="37" t="s">
        <v>2320</v>
      </c>
      <c r="E4370" s="38" t="s">
        <v>10322</v>
      </c>
    </row>
    <row r="4371" spans="1:5" x14ac:dyDescent="0.2">
      <c r="A4371" s="39">
        <v>7103</v>
      </c>
      <c r="B4371" s="37" t="s">
        <v>10323</v>
      </c>
      <c r="C4371" s="37" t="s">
        <v>2316</v>
      </c>
      <c r="D4371" s="37" t="s">
        <v>2320</v>
      </c>
      <c r="E4371" s="38" t="s">
        <v>3233</v>
      </c>
    </row>
    <row r="4372" spans="1:5" x14ac:dyDescent="0.2">
      <c r="A4372" s="39">
        <v>40419</v>
      </c>
      <c r="B4372" s="37" t="s">
        <v>10324</v>
      </c>
      <c r="C4372" s="37" t="s">
        <v>2316</v>
      </c>
      <c r="D4372" s="37" t="s">
        <v>2320</v>
      </c>
      <c r="E4372" s="38" t="s">
        <v>10325</v>
      </c>
    </row>
    <row r="4373" spans="1:5" x14ac:dyDescent="0.2">
      <c r="A4373" s="39">
        <v>40420</v>
      </c>
      <c r="B4373" s="37" t="s">
        <v>10326</v>
      </c>
      <c r="C4373" s="37" t="s">
        <v>2316</v>
      </c>
      <c r="D4373" s="37" t="s">
        <v>2320</v>
      </c>
      <c r="E4373" s="38" t="s">
        <v>10327</v>
      </c>
    </row>
    <row r="4374" spans="1:5" x14ac:dyDescent="0.2">
      <c r="A4374" s="39">
        <v>40421</v>
      </c>
      <c r="B4374" s="37" t="s">
        <v>10328</v>
      </c>
      <c r="C4374" s="37" t="s">
        <v>2316</v>
      </c>
      <c r="D4374" s="37" t="s">
        <v>2320</v>
      </c>
      <c r="E4374" s="38" t="s">
        <v>10329</v>
      </c>
    </row>
    <row r="4375" spans="1:5" x14ac:dyDescent="0.2">
      <c r="A4375" s="39">
        <v>7126</v>
      </c>
      <c r="B4375" s="37" t="s">
        <v>10330</v>
      </c>
      <c r="C4375" s="37" t="s">
        <v>2316</v>
      </c>
      <c r="D4375" s="37" t="s">
        <v>2320</v>
      </c>
      <c r="E4375" s="38" t="s">
        <v>10331</v>
      </c>
    </row>
    <row r="4376" spans="1:5" x14ac:dyDescent="0.2">
      <c r="A4376" s="39">
        <v>38905</v>
      </c>
      <c r="B4376" s="37" t="s">
        <v>10332</v>
      </c>
      <c r="C4376" s="37" t="s">
        <v>2316</v>
      </c>
      <c r="D4376" s="37" t="s">
        <v>2320</v>
      </c>
      <c r="E4376" s="38" t="s">
        <v>10333</v>
      </c>
    </row>
    <row r="4377" spans="1:5" x14ac:dyDescent="0.2">
      <c r="A4377" s="39">
        <v>38907</v>
      </c>
      <c r="B4377" s="37" t="s">
        <v>10334</v>
      </c>
      <c r="C4377" s="37" t="s">
        <v>2316</v>
      </c>
      <c r="D4377" s="37" t="s">
        <v>2320</v>
      </c>
      <c r="E4377" s="38" t="s">
        <v>10335</v>
      </c>
    </row>
    <row r="4378" spans="1:5" x14ac:dyDescent="0.2">
      <c r="A4378" s="39">
        <v>38908</v>
      </c>
      <c r="B4378" s="37" t="s">
        <v>10336</v>
      </c>
      <c r="C4378" s="37" t="s">
        <v>2316</v>
      </c>
      <c r="D4378" s="37" t="s">
        <v>2320</v>
      </c>
      <c r="E4378" s="38" t="s">
        <v>4595</v>
      </c>
    </row>
    <row r="4379" spans="1:5" x14ac:dyDescent="0.2">
      <c r="A4379" s="39">
        <v>38909</v>
      </c>
      <c r="B4379" s="37" t="s">
        <v>10337</v>
      </c>
      <c r="C4379" s="37" t="s">
        <v>2316</v>
      </c>
      <c r="D4379" s="37" t="s">
        <v>2320</v>
      </c>
      <c r="E4379" s="38" t="s">
        <v>2609</v>
      </c>
    </row>
    <row r="4380" spans="1:5" x14ac:dyDescent="0.2">
      <c r="A4380" s="39">
        <v>38910</v>
      </c>
      <c r="B4380" s="37" t="s">
        <v>10338</v>
      </c>
      <c r="C4380" s="37" t="s">
        <v>2316</v>
      </c>
      <c r="D4380" s="37" t="s">
        <v>2320</v>
      </c>
      <c r="E4380" s="38" t="s">
        <v>4331</v>
      </c>
    </row>
    <row r="4381" spans="1:5" x14ac:dyDescent="0.2">
      <c r="A4381" s="39">
        <v>38897</v>
      </c>
      <c r="B4381" s="37" t="s">
        <v>10339</v>
      </c>
      <c r="C4381" s="37" t="s">
        <v>2316</v>
      </c>
      <c r="D4381" s="37" t="s">
        <v>2320</v>
      </c>
      <c r="E4381" s="38" t="s">
        <v>10340</v>
      </c>
    </row>
    <row r="4382" spans="1:5" x14ac:dyDescent="0.2">
      <c r="A4382" s="39">
        <v>38899</v>
      </c>
      <c r="B4382" s="37" t="s">
        <v>10341</v>
      </c>
      <c r="C4382" s="37" t="s">
        <v>2316</v>
      </c>
      <c r="D4382" s="37" t="s">
        <v>2320</v>
      </c>
      <c r="E4382" s="38" t="s">
        <v>10342</v>
      </c>
    </row>
    <row r="4383" spans="1:5" x14ac:dyDescent="0.2">
      <c r="A4383" s="39">
        <v>38900</v>
      </c>
      <c r="B4383" s="37" t="s">
        <v>10343</v>
      </c>
      <c r="C4383" s="37" t="s">
        <v>2316</v>
      </c>
      <c r="D4383" s="37" t="s">
        <v>2320</v>
      </c>
      <c r="E4383" s="38" t="s">
        <v>10344</v>
      </c>
    </row>
    <row r="4384" spans="1:5" x14ac:dyDescent="0.2">
      <c r="A4384" s="39">
        <v>38901</v>
      </c>
      <c r="B4384" s="37" t="s">
        <v>10345</v>
      </c>
      <c r="C4384" s="37" t="s">
        <v>2316</v>
      </c>
      <c r="D4384" s="37" t="s">
        <v>2320</v>
      </c>
      <c r="E4384" s="38" t="s">
        <v>10346</v>
      </c>
    </row>
    <row r="4385" spans="1:5" x14ac:dyDescent="0.2">
      <c r="A4385" s="39">
        <v>38904</v>
      </c>
      <c r="B4385" s="37" t="s">
        <v>10347</v>
      </c>
      <c r="C4385" s="37" t="s">
        <v>2316</v>
      </c>
      <c r="D4385" s="37" t="s">
        <v>2320</v>
      </c>
      <c r="E4385" s="38" t="s">
        <v>10348</v>
      </c>
    </row>
    <row r="4386" spans="1:5" x14ac:dyDescent="0.2">
      <c r="A4386" s="39">
        <v>38903</v>
      </c>
      <c r="B4386" s="37" t="s">
        <v>10349</v>
      </c>
      <c r="C4386" s="37" t="s">
        <v>2316</v>
      </c>
      <c r="D4386" s="37" t="s">
        <v>2320</v>
      </c>
      <c r="E4386" s="38" t="s">
        <v>10350</v>
      </c>
    </row>
    <row r="4387" spans="1:5" x14ac:dyDescent="0.2">
      <c r="A4387" s="39">
        <v>7091</v>
      </c>
      <c r="B4387" s="37" t="s">
        <v>10351</v>
      </c>
      <c r="C4387" s="37" t="s">
        <v>2316</v>
      </c>
      <c r="D4387" s="37" t="s">
        <v>2320</v>
      </c>
      <c r="E4387" s="38" t="s">
        <v>10352</v>
      </c>
    </row>
    <row r="4388" spans="1:5" x14ac:dyDescent="0.2">
      <c r="A4388" s="39">
        <v>11655</v>
      </c>
      <c r="B4388" s="37" t="s">
        <v>10353</v>
      </c>
      <c r="C4388" s="37" t="s">
        <v>2316</v>
      </c>
      <c r="D4388" s="37" t="s">
        <v>2320</v>
      </c>
      <c r="E4388" s="38" t="s">
        <v>10354</v>
      </c>
    </row>
    <row r="4389" spans="1:5" x14ac:dyDescent="0.2">
      <c r="A4389" s="39">
        <v>11656</v>
      </c>
      <c r="B4389" s="37" t="s">
        <v>10355</v>
      </c>
      <c r="C4389" s="37" t="s">
        <v>2316</v>
      </c>
      <c r="D4389" s="37" t="s">
        <v>2320</v>
      </c>
      <c r="E4389" s="38" t="s">
        <v>10356</v>
      </c>
    </row>
    <row r="4390" spans="1:5" x14ac:dyDescent="0.2">
      <c r="A4390" s="39">
        <v>37948</v>
      </c>
      <c r="B4390" s="37" t="s">
        <v>10357</v>
      </c>
      <c r="C4390" s="37" t="s">
        <v>2316</v>
      </c>
      <c r="D4390" s="37" t="s">
        <v>2320</v>
      </c>
      <c r="E4390" s="38" t="s">
        <v>8487</v>
      </c>
    </row>
    <row r="4391" spans="1:5" x14ac:dyDescent="0.2">
      <c r="A4391" s="39">
        <v>7097</v>
      </c>
      <c r="B4391" s="37" t="s">
        <v>10358</v>
      </c>
      <c r="C4391" s="37" t="s">
        <v>2316</v>
      </c>
      <c r="D4391" s="37" t="s">
        <v>2320</v>
      </c>
      <c r="E4391" s="38" t="s">
        <v>10152</v>
      </c>
    </row>
    <row r="4392" spans="1:5" x14ac:dyDescent="0.2">
      <c r="A4392" s="39">
        <v>11657</v>
      </c>
      <c r="B4392" s="37" t="s">
        <v>10359</v>
      </c>
      <c r="C4392" s="37" t="s">
        <v>2316</v>
      </c>
      <c r="D4392" s="37" t="s">
        <v>2320</v>
      </c>
      <c r="E4392" s="38" t="s">
        <v>10360</v>
      </c>
    </row>
    <row r="4393" spans="1:5" x14ac:dyDescent="0.2">
      <c r="A4393" s="39">
        <v>11658</v>
      </c>
      <c r="B4393" s="37" t="s">
        <v>10361</v>
      </c>
      <c r="C4393" s="37" t="s">
        <v>2316</v>
      </c>
      <c r="D4393" s="37" t="s">
        <v>2320</v>
      </c>
      <c r="E4393" s="38" t="s">
        <v>7664</v>
      </c>
    </row>
    <row r="4394" spans="1:5" x14ac:dyDescent="0.2">
      <c r="A4394" s="39">
        <v>7146</v>
      </c>
      <c r="B4394" s="37" t="s">
        <v>10362</v>
      </c>
      <c r="C4394" s="37" t="s">
        <v>2316</v>
      </c>
      <c r="D4394" s="37" t="s">
        <v>2320</v>
      </c>
      <c r="E4394" s="38" t="s">
        <v>10363</v>
      </c>
    </row>
    <row r="4395" spans="1:5" x14ac:dyDescent="0.2">
      <c r="A4395" s="39">
        <v>7138</v>
      </c>
      <c r="B4395" s="37" t="s">
        <v>10364</v>
      </c>
      <c r="C4395" s="37" t="s">
        <v>2316</v>
      </c>
      <c r="D4395" s="37" t="s">
        <v>2320</v>
      </c>
      <c r="E4395" s="38" t="s">
        <v>10365</v>
      </c>
    </row>
    <row r="4396" spans="1:5" x14ac:dyDescent="0.2">
      <c r="A4396" s="39">
        <v>7139</v>
      </c>
      <c r="B4396" s="37" t="s">
        <v>10366</v>
      </c>
      <c r="C4396" s="37" t="s">
        <v>2316</v>
      </c>
      <c r="D4396" s="37" t="s">
        <v>2320</v>
      </c>
      <c r="E4396" s="38" t="s">
        <v>3680</v>
      </c>
    </row>
    <row r="4397" spans="1:5" x14ac:dyDescent="0.2">
      <c r="A4397" s="39">
        <v>7140</v>
      </c>
      <c r="B4397" s="37" t="s">
        <v>10367</v>
      </c>
      <c r="C4397" s="37" t="s">
        <v>2316</v>
      </c>
      <c r="D4397" s="37" t="s">
        <v>2320</v>
      </c>
      <c r="E4397" s="38" t="s">
        <v>4390</v>
      </c>
    </row>
    <row r="4398" spans="1:5" x14ac:dyDescent="0.2">
      <c r="A4398" s="39">
        <v>7141</v>
      </c>
      <c r="B4398" s="37" t="s">
        <v>10368</v>
      </c>
      <c r="C4398" s="37" t="s">
        <v>2316</v>
      </c>
      <c r="D4398" s="37" t="s">
        <v>2320</v>
      </c>
      <c r="E4398" s="38" t="s">
        <v>6029</v>
      </c>
    </row>
    <row r="4399" spans="1:5" x14ac:dyDescent="0.2">
      <c r="A4399" s="39">
        <v>7143</v>
      </c>
      <c r="B4399" s="37" t="s">
        <v>10369</v>
      </c>
      <c r="C4399" s="37" t="s">
        <v>2316</v>
      </c>
      <c r="D4399" s="37" t="s">
        <v>2320</v>
      </c>
      <c r="E4399" s="38" t="s">
        <v>10370</v>
      </c>
    </row>
    <row r="4400" spans="1:5" x14ac:dyDescent="0.2">
      <c r="A4400" s="39">
        <v>7144</v>
      </c>
      <c r="B4400" s="37" t="s">
        <v>10371</v>
      </c>
      <c r="C4400" s="37" t="s">
        <v>2316</v>
      </c>
      <c r="D4400" s="37" t="s">
        <v>2320</v>
      </c>
      <c r="E4400" s="38" t="s">
        <v>10372</v>
      </c>
    </row>
    <row r="4401" spans="1:5" x14ac:dyDescent="0.2">
      <c r="A4401" s="39">
        <v>7145</v>
      </c>
      <c r="B4401" s="37" t="s">
        <v>10373</v>
      </c>
      <c r="C4401" s="37" t="s">
        <v>2316</v>
      </c>
      <c r="D4401" s="37" t="s">
        <v>2320</v>
      </c>
      <c r="E4401" s="38" t="s">
        <v>10374</v>
      </c>
    </row>
    <row r="4402" spans="1:5" x14ac:dyDescent="0.2">
      <c r="A4402" s="39">
        <v>7142</v>
      </c>
      <c r="B4402" s="37" t="s">
        <v>10375</v>
      </c>
      <c r="C4402" s="37" t="s">
        <v>2316</v>
      </c>
      <c r="D4402" s="37" t="s">
        <v>2320</v>
      </c>
      <c r="E4402" s="38" t="s">
        <v>10376</v>
      </c>
    </row>
    <row r="4403" spans="1:5" x14ac:dyDescent="0.2">
      <c r="A4403" s="39">
        <v>3593</v>
      </c>
      <c r="B4403" s="37" t="s">
        <v>10377</v>
      </c>
      <c r="C4403" s="37" t="s">
        <v>2316</v>
      </c>
      <c r="D4403" s="37" t="s">
        <v>2320</v>
      </c>
      <c r="E4403" s="38" t="s">
        <v>10378</v>
      </c>
    </row>
    <row r="4404" spans="1:5" x14ac:dyDescent="0.2">
      <c r="A4404" s="39">
        <v>3588</v>
      </c>
      <c r="B4404" s="37" t="s">
        <v>10379</v>
      </c>
      <c r="C4404" s="37" t="s">
        <v>2316</v>
      </c>
      <c r="D4404" s="37" t="s">
        <v>2320</v>
      </c>
      <c r="E4404" s="38" t="s">
        <v>10380</v>
      </c>
    </row>
    <row r="4405" spans="1:5" x14ac:dyDescent="0.2">
      <c r="A4405" s="39">
        <v>3585</v>
      </c>
      <c r="B4405" s="37" t="s">
        <v>10381</v>
      </c>
      <c r="C4405" s="37" t="s">
        <v>2316</v>
      </c>
      <c r="D4405" s="37" t="s">
        <v>2320</v>
      </c>
      <c r="E4405" s="38" t="s">
        <v>7474</v>
      </c>
    </row>
    <row r="4406" spans="1:5" x14ac:dyDescent="0.2">
      <c r="A4406" s="39">
        <v>3587</v>
      </c>
      <c r="B4406" s="37" t="s">
        <v>10382</v>
      </c>
      <c r="C4406" s="37" t="s">
        <v>2316</v>
      </c>
      <c r="D4406" s="37" t="s">
        <v>2320</v>
      </c>
      <c r="E4406" s="38" t="s">
        <v>10383</v>
      </c>
    </row>
    <row r="4407" spans="1:5" x14ac:dyDescent="0.2">
      <c r="A4407" s="39">
        <v>3590</v>
      </c>
      <c r="B4407" s="37" t="s">
        <v>10384</v>
      </c>
      <c r="C4407" s="37" t="s">
        <v>2316</v>
      </c>
      <c r="D4407" s="37" t="s">
        <v>2320</v>
      </c>
      <c r="E4407" s="38" t="s">
        <v>10385</v>
      </c>
    </row>
    <row r="4408" spans="1:5" x14ac:dyDescent="0.2">
      <c r="A4408" s="39">
        <v>3589</v>
      </c>
      <c r="B4408" s="37" t="s">
        <v>10386</v>
      </c>
      <c r="C4408" s="37" t="s">
        <v>2316</v>
      </c>
      <c r="D4408" s="37" t="s">
        <v>2320</v>
      </c>
      <c r="E4408" s="38" t="s">
        <v>10387</v>
      </c>
    </row>
    <row r="4409" spans="1:5" x14ac:dyDescent="0.2">
      <c r="A4409" s="39">
        <v>3586</v>
      </c>
      <c r="B4409" s="37" t="s">
        <v>10388</v>
      </c>
      <c r="C4409" s="37" t="s">
        <v>2316</v>
      </c>
      <c r="D4409" s="37" t="s">
        <v>2320</v>
      </c>
      <c r="E4409" s="38" t="s">
        <v>10389</v>
      </c>
    </row>
    <row r="4410" spans="1:5" x14ac:dyDescent="0.2">
      <c r="A4410" s="39">
        <v>3592</v>
      </c>
      <c r="B4410" s="37" t="s">
        <v>10390</v>
      </c>
      <c r="C4410" s="37" t="s">
        <v>2316</v>
      </c>
      <c r="D4410" s="37" t="s">
        <v>2320</v>
      </c>
      <c r="E4410" s="38" t="s">
        <v>10391</v>
      </c>
    </row>
    <row r="4411" spans="1:5" x14ac:dyDescent="0.2">
      <c r="A4411" s="39">
        <v>3591</v>
      </c>
      <c r="B4411" s="37" t="s">
        <v>10392</v>
      </c>
      <c r="C4411" s="37" t="s">
        <v>2316</v>
      </c>
      <c r="D4411" s="37" t="s">
        <v>2320</v>
      </c>
      <c r="E4411" s="38" t="s">
        <v>10393</v>
      </c>
    </row>
    <row r="4412" spans="1:5" x14ac:dyDescent="0.2">
      <c r="A4412" s="39">
        <v>40396</v>
      </c>
      <c r="B4412" s="37" t="s">
        <v>10394</v>
      </c>
      <c r="C4412" s="37" t="s">
        <v>2316</v>
      </c>
      <c r="D4412" s="37" t="s">
        <v>2320</v>
      </c>
      <c r="E4412" s="38" t="s">
        <v>10395</v>
      </c>
    </row>
    <row r="4413" spans="1:5" x14ac:dyDescent="0.2">
      <c r="A4413" s="39">
        <v>40395</v>
      </c>
      <c r="B4413" s="37" t="s">
        <v>10396</v>
      </c>
      <c r="C4413" s="37" t="s">
        <v>2316</v>
      </c>
      <c r="D4413" s="37" t="s">
        <v>2320</v>
      </c>
      <c r="E4413" s="38" t="s">
        <v>10397</v>
      </c>
    </row>
    <row r="4414" spans="1:5" x14ac:dyDescent="0.2">
      <c r="A4414" s="39">
        <v>40392</v>
      </c>
      <c r="B4414" s="37" t="s">
        <v>10398</v>
      </c>
      <c r="C4414" s="37" t="s">
        <v>2316</v>
      </c>
      <c r="D4414" s="37" t="s">
        <v>2320</v>
      </c>
      <c r="E4414" s="38" t="s">
        <v>10399</v>
      </c>
    </row>
    <row r="4415" spans="1:5" x14ac:dyDescent="0.2">
      <c r="A4415" s="39">
        <v>40394</v>
      </c>
      <c r="B4415" s="37" t="s">
        <v>10400</v>
      </c>
      <c r="C4415" s="37" t="s">
        <v>2316</v>
      </c>
      <c r="D4415" s="37" t="s">
        <v>2320</v>
      </c>
      <c r="E4415" s="38" t="s">
        <v>9587</v>
      </c>
    </row>
    <row r="4416" spans="1:5" x14ac:dyDescent="0.2">
      <c r="A4416" s="39">
        <v>40398</v>
      </c>
      <c r="B4416" s="37" t="s">
        <v>10401</v>
      </c>
      <c r="C4416" s="37" t="s">
        <v>2316</v>
      </c>
      <c r="D4416" s="37" t="s">
        <v>2320</v>
      </c>
      <c r="E4416" s="38" t="s">
        <v>10402</v>
      </c>
    </row>
    <row r="4417" spans="1:5" x14ac:dyDescent="0.2">
      <c r="A4417" s="39">
        <v>40397</v>
      </c>
      <c r="B4417" s="37" t="s">
        <v>10403</v>
      </c>
      <c r="C4417" s="37" t="s">
        <v>2316</v>
      </c>
      <c r="D4417" s="37" t="s">
        <v>2320</v>
      </c>
      <c r="E4417" s="38" t="s">
        <v>10404</v>
      </c>
    </row>
    <row r="4418" spans="1:5" x14ac:dyDescent="0.2">
      <c r="A4418" s="39">
        <v>40393</v>
      </c>
      <c r="B4418" s="37" t="s">
        <v>10405</v>
      </c>
      <c r="C4418" s="37" t="s">
        <v>2316</v>
      </c>
      <c r="D4418" s="37" t="s">
        <v>2320</v>
      </c>
      <c r="E4418" s="38" t="s">
        <v>10406</v>
      </c>
    </row>
    <row r="4419" spans="1:5" x14ac:dyDescent="0.2">
      <c r="A4419" s="39">
        <v>40399</v>
      </c>
      <c r="B4419" s="37" t="s">
        <v>10407</v>
      </c>
      <c r="C4419" s="37" t="s">
        <v>2316</v>
      </c>
      <c r="D4419" s="37" t="s">
        <v>2320</v>
      </c>
      <c r="E4419" s="38" t="s">
        <v>10408</v>
      </c>
    </row>
    <row r="4420" spans="1:5" x14ac:dyDescent="0.2">
      <c r="A4420" s="39">
        <v>39322</v>
      </c>
      <c r="B4420" s="37" t="s">
        <v>10409</v>
      </c>
      <c r="C4420" s="37" t="s">
        <v>2316</v>
      </c>
      <c r="D4420" s="37" t="s">
        <v>2320</v>
      </c>
      <c r="E4420" s="38" t="s">
        <v>10410</v>
      </c>
    </row>
    <row r="4421" spans="1:5" x14ac:dyDescent="0.2">
      <c r="A4421" s="39">
        <v>39289</v>
      </c>
      <c r="B4421" s="37" t="s">
        <v>10411</v>
      </c>
      <c r="C4421" s="37" t="s">
        <v>2316</v>
      </c>
      <c r="D4421" s="37" t="s">
        <v>2320</v>
      </c>
      <c r="E4421" s="38" t="s">
        <v>10412</v>
      </c>
    </row>
    <row r="4422" spans="1:5" x14ac:dyDescent="0.2">
      <c r="A4422" s="39">
        <v>39290</v>
      </c>
      <c r="B4422" s="37" t="s">
        <v>10413</v>
      </c>
      <c r="C4422" s="37" t="s">
        <v>2316</v>
      </c>
      <c r="D4422" s="37" t="s">
        <v>2320</v>
      </c>
      <c r="E4422" s="38" t="s">
        <v>10414</v>
      </c>
    </row>
    <row r="4423" spans="1:5" x14ac:dyDescent="0.2">
      <c r="A4423" s="39">
        <v>39291</v>
      </c>
      <c r="B4423" s="37" t="s">
        <v>10415</v>
      </c>
      <c r="C4423" s="37" t="s">
        <v>2316</v>
      </c>
      <c r="D4423" s="37" t="s">
        <v>2320</v>
      </c>
      <c r="E4423" s="38" t="s">
        <v>10416</v>
      </c>
    </row>
    <row r="4424" spans="1:5" x14ac:dyDescent="0.2">
      <c r="A4424" s="39">
        <v>20174</v>
      </c>
      <c r="B4424" s="37" t="s">
        <v>10417</v>
      </c>
      <c r="C4424" s="37" t="s">
        <v>2316</v>
      </c>
      <c r="D4424" s="37" t="s">
        <v>2320</v>
      </c>
      <c r="E4424" s="38" t="s">
        <v>10418</v>
      </c>
    </row>
    <row r="4425" spans="1:5" x14ac:dyDescent="0.2">
      <c r="A4425" s="39">
        <v>41892</v>
      </c>
      <c r="B4425" s="37" t="s">
        <v>10419</v>
      </c>
      <c r="C4425" s="37" t="s">
        <v>2316</v>
      </c>
      <c r="D4425" s="37" t="s">
        <v>2320</v>
      </c>
      <c r="E4425" s="38" t="s">
        <v>10420</v>
      </c>
    </row>
    <row r="4426" spans="1:5" x14ac:dyDescent="0.2">
      <c r="A4426" s="39">
        <v>7048</v>
      </c>
      <c r="B4426" s="37" t="s">
        <v>10421</v>
      </c>
      <c r="C4426" s="37" t="s">
        <v>2316</v>
      </c>
      <c r="D4426" s="37" t="s">
        <v>2320</v>
      </c>
      <c r="E4426" s="38" t="s">
        <v>10422</v>
      </c>
    </row>
    <row r="4427" spans="1:5" x14ac:dyDescent="0.2">
      <c r="A4427" s="39">
        <v>7088</v>
      </c>
      <c r="B4427" s="37" t="s">
        <v>10423</v>
      </c>
      <c r="C4427" s="37" t="s">
        <v>2316</v>
      </c>
      <c r="D4427" s="37" t="s">
        <v>2320</v>
      </c>
      <c r="E4427" s="38" t="s">
        <v>10424</v>
      </c>
    </row>
    <row r="4428" spans="1:5" x14ac:dyDescent="0.2">
      <c r="A4428" s="39">
        <v>20179</v>
      </c>
      <c r="B4428" s="37" t="s">
        <v>10425</v>
      </c>
      <c r="C4428" s="37" t="s">
        <v>2316</v>
      </c>
      <c r="D4428" s="37" t="s">
        <v>2320</v>
      </c>
      <c r="E4428" s="38" t="s">
        <v>10426</v>
      </c>
    </row>
    <row r="4429" spans="1:5" x14ac:dyDescent="0.2">
      <c r="A4429" s="39">
        <v>20178</v>
      </c>
      <c r="B4429" s="37" t="s">
        <v>10427</v>
      </c>
      <c r="C4429" s="37" t="s">
        <v>2316</v>
      </c>
      <c r="D4429" s="37" t="s">
        <v>2320</v>
      </c>
      <c r="E4429" s="38" t="s">
        <v>10428</v>
      </c>
    </row>
    <row r="4430" spans="1:5" x14ac:dyDescent="0.2">
      <c r="A4430" s="39">
        <v>20180</v>
      </c>
      <c r="B4430" s="37" t="s">
        <v>10429</v>
      </c>
      <c r="C4430" s="37" t="s">
        <v>2316</v>
      </c>
      <c r="D4430" s="37" t="s">
        <v>2320</v>
      </c>
      <c r="E4430" s="38" t="s">
        <v>10430</v>
      </c>
    </row>
    <row r="4431" spans="1:5" x14ac:dyDescent="0.2">
      <c r="A4431" s="39">
        <v>20181</v>
      </c>
      <c r="B4431" s="37" t="s">
        <v>10431</v>
      </c>
      <c r="C4431" s="37" t="s">
        <v>2316</v>
      </c>
      <c r="D4431" s="37" t="s">
        <v>2320</v>
      </c>
      <c r="E4431" s="38" t="s">
        <v>10432</v>
      </c>
    </row>
    <row r="4432" spans="1:5" x14ac:dyDescent="0.2">
      <c r="A4432" s="39">
        <v>20177</v>
      </c>
      <c r="B4432" s="37" t="s">
        <v>10433</v>
      </c>
      <c r="C4432" s="37" t="s">
        <v>2316</v>
      </c>
      <c r="D4432" s="37" t="s">
        <v>2320</v>
      </c>
      <c r="E4432" s="38" t="s">
        <v>10434</v>
      </c>
    </row>
    <row r="4433" spans="1:5" x14ac:dyDescent="0.2">
      <c r="A4433" s="39">
        <v>7082</v>
      </c>
      <c r="B4433" s="37" t="s">
        <v>10435</v>
      </c>
      <c r="C4433" s="37" t="s">
        <v>2316</v>
      </c>
      <c r="D4433" s="37" t="s">
        <v>2320</v>
      </c>
      <c r="E4433" s="38" t="s">
        <v>10436</v>
      </c>
    </row>
    <row r="4434" spans="1:5" x14ac:dyDescent="0.2">
      <c r="A4434" s="39">
        <v>42707</v>
      </c>
      <c r="B4434" s="37" t="s">
        <v>10437</v>
      </c>
      <c r="C4434" s="37" t="s">
        <v>2316</v>
      </c>
      <c r="D4434" s="37" t="s">
        <v>2320</v>
      </c>
      <c r="E4434" s="38" t="s">
        <v>10438</v>
      </c>
    </row>
    <row r="4435" spans="1:5" x14ac:dyDescent="0.2">
      <c r="A4435" s="39">
        <v>7069</v>
      </c>
      <c r="B4435" s="37" t="s">
        <v>10439</v>
      </c>
      <c r="C4435" s="37" t="s">
        <v>2316</v>
      </c>
      <c r="D4435" s="37" t="s">
        <v>2320</v>
      </c>
      <c r="E4435" s="38" t="s">
        <v>10440</v>
      </c>
    </row>
    <row r="4436" spans="1:5" x14ac:dyDescent="0.2">
      <c r="A4436" s="39">
        <v>42708</v>
      </c>
      <c r="B4436" s="37" t="s">
        <v>10441</v>
      </c>
      <c r="C4436" s="37" t="s">
        <v>2316</v>
      </c>
      <c r="D4436" s="37" t="s">
        <v>2320</v>
      </c>
      <c r="E4436" s="38" t="s">
        <v>10442</v>
      </c>
    </row>
    <row r="4437" spans="1:5" x14ac:dyDescent="0.2">
      <c r="A4437" s="39">
        <v>7070</v>
      </c>
      <c r="B4437" s="37" t="s">
        <v>10443</v>
      </c>
      <c r="C4437" s="37" t="s">
        <v>2316</v>
      </c>
      <c r="D4437" s="37" t="s">
        <v>2320</v>
      </c>
      <c r="E4437" s="38" t="s">
        <v>10444</v>
      </c>
    </row>
    <row r="4438" spans="1:5" x14ac:dyDescent="0.2">
      <c r="A4438" s="39">
        <v>42709</v>
      </c>
      <c r="B4438" s="37" t="s">
        <v>10445</v>
      </c>
      <c r="C4438" s="37" t="s">
        <v>2316</v>
      </c>
      <c r="D4438" s="37" t="s">
        <v>2320</v>
      </c>
      <c r="E4438" s="38" t="s">
        <v>10446</v>
      </c>
    </row>
    <row r="4439" spans="1:5" x14ac:dyDescent="0.2">
      <c r="A4439" s="39">
        <v>42710</v>
      </c>
      <c r="B4439" s="37" t="s">
        <v>10447</v>
      </c>
      <c r="C4439" s="37" t="s">
        <v>2316</v>
      </c>
      <c r="D4439" s="37" t="s">
        <v>2320</v>
      </c>
      <c r="E4439" s="38" t="s">
        <v>10448</v>
      </c>
    </row>
    <row r="4440" spans="1:5" x14ac:dyDescent="0.2">
      <c r="A4440" s="39">
        <v>42716</v>
      </c>
      <c r="B4440" s="37" t="s">
        <v>10449</v>
      </c>
      <c r="C4440" s="37" t="s">
        <v>2316</v>
      </c>
      <c r="D4440" s="37" t="s">
        <v>2320</v>
      </c>
      <c r="E4440" s="38" t="s">
        <v>10450</v>
      </c>
    </row>
    <row r="4441" spans="1:5" x14ac:dyDescent="0.2">
      <c r="A4441" s="39">
        <v>20172</v>
      </c>
      <c r="B4441" s="37" t="s">
        <v>10451</v>
      </c>
      <c r="C4441" s="37" t="s">
        <v>2316</v>
      </c>
      <c r="D4441" s="37" t="s">
        <v>2320</v>
      </c>
      <c r="E4441" s="38" t="s">
        <v>10452</v>
      </c>
    </row>
    <row r="4442" spans="1:5" x14ac:dyDescent="0.2">
      <c r="A4442" s="39">
        <v>40945</v>
      </c>
      <c r="B4442" s="37" t="s">
        <v>10453</v>
      </c>
      <c r="C4442" s="37" t="s">
        <v>2660</v>
      </c>
      <c r="D4442" s="37" t="s">
        <v>2320</v>
      </c>
      <c r="E4442" s="38" t="s">
        <v>10454</v>
      </c>
    </row>
    <row r="4443" spans="1:5" x14ac:dyDescent="0.2">
      <c r="A4443" s="39">
        <v>40946</v>
      </c>
      <c r="B4443" s="37" t="s">
        <v>10455</v>
      </c>
      <c r="C4443" s="37" t="s">
        <v>2663</v>
      </c>
      <c r="D4443" s="37" t="s">
        <v>2320</v>
      </c>
      <c r="E4443" s="38" t="s">
        <v>10456</v>
      </c>
    </row>
    <row r="4444" spans="1:5" x14ac:dyDescent="0.2">
      <c r="A4444" s="39">
        <v>7153</v>
      </c>
      <c r="B4444" s="37" t="s">
        <v>10457</v>
      </c>
      <c r="C4444" s="37" t="s">
        <v>2660</v>
      </c>
      <c r="D4444" s="37" t="s">
        <v>2320</v>
      </c>
      <c r="E4444" s="38" t="s">
        <v>2722</v>
      </c>
    </row>
    <row r="4445" spans="1:5" x14ac:dyDescent="0.2">
      <c r="A4445" s="39">
        <v>41089</v>
      </c>
      <c r="B4445" s="37" t="s">
        <v>10458</v>
      </c>
      <c r="C4445" s="37" t="s">
        <v>2663</v>
      </c>
      <c r="D4445" s="37" t="s">
        <v>2320</v>
      </c>
      <c r="E4445" s="38" t="s">
        <v>10459</v>
      </c>
    </row>
    <row r="4446" spans="1:5" x14ac:dyDescent="0.2">
      <c r="A4446" s="39">
        <v>40943</v>
      </c>
      <c r="B4446" s="37" t="s">
        <v>10460</v>
      </c>
      <c r="C4446" s="37" t="s">
        <v>2660</v>
      </c>
      <c r="D4446" s="37" t="s">
        <v>2320</v>
      </c>
      <c r="E4446" s="38" t="s">
        <v>5248</v>
      </c>
    </row>
    <row r="4447" spans="1:5" x14ac:dyDescent="0.2">
      <c r="A4447" s="39">
        <v>40944</v>
      </c>
      <c r="B4447" s="37" t="s">
        <v>10461</v>
      </c>
      <c r="C4447" s="37" t="s">
        <v>2663</v>
      </c>
      <c r="D4447" s="37" t="s">
        <v>2320</v>
      </c>
      <c r="E4447" s="38" t="s">
        <v>10462</v>
      </c>
    </row>
    <row r="4448" spans="1:5" x14ac:dyDescent="0.2">
      <c r="A4448" s="39">
        <v>6175</v>
      </c>
      <c r="B4448" s="37" t="s">
        <v>10463</v>
      </c>
      <c r="C4448" s="37" t="s">
        <v>2660</v>
      </c>
      <c r="D4448" s="37" t="s">
        <v>2320</v>
      </c>
      <c r="E4448" s="38" t="s">
        <v>10464</v>
      </c>
    </row>
    <row r="4449" spans="1:5" x14ac:dyDescent="0.2">
      <c r="A4449" s="39">
        <v>41092</v>
      </c>
      <c r="B4449" s="37" t="s">
        <v>10465</v>
      </c>
      <c r="C4449" s="37" t="s">
        <v>2663</v>
      </c>
      <c r="D4449" s="37" t="s">
        <v>2320</v>
      </c>
      <c r="E4449" s="38" t="s">
        <v>10466</v>
      </c>
    </row>
    <row r="4450" spans="1:5" x14ac:dyDescent="0.2">
      <c r="A4450" s="39">
        <v>37712</v>
      </c>
      <c r="B4450" s="37" t="s">
        <v>10467</v>
      </c>
      <c r="C4450" s="37" t="s">
        <v>2327</v>
      </c>
      <c r="D4450" s="37" t="s">
        <v>2320</v>
      </c>
      <c r="E4450" s="38" t="s">
        <v>10468</v>
      </c>
    </row>
    <row r="4451" spans="1:5" x14ac:dyDescent="0.2">
      <c r="A4451" s="39">
        <v>34547</v>
      </c>
      <c r="B4451" s="37" t="s">
        <v>10469</v>
      </c>
      <c r="C4451" s="37" t="s">
        <v>2336</v>
      </c>
      <c r="D4451" s="37" t="s">
        <v>2320</v>
      </c>
      <c r="E4451" s="38" t="s">
        <v>5271</v>
      </c>
    </row>
    <row r="4452" spans="1:5" x14ac:dyDescent="0.2">
      <c r="A4452" s="39">
        <v>34548</v>
      </c>
      <c r="B4452" s="37" t="s">
        <v>10470</v>
      </c>
      <c r="C4452" s="37" t="s">
        <v>2336</v>
      </c>
      <c r="D4452" s="37" t="s">
        <v>2320</v>
      </c>
      <c r="E4452" s="38" t="s">
        <v>10471</v>
      </c>
    </row>
    <row r="4453" spans="1:5" x14ac:dyDescent="0.2">
      <c r="A4453" s="39">
        <v>34558</v>
      </c>
      <c r="B4453" s="37" t="s">
        <v>10472</v>
      </c>
      <c r="C4453" s="37" t="s">
        <v>2336</v>
      </c>
      <c r="D4453" s="37" t="s">
        <v>2320</v>
      </c>
      <c r="E4453" s="38" t="s">
        <v>3315</v>
      </c>
    </row>
    <row r="4454" spans="1:5" x14ac:dyDescent="0.2">
      <c r="A4454" s="39">
        <v>34550</v>
      </c>
      <c r="B4454" s="37" t="s">
        <v>10473</v>
      </c>
      <c r="C4454" s="37" t="s">
        <v>2336</v>
      </c>
      <c r="D4454" s="37" t="s">
        <v>2320</v>
      </c>
      <c r="E4454" s="38" t="s">
        <v>4968</v>
      </c>
    </row>
    <row r="4455" spans="1:5" x14ac:dyDescent="0.2">
      <c r="A4455" s="39">
        <v>34557</v>
      </c>
      <c r="B4455" s="37" t="s">
        <v>10474</v>
      </c>
      <c r="C4455" s="37" t="s">
        <v>2336</v>
      </c>
      <c r="D4455" s="37" t="s">
        <v>2320</v>
      </c>
      <c r="E4455" s="38" t="s">
        <v>4310</v>
      </c>
    </row>
    <row r="4456" spans="1:5" x14ac:dyDescent="0.2">
      <c r="A4456" s="39">
        <v>37411</v>
      </c>
      <c r="B4456" s="37" t="s">
        <v>10475</v>
      </c>
      <c r="C4456" s="37" t="s">
        <v>2327</v>
      </c>
      <c r="D4456" s="37" t="s">
        <v>2320</v>
      </c>
      <c r="E4456" s="38" t="s">
        <v>10476</v>
      </c>
    </row>
    <row r="4457" spans="1:5" x14ac:dyDescent="0.2">
      <c r="A4457" s="39">
        <v>39508</v>
      </c>
      <c r="B4457" s="37" t="s">
        <v>10477</v>
      </c>
      <c r="C4457" s="37" t="s">
        <v>2327</v>
      </c>
      <c r="D4457" s="37" t="s">
        <v>2320</v>
      </c>
      <c r="E4457" s="38" t="s">
        <v>10478</v>
      </c>
    </row>
    <row r="4458" spans="1:5" x14ac:dyDescent="0.2">
      <c r="A4458" s="39">
        <v>39507</v>
      </c>
      <c r="B4458" s="37" t="s">
        <v>10479</v>
      </c>
      <c r="C4458" s="37" t="s">
        <v>2327</v>
      </c>
      <c r="D4458" s="37" t="s">
        <v>2320</v>
      </c>
      <c r="E4458" s="38" t="s">
        <v>10480</v>
      </c>
    </row>
    <row r="4459" spans="1:5" x14ac:dyDescent="0.2">
      <c r="A4459" s="39">
        <v>7155</v>
      </c>
      <c r="B4459" s="37" t="s">
        <v>10481</v>
      </c>
      <c r="C4459" s="37" t="s">
        <v>2327</v>
      </c>
      <c r="D4459" s="37" t="s">
        <v>2320</v>
      </c>
      <c r="E4459" s="38" t="s">
        <v>10482</v>
      </c>
    </row>
    <row r="4460" spans="1:5" x14ac:dyDescent="0.2">
      <c r="A4460" s="39">
        <v>42406</v>
      </c>
      <c r="B4460" s="37" t="s">
        <v>10483</v>
      </c>
      <c r="C4460" s="37" t="s">
        <v>2327</v>
      </c>
      <c r="D4460" s="37" t="s">
        <v>2320</v>
      </c>
      <c r="E4460" s="38" t="s">
        <v>10484</v>
      </c>
    </row>
    <row r="4461" spans="1:5" x14ac:dyDescent="0.2">
      <c r="A4461" s="39">
        <v>7156</v>
      </c>
      <c r="B4461" s="37" t="s">
        <v>10485</v>
      </c>
      <c r="C4461" s="37" t="s">
        <v>2327</v>
      </c>
      <c r="D4461" s="37" t="s">
        <v>2317</v>
      </c>
      <c r="E4461" s="38" t="s">
        <v>10486</v>
      </c>
    </row>
    <row r="4462" spans="1:5" x14ac:dyDescent="0.2">
      <c r="A4462" s="39">
        <v>43127</v>
      </c>
      <c r="B4462" s="37" t="s">
        <v>10487</v>
      </c>
      <c r="C4462" s="37" t="s">
        <v>2327</v>
      </c>
      <c r="D4462" s="37" t="s">
        <v>2320</v>
      </c>
      <c r="E4462" s="38" t="s">
        <v>10488</v>
      </c>
    </row>
    <row r="4463" spans="1:5" x14ac:dyDescent="0.2">
      <c r="A4463" s="39">
        <v>10917</v>
      </c>
      <c r="B4463" s="37" t="s">
        <v>10489</v>
      </c>
      <c r="C4463" s="37" t="s">
        <v>2327</v>
      </c>
      <c r="D4463" s="37" t="s">
        <v>2320</v>
      </c>
      <c r="E4463" s="38" t="s">
        <v>2687</v>
      </c>
    </row>
    <row r="4464" spans="1:5" x14ac:dyDescent="0.2">
      <c r="A4464" s="39">
        <v>21141</v>
      </c>
      <c r="B4464" s="37" t="s">
        <v>10490</v>
      </c>
      <c r="C4464" s="37" t="s">
        <v>2327</v>
      </c>
      <c r="D4464" s="37" t="s">
        <v>2320</v>
      </c>
      <c r="E4464" s="38" t="s">
        <v>10491</v>
      </c>
    </row>
    <row r="4465" spans="1:5" x14ac:dyDescent="0.2">
      <c r="A4465" s="39">
        <v>39509</v>
      </c>
      <c r="B4465" s="37" t="s">
        <v>10492</v>
      </c>
      <c r="C4465" s="37" t="s">
        <v>2327</v>
      </c>
      <c r="D4465" s="37" t="s">
        <v>2320</v>
      </c>
      <c r="E4465" s="38" t="s">
        <v>2523</v>
      </c>
    </row>
    <row r="4466" spans="1:5" x14ac:dyDescent="0.2">
      <c r="A4466" s="39">
        <v>44529</v>
      </c>
      <c r="B4466" s="37" t="s">
        <v>10493</v>
      </c>
      <c r="C4466" s="37" t="s">
        <v>2327</v>
      </c>
      <c r="D4466" s="37" t="s">
        <v>2320</v>
      </c>
      <c r="E4466" s="38" t="s">
        <v>8321</v>
      </c>
    </row>
    <row r="4467" spans="1:5" x14ac:dyDescent="0.2">
      <c r="A4467" s="39">
        <v>7167</v>
      </c>
      <c r="B4467" s="37" t="s">
        <v>10494</v>
      </c>
      <c r="C4467" s="37" t="s">
        <v>2327</v>
      </c>
      <c r="D4467" s="37" t="s">
        <v>2320</v>
      </c>
      <c r="E4467" s="38" t="s">
        <v>10495</v>
      </c>
    </row>
    <row r="4468" spans="1:5" x14ac:dyDescent="0.2">
      <c r="A4468" s="39">
        <v>10928</v>
      </c>
      <c r="B4468" s="37" t="s">
        <v>10496</v>
      </c>
      <c r="C4468" s="37" t="s">
        <v>2327</v>
      </c>
      <c r="D4468" s="37" t="s">
        <v>2320</v>
      </c>
      <c r="E4468" s="38" t="s">
        <v>10497</v>
      </c>
    </row>
    <row r="4469" spans="1:5" x14ac:dyDescent="0.2">
      <c r="A4469" s="39">
        <v>10933</v>
      </c>
      <c r="B4469" s="37" t="s">
        <v>10498</v>
      </c>
      <c r="C4469" s="37" t="s">
        <v>2327</v>
      </c>
      <c r="D4469" s="37" t="s">
        <v>2320</v>
      </c>
      <c r="E4469" s="38" t="s">
        <v>4012</v>
      </c>
    </row>
    <row r="4470" spans="1:5" x14ac:dyDescent="0.2">
      <c r="A4470" s="39">
        <v>7158</v>
      </c>
      <c r="B4470" s="37" t="s">
        <v>10499</v>
      </c>
      <c r="C4470" s="37" t="s">
        <v>2327</v>
      </c>
      <c r="D4470" s="37" t="s">
        <v>2317</v>
      </c>
      <c r="E4470" s="38" t="s">
        <v>10500</v>
      </c>
    </row>
    <row r="4471" spans="1:5" x14ac:dyDescent="0.2">
      <c r="A4471" s="39">
        <v>10927</v>
      </c>
      <c r="B4471" s="37" t="s">
        <v>10501</v>
      </c>
      <c r="C4471" s="37" t="s">
        <v>2327</v>
      </c>
      <c r="D4471" s="37" t="s">
        <v>2320</v>
      </c>
      <c r="E4471" s="38" t="s">
        <v>8223</v>
      </c>
    </row>
    <row r="4472" spans="1:5" x14ac:dyDescent="0.2">
      <c r="A4472" s="39">
        <v>7162</v>
      </c>
      <c r="B4472" s="37" t="s">
        <v>10502</v>
      </c>
      <c r="C4472" s="37" t="s">
        <v>2327</v>
      </c>
      <c r="D4472" s="37" t="s">
        <v>2320</v>
      </c>
      <c r="E4472" s="38" t="s">
        <v>10503</v>
      </c>
    </row>
    <row r="4473" spans="1:5" x14ac:dyDescent="0.2">
      <c r="A4473" s="39">
        <v>10932</v>
      </c>
      <c r="B4473" s="37" t="s">
        <v>10504</v>
      </c>
      <c r="C4473" s="37" t="s">
        <v>2327</v>
      </c>
      <c r="D4473" s="37" t="s">
        <v>2320</v>
      </c>
      <c r="E4473" s="38" t="s">
        <v>10505</v>
      </c>
    </row>
    <row r="4474" spans="1:5" x14ac:dyDescent="0.2">
      <c r="A4474" s="39">
        <v>10937</v>
      </c>
      <c r="B4474" s="37" t="s">
        <v>10506</v>
      </c>
      <c r="C4474" s="37" t="s">
        <v>2327</v>
      </c>
      <c r="D4474" s="37" t="s">
        <v>2320</v>
      </c>
      <c r="E4474" s="38" t="s">
        <v>10507</v>
      </c>
    </row>
    <row r="4475" spans="1:5" x14ac:dyDescent="0.2">
      <c r="A4475" s="39">
        <v>10935</v>
      </c>
      <c r="B4475" s="37" t="s">
        <v>10508</v>
      </c>
      <c r="C4475" s="37" t="s">
        <v>2327</v>
      </c>
      <c r="D4475" s="37" t="s">
        <v>2320</v>
      </c>
      <c r="E4475" s="38" t="s">
        <v>10509</v>
      </c>
    </row>
    <row r="4476" spans="1:5" x14ac:dyDescent="0.2">
      <c r="A4476" s="39">
        <v>10931</v>
      </c>
      <c r="B4476" s="37" t="s">
        <v>10510</v>
      </c>
      <c r="C4476" s="37" t="s">
        <v>2327</v>
      </c>
      <c r="D4476" s="37" t="s">
        <v>2320</v>
      </c>
      <c r="E4476" s="38" t="s">
        <v>10511</v>
      </c>
    </row>
    <row r="4477" spans="1:5" x14ac:dyDescent="0.2">
      <c r="A4477" s="39">
        <v>7164</v>
      </c>
      <c r="B4477" s="37" t="s">
        <v>10512</v>
      </c>
      <c r="C4477" s="37" t="s">
        <v>2327</v>
      </c>
      <c r="D4477" s="37" t="s">
        <v>2320</v>
      </c>
      <c r="E4477" s="38" t="s">
        <v>10513</v>
      </c>
    </row>
    <row r="4478" spans="1:5" x14ac:dyDescent="0.2">
      <c r="A4478" s="39">
        <v>36887</v>
      </c>
      <c r="B4478" s="37" t="s">
        <v>10514</v>
      </c>
      <c r="C4478" s="37" t="s">
        <v>2327</v>
      </c>
      <c r="D4478" s="37" t="s">
        <v>2320</v>
      </c>
      <c r="E4478" s="38" t="s">
        <v>6876</v>
      </c>
    </row>
    <row r="4479" spans="1:5" x14ac:dyDescent="0.2">
      <c r="A4479" s="39">
        <v>34630</v>
      </c>
      <c r="B4479" s="37" t="s">
        <v>10515</v>
      </c>
      <c r="C4479" s="37" t="s">
        <v>2316</v>
      </c>
      <c r="D4479" s="37" t="s">
        <v>2320</v>
      </c>
      <c r="E4479" s="38" t="s">
        <v>10516</v>
      </c>
    </row>
    <row r="4480" spans="1:5" x14ac:dyDescent="0.2">
      <c r="A4480" s="39">
        <v>7161</v>
      </c>
      <c r="B4480" s="37" t="s">
        <v>10517</v>
      </c>
      <c r="C4480" s="37" t="s">
        <v>2327</v>
      </c>
      <c r="D4480" s="37" t="s">
        <v>2320</v>
      </c>
      <c r="E4480" s="38" t="s">
        <v>6497</v>
      </c>
    </row>
    <row r="4481" spans="1:5" x14ac:dyDescent="0.2">
      <c r="A4481" s="39">
        <v>7170</v>
      </c>
      <c r="B4481" s="37" t="s">
        <v>10518</v>
      </c>
      <c r="C4481" s="37" t="s">
        <v>2327</v>
      </c>
      <c r="D4481" s="37" t="s">
        <v>2320</v>
      </c>
      <c r="E4481" s="38" t="s">
        <v>10519</v>
      </c>
    </row>
    <row r="4482" spans="1:5" x14ac:dyDescent="0.2">
      <c r="A4482" s="39">
        <v>37524</v>
      </c>
      <c r="B4482" s="37" t="s">
        <v>10520</v>
      </c>
      <c r="C4482" s="37" t="s">
        <v>2336</v>
      </c>
      <c r="D4482" s="37" t="s">
        <v>2317</v>
      </c>
      <c r="E4482" s="38" t="s">
        <v>3379</v>
      </c>
    </row>
    <row r="4483" spans="1:5" x14ac:dyDescent="0.2">
      <c r="A4483" s="39">
        <v>37525</v>
      </c>
      <c r="B4483" s="37" t="s">
        <v>10521</v>
      </c>
      <c r="C4483" s="37" t="s">
        <v>2336</v>
      </c>
      <c r="D4483" s="37" t="s">
        <v>2320</v>
      </c>
      <c r="E4483" s="38" t="s">
        <v>5641</v>
      </c>
    </row>
    <row r="4484" spans="1:5" x14ac:dyDescent="0.2">
      <c r="A4484" s="39">
        <v>36789</v>
      </c>
      <c r="B4484" s="37" t="s">
        <v>10522</v>
      </c>
      <c r="C4484" s="37" t="s">
        <v>2316</v>
      </c>
      <c r="D4484" s="37" t="s">
        <v>2320</v>
      </c>
      <c r="E4484" s="38" t="s">
        <v>8602</v>
      </c>
    </row>
    <row r="4485" spans="1:5" x14ac:dyDescent="0.2">
      <c r="A4485" s="39">
        <v>7173</v>
      </c>
      <c r="B4485" s="37" t="s">
        <v>10523</v>
      </c>
      <c r="C4485" s="37" t="s">
        <v>8705</v>
      </c>
      <c r="D4485" s="37" t="s">
        <v>2317</v>
      </c>
      <c r="E4485" s="38" t="s">
        <v>10524</v>
      </c>
    </row>
    <row r="4486" spans="1:5" x14ac:dyDescent="0.2">
      <c r="A4486" s="39">
        <v>7175</v>
      </c>
      <c r="B4486" s="37" t="s">
        <v>10525</v>
      </c>
      <c r="C4486" s="37" t="s">
        <v>2316</v>
      </c>
      <c r="D4486" s="37" t="s">
        <v>2320</v>
      </c>
      <c r="E4486" s="38" t="s">
        <v>3866</v>
      </c>
    </row>
    <row r="4487" spans="1:5" x14ac:dyDescent="0.2">
      <c r="A4487" s="39">
        <v>40741</v>
      </c>
      <c r="B4487" s="37" t="s">
        <v>10526</v>
      </c>
      <c r="C4487" s="37" t="s">
        <v>2316</v>
      </c>
      <c r="D4487" s="37" t="s">
        <v>2320</v>
      </c>
      <c r="E4487" s="38" t="s">
        <v>10527</v>
      </c>
    </row>
    <row r="4488" spans="1:5" x14ac:dyDescent="0.2">
      <c r="A4488" s="39">
        <v>7184</v>
      </c>
      <c r="B4488" s="37" t="s">
        <v>10528</v>
      </c>
      <c r="C4488" s="37" t="s">
        <v>2327</v>
      </c>
      <c r="D4488" s="37" t="s">
        <v>2317</v>
      </c>
      <c r="E4488" s="38" t="s">
        <v>10529</v>
      </c>
    </row>
    <row r="4489" spans="1:5" x14ac:dyDescent="0.2">
      <c r="A4489" s="39">
        <v>34458</v>
      </c>
      <c r="B4489" s="37" t="s">
        <v>10530</v>
      </c>
      <c r="C4489" s="37" t="s">
        <v>2316</v>
      </c>
      <c r="D4489" s="37" t="s">
        <v>2320</v>
      </c>
      <c r="E4489" s="38" t="s">
        <v>10531</v>
      </c>
    </row>
    <row r="4490" spans="1:5" x14ac:dyDescent="0.2">
      <c r="A4490" s="39">
        <v>34464</v>
      </c>
      <c r="B4490" s="37" t="s">
        <v>10532</v>
      </c>
      <c r="C4490" s="37" t="s">
        <v>2316</v>
      </c>
      <c r="D4490" s="37" t="s">
        <v>2320</v>
      </c>
      <c r="E4490" s="38" t="s">
        <v>10533</v>
      </c>
    </row>
    <row r="4491" spans="1:5" x14ac:dyDescent="0.2">
      <c r="A4491" s="39">
        <v>34468</v>
      </c>
      <c r="B4491" s="37" t="s">
        <v>10534</v>
      </c>
      <c r="C4491" s="37" t="s">
        <v>2316</v>
      </c>
      <c r="D4491" s="37" t="s">
        <v>2320</v>
      </c>
      <c r="E4491" s="38" t="s">
        <v>10535</v>
      </c>
    </row>
    <row r="4492" spans="1:5" x14ac:dyDescent="0.2">
      <c r="A4492" s="39">
        <v>34473</v>
      </c>
      <c r="B4492" s="37" t="s">
        <v>10536</v>
      </c>
      <c r="C4492" s="37" t="s">
        <v>2316</v>
      </c>
      <c r="D4492" s="37" t="s">
        <v>2320</v>
      </c>
      <c r="E4492" s="38" t="s">
        <v>10537</v>
      </c>
    </row>
    <row r="4493" spans="1:5" x14ac:dyDescent="0.2">
      <c r="A4493" s="39">
        <v>34480</v>
      </c>
      <c r="B4493" s="37" t="s">
        <v>10538</v>
      </c>
      <c r="C4493" s="37" t="s">
        <v>2316</v>
      </c>
      <c r="D4493" s="37" t="s">
        <v>2320</v>
      </c>
      <c r="E4493" s="38" t="s">
        <v>10539</v>
      </c>
    </row>
    <row r="4494" spans="1:5" x14ac:dyDescent="0.2">
      <c r="A4494" s="39">
        <v>34486</v>
      </c>
      <c r="B4494" s="37" t="s">
        <v>10540</v>
      </c>
      <c r="C4494" s="37" t="s">
        <v>2316</v>
      </c>
      <c r="D4494" s="37" t="s">
        <v>2320</v>
      </c>
      <c r="E4494" s="38" t="s">
        <v>10541</v>
      </c>
    </row>
    <row r="4495" spans="1:5" x14ac:dyDescent="0.2">
      <c r="A4495" s="39">
        <v>7190</v>
      </c>
      <c r="B4495" s="37" t="s">
        <v>10542</v>
      </c>
      <c r="C4495" s="37" t="s">
        <v>2316</v>
      </c>
      <c r="D4495" s="37" t="s">
        <v>2320</v>
      </c>
      <c r="E4495" s="38" t="s">
        <v>5973</v>
      </c>
    </row>
    <row r="4496" spans="1:5" x14ac:dyDescent="0.2">
      <c r="A4496" s="39">
        <v>34417</v>
      </c>
      <c r="B4496" s="37" t="s">
        <v>10543</v>
      </c>
      <c r="C4496" s="37" t="s">
        <v>2316</v>
      </c>
      <c r="D4496" s="37" t="s">
        <v>2320</v>
      </c>
      <c r="E4496" s="38" t="s">
        <v>10544</v>
      </c>
    </row>
    <row r="4497" spans="1:5" x14ac:dyDescent="0.2">
      <c r="A4497" s="39">
        <v>7213</v>
      </c>
      <c r="B4497" s="37" t="s">
        <v>10545</v>
      </c>
      <c r="C4497" s="37" t="s">
        <v>2327</v>
      </c>
      <c r="D4497" s="37" t="s">
        <v>2320</v>
      </c>
      <c r="E4497" s="38" t="s">
        <v>6904</v>
      </c>
    </row>
    <row r="4498" spans="1:5" x14ac:dyDescent="0.2">
      <c r="A4498" s="39">
        <v>7195</v>
      </c>
      <c r="B4498" s="37" t="s">
        <v>10546</v>
      </c>
      <c r="C4498" s="37" t="s">
        <v>2316</v>
      </c>
      <c r="D4498" s="37" t="s">
        <v>2320</v>
      </c>
      <c r="E4498" s="38" t="s">
        <v>10547</v>
      </c>
    </row>
    <row r="4499" spans="1:5" x14ac:dyDescent="0.2">
      <c r="A4499" s="39">
        <v>7186</v>
      </c>
      <c r="B4499" s="37" t="s">
        <v>10548</v>
      </c>
      <c r="C4499" s="37" t="s">
        <v>2316</v>
      </c>
      <c r="D4499" s="37" t="s">
        <v>2317</v>
      </c>
      <c r="E4499" s="38" t="s">
        <v>9899</v>
      </c>
    </row>
    <row r="4500" spans="1:5" x14ac:dyDescent="0.2">
      <c r="A4500" s="39">
        <v>7194</v>
      </c>
      <c r="B4500" s="37" t="s">
        <v>10549</v>
      </c>
      <c r="C4500" s="37" t="s">
        <v>2327</v>
      </c>
      <c r="D4500" s="37" t="s">
        <v>2320</v>
      </c>
      <c r="E4500" s="38" t="s">
        <v>10550</v>
      </c>
    </row>
    <row r="4501" spans="1:5" x14ac:dyDescent="0.2">
      <c r="A4501" s="39">
        <v>7197</v>
      </c>
      <c r="B4501" s="37" t="s">
        <v>10551</v>
      </c>
      <c r="C4501" s="37" t="s">
        <v>2316</v>
      </c>
      <c r="D4501" s="37" t="s">
        <v>2320</v>
      </c>
      <c r="E4501" s="38" t="s">
        <v>10552</v>
      </c>
    </row>
    <row r="4502" spans="1:5" x14ac:dyDescent="0.2">
      <c r="A4502" s="39">
        <v>7192</v>
      </c>
      <c r="B4502" s="37" t="s">
        <v>10553</v>
      </c>
      <c r="C4502" s="37" t="s">
        <v>2316</v>
      </c>
      <c r="D4502" s="37" t="s">
        <v>2320</v>
      </c>
      <c r="E4502" s="38" t="s">
        <v>10554</v>
      </c>
    </row>
    <row r="4503" spans="1:5" x14ac:dyDescent="0.2">
      <c r="A4503" s="39">
        <v>7193</v>
      </c>
      <c r="B4503" s="37" t="s">
        <v>10555</v>
      </c>
      <c r="C4503" s="37" t="s">
        <v>2316</v>
      </c>
      <c r="D4503" s="37" t="s">
        <v>2320</v>
      </c>
      <c r="E4503" s="38" t="s">
        <v>7722</v>
      </c>
    </row>
    <row r="4504" spans="1:5" x14ac:dyDescent="0.2">
      <c r="A4504" s="39">
        <v>7189</v>
      </c>
      <c r="B4504" s="37" t="s">
        <v>10556</v>
      </c>
      <c r="C4504" s="37" t="s">
        <v>2316</v>
      </c>
      <c r="D4504" s="37" t="s">
        <v>2320</v>
      </c>
      <c r="E4504" s="38" t="s">
        <v>10557</v>
      </c>
    </row>
    <row r="4505" spans="1:5" x14ac:dyDescent="0.2">
      <c r="A4505" s="39">
        <v>34402</v>
      </c>
      <c r="B4505" s="37" t="s">
        <v>10558</v>
      </c>
      <c r="C4505" s="37" t="s">
        <v>2316</v>
      </c>
      <c r="D4505" s="37" t="s">
        <v>2320</v>
      </c>
      <c r="E4505" s="38" t="s">
        <v>10559</v>
      </c>
    </row>
    <row r="4506" spans="1:5" x14ac:dyDescent="0.2">
      <c r="A4506" s="39">
        <v>7245</v>
      </c>
      <c r="B4506" s="37" t="s">
        <v>10560</v>
      </c>
      <c r="C4506" s="37" t="s">
        <v>2316</v>
      </c>
      <c r="D4506" s="37" t="s">
        <v>2320</v>
      </c>
      <c r="E4506" s="38" t="s">
        <v>10561</v>
      </c>
    </row>
    <row r="4507" spans="1:5" x14ac:dyDescent="0.2">
      <c r="A4507" s="39">
        <v>34425</v>
      </c>
      <c r="B4507" s="37" t="s">
        <v>10562</v>
      </c>
      <c r="C4507" s="37" t="s">
        <v>2316</v>
      </c>
      <c r="D4507" s="37" t="s">
        <v>2320</v>
      </c>
      <c r="E4507" s="38" t="s">
        <v>10563</v>
      </c>
    </row>
    <row r="4508" spans="1:5" x14ac:dyDescent="0.2">
      <c r="A4508" s="39">
        <v>7223</v>
      </c>
      <c r="B4508" s="37" t="s">
        <v>10564</v>
      </c>
      <c r="C4508" s="37" t="s">
        <v>2316</v>
      </c>
      <c r="D4508" s="37" t="s">
        <v>2320</v>
      </c>
      <c r="E4508" s="38" t="s">
        <v>10565</v>
      </c>
    </row>
    <row r="4509" spans="1:5" x14ac:dyDescent="0.2">
      <c r="A4509" s="39">
        <v>7234</v>
      </c>
      <c r="B4509" s="37" t="s">
        <v>10566</v>
      </c>
      <c r="C4509" s="37" t="s">
        <v>2316</v>
      </c>
      <c r="D4509" s="37" t="s">
        <v>2320</v>
      </c>
      <c r="E4509" s="38" t="s">
        <v>10567</v>
      </c>
    </row>
    <row r="4510" spans="1:5" x14ac:dyDescent="0.2">
      <c r="A4510" s="39">
        <v>7224</v>
      </c>
      <c r="B4510" s="37" t="s">
        <v>10568</v>
      </c>
      <c r="C4510" s="37" t="s">
        <v>2316</v>
      </c>
      <c r="D4510" s="37" t="s">
        <v>2320</v>
      </c>
      <c r="E4510" s="38" t="s">
        <v>10569</v>
      </c>
    </row>
    <row r="4511" spans="1:5" x14ac:dyDescent="0.2">
      <c r="A4511" s="39">
        <v>7225</v>
      </c>
      <c r="B4511" s="37" t="s">
        <v>10570</v>
      </c>
      <c r="C4511" s="37" t="s">
        <v>2316</v>
      </c>
      <c r="D4511" s="37" t="s">
        <v>2320</v>
      </c>
      <c r="E4511" s="38" t="s">
        <v>10571</v>
      </c>
    </row>
    <row r="4512" spans="1:5" x14ac:dyDescent="0.2">
      <c r="A4512" s="39">
        <v>7226</v>
      </c>
      <c r="B4512" s="37" t="s">
        <v>10572</v>
      </c>
      <c r="C4512" s="37" t="s">
        <v>2316</v>
      </c>
      <c r="D4512" s="37" t="s">
        <v>2320</v>
      </c>
      <c r="E4512" s="38" t="s">
        <v>10573</v>
      </c>
    </row>
    <row r="4513" spans="1:5" x14ac:dyDescent="0.2">
      <c r="A4513" s="39">
        <v>7227</v>
      </c>
      <c r="B4513" s="37" t="s">
        <v>10574</v>
      </c>
      <c r="C4513" s="37" t="s">
        <v>2316</v>
      </c>
      <c r="D4513" s="37" t="s">
        <v>2320</v>
      </c>
      <c r="E4513" s="38" t="s">
        <v>10575</v>
      </c>
    </row>
    <row r="4514" spans="1:5" x14ac:dyDescent="0.2">
      <c r="A4514" s="39">
        <v>7212</v>
      </c>
      <c r="B4514" s="37" t="s">
        <v>10576</v>
      </c>
      <c r="C4514" s="37" t="s">
        <v>2316</v>
      </c>
      <c r="D4514" s="37" t="s">
        <v>2320</v>
      </c>
      <c r="E4514" s="38" t="s">
        <v>10577</v>
      </c>
    </row>
    <row r="4515" spans="1:5" x14ac:dyDescent="0.2">
      <c r="A4515" s="39">
        <v>7229</v>
      </c>
      <c r="B4515" s="37" t="s">
        <v>10578</v>
      </c>
      <c r="C4515" s="37" t="s">
        <v>2316</v>
      </c>
      <c r="D4515" s="37" t="s">
        <v>2320</v>
      </c>
      <c r="E4515" s="38" t="s">
        <v>10579</v>
      </c>
    </row>
    <row r="4516" spans="1:5" x14ac:dyDescent="0.2">
      <c r="A4516" s="39">
        <v>7230</v>
      </c>
      <c r="B4516" s="37" t="s">
        <v>10580</v>
      </c>
      <c r="C4516" s="37" t="s">
        <v>2316</v>
      </c>
      <c r="D4516" s="37" t="s">
        <v>2320</v>
      </c>
      <c r="E4516" s="38" t="s">
        <v>10581</v>
      </c>
    </row>
    <row r="4517" spans="1:5" x14ac:dyDescent="0.2">
      <c r="A4517" s="39">
        <v>7231</v>
      </c>
      <c r="B4517" s="37" t="s">
        <v>10582</v>
      </c>
      <c r="C4517" s="37" t="s">
        <v>2316</v>
      </c>
      <c r="D4517" s="37" t="s">
        <v>2320</v>
      </c>
      <c r="E4517" s="38" t="s">
        <v>10583</v>
      </c>
    </row>
    <row r="4518" spans="1:5" x14ac:dyDescent="0.2">
      <c r="A4518" s="39">
        <v>7220</v>
      </c>
      <c r="B4518" s="37" t="s">
        <v>10584</v>
      </c>
      <c r="C4518" s="37" t="s">
        <v>2316</v>
      </c>
      <c r="D4518" s="37" t="s">
        <v>2320</v>
      </c>
      <c r="E4518" s="38" t="s">
        <v>10585</v>
      </c>
    </row>
    <row r="4519" spans="1:5" x14ac:dyDescent="0.2">
      <c r="A4519" s="39">
        <v>34447</v>
      </c>
      <c r="B4519" s="37" t="s">
        <v>10586</v>
      </c>
      <c r="C4519" s="37" t="s">
        <v>2316</v>
      </c>
      <c r="D4519" s="37" t="s">
        <v>2320</v>
      </c>
      <c r="E4519" s="38" t="s">
        <v>10587</v>
      </c>
    </row>
    <row r="4520" spans="1:5" x14ac:dyDescent="0.2">
      <c r="A4520" s="39">
        <v>7233</v>
      </c>
      <c r="B4520" s="37" t="s">
        <v>10588</v>
      </c>
      <c r="C4520" s="37" t="s">
        <v>2316</v>
      </c>
      <c r="D4520" s="37" t="s">
        <v>2320</v>
      </c>
      <c r="E4520" s="38" t="s">
        <v>10589</v>
      </c>
    </row>
    <row r="4521" spans="1:5" x14ac:dyDescent="0.2">
      <c r="A4521" s="39">
        <v>40740</v>
      </c>
      <c r="B4521" s="37" t="s">
        <v>10590</v>
      </c>
      <c r="C4521" s="37" t="s">
        <v>2327</v>
      </c>
      <c r="D4521" s="37" t="s">
        <v>2320</v>
      </c>
      <c r="E4521" s="38" t="s">
        <v>10591</v>
      </c>
    </row>
    <row r="4522" spans="1:5" x14ac:dyDescent="0.2">
      <c r="A4522" s="39">
        <v>25007</v>
      </c>
      <c r="B4522" s="37" t="s">
        <v>10592</v>
      </c>
      <c r="C4522" s="37" t="s">
        <v>2327</v>
      </c>
      <c r="D4522" s="37" t="s">
        <v>2317</v>
      </c>
      <c r="E4522" s="38" t="s">
        <v>10593</v>
      </c>
    </row>
    <row r="4523" spans="1:5" x14ac:dyDescent="0.2">
      <c r="A4523" s="39">
        <v>43071</v>
      </c>
      <c r="B4523" s="37" t="s">
        <v>10594</v>
      </c>
      <c r="C4523" s="37" t="s">
        <v>2327</v>
      </c>
      <c r="D4523" s="37" t="s">
        <v>2320</v>
      </c>
      <c r="E4523" s="38" t="s">
        <v>10595</v>
      </c>
    </row>
    <row r="4524" spans="1:5" x14ac:dyDescent="0.2">
      <c r="A4524" s="39">
        <v>39520</v>
      </c>
      <c r="B4524" s="37" t="s">
        <v>10596</v>
      </c>
      <c r="C4524" s="37" t="s">
        <v>2327</v>
      </c>
      <c r="D4524" s="37" t="s">
        <v>2320</v>
      </c>
      <c r="E4524" s="38" t="s">
        <v>10597</v>
      </c>
    </row>
    <row r="4525" spans="1:5" x14ac:dyDescent="0.2">
      <c r="A4525" s="39">
        <v>39521</v>
      </c>
      <c r="B4525" s="37" t="s">
        <v>10598</v>
      </c>
      <c r="C4525" s="37" t="s">
        <v>2327</v>
      </c>
      <c r="D4525" s="37" t="s">
        <v>2320</v>
      </c>
      <c r="E4525" s="38" t="s">
        <v>10599</v>
      </c>
    </row>
    <row r="4526" spans="1:5" x14ac:dyDescent="0.2">
      <c r="A4526" s="39">
        <v>39522</v>
      </c>
      <c r="B4526" s="37" t="s">
        <v>10600</v>
      </c>
      <c r="C4526" s="37" t="s">
        <v>2327</v>
      </c>
      <c r="D4526" s="37" t="s">
        <v>2320</v>
      </c>
      <c r="E4526" s="38" t="s">
        <v>10601</v>
      </c>
    </row>
    <row r="4527" spans="1:5" x14ac:dyDescent="0.2">
      <c r="A4527" s="39">
        <v>7243</v>
      </c>
      <c r="B4527" s="37" t="s">
        <v>10602</v>
      </c>
      <c r="C4527" s="37" t="s">
        <v>2327</v>
      </c>
      <c r="D4527" s="37" t="s">
        <v>2320</v>
      </c>
      <c r="E4527" s="38" t="s">
        <v>10603</v>
      </c>
    </row>
    <row r="4528" spans="1:5" x14ac:dyDescent="0.2">
      <c r="A4528" s="39">
        <v>11067</v>
      </c>
      <c r="B4528" s="37" t="s">
        <v>10604</v>
      </c>
      <c r="C4528" s="37" t="s">
        <v>2316</v>
      </c>
      <c r="D4528" s="37" t="s">
        <v>2320</v>
      </c>
      <c r="E4528" s="38" t="s">
        <v>10605</v>
      </c>
    </row>
    <row r="4529" spans="1:5" x14ac:dyDescent="0.2">
      <c r="A4529" s="39">
        <v>11068</v>
      </c>
      <c r="B4529" s="37" t="s">
        <v>10606</v>
      </c>
      <c r="C4529" s="37" t="s">
        <v>2316</v>
      </c>
      <c r="D4529" s="37" t="s">
        <v>2320</v>
      </c>
      <c r="E4529" s="38" t="s">
        <v>10607</v>
      </c>
    </row>
    <row r="4530" spans="1:5" x14ac:dyDescent="0.2">
      <c r="A4530" s="39">
        <v>7246</v>
      </c>
      <c r="B4530" s="37" t="s">
        <v>10608</v>
      </c>
      <c r="C4530" s="37" t="s">
        <v>2316</v>
      </c>
      <c r="D4530" s="37" t="s">
        <v>2320</v>
      </c>
      <c r="E4530" s="38" t="s">
        <v>5610</v>
      </c>
    </row>
    <row r="4531" spans="1:5" x14ac:dyDescent="0.2">
      <c r="A4531" s="39">
        <v>41097</v>
      </c>
      <c r="B4531" s="37" t="s">
        <v>10609</v>
      </c>
      <c r="C4531" s="37" t="s">
        <v>2663</v>
      </c>
      <c r="D4531" s="37" t="s">
        <v>2320</v>
      </c>
      <c r="E4531" s="38" t="s">
        <v>3046</v>
      </c>
    </row>
    <row r="4532" spans="1:5" x14ac:dyDescent="0.2">
      <c r="A4532" s="39">
        <v>12869</v>
      </c>
      <c r="B4532" s="37" t="s">
        <v>10610</v>
      </c>
      <c r="C4532" s="37" t="s">
        <v>2660</v>
      </c>
      <c r="D4532" s="37" t="s">
        <v>2320</v>
      </c>
      <c r="E4532" s="38" t="s">
        <v>3044</v>
      </c>
    </row>
    <row r="4533" spans="1:5" x14ac:dyDescent="0.2">
      <c r="A4533" s="39">
        <v>1574</v>
      </c>
      <c r="B4533" s="37" t="s">
        <v>10611</v>
      </c>
      <c r="C4533" s="37" t="s">
        <v>2316</v>
      </c>
      <c r="D4533" s="37" t="s">
        <v>2320</v>
      </c>
      <c r="E4533" s="38" t="s">
        <v>7801</v>
      </c>
    </row>
    <row r="4534" spans="1:5" x14ac:dyDescent="0.2">
      <c r="A4534" s="39">
        <v>1581</v>
      </c>
      <c r="B4534" s="37" t="s">
        <v>10612</v>
      </c>
      <c r="C4534" s="37" t="s">
        <v>2316</v>
      </c>
      <c r="D4534" s="37" t="s">
        <v>2320</v>
      </c>
      <c r="E4534" s="38" t="s">
        <v>4805</v>
      </c>
    </row>
    <row r="4535" spans="1:5" x14ac:dyDescent="0.2">
      <c r="A4535" s="39">
        <v>1575</v>
      </c>
      <c r="B4535" s="37" t="s">
        <v>10613</v>
      </c>
      <c r="C4535" s="37" t="s">
        <v>2316</v>
      </c>
      <c r="D4535" s="37" t="s">
        <v>2320</v>
      </c>
      <c r="E4535" s="38" t="s">
        <v>4258</v>
      </c>
    </row>
    <row r="4536" spans="1:5" x14ac:dyDescent="0.2">
      <c r="A4536" s="39">
        <v>1570</v>
      </c>
      <c r="B4536" s="37" t="s">
        <v>10614</v>
      </c>
      <c r="C4536" s="37" t="s">
        <v>2316</v>
      </c>
      <c r="D4536" s="37" t="s">
        <v>2320</v>
      </c>
      <c r="E4536" s="38" t="s">
        <v>10615</v>
      </c>
    </row>
    <row r="4537" spans="1:5" x14ac:dyDescent="0.2">
      <c r="A4537" s="39">
        <v>1576</v>
      </c>
      <c r="B4537" s="37" t="s">
        <v>10616</v>
      </c>
      <c r="C4537" s="37" t="s">
        <v>2316</v>
      </c>
      <c r="D4537" s="37" t="s">
        <v>2320</v>
      </c>
      <c r="E4537" s="38" t="s">
        <v>10617</v>
      </c>
    </row>
    <row r="4538" spans="1:5" x14ac:dyDescent="0.2">
      <c r="A4538" s="39">
        <v>1577</v>
      </c>
      <c r="B4538" s="37" t="s">
        <v>10618</v>
      </c>
      <c r="C4538" s="37" t="s">
        <v>2316</v>
      </c>
      <c r="D4538" s="37" t="s">
        <v>2320</v>
      </c>
      <c r="E4538" s="38" t="s">
        <v>10619</v>
      </c>
    </row>
    <row r="4539" spans="1:5" x14ac:dyDescent="0.2">
      <c r="A4539" s="39">
        <v>1571</v>
      </c>
      <c r="B4539" s="37" t="s">
        <v>10620</v>
      </c>
      <c r="C4539" s="37" t="s">
        <v>2316</v>
      </c>
      <c r="D4539" s="37" t="s">
        <v>2320</v>
      </c>
      <c r="E4539" s="38" t="s">
        <v>8216</v>
      </c>
    </row>
    <row r="4540" spans="1:5" x14ac:dyDescent="0.2">
      <c r="A4540" s="39">
        <v>1578</v>
      </c>
      <c r="B4540" s="37" t="s">
        <v>10621</v>
      </c>
      <c r="C4540" s="37" t="s">
        <v>2316</v>
      </c>
      <c r="D4540" s="37" t="s">
        <v>2320</v>
      </c>
      <c r="E4540" s="38" t="s">
        <v>6414</v>
      </c>
    </row>
    <row r="4541" spans="1:5" x14ac:dyDescent="0.2">
      <c r="A4541" s="39">
        <v>1573</v>
      </c>
      <c r="B4541" s="37" t="s">
        <v>10622</v>
      </c>
      <c r="C4541" s="37" t="s">
        <v>2316</v>
      </c>
      <c r="D4541" s="37" t="s">
        <v>2320</v>
      </c>
      <c r="E4541" s="38" t="s">
        <v>10623</v>
      </c>
    </row>
    <row r="4542" spans="1:5" x14ac:dyDescent="0.2">
      <c r="A4542" s="39">
        <v>1579</v>
      </c>
      <c r="B4542" s="37" t="s">
        <v>10624</v>
      </c>
      <c r="C4542" s="37" t="s">
        <v>2316</v>
      </c>
      <c r="D4542" s="37" t="s">
        <v>2320</v>
      </c>
      <c r="E4542" s="38" t="s">
        <v>10625</v>
      </c>
    </row>
    <row r="4543" spans="1:5" x14ac:dyDescent="0.2">
      <c r="A4543" s="39">
        <v>1580</v>
      </c>
      <c r="B4543" s="37" t="s">
        <v>10626</v>
      </c>
      <c r="C4543" s="37" t="s">
        <v>2316</v>
      </c>
      <c r="D4543" s="37" t="s">
        <v>2320</v>
      </c>
      <c r="E4543" s="38" t="s">
        <v>10627</v>
      </c>
    </row>
    <row r="4544" spans="1:5" x14ac:dyDescent="0.2">
      <c r="A4544" s="39">
        <v>39321</v>
      </c>
      <c r="B4544" s="37" t="s">
        <v>10628</v>
      </c>
      <c r="C4544" s="37" t="s">
        <v>2316</v>
      </c>
      <c r="D4544" s="37" t="s">
        <v>2320</v>
      </c>
      <c r="E4544" s="38" t="s">
        <v>9612</v>
      </c>
    </row>
    <row r="4545" spans="1:5" x14ac:dyDescent="0.2">
      <c r="A4545" s="39">
        <v>39319</v>
      </c>
      <c r="B4545" s="37" t="s">
        <v>10629</v>
      </c>
      <c r="C4545" s="37" t="s">
        <v>2316</v>
      </c>
      <c r="D4545" s="37" t="s">
        <v>2320</v>
      </c>
      <c r="E4545" s="38" t="s">
        <v>6874</v>
      </c>
    </row>
    <row r="4546" spans="1:5" x14ac:dyDescent="0.2">
      <c r="A4546" s="39">
        <v>39320</v>
      </c>
      <c r="B4546" s="37" t="s">
        <v>10630</v>
      </c>
      <c r="C4546" s="37" t="s">
        <v>2316</v>
      </c>
      <c r="D4546" s="37" t="s">
        <v>2320</v>
      </c>
      <c r="E4546" s="38" t="s">
        <v>8789</v>
      </c>
    </row>
    <row r="4547" spans="1:5" x14ac:dyDescent="0.2">
      <c r="A4547" s="39">
        <v>1591</v>
      </c>
      <c r="B4547" s="37" t="s">
        <v>10631</v>
      </c>
      <c r="C4547" s="37" t="s">
        <v>2316</v>
      </c>
      <c r="D4547" s="37" t="s">
        <v>2320</v>
      </c>
      <c r="E4547" s="38" t="s">
        <v>10632</v>
      </c>
    </row>
    <row r="4548" spans="1:5" x14ac:dyDescent="0.2">
      <c r="A4548" s="39">
        <v>1547</v>
      </c>
      <c r="B4548" s="37" t="s">
        <v>10633</v>
      </c>
      <c r="C4548" s="37" t="s">
        <v>2316</v>
      </c>
      <c r="D4548" s="37" t="s">
        <v>2320</v>
      </c>
      <c r="E4548" s="38" t="s">
        <v>10634</v>
      </c>
    </row>
    <row r="4549" spans="1:5" x14ac:dyDescent="0.2">
      <c r="A4549" s="39">
        <v>38196</v>
      </c>
      <c r="B4549" s="37" t="s">
        <v>10635</v>
      </c>
      <c r="C4549" s="37" t="s">
        <v>2316</v>
      </c>
      <c r="D4549" s="37" t="s">
        <v>2320</v>
      </c>
      <c r="E4549" s="38" t="s">
        <v>10636</v>
      </c>
    </row>
    <row r="4550" spans="1:5" x14ac:dyDescent="0.2">
      <c r="A4550" s="39">
        <v>1543</v>
      </c>
      <c r="B4550" s="37" t="s">
        <v>10637</v>
      </c>
      <c r="C4550" s="37" t="s">
        <v>2316</v>
      </c>
      <c r="D4550" s="37" t="s">
        <v>2320</v>
      </c>
      <c r="E4550" s="38" t="s">
        <v>10638</v>
      </c>
    </row>
    <row r="4551" spans="1:5" x14ac:dyDescent="0.2">
      <c r="A4551" s="39">
        <v>1585</v>
      </c>
      <c r="B4551" s="37" t="s">
        <v>10639</v>
      </c>
      <c r="C4551" s="37" t="s">
        <v>2316</v>
      </c>
      <c r="D4551" s="37" t="s">
        <v>2320</v>
      </c>
      <c r="E4551" s="38" t="s">
        <v>6414</v>
      </c>
    </row>
    <row r="4552" spans="1:5" x14ac:dyDescent="0.2">
      <c r="A4552" s="39">
        <v>1593</v>
      </c>
      <c r="B4552" s="37" t="s">
        <v>10640</v>
      </c>
      <c r="C4552" s="37" t="s">
        <v>2316</v>
      </c>
      <c r="D4552" s="37" t="s">
        <v>2320</v>
      </c>
      <c r="E4552" s="38" t="s">
        <v>10641</v>
      </c>
    </row>
    <row r="4553" spans="1:5" x14ac:dyDescent="0.2">
      <c r="A4553" s="39">
        <v>11838</v>
      </c>
      <c r="B4553" s="37" t="s">
        <v>10642</v>
      </c>
      <c r="C4553" s="37" t="s">
        <v>2316</v>
      </c>
      <c r="D4553" s="37" t="s">
        <v>2320</v>
      </c>
      <c r="E4553" s="38" t="s">
        <v>10643</v>
      </c>
    </row>
    <row r="4554" spans="1:5" x14ac:dyDescent="0.2">
      <c r="A4554" s="39">
        <v>1594</v>
      </c>
      <c r="B4554" s="37" t="s">
        <v>10644</v>
      </c>
      <c r="C4554" s="37" t="s">
        <v>2316</v>
      </c>
      <c r="D4554" s="37" t="s">
        <v>2320</v>
      </c>
      <c r="E4554" s="38" t="s">
        <v>10645</v>
      </c>
    </row>
    <row r="4555" spans="1:5" x14ac:dyDescent="0.2">
      <c r="A4555" s="39">
        <v>1586</v>
      </c>
      <c r="B4555" s="37" t="s">
        <v>10646</v>
      </c>
      <c r="C4555" s="37" t="s">
        <v>2316</v>
      </c>
      <c r="D4555" s="37" t="s">
        <v>2320</v>
      </c>
      <c r="E4555" s="38" t="s">
        <v>10647</v>
      </c>
    </row>
    <row r="4556" spans="1:5" x14ac:dyDescent="0.2">
      <c r="A4556" s="39">
        <v>11839</v>
      </c>
      <c r="B4556" s="37" t="s">
        <v>10648</v>
      </c>
      <c r="C4556" s="37" t="s">
        <v>2316</v>
      </c>
      <c r="D4556" s="37" t="s">
        <v>2320</v>
      </c>
      <c r="E4556" s="38" t="s">
        <v>10649</v>
      </c>
    </row>
    <row r="4557" spans="1:5" x14ac:dyDescent="0.2">
      <c r="A4557" s="39">
        <v>1587</v>
      </c>
      <c r="B4557" s="37" t="s">
        <v>10650</v>
      </c>
      <c r="C4557" s="37" t="s">
        <v>2316</v>
      </c>
      <c r="D4557" s="37" t="s">
        <v>2320</v>
      </c>
      <c r="E4557" s="38" t="s">
        <v>3156</v>
      </c>
    </row>
    <row r="4558" spans="1:5" x14ac:dyDescent="0.2">
      <c r="A4558" s="39">
        <v>1545</v>
      </c>
      <c r="B4558" s="37" t="s">
        <v>10651</v>
      </c>
      <c r="C4558" s="37" t="s">
        <v>2316</v>
      </c>
      <c r="D4558" s="37" t="s">
        <v>2320</v>
      </c>
      <c r="E4558" s="38" t="s">
        <v>10652</v>
      </c>
    </row>
    <row r="4559" spans="1:5" x14ac:dyDescent="0.2">
      <c r="A4559" s="39">
        <v>1588</v>
      </c>
      <c r="B4559" s="37" t="s">
        <v>10653</v>
      </c>
      <c r="C4559" s="37" t="s">
        <v>2316</v>
      </c>
      <c r="D4559" s="37" t="s">
        <v>2320</v>
      </c>
      <c r="E4559" s="38" t="s">
        <v>10654</v>
      </c>
    </row>
    <row r="4560" spans="1:5" x14ac:dyDescent="0.2">
      <c r="A4560" s="39">
        <v>1535</v>
      </c>
      <c r="B4560" s="37" t="s">
        <v>10655</v>
      </c>
      <c r="C4560" s="37" t="s">
        <v>2316</v>
      </c>
      <c r="D4560" s="37" t="s">
        <v>2320</v>
      </c>
      <c r="E4560" s="38" t="s">
        <v>5665</v>
      </c>
    </row>
    <row r="4561" spans="1:5" x14ac:dyDescent="0.2">
      <c r="A4561" s="39">
        <v>1589</v>
      </c>
      <c r="B4561" s="37" t="s">
        <v>10656</v>
      </c>
      <c r="C4561" s="37" t="s">
        <v>2316</v>
      </c>
      <c r="D4561" s="37" t="s">
        <v>2320</v>
      </c>
      <c r="E4561" s="38" t="s">
        <v>10657</v>
      </c>
    </row>
    <row r="4562" spans="1:5" x14ac:dyDescent="0.2">
      <c r="A4562" s="39">
        <v>1546</v>
      </c>
      <c r="B4562" s="37" t="s">
        <v>10658</v>
      </c>
      <c r="C4562" s="37" t="s">
        <v>2316</v>
      </c>
      <c r="D4562" s="37" t="s">
        <v>2320</v>
      </c>
      <c r="E4562" s="38" t="s">
        <v>10659</v>
      </c>
    </row>
    <row r="4563" spans="1:5" x14ac:dyDescent="0.2">
      <c r="A4563" s="39">
        <v>1590</v>
      </c>
      <c r="B4563" s="37" t="s">
        <v>10660</v>
      </c>
      <c r="C4563" s="37" t="s">
        <v>2316</v>
      </c>
      <c r="D4563" s="37" t="s">
        <v>2320</v>
      </c>
      <c r="E4563" s="38" t="s">
        <v>10661</v>
      </c>
    </row>
    <row r="4564" spans="1:5" x14ac:dyDescent="0.2">
      <c r="A4564" s="39">
        <v>1542</v>
      </c>
      <c r="B4564" s="37" t="s">
        <v>10662</v>
      </c>
      <c r="C4564" s="37" t="s">
        <v>2316</v>
      </c>
      <c r="D4564" s="37" t="s">
        <v>2320</v>
      </c>
      <c r="E4564" s="38" t="s">
        <v>8659</v>
      </c>
    </row>
    <row r="4565" spans="1:5" x14ac:dyDescent="0.2">
      <c r="A4565" s="39">
        <v>38415</v>
      </c>
      <c r="B4565" s="37" t="s">
        <v>10663</v>
      </c>
      <c r="C4565" s="37" t="s">
        <v>2316</v>
      </c>
      <c r="D4565" s="37" t="s">
        <v>2320</v>
      </c>
      <c r="E4565" s="38" t="s">
        <v>10664</v>
      </c>
    </row>
    <row r="4566" spans="1:5" x14ac:dyDescent="0.2">
      <c r="A4566" s="39">
        <v>38414</v>
      </c>
      <c r="B4566" s="37" t="s">
        <v>10665</v>
      </c>
      <c r="C4566" s="37" t="s">
        <v>2316</v>
      </c>
      <c r="D4566" s="37" t="s">
        <v>2320</v>
      </c>
      <c r="E4566" s="38" t="s">
        <v>10666</v>
      </c>
    </row>
    <row r="4567" spans="1:5" x14ac:dyDescent="0.2">
      <c r="A4567" s="39">
        <v>38128</v>
      </c>
      <c r="B4567" s="37" t="s">
        <v>10667</v>
      </c>
      <c r="C4567" s="37" t="s">
        <v>2435</v>
      </c>
      <c r="D4567" s="37" t="s">
        <v>2317</v>
      </c>
      <c r="E4567" s="38" t="s">
        <v>3305</v>
      </c>
    </row>
    <row r="4568" spans="1:5" x14ac:dyDescent="0.2">
      <c r="A4568" s="39">
        <v>7253</v>
      </c>
      <c r="B4568" s="37" t="s">
        <v>10668</v>
      </c>
      <c r="C4568" s="37" t="s">
        <v>2657</v>
      </c>
      <c r="D4568" s="37" t="s">
        <v>2320</v>
      </c>
      <c r="E4568" s="38" t="s">
        <v>10669</v>
      </c>
    </row>
    <row r="4569" spans="1:5" x14ac:dyDescent="0.2">
      <c r="A4569" s="39">
        <v>4806</v>
      </c>
      <c r="B4569" s="37" t="s">
        <v>10670</v>
      </c>
      <c r="C4569" s="37" t="s">
        <v>2336</v>
      </c>
      <c r="D4569" s="37" t="s">
        <v>2320</v>
      </c>
      <c r="E4569" s="38" t="s">
        <v>2691</v>
      </c>
    </row>
    <row r="4570" spans="1:5" x14ac:dyDescent="0.2">
      <c r="A4570" s="39">
        <v>34401</v>
      </c>
      <c r="B4570" s="37" t="s">
        <v>10671</v>
      </c>
      <c r="C4570" s="37" t="s">
        <v>2316</v>
      </c>
      <c r="D4570" s="37" t="s">
        <v>2320</v>
      </c>
      <c r="E4570" s="38" t="s">
        <v>10672</v>
      </c>
    </row>
    <row r="4571" spans="1:5" x14ac:dyDescent="0.2">
      <c r="A4571" s="39">
        <v>7260</v>
      </c>
      <c r="B4571" s="37" t="s">
        <v>10673</v>
      </c>
      <c r="C4571" s="37" t="s">
        <v>2316</v>
      </c>
      <c r="D4571" s="37" t="s">
        <v>2320</v>
      </c>
      <c r="E4571" s="38" t="s">
        <v>10674</v>
      </c>
    </row>
    <row r="4572" spans="1:5" x14ac:dyDescent="0.2">
      <c r="A4572" s="39">
        <v>7256</v>
      </c>
      <c r="B4572" s="37" t="s">
        <v>10675</v>
      </c>
      <c r="C4572" s="37" t="s">
        <v>2316</v>
      </c>
      <c r="D4572" s="37" t="s">
        <v>2320</v>
      </c>
      <c r="E4572" s="38" t="s">
        <v>2726</v>
      </c>
    </row>
    <row r="4573" spans="1:5" x14ac:dyDescent="0.2">
      <c r="A4573" s="39">
        <v>7258</v>
      </c>
      <c r="B4573" s="37" t="s">
        <v>10676</v>
      </c>
      <c r="C4573" s="37" t="s">
        <v>2316</v>
      </c>
      <c r="D4573" s="37" t="s">
        <v>2320</v>
      </c>
      <c r="E4573" s="38" t="s">
        <v>10677</v>
      </c>
    </row>
    <row r="4574" spans="1:5" x14ac:dyDescent="0.2">
      <c r="A4574" s="39">
        <v>34400</v>
      </c>
      <c r="B4574" s="37" t="s">
        <v>10678</v>
      </c>
      <c r="C4574" s="37" t="s">
        <v>2316</v>
      </c>
      <c r="D4574" s="37" t="s">
        <v>2320</v>
      </c>
      <c r="E4574" s="38" t="s">
        <v>7066</v>
      </c>
    </row>
    <row r="4575" spans="1:5" x14ac:dyDescent="0.2">
      <c r="A4575" s="39">
        <v>10617</v>
      </c>
      <c r="B4575" s="37" t="s">
        <v>10679</v>
      </c>
      <c r="C4575" s="37" t="s">
        <v>2316</v>
      </c>
      <c r="D4575" s="37" t="s">
        <v>2320</v>
      </c>
      <c r="E4575" s="38" t="s">
        <v>3592</v>
      </c>
    </row>
    <row r="4576" spans="1:5" x14ac:dyDescent="0.2">
      <c r="A4576" s="39">
        <v>7274</v>
      </c>
      <c r="B4576" s="37" t="s">
        <v>10680</v>
      </c>
      <c r="C4576" s="37" t="s">
        <v>2316</v>
      </c>
      <c r="D4576" s="37" t="s">
        <v>2320</v>
      </c>
      <c r="E4576" s="38" t="s">
        <v>10681</v>
      </c>
    </row>
    <row r="4577" spans="1:5" x14ac:dyDescent="0.2">
      <c r="A4577" s="39">
        <v>11663</v>
      </c>
      <c r="B4577" s="37" t="s">
        <v>10682</v>
      </c>
      <c r="C4577" s="37" t="s">
        <v>2316</v>
      </c>
      <c r="D4577" s="37" t="s">
        <v>2320</v>
      </c>
      <c r="E4577" s="38" t="s">
        <v>10683</v>
      </c>
    </row>
    <row r="4578" spans="1:5" x14ac:dyDescent="0.2">
      <c r="A4578" s="39">
        <v>154</v>
      </c>
      <c r="B4578" s="37" t="s">
        <v>10684</v>
      </c>
      <c r="C4578" s="37" t="s">
        <v>2438</v>
      </c>
      <c r="D4578" s="37" t="s">
        <v>2320</v>
      </c>
      <c r="E4578" s="38" t="s">
        <v>7300</v>
      </c>
    </row>
    <row r="4579" spans="1:5" x14ac:dyDescent="0.2">
      <c r="A4579" s="39">
        <v>38121</v>
      </c>
      <c r="B4579" s="37" t="s">
        <v>10685</v>
      </c>
      <c r="C4579" s="37" t="s">
        <v>2438</v>
      </c>
      <c r="D4579" s="37" t="s">
        <v>2320</v>
      </c>
      <c r="E4579" s="38" t="s">
        <v>10686</v>
      </c>
    </row>
    <row r="4580" spans="1:5" x14ac:dyDescent="0.2">
      <c r="A4580" s="39">
        <v>43776</v>
      </c>
      <c r="B4580" s="37" t="s">
        <v>10687</v>
      </c>
      <c r="C4580" s="37" t="s">
        <v>2438</v>
      </c>
      <c r="D4580" s="37" t="s">
        <v>2320</v>
      </c>
      <c r="E4580" s="38" t="s">
        <v>10688</v>
      </c>
    </row>
    <row r="4581" spans="1:5" x14ac:dyDescent="0.2">
      <c r="A4581" s="39">
        <v>7343</v>
      </c>
      <c r="B4581" s="37" t="s">
        <v>10689</v>
      </c>
      <c r="C4581" s="37" t="s">
        <v>2438</v>
      </c>
      <c r="D4581" s="37" t="s">
        <v>2320</v>
      </c>
      <c r="E4581" s="38" t="s">
        <v>4903</v>
      </c>
    </row>
    <row r="4582" spans="1:5" x14ac:dyDescent="0.2">
      <c r="A4582" s="39">
        <v>7348</v>
      </c>
      <c r="B4582" s="37" t="s">
        <v>10690</v>
      </c>
      <c r="C4582" s="37" t="s">
        <v>2438</v>
      </c>
      <c r="D4582" s="37" t="s">
        <v>2320</v>
      </c>
      <c r="E4582" s="38" t="s">
        <v>9407</v>
      </c>
    </row>
    <row r="4583" spans="1:5" x14ac:dyDescent="0.2">
      <c r="A4583" s="39">
        <v>7313</v>
      </c>
      <c r="B4583" s="37" t="s">
        <v>10691</v>
      </c>
      <c r="C4583" s="37" t="s">
        <v>2438</v>
      </c>
      <c r="D4583" s="37" t="s">
        <v>2320</v>
      </c>
      <c r="E4583" s="38" t="s">
        <v>9943</v>
      </c>
    </row>
    <row r="4584" spans="1:5" x14ac:dyDescent="0.2">
      <c r="A4584" s="39">
        <v>7319</v>
      </c>
      <c r="B4584" s="37" t="s">
        <v>10692</v>
      </c>
      <c r="C4584" s="37" t="s">
        <v>2438</v>
      </c>
      <c r="D4584" s="37" t="s">
        <v>2320</v>
      </c>
      <c r="E4584" s="38" t="s">
        <v>10693</v>
      </c>
    </row>
    <row r="4585" spans="1:5" x14ac:dyDescent="0.2">
      <c r="A4585" s="39">
        <v>7314</v>
      </c>
      <c r="B4585" s="37" t="s">
        <v>10694</v>
      </c>
      <c r="C4585" s="37" t="s">
        <v>2438</v>
      </c>
      <c r="D4585" s="37" t="s">
        <v>2320</v>
      </c>
      <c r="E4585" s="38" t="s">
        <v>10695</v>
      </c>
    </row>
    <row r="4586" spans="1:5" x14ac:dyDescent="0.2">
      <c r="A4586" s="39">
        <v>7304</v>
      </c>
      <c r="B4586" s="37" t="s">
        <v>10696</v>
      </c>
      <c r="C4586" s="37" t="s">
        <v>2438</v>
      </c>
      <c r="D4586" s="37" t="s">
        <v>2320</v>
      </c>
      <c r="E4586" s="38" t="s">
        <v>8780</v>
      </c>
    </row>
    <row r="4587" spans="1:5" x14ac:dyDescent="0.2">
      <c r="A4587" s="39">
        <v>43649</v>
      </c>
      <c r="B4587" s="37" t="s">
        <v>10697</v>
      </c>
      <c r="C4587" s="37" t="s">
        <v>2438</v>
      </c>
      <c r="D4587" s="37" t="s">
        <v>2320</v>
      </c>
      <c r="E4587" s="38" t="s">
        <v>10500</v>
      </c>
    </row>
    <row r="4588" spans="1:5" x14ac:dyDescent="0.2">
      <c r="A4588" s="39">
        <v>43650</v>
      </c>
      <c r="B4588" s="37" t="s">
        <v>10698</v>
      </c>
      <c r="C4588" s="37" t="s">
        <v>2438</v>
      </c>
      <c r="D4588" s="37" t="s">
        <v>2320</v>
      </c>
      <c r="E4588" s="38" t="s">
        <v>10699</v>
      </c>
    </row>
    <row r="4589" spans="1:5" x14ac:dyDescent="0.2">
      <c r="A4589" s="39">
        <v>7311</v>
      </c>
      <c r="B4589" s="37" t="s">
        <v>10700</v>
      </c>
      <c r="C4589" s="37" t="s">
        <v>2438</v>
      </c>
      <c r="D4589" s="37" t="s">
        <v>2320</v>
      </c>
      <c r="E4589" s="38" t="s">
        <v>10268</v>
      </c>
    </row>
    <row r="4590" spans="1:5" x14ac:dyDescent="0.2">
      <c r="A4590" s="39">
        <v>7292</v>
      </c>
      <c r="B4590" s="37" t="s">
        <v>10701</v>
      </c>
      <c r="C4590" s="37" t="s">
        <v>2438</v>
      </c>
      <c r="D4590" s="37" t="s">
        <v>2317</v>
      </c>
      <c r="E4590" s="38" t="s">
        <v>10702</v>
      </c>
    </row>
    <row r="4591" spans="1:5" x14ac:dyDescent="0.2">
      <c r="A4591" s="39">
        <v>7293</v>
      </c>
      <c r="B4591" s="37" t="s">
        <v>10703</v>
      </c>
      <c r="C4591" s="37" t="s">
        <v>2438</v>
      </c>
      <c r="D4591" s="37" t="s">
        <v>2320</v>
      </c>
      <c r="E4591" s="38" t="s">
        <v>4316</v>
      </c>
    </row>
    <row r="4592" spans="1:5" x14ac:dyDescent="0.2">
      <c r="A4592" s="39">
        <v>7306</v>
      </c>
      <c r="B4592" s="37" t="s">
        <v>10704</v>
      </c>
      <c r="C4592" s="37" t="s">
        <v>2438</v>
      </c>
      <c r="D4592" s="37" t="s">
        <v>2320</v>
      </c>
      <c r="E4592" s="38" t="s">
        <v>10705</v>
      </c>
    </row>
    <row r="4593" spans="1:5" x14ac:dyDescent="0.2">
      <c r="A4593" s="39">
        <v>7288</v>
      </c>
      <c r="B4593" s="37" t="s">
        <v>10706</v>
      </c>
      <c r="C4593" s="37" t="s">
        <v>2438</v>
      </c>
      <c r="D4593" s="37" t="s">
        <v>2320</v>
      </c>
      <c r="E4593" s="38" t="s">
        <v>8286</v>
      </c>
    </row>
    <row r="4594" spans="1:5" x14ac:dyDescent="0.2">
      <c r="A4594" s="39">
        <v>43625</v>
      </c>
      <c r="B4594" s="37" t="s">
        <v>10707</v>
      </c>
      <c r="C4594" s="37" t="s">
        <v>2438</v>
      </c>
      <c r="D4594" s="37" t="s">
        <v>2320</v>
      </c>
      <c r="E4594" s="38" t="s">
        <v>10708</v>
      </c>
    </row>
    <row r="4595" spans="1:5" x14ac:dyDescent="0.2">
      <c r="A4595" s="39">
        <v>43647</v>
      </c>
      <c r="B4595" s="37" t="s">
        <v>10709</v>
      </c>
      <c r="C4595" s="37" t="s">
        <v>2438</v>
      </c>
      <c r="D4595" s="37" t="s">
        <v>2320</v>
      </c>
      <c r="E4595" s="38" t="s">
        <v>10710</v>
      </c>
    </row>
    <row r="4596" spans="1:5" x14ac:dyDescent="0.2">
      <c r="A4596" s="39">
        <v>43648</v>
      </c>
      <c r="B4596" s="37" t="s">
        <v>10711</v>
      </c>
      <c r="C4596" s="37" t="s">
        <v>2438</v>
      </c>
      <c r="D4596" s="37" t="s">
        <v>2320</v>
      </c>
      <c r="E4596" s="38" t="s">
        <v>10712</v>
      </c>
    </row>
    <row r="4597" spans="1:5" x14ac:dyDescent="0.2">
      <c r="A4597" s="39">
        <v>35693</v>
      </c>
      <c r="B4597" s="37" t="s">
        <v>10713</v>
      </c>
      <c r="C4597" s="37" t="s">
        <v>2438</v>
      </c>
      <c r="D4597" s="37" t="s">
        <v>2320</v>
      </c>
      <c r="E4597" s="38" t="s">
        <v>3538</v>
      </c>
    </row>
    <row r="4598" spans="1:5" x14ac:dyDescent="0.2">
      <c r="A4598" s="39">
        <v>7356</v>
      </c>
      <c r="B4598" s="37" t="s">
        <v>10714</v>
      </c>
      <c r="C4598" s="37" t="s">
        <v>2438</v>
      </c>
      <c r="D4598" s="37" t="s">
        <v>2317</v>
      </c>
      <c r="E4598" s="38" t="s">
        <v>10715</v>
      </c>
    </row>
    <row r="4599" spans="1:5" x14ac:dyDescent="0.2">
      <c r="A4599" s="39">
        <v>35692</v>
      </c>
      <c r="B4599" s="37" t="s">
        <v>10716</v>
      </c>
      <c r="C4599" s="37" t="s">
        <v>2438</v>
      </c>
      <c r="D4599" s="37" t="s">
        <v>2320</v>
      </c>
      <c r="E4599" s="38" t="s">
        <v>10717</v>
      </c>
    </row>
    <row r="4600" spans="1:5" x14ac:dyDescent="0.2">
      <c r="A4600" s="39">
        <v>43624</v>
      </c>
      <c r="B4600" s="37" t="s">
        <v>10718</v>
      </c>
      <c r="C4600" s="37" t="s">
        <v>2438</v>
      </c>
      <c r="D4600" s="37" t="s">
        <v>2320</v>
      </c>
      <c r="E4600" s="38" t="s">
        <v>10719</v>
      </c>
    </row>
    <row r="4601" spans="1:5" x14ac:dyDescent="0.2">
      <c r="A4601" s="39">
        <v>7342</v>
      </c>
      <c r="B4601" s="37" t="s">
        <v>10720</v>
      </c>
      <c r="C4601" s="37" t="s">
        <v>2435</v>
      </c>
      <c r="D4601" s="37" t="s">
        <v>2320</v>
      </c>
      <c r="E4601" s="38" t="s">
        <v>6226</v>
      </c>
    </row>
    <row r="4602" spans="1:5" x14ac:dyDescent="0.2">
      <c r="A4602" s="39">
        <v>7350</v>
      </c>
      <c r="B4602" s="37" t="s">
        <v>10721</v>
      </c>
      <c r="C4602" s="37" t="s">
        <v>2438</v>
      </c>
      <c r="D4602" s="37" t="s">
        <v>2320</v>
      </c>
      <c r="E4602" s="38" t="s">
        <v>10722</v>
      </c>
    </row>
    <row r="4603" spans="1:5" x14ac:dyDescent="0.2">
      <c r="A4603" s="39">
        <v>39574</v>
      </c>
      <c r="B4603" s="37" t="s">
        <v>10723</v>
      </c>
      <c r="C4603" s="37" t="s">
        <v>2316</v>
      </c>
      <c r="D4603" s="37" t="s">
        <v>2320</v>
      </c>
      <c r="E4603" s="38" t="s">
        <v>3644</v>
      </c>
    </row>
    <row r="4604" spans="1:5" x14ac:dyDescent="0.2">
      <c r="A4604" s="39">
        <v>11060</v>
      </c>
      <c r="B4604" s="37" t="s">
        <v>10724</v>
      </c>
      <c r="C4604" s="37" t="s">
        <v>2316</v>
      </c>
      <c r="D4604" s="37" t="s">
        <v>2320</v>
      </c>
      <c r="E4604" s="38" t="s">
        <v>10725</v>
      </c>
    </row>
    <row r="4605" spans="1:5" x14ac:dyDescent="0.2">
      <c r="A4605" s="39">
        <v>37401</v>
      </c>
      <c r="B4605" s="37" t="s">
        <v>10726</v>
      </c>
      <c r="C4605" s="37" t="s">
        <v>2316</v>
      </c>
      <c r="D4605" s="37" t="s">
        <v>2320</v>
      </c>
      <c r="E4605" s="38" t="s">
        <v>8591</v>
      </c>
    </row>
    <row r="4606" spans="1:5" x14ac:dyDescent="0.2">
      <c r="A4606" s="39">
        <v>7525</v>
      </c>
      <c r="B4606" s="37" t="s">
        <v>10727</v>
      </c>
      <c r="C4606" s="37" t="s">
        <v>2316</v>
      </c>
      <c r="D4606" s="37" t="s">
        <v>2320</v>
      </c>
      <c r="E4606" s="38" t="s">
        <v>10728</v>
      </c>
    </row>
    <row r="4607" spans="1:5" x14ac:dyDescent="0.2">
      <c r="A4607" s="39">
        <v>7524</v>
      </c>
      <c r="B4607" s="37" t="s">
        <v>10729</v>
      </c>
      <c r="C4607" s="37" t="s">
        <v>2316</v>
      </c>
      <c r="D4607" s="37" t="s">
        <v>2320</v>
      </c>
      <c r="E4607" s="38" t="s">
        <v>10730</v>
      </c>
    </row>
    <row r="4608" spans="1:5" x14ac:dyDescent="0.2">
      <c r="A4608" s="39">
        <v>38105</v>
      </c>
      <c r="B4608" s="37" t="s">
        <v>10731</v>
      </c>
      <c r="C4608" s="37" t="s">
        <v>2316</v>
      </c>
      <c r="D4608" s="37" t="s">
        <v>2320</v>
      </c>
      <c r="E4608" s="38" t="s">
        <v>10732</v>
      </c>
    </row>
    <row r="4609" spans="1:5" x14ac:dyDescent="0.2">
      <c r="A4609" s="39">
        <v>38084</v>
      </c>
      <c r="B4609" s="37" t="s">
        <v>10733</v>
      </c>
      <c r="C4609" s="37" t="s">
        <v>2316</v>
      </c>
      <c r="D4609" s="37" t="s">
        <v>2320</v>
      </c>
      <c r="E4609" s="38" t="s">
        <v>4525</v>
      </c>
    </row>
    <row r="4610" spans="1:5" x14ac:dyDescent="0.2">
      <c r="A4610" s="39">
        <v>38103</v>
      </c>
      <c r="B4610" s="37" t="s">
        <v>10734</v>
      </c>
      <c r="C4610" s="37" t="s">
        <v>2316</v>
      </c>
      <c r="D4610" s="37" t="s">
        <v>2320</v>
      </c>
      <c r="E4610" s="38" t="s">
        <v>7126</v>
      </c>
    </row>
    <row r="4611" spans="1:5" x14ac:dyDescent="0.2">
      <c r="A4611" s="39">
        <v>38082</v>
      </c>
      <c r="B4611" s="37" t="s">
        <v>10735</v>
      </c>
      <c r="C4611" s="37" t="s">
        <v>2316</v>
      </c>
      <c r="D4611" s="37" t="s">
        <v>2320</v>
      </c>
      <c r="E4611" s="38" t="s">
        <v>8548</v>
      </c>
    </row>
    <row r="4612" spans="1:5" x14ac:dyDescent="0.2">
      <c r="A4612" s="39">
        <v>38104</v>
      </c>
      <c r="B4612" s="37" t="s">
        <v>10736</v>
      </c>
      <c r="C4612" s="37" t="s">
        <v>2316</v>
      </c>
      <c r="D4612" s="37" t="s">
        <v>2320</v>
      </c>
      <c r="E4612" s="38" t="s">
        <v>10737</v>
      </c>
    </row>
    <row r="4613" spans="1:5" x14ac:dyDescent="0.2">
      <c r="A4613" s="39">
        <v>38083</v>
      </c>
      <c r="B4613" s="37" t="s">
        <v>10738</v>
      </c>
      <c r="C4613" s="37" t="s">
        <v>2316</v>
      </c>
      <c r="D4613" s="37" t="s">
        <v>2320</v>
      </c>
      <c r="E4613" s="38" t="s">
        <v>10739</v>
      </c>
    </row>
    <row r="4614" spans="1:5" x14ac:dyDescent="0.2">
      <c r="A4614" s="39">
        <v>38101</v>
      </c>
      <c r="B4614" s="37" t="s">
        <v>10740</v>
      </c>
      <c r="C4614" s="37" t="s">
        <v>2316</v>
      </c>
      <c r="D4614" s="37" t="s">
        <v>2320</v>
      </c>
      <c r="E4614" s="38" t="s">
        <v>10741</v>
      </c>
    </row>
    <row r="4615" spans="1:5" x14ac:dyDescent="0.2">
      <c r="A4615" s="39">
        <v>7528</v>
      </c>
      <c r="B4615" s="37" t="s">
        <v>10742</v>
      </c>
      <c r="C4615" s="37" t="s">
        <v>2316</v>
      </c>
      <c r="D4615" s="37" t="s">
        <v>2317</v>
      </c>
      <c r="E4615" s="38" t="s">
        <v>8051</v>
      </c>
    </row>
    <row r="4616" spans="1:5" x14ac:dyDescent="0.2">
      <c r="A4616" s="39">
        <v>12147</v>
      </c>
      <c r="B4616" s="37" t="s">
        <v>10743</v>
      </c>
      <c r="C4616" s="37" t="s">
        <v>2316</v>
      </c>
      <c r="D4616" s="37" t="s">
        <v>2320</v>
      </c>
      <c r="E4616" s="38" t="s">
        <v>10744</v>
      </c>
    </row>
    <row r="4617" spans="1:5" x14ac:dyDescent="0.2">
      <c r="A4617" s="39">
        <v>38075</v>
      </c>
      <c r="B4617" s="37" t="s">
        <v>10745</v>
      </c>
      <c r="C4617" s="37" t="s">
        <v>2316</v>
      </c>
      <c r="D4617" s="37" t="s">
        <v>2320</v>
      </c>
      <c r="E4617" s="38" t="s">
        <v>10746</v>
      </c>
    </row>
    <row r="4618" spans="1:5" x14ac:dyDescent="0.2">
      <c r="A4618" s="39">
        <v>38102</v>
      </c>
      <c r="B4618" s="37" t="s">
        <v>10747</v>
      </c>
      <c r="C4618" s="37" t="s">
        <v>2316</v>
      </c>
      <c r="D4618" s="37" t="s">
        <v>2320</v>
      </c>
      <c r="E4618" s="38" t="s">
        <v>10748</v>
      </c>
    </row>
    <row r="4619" spans="1:5" x14ac:dyDescent="0.2">
      <c r="A4619" s="39">
        <v>38076</v>
      </c>
      <c r="B4619" s="37" t="s">
        <v>10749</v>
      </c>
      <c r="C4619" s="37" t="s">
        <v>2316</v>
      </c>
      <c r="D4619" s="37" t="s">
        <v>2320</v>
      </c>
      <c r="E4619" s="38" t="s">
        <v>10750</v>
      </c>
    </row>
    <row r="4620" spans="1:5" x14ac:dyDescent="0.2">
      <c r="A4620" s="39">
        <v>7592</v>
      </c>
      <c r="B4620" s="37" t="s">
        <v>10751</v>
      </c>
      <c r="C4620" s="37" t="s">
        <v>2660</v>
      </c>
      <c r="D4620" s="37" t="s">
        <v>2317</v>
      </c>
      <c r="E4620" s="38" t="s">
        <v>10752</v>
      </c>
    </row>
    <row r="4621" spans="1:5" x14ac:dyDescent="0.2">
      <c r="A4621" s="39">
        <v>40820</v>
      </c>
      <c r="B4621" s="37" t="s">
        <v>10753</v>
      </c>
      <c r="C4621" s="37" t="s">
        <v>2663</v>
      </c>
      <c r="D4621" s="37" t="s">
        <v>2320</v>
      </c>
      <c r="E4621" s="38" t="s">
        <v>10754</v>
      </c>
    </row>
    <row r="4622" spans="1:5" x14ac:dyDescent="0.2">
      <c r="A4622" s="39">
        <v>11826</v>
      </c>
      <c r="B4622" s="37" t="s">
        <v>10755</v>
      </c>
      <c r="C4622" s="37" t="s">
        <v>2316</v>
      </c>
      <c r="D4622" s="37" t="s">
        <v>2320</v>
      </c>
      <c r="E4622" s="38" t="s">
        <v>10756</v>
      </c>
    </row>
    <row r="4623" spans="1:5" x14ac:dyDescent="0.2">
      <c r="A4623" s="39">
        <v>7606</v>
      </c>
      <c r="B4623" s="37" t="s">
        <v>10757</v>
      </c>
      <c r="C4623" s="37" t="s">
        <v>2316</v>
      </c>
      <c r="D4623" s="37" t="s">
        <v>2320</v>
      </c>
      <c r="E4623" s="38" t="s">
        <v>10758</v>
      </c>
    </row>
    <row r="4624" spans="1:5" x14ac:dyDescent="0.2">
      <c r="A4624" s="39">
        <v>11763</v>
      </c>
      <c r="B4624" s="37" t="s">
        <v>10759</v>
      </c>
      <c r="C4624" s="37" t="s">
        <v>2316</v>
      </c>
      <c r="D4624" s="37" t="s">
        <v>2320</v>
      </c>
      <c r="E4624" s="38" t="s">
        <v>10760</v>
      </c>
    </row>
    <row r="4625" spans="1:5" x14ac:dyDescent="0.2">
      <c r="A4625" s="39">
        <v>11764</v>
      </c>
      <c r="B4625" s="37" t="s">
        <v>10761</v>
      </c>
      <c r="C4625" s="37" t="s">
        <v>2316</v>
      </c>
      <c r="D4625" s="37" t="s">
        <v>2320</v>
      </c>
      <c r="E4625" s="38" t="s">
        <v>10762</v>
      </c>
    </row>
    <row r="4626" spans="1:5" x14ac:dyDescent="0.2">
      <c r="A4626" s="39">
        <v>11829</v>
      </c>
      <c r="B4626" s="37" t="s">
        <v>10763</v>
      </c>
      <c r="C4626" s="37" t="s">
        <v>2316</v>
      </c>
      <c r="D4626" s="37" t="s">
        <v>2320</v>
      </c>
      <c r="E4626" s="38" t="s">
        <v>10764</v>
      </c>
    </row>
    <row r="4627" spans="1:5" x14ac:dyDescent="0.2">
      <c r="A4627" s="39">
        <v>11830</v>
      </c>
      <c r="B4627" s="37" t="s">
        <v>10765</v>
      </c>
      <c r="C4627" s="37" t="s">
        <v>2316</v>
      </c>
      <c r="D4627" s="37" t="s">
        <v>2320</v>
      </c>
      <c r="E4627" s="38" t="s">
        <v>10766</v>
      </c>
    </row>
    <row r="4628" spans="1:5" x14ac:dyDescent="0.2">
      <c r="A4628" s="39">
        <v>11825</v>
      </c>
      <c r="B4628" s="37" t="s">
        <v>10767</v>
      </c>
      <c r="C4628" s="37" t="s">
        <v>2316</v>
      </c>
      <c r="D4628" s="37" t="s">
        <v>2320</v>
      </c>
      <c r="E4628" s="38" t="s">
        <v>10768</v>
      </c>
    </row>
    <row r="4629" spans="1:5" x14ac:dyDescent="0.2">
      <c r="A4629" s="39">
        <v>11767</v>
      </c>
      <c r="B4629" s="37" t="s">
        <v>10769</v>
      </c>
      <c r="C4629" s="37" t="s">
        <v>2316</v>
      </c>
      <c r="D4629" s="37" t="s">
        <v>2320</v>
      </c>
      <c r="E4629" s="38" t="s">
        <v>10770</v>
      </c>
    </row>
    <row r="4630" spans="1:5" x14ac:dyDescent="0.2">
      <c r="A4630" s="39">
        <v>11766</v>
      </c>
      <c r="B4630" s="37" t="s">
        <v>10771</v>
      </c>
      <c r="C4630" s="37" t="s">
        <v>2316</v>
      </c>
      <c r="D4630" s="37" t="s">
        <v>2320</v>
      </c>
      <c r="E4630" s="38" t="s">
        <v>10772</v>
      </c>
    </row>
    <row r="4631" spans="1:5" x14ac:dyDescent="0.2">
      <c r="A4631" s="39">
        <v>11765</v>
      </c>
      <c r="B4631" s="37" t="s">
        <v>10773</v>
      </c>
      <c r="C4631" s="37" t="s">
        <v>2316</v>
      </c>
      <c r="D4631" s="37" t="s">
        <v>2320</v>
      </c>
      <c r="E4631" s="38" t="s">
        <v>10774</v>
      </c>
    </row>
    <row r="4632" spans="1:5" x14ac:dyDescent="0.2">
      <c r="A4632" s="39">
        <v>11824</v>
      </c>
      <c r="B4632" s="37" t="s">
        <v>10775</v>
      </c>
      <c r="C4632" s="37" t="s">
        <v>2316</v>
      </c>
      <c r="D4632" s="37" t="s">
        <v>2320</v>
      </c>
      <c r="E4632" s="38" t="s">
        <v>10776</v>
      </c>
    </row>
    <row r="4633" spans="1:5" x14ac:dyDescent="0.2">
      <c r="A4633" s="39">
        <v>44045</v>
      </c>
      <c r="B4633" s="37" t="s">
        <v>10777</v>
      </c>
      <c r="C4633" s="37" t="s">
        <v>2316</v>
      </c>
      <c r="D4633" s="37" t="s">
        <v>2320</v>
      </c>
      <c r="E4633" s="38" t="s">
        <v>5538</v>
      </c>
    </row>
    <row r="4634" spans="1:5" x14ac:dyDescent="0.2">
      <c r="A4634" s="39">
        <v>39702</v>
      </c>
      <c r="B4634" s="37" t="s">
        <v>10778</v>
      </c>
      <c r="C4634" s="37" t="s">
        <v>2316</v>
      </c>
      <c r="D4634" s="37" t="s">
        <v>2320</v>
      </c>
      <c r="E4634" s="38" t="s">
        <v>10779</v>
      </c>
    </row>
    <row r="4635" spans="1:5" x14ac:dyDescent="0.2">
      <c r="A4635" s="39">
        <v>13415</v>
      </c>
      <c r="B4635" s="37" t="s">
        <v>10780</v>
      </c>
      <c r="C4635" s="37" t="s">
        <v>2316</v>
      </c>
      <c r="D4635" s="37" t="s">
        <v>2317</v>
      </c>
      <c r="E4635" s="38" t="s">
        <v>10781</v>
      </c>
    </row>
    <row r="4636" spans="1:5" x14ac:dyDescent="0.2">
      <c r="A4636" s="39">
        <v>7602</v>
      </c>
      <c r="B4636" s="37" t="s">
        <v>10782</v>
      </c>
      <c r="C4636" s="37" t="s">
        <v>2316</v>
      </c>
      <c r="D4636" s="37" t="s">
        <v>2320</v>
      </c>
      <c r="E4636" s="38" t="s">
        <v>10783</v>
      </c>
    </row>
    <row r="4637" spans="1:5" x14ac:dyDescent="0.2">
      <c r="A4637" s="39">
        <v>7603</v>
      </c>
      <c r="B4637" s="37" t="s">
        <v>10784</v>
      </c>
      <c r="C4637" s="37" t="s">
        <v>2316</v>
      </c>
      <c r="D4637" s="37" t="s">
        <v>2320</v>
      </c>
      <c r="E4637" s="38" t="s">
        <v>10785</v>
      </c>
    </row>
    <row r="4638" spans="1:5" x14ac:dyDescent="0.2">
      <c r="A4638" s="39">
        <v>11777</v>
      </c>
      <c r="B4638" s="37" t="s">
        <v>10786</v>
      </c>
      <c r="C4638" s="37" t="s">
        <v>2316</v>
      </c>
      <c r="D4638" s="37" t="s">
        <v>2320</v>
      </c>
      <c r="E4638" s="38" t="s">
        <v>10787</v>
      </c>
    </row>
    <row r="4639" spans="1:5" x14ac:dyDescent="0.2">
      <c r="A4639" s="39">
        <v>13417</v>
      </c>
      <c r="B4639" s="37" t="s">
        <v>10788</v>
      </c>
      <c r="C4639" s="37" t="s">
        <v>2316</v>
      </c>
      <c r="D4639" s="37" t="s">
        <v>2320</v>
      </c>
      <c r="E4639" s="38" t="s">
        <v>10789</v>
      </c>
    </row>
    <row r="4640" spans="1:5" x14ac:dyDescent="0.2">
      <c r="A4640" s="39">
        <v>36791</v>
      </c>
      <c r="B4640" s="37" t="s">
        <v>10790</v>
      </c>
      <c r="C4640" s="37" t="s">
        <v>2316</v>
      </c>
      <c r="D4640" s="37" t="s">
        <v>2320</v>
      </c>
      <c r="E4640" s="38" t="s">
        <v>10791</v>
      </c>
    </row>
    <row r="4641" spans="1:5" x14ac:dyDescent="0.2">
      <c r="A4641" s="39">
        <v>36795</v>
      </c>
      <c r="B4641" s="37" t="s">
        <v>10792</v>
      </c>
      <c r="C4641" s="37" t="s">
        <v>2316</v>
      </c>
      <c r="D4641" s="37" t="s">
        <v>2320</v>
      </c>
      <c r="E4641" s="38" t="s">
        <v>10793</v>
      </c>
    </row>
    <row r="4642" spans="1:5" x14ac:dyDescent="0.2">
      <c r="A4642" s="39">
        <v>36796</v>
      </c>
      <c r="B4642" s="37" t="s">
        <v>10794</v>
      </c>
      <c r="C4642" s="37" t="s">
        <v>2316</v>
      </c>
      <c r="D4642" s="37" t="s">
        <v>2320</v>
      </c>
      <c r="E4642" s="38" t="s">
        <v>10557</v>
      </c>
    </row>
    <row r="4643" spans="1:5" x14ac:dyDescent="0.2">
      <c r="A4643" s="39">
        <v>36792</v>
      </c>
      <c r="B4643" s="37" t="s">
        <v>10795</v>
      </c>
      <c r="C4643" s="37" t="s">
        <v>2316</v>
      </c>
      <c r="D4643" s="37" t="s">
        <v>2320</v>
      </c>
      <c r="E4643" s="38" t="s">
        <v>10796</v>
      </c>
    </row>
    <row r="4644" spans="1:5" x14ac:dyDescent="0.2">
      <c r="A4644" s="39">
        <v>11773</v>
      </c>
      <c r="B4644" s="37" t="s">
        <v>10797</v>
      </c>
      <c r="C4644" s="37" t="s">
        <v>2316</v>
      </c>
      <c r="D4644" s="37" t="s">
        <v>2320</v>
      </c>
      <c r="E4644" s="38" t="s">
        <v>7421</v>
      </c>
    </row>
    <row r="4645" spans="1:5" x14ac:dyDescent="0.2">
      <c r="A4645" s="39">
        <v>11762</v>
      </c>
      <c r="B4645" s="37" t="s">
        <v>10798</v>
      </c>
      <c r="C4645" s="37" t="s">
        <v>2316</v>
      </c>
      <c r="D4645" s="37" t="s">
        <v>2320</v>
      </c>
      <c r="E4645" s="38" t="s">
        <v>10799</v>
      </c>
    </row>
    <row r="4646" spans="1:5" x14ac:dyDescent="0.2">
      <c r="A4646" s="39">
        <v>7604</v>
      </c>
      <c r="B4646" s="37" t="s">
        <v>10800</v>
      </c>
      <c r="C4646" s="37" t="s">
        <v>2316</v>
      </c>
      <c r="D4646" s="37" t="s">
        <v>2320</v>
      </c>
      <c r="E4646" s="38" t="s">
        <v>10801</v>
      </c>
    </row>
    <row r="4647" spans="1:5" x14ac:dyDescent="0.2">
      <c r="A4647" s="39">
        <v>13984</v>
      </c>
      <c r="B4647" s="37" t="s">
        <v>10802</v>
      </c>
      <c r="C4647" s="37" t="s">
        <v>2316</v>
      </c>
      <c r="D4647" s="37" t="s">
        <v>2320</v>
      </c>
      <c r="E4647" s="38" t="s">
        <v>10803</v>
      </c>
    </row>
    <row r="4648" spans="1:5" x14ac:dyDescent="0.2">
      <c r="A4648" s="39">
        <v>11772</v>
      </c>
      <c r="B4648" s="37" t="s">
        <v>10804</v>
      </c>
      <c r="C4648" s="37" t="s">
        <v>2316</v>
      </c>
      <c r="D4648" s="37" t="s">
        <v>2320</v>
      </c>
      <c r="E4648" s="38" t="s">
        <v>10805</v>
      </c>
    </row>
    <row r="4649" spans="1:5" x14ac:dyDescent="0.2">
      <c r="A4649" s="39">
        <v>13983</v>
      </c>
      <c r="B4649" s="37" t="s">
        <v>10806</v>
      </c>
      <c r="C4649" s="37" t="s">
        <v>2316</v>
      </c>
      <c r="D4649" s="37" t="s">
        <v>2320</v>
      </c>
      <c r="E4649" s="38" t="s">
        <v>9545</v>
      </c>
    </row>
    <row r="4650" spans="1:5" x14ac:dyDescent="0.2">
      <c r="A4650" s="39">
        <v>13416</v>
      </c>
      <c r="B4650" s="37" t="s">
        <v>10807</v>
      </c>
      <c r="C4650" s="37" t="s">
        <v>2316</v>
      </c>
      <c r="D4650" s="37" t="s">
        <v>2320</v>
      </c>
      <c r="E4650" s="38" t="s">
        <v>10808</v>
      </c>
    </row>
    <row r="4651" spans="1:5" x14ac:dyDescent="0.2">
      <c r="A4651" s="39">
        <v>40329</v>
      </c>
      <c r="B4651" s="37" t="s">
        <v>10809</v>
      </c>
      <c r="C4651" s="37" t="s">
        <v>2316</v>
      </c>
      <c r="D4651" s="37" t="s">
        <v>2317</v>
      </c>
      <c r="E4651" s="38" t="s">
        <v>10810</v>
      </c>
    </row>
    <row r="4652" spans="1:5" x14ac:dyDescent="0.2">
      <c r="A4652" s="39">
        <v>11823</v>
      </c>
      <c r="B4652" s="37" t="s">
        <v>10811</v>
      </c>
      <c r="C4652" s="37" t="s">
        <v>2316</v>
      </c>
      <c r="D4652" s="37" t="s">
        <v>2320</v>
      </c>
      <c r="E4652" s="38" t="s">
        <v>5244</v>
      </c>
    </row>
    <row r="4653" spans="1:5" x14ac:dyDescent="0.2">
      <c r="A4653" s="39">
        <v>11822</v>
      </c>
      <c r="B4653" s="37" t="s">
        <v>10812</v>
      </c>
      <c r="C4653" s="37" t="s">
        <v>2316</v>
      </c>
      <c r="D4653" s="37" t="s">
        <v>2320</v>
      </c>
      <c r="E4653" s="38" t="s">
        <v>10813</v>
      </c>
    </row>
    <row r="4654" spans="1:5" x14ac:dyDescent="0.2">
      <c r="A4654" s="39">
        <v>11831</v>
      </c>
      <c r="B4654" s="37" t="s">
        <v>10814</v>
      </c>
      <c r="C4654" s="37" t="s">
        <v>2316</v>
      </c>
      <c r="D4654" s="37" t="s">
        <v>2320</v>
      </c>
      <c r="E4654" s="38" t="s">
        <v>7934</v>
      </c>
    </row>
    <row r="4655" spans="1:5" x14ac:dyDescent="0.2">
      <c r="A4655" s="39">
        <v>7613</v>
      </c>
      <c r="B4655" s="37" t="s">
        <v>10815</v>
      </c>
      <c r="C4655" s="37" t="s">
        <v>2316</v>
      </c>
      <c r="D4655" s="37" t="s">
        <v>2320</v>
      </c>
      <c r="E4655" s="38" t="s">
        <v>10816</v>
      </c>
    </row>
    <row r="4656" spans="1:5" x14ac:dyDescent="0.2">
      <c r="A4656" s="39">
        <v>7619</v>
      </c>
      <c r="B4656" s="37" t="s">
        <v>10817</v>
      </c>
      <c r="C4656" s="37" t="s">
        <v>2316</v>
      </c>
      <c r="D4656" s="37" t="s">
        <v>2320</v>
      </c>
      <c r="E4656" s="38" t="s">
        <v>10818</v>
      </c>
    </row>
    <row r="4657" spans="1:5" x14ac:dyDescent="0.2">
      <c r="A4657" s="39">
        <v>12076</v>
      </c>
      <c r="B4657" s="37" t="s">
        <v>10819</v>
      </c>
      <c r="C4657" s="37" t="s">
        <v>2316</v>
      </c>
      <c r="D4657" s="37" t="s">
        <v>2320</v>
      </c>
      <c r="E4657" s="38" t="s">
        <v>10820</v>
      </c>
    </row>
    <row r="4658" spans="1:5" x14ac:dyDescent="0.2">
      <c r="A4658" s="39">
        <v>7614</v>
      </c>
      <c r="B4658" s="37" t="s">
        <v>10821</v>
      </c>
      <c r="C4658" s="37" t="s">
        <v>2316</v>
      </c>
      <c r="D4658" s="37" t="s">
        <v>2320</v>
      </c>
      <c r="E4658" s="38" t="s">
        <v>10822</v>
      </c>
    </row>
    <row r="4659" spans="1:5" x14ac:dyDescent="0.2">
      <c r="A4659" s="39">
        <v>7618</v>
      </c>
      <c r="B4659" s="37" t="s">
        <v>10823</v>
      </c>
      <c r="C4659" s="37" t="s">
        <v>2316</v>
      </c>
      <c r="D4659" s="37" t="s">
        <v>2320</v>
      </c>
      <c r="E4659" s="38" t="s">
        <v>10824</v>
      </c>
    </row>
    <row r="4660" spans="1:5" x14ac:dyDescent="0.2">
      <c r="A4660" s="39">
        <v>7620</v>
      </c>
      <c r="B4660" s="37" t="s">
        <v>10825</v>
      </c>
      <c r="C4660" s="37" t="s">
        <v>2316</v>
      </c>
      <c r="D4660" s="37" t="s">
        <v>2320</v>
      </c>
      <c r="E4660" s="38" t="s">
        <v>10826</v>
      </c>
    </row>
    <row r="4661" spans="1:5" x14ac:dyDescent="0.2">
      <c r="A4661" s="39">
        <v>7610</v>
      </c>
      <c r="B4661" s="37" t="s">
        <v>10827</v>
      </c>
      <c r="C4661" s="37" t="s">
        <v>2316</v>
      </c>
      <c r="D4661" s="37" t="s">
        <v>2320</v>
      </c>
      <c r="E4661" s="38" t="s">
        <v>10828</v>
      </c>
    </row>
    <row r="4662" spans="1:5" x14ac:dyDescent="0.2">
      <c r="A4662" s="39">
        <v>7615</v>
      </c>
      <c r="B4662" s="37" t="s">
        <v>10829</v>
      </c>
      <c r="C4662" s="37" t="s">
        <v>2316</v>
      </c>
      <c r="D4662" s="37" t="s">
        <v>2320</v>
      </c>
      <c r="E4662" s="38" t="s">
        <v>10830</v>
      </c>
    </row>
    <row r="4663" spans="1:5" x14ac:dyDescent="0.2">
      <c r="A4663" s="39">
        <v>7617</v>
      </c>
      <c r="B4663" s="37" t="s">
        <v>10831</v>
      </c>
      <c r="C4663" s="37" t="s">
        <v>2316</v>
      </c>
      <c r="D4663" s="37" t="s">
        <v>2320</v>
      </c>
      <c r="E4663" s="38" t="s">
        <v>10832</v>
      </c>
    </row>
    <row r="4664" spans="1:5" x14ac:dyDescent="0.2">
      <c r="A4664" s="39">
        <v>7616</v>
      </c>
      <c r="B4664" s="37" t="s">
        <v>10833</v>
      </c>
      <c r="C4664" s="37" t="s">
        <v>2316</v>
      </c>
      <c r="D4664" s="37" t="s">
        <v>2320</v>
      </c>
      <c r="E4664" s="38" t="s">
        <v>10834</v>
      </c>
    </row>
    <row r="4665" spans="1:5" x14ac:dyDescent="0.2">
      <c r="A4665" s="39">
        <v>7611</v>
      </c>
      <c r="B4665" s="37" t="s">
        <v>10835</v>
      </c>
      <c r="C4665" s="37" t="s">
        <v>2316</v>
      </c>
      <c r="D4665" s="37" t="s">
        <v>2317</v>
      </c>
      <c r="E4665" s="38" t="s">
        <v>10836</v>
      </c>
    </row>
    <row r="4666" spans="1:5" x14ac:dyDescent="0.2">
      <c r="A4666" s="39">
        <v>7612</v>
      </c>
      <c r="B4666" s="37" t="s">
        <v>10837</v>
      </c>
      <c r="C4666" s="37" t="s">
        <v>2316</v>
      </c>
      <c r="D4666" s="37" t="s">
        <v>2320</v>
      </c>
      <c r="E4666" s="38" t="s">
        <v>10838</v>
      </c>
    </row>
    <row r="4667" spans="1:5" x14ac:dyDescent="0.2">
      <c r="A4667" s="39">
        <v>37371</v>
      </c>
      <c r="B4667" s="37" t="s">
        <v>10839</v>
      </c>
      <c r="C4667" s="37" t="s">
        <v>2660</v>
      </c>
      <c r="D4667" s="37" t="s">
        <v>2317</v>
      </c>
      <c r="E4667" s="38" t="s">
        <v>3851</v>
      </c>
    </row>
    <row r="4668" spans="1:5" x14ac:dyDescent="0.2">
      <c r="A4668" s="39">
        <v>40861</v>
      </c>
      <c r="B4668" s="37" t="s">
        <v>10840</v>
      </c>
      <c r="C4668" s="37" t="s">
        <v>2663</v>
      </c>
      <c r="D4668" s="37" t="s">
        <v>2317</v>
      </c>
      <c r="E4668" s="38" t="s">
        <v>10841</v>
      </c>
    </row>
    <row r="4669" spans="1:5" x14ac:dyDescent="0.2">
      <c r="A4669" s="39">
        <v>36510</v>
      </c>
      <c r="B4669" s="37" t="s">
        <v>10842</v>
      </c>
      <c r="C4669" s="37" t="s">
        <v>2316</v>
      </c>
      <c r="D4669" s="37" t="s">
        <v>2320</v>
      </c>
      <c r="E4669" s="38" t="s">
        <v>10843</v>
      </c>
    </row>
    <row r="4670" spans="1:5" x14ac:dyDescent="0.2">
      <c r="A4670" s="39">
        <v>25020</v>
      </c>
      <c r="B4670" s="37" t="s">
        <v>10844</v>
      </c>
      <c r="C4670" s="37" t="s">
        <v>2316</v>
      </c>
      <c r="D4670" s="37" t="s">
        <v>2320</v>
      </c>
      <c r="E4670" s="38" t="s">
        <v>10845</v>
      </c>
    </row>
    <row r="4671" spans="1:5" x14ac:dyDescent="0.2">
      <c r="A4671" s="39">
        <v>7622</v>
      </c>
      <c r="B4671" s="37" t="s">
        <v>10846</v>
      </c>
      <c r="C4671" s="37" t="s">
        <v>2316</v>
      </c>
      <c r="D4671" s="37" t="s">
        <v>2320</v>
      </c>
      <c r="E4671" s="38" t="s">
        <v>10847</v>
      </c>
    </row>
    <row r="4672" spans="1:5" x14ac:dyDescent="0.2">
      <c r="A4672" s="39">
        <v>7624</v>
      </c>
      <c r="B4672" s="37" t="s">
        <v>10848</v>
      </c>
      <c r="C4672" s="37" t="s">
        <v>2316</v>
      </c>
      <c r="D4672" s="37" t="s">
        <v>2317</v>
      </c>
      <c r="E4672" s="38" t="s">
        <v>10849</v>
      </c>
    </row>
    <row r="4673" spans="1:5" x14ac:dyDescent="0.2">
      <c r="A4673" s="39">
        <v>7625</v>
      </c>
      <c r="B4673" s="37" t="s">
        <v>10850</v>
      </c>
      <c r="C4673" s="37" t="s">
        <v>2316</v>
      </c>
      <c r="D4673" s="37" t="s">
        <v>2320</v>
      </c>
      <c r="E4673" s="38" t="s">
        <v>10851</v>
      </c>
    </row>
    <row r="4674" spans="1:5" x14ac:dyDescent="0.2">
      <c r="A4674" s="39">
        <v>7623</v>
      </c>
      <c r="B4674" s="37" t="s">
        <v>10852</v>
      </c>
      <c r="C4674" s="37" t="s">
        <v>2316</v>
      </c>
      <c r="D4674" s="37" t="s">
        <v>2320</v>
      </c>
      <c r="E4674" s="38" t="s">
        <v>10845</v>
      </c>
    </row>
    <row r="4675" spans="1:5" x14ac:dyDescent="0.2">
      <c r="A4675" s="39">
        <v>36508</v>
      </c>
      <c r="B4675" s="37" t="s">
        <v>10853</v>
      </c>
      <c r="C4675" s="37" t="s">
        <v>2316</v>
      </c>
      <c r="D4675" s="37" t="s">
        <v>2320</v>
      </c>
      <c r="E4675" s="38" t="s">
        <v>10854</v>
      </c>
    </row>
    <row r="4676" spans="1:5" x14ac:dyDescent="0.2">
      <c r="A4676" s="39">
        <v>36509</v>
      </c>
      <c r="B4676" s="37" t="s">
        <v>10855</v>
      </c>
      <c r="C4676" s="37" t="s">
        <v>2316</v>
      </c>
      <c r="D4676" s="37" t="s">
        <v>2320</v>
      </c>
      <c r="E4676" s="38" t="s">
        <v>10856</v>
      </c>
    </row>
    <row r="4677" spans="1:5" x14ac:dyDescent="0.2">
      <c r="A4677" s="39">
        <v>13238</v>
      </c>
      <c r="B4677" s="37" t="s">
        <v>10857</v>
      </c>
      <c r="C4677" s="37" t="s">
        <v>2316</v>
      </c>
      <c r="D4677" s="37" t="s">
        <v>2320</v>
      </c>
      <c r="E4677" s="38" t="s">
        <v>10858</v>
      </c>
    </row>
    <row r="4678" spans="1:5" x14ac:dyDescent="0.2">
      <c r="A4678" s="39">
        <v>36511</v>
      </c>
      <c r="B4678" s="37" t="s">
        <v>10859</v>
      </c>
      <c r="C4678" s="37" t="s">
        <v>2316</v>
      </c>
      <c r="D4678" s="37" t="s">
        <v>2320</v>
      </c>
      <c r="E4678" s="38" t="s">
        <v>10860</v>
      </c>
    </row>
    <row r="4679" spans="1:5" x14ac:dyDescent="0.2">
      <c r="A4679" s="39">
        <v>36515</v>
      </c>
      <c r="B4679" s="37" t="s">
        <v>10861</v>
      </c>
      <c r="C4679" s="37" t="s">
        <v>2316</v>
      </c>
      <c r="D4679" s="37" t="s">
        <v>2320</v>
      </c>
      <c r="E4679" s="38" t="s">
        <v>10862</v>
      </c>
    </row>
    <row r="4680" spans="1:5" x14ac:dyDescent="0.2">
      <c r="A4680" s="39">
        <v>10598</v>
      </c>
      <c r="B4680" s="37" t="s">
        <v>10863</v>
      </c>
      <c r="C4680" s="37" t="s">
        <v>2316</v>
      </c>
      <c r="D4680" s="37" t="s">
        <v>2320</v>
      </c>
      <c r="E4680" s="38" t="s">
        <v>10864</v>
      </c>
    </row>
    <row r="4681" spans="1:5" x14ac:dyDescent="0.2">
      <c r="A4681" s="39">
        <v>7640</v>
      </c>
      <c r="B4681" s="37" t="s">
        <v>10865</v>
      </c>
      <c r="C4681" s="37" t="s">
        <v>2316</v>
      </c>
      <c r="D4681" s="37" t="s">
        <v>2317</v>
      </c>
      <c r="E4681" s="38" t="s">
        <v>10866</v>
      </c>
    </row>
    <row r="4682" spans="1:5" x14ac:dyDescent="0.2">
      <c r="A4682" s="39">
        <v>36513</v>
      </c>
      <c r="B4682" s="37" t="s">
        <v>10867</v>
      </c>
      <c r="C4682" s="37" t="s">
        <v>2316</v>
      </c>
      <c r="D4682" s="37" t="s">
        <v>2320</v>
      </c>
      <c r="E4682" s="38" t="s">
        <v>10868</v>
      </c>
    </row>
    <row r="4683" spans="1:5" x14ac:dyDescent="0.2">
      <c r="A4683" s="39">
        <v>36514</v>
      </c>
      <c r="B4683" s="37" t="s">
        <v>10869</v>
      </c>
      <c r="C4683" s="37" t="s">
        <v>2316</v>
      </c>
      <c r="D4683" s="37" t="s">
        <v>2320</v>
      </c>
      <c r="E4683" s="38" t="s">
        <v>10870</v>
      </c>
    </row>
    <row r="4684" spans="1:5" x14ac:dyDescent="0.2">
      <c r="A4684" s="39">
        <v>11572</v>
      </c>
      <c r="B4684" s="37" t="s">
        <v>10871</v>
      </c>
      <c r="C4684" s="37" t="s">
        <v>2316</v>
      </c>
      <c r="D4684" s="37" t="s">
        <v>2320</v>
      </c>
      <c r="E4684" s="38" t="s">
        <v>10872</v>
      </c>
    </row>
    <row r="4685" spans="1:5" x14ac:dyDescent="0.2">
      <c r="A4685" s="39">
        <v>36149</v>
      </c>
      <c r="B4685" s="37" t="s">
        <v>10873</v>
      </c>
      <c r="C4685" s="37" t="s">
        <v>2316</v>
      </c>
      <c r="D4685" s="37" t="s">
        <v>2320</v>
      </c>
      <c r="E4685" s="38" t="s">
        <v>10874</v>
      </c>
    </row>
    <row r="4686" spans="1:5" x14ac:dyDescent="0.2">
      <c r="A4686" s="39">
        <v>42407</v>
      </c>
      <c r="B4686" s="37" t="s">
        <v>10875</v>
      </c>
      <c r="C4686" s="37" t="s">
        <v>2336</v>
      </c>
      <c r="D4686" s="37" t="s">
        <v>2320</v>
      </c>
      <c r="E4686" s="38" t="s">
        <v>7077</v>
      </c>
    </row>
    <row r="4687" spans="1:5" x14ac:dyDescent="0.2">
      <c r="A4687" s="39">
        <v>11581</v>
      </c>
      <c r="B4687" s="37" t="s">
        <v>10876</v>
      </c>
      <c r="C4687" s="37" t="s">
        <v>2336</v>
      </c>
      <c r="D4687" s="37" t="s">
        <v>2320</v>
      </c>
      <c r="E4687" s="38" t="s">
        <v>10877</v>
      </c>
    </row>
    <row r="4688" spans="1:5" x14ac:dyDescent="0.2">
      <c r="A4688" s="39">
        <v>43605</v>
      </c>
      <c r="B4688" s="37" t="s">
        <v>10878</v>
      </c>
      <c r="C4688" s="37" t="s">
        <v>2336</v>
      </c>
      <c r="D4688" s="37" t="s">
        <v>2320</v>
      </c>
      <c r="E4688" s="38" t="s">
        <v>10879</v>
      </c>
    </row>
    <row r="4689" spans="1:5" x14ac:dyDescent="0.2">
      <c r="A4689" s="39">
        <v>11580</v>
      </c>
      <c r="B4689" s="37" t="s">
        <v>10880</v>
      </c>
      <c r="C4689" s="37" t="s">
        <v>2336</v>
      </c>
      <c r="D4689" s="37" t="s">
        <v>2320</v>
      </c>
      <c r="E4689" s="38" t="s">
        <v>5378</v>
      </c>
    </row>
    <row r="4690" spans="1:5" x14ac:dyDescent="0.2">
      <c r="A4690" s="39">
        <v>10743</v>
      </c>
      <c r="B4690" s="37" t="s">
        <v>10881</v>
      </c>
      <c r="C4690" s="37" t="s">
        <v>2316</v>
      </c>
      <c r="D4690" s="37" t="s">
        <v>2320</v>
      </c>
      <c r="E4690" s="38" t="s">
        <v>10882</v>
      </c>
    </row>
    <row r="4691" spans="1:5" x14ac:dyDescent="0.2">
      <c r="A4691" s="39">
        <v>39848</v>
      </c>
      <c r="B4691" s="37" t="s">
        <v>10883</v>
      </c>
      <c r="C4691" s="37" t="s">
        <v>2336</v>
      </c>
      <c r="D4691" s="37" t="s">
        <v>2320</v>
      </c>
      <c r="E4691" s="38" t="s">
        <v>10884</v>
      </c>
    </row>
    <row r="4692" spans="1:5" x14ac:dyDescent="0.2">
      <c r="A4692" s="39">
        <v>20999</v>
      </c>
      <c r="B4692" s="37" t="s">
        <v>10885</v>
      </c>
      <c r="C4692" s="37" t="s">
        <v>2336</v>
      </c>
      <c r="D4692" s="37" t="s">
        <v>2320</v>
      </c>
      <c r="E4692" s="38" t="s">
        <v>10886</v>
      </c>
    </row>
    <row r="4693" spans="1:5" x14ac:dyDescent="0.2">
      <c r="A4693" s="39">
        <v>21001</v>
      </c>
      <c r="B4693" s="37" t="s">
        <v>10887</v>
      </c>
      <c r="C4693" s="37" t="s">
        <v>2336</v>
      </c>
      <c r="D4693" s="37" t="s">
        <v>2317</v>
      </c>
      <c r="E4693" s="38" t="s">
        <v>10888</v>
      </c>
    </row>
    <row r="4694" spans="1:5" x14ac:dyDescent="0.2">
      <c r="A4694" s="39">
        <v>21003</v>
      </c>
      <c r="B4694" s="37" t="s">
        <v>10889</v>
      </c>
      <c r="C4694" s="37" t="s">
        <v>2336</v>
      </c>
      <c r="D4694" s="37" t="s">
        <v>2320</v>
      </c>
      <c r="E4694" s="38" t="s">
        <v>10890</v>
      </c>
    </row>
    <row r="4695" spans="1:5" x14ac:dyDescent="0.2">
      <c r="A4695" s="39">
        <v>21006</v>
      </c>
      <c r="B4695" s="37" t="s">
        <v>10891</v>
      </c>
      <c r="C4695" s="37" t="s">
        <v>2336</v>
      </c>
      <c r="D4695" s="37" t="s">
        <v>2320</v>
      </c>
      <c r="E4695" s="38" t="s">
        <v>10892</v>
      </c>
    </row>
    <row r="4696" spans="1:5" x14ac:dyDescent="0.2">
      <c r="A4696" s="39">
        <v>21019</v>
      </c>
      <c r="B4696" s="37" t="s">
        <v>10893</v>
      </c>
      <c r="C4696" s="37" t="s">
        <v>2336</v>
      </c>
      <c r="D4696" s="37" t="s">
        <v>2320</v>
      </c>
      <c r="E4696" s="38" t="s">
        <v>10894</v>
      </c>
    </row>
    <row r="4697" spans="1:5" x14ac:dyDescent="0.2">
      <c r="A4697" s="39">
        <v>21021</v>
      </c>
      <c r="B4697" s="37" t="s">
        <v>10895</v>
      </c>
      <c r="C4697" s="37" t="s">
        <v>2336</v>
      </c>
      <c r="D4697" s="37" t="s">
        <v>2320</v>
      </c>
      <c r="E4697" s="38" t="s">
        <v>10896</v>
      </c>
    </row>
    <row r="4698" spans="1:5" x14ac:dyDescent="0.2">
      <c r="A4698" s="39">
        <v>21024</v>
      </c>
      <c r="B4698" s="37" t="s">
        <v>10897</v>
      </c>
      <c r="C4698" s="37" t="s">
        <v>2336</v>
      </c>
      <c r="D4698" s="37" t="s">
        <v>2320</v>
      </c>
      <c r="E4698" s="38" t="s">
        <v>10898</v>
      </c>
    </row>
    <row r="4699" spans="1:5" x14ac:dyDescent="0.2">
      <c r="A4699" s="39">
        <v>40624</v>
      </c>
      <c r="B4699" s="37" t="s">
        <v>10899</v>
      </c>
      <c r="C4699" s="37" t="s">
        <v>2336</v>
      </c>
      <c r="D4699" s="37" t="s">
        <v>2320</v>
      </c>
      <c r="E4699" s="38" t="s">
        <v>9498</v>
      </c>
    </row>
    <row r="4700" spans="1:5" x14ac:dyDescent="0.2">
      <c r="A4700" s="39">
        <v>42575</v>
      </c>
      <c r="B4700" s="37" t="s">
        <v>10900</v>
      </c>
      <c r="C4700" s="37" t="s">
        <v>2336</v>
      </c>
      <c r="D4700" s="37" t="s">
        <v>2320</v>
      </c>
      <c r="E4700" s="38" t="s">
        <v>10901</v>
      </c>
    </row>
    <row r="4701" spans="1:5" x14ac:dyDescent="0.2">
      <c r="A4701" s="39">
        <v>13127</v>
      </c>
      <c r="B4701" s="37" t="s">
        <v>10902</v>
      </c>
      <c r="C4701" s="37" t="s">
        <v>2336</v>
      </c>
      <c r="D4701" s="37" t="s">
        <v>2320</v>
      </c>
      <c r="E4701" s="38" t="s">
        <v>10903</v>
      </c>
    </row>
    <row r="4702" spans="1:5" x14ac:dyDescent="0.2">
      <c r="A4702" s="39">
        <v>13137</v>
      </c>
      <c r="B4702" s="37" t="s">
        <v>10904</v>
      </c>
      <c r="C4702" s="37" t="s">
        <v>2336</v>
      </c>
      <c r="D4702" s="37" t="s">
        <v>2320</v>
      </c>
      <c r="E4702" s="38" t="s">
        <v>10905</v>
      </c>
    </row>
    <row r="4703" spans="1:5" x14ac:dyDescent="0.2">
      <c r="A4703" s="39">
        <v>42574</v>
      </c>
      <c r="B4703" s="37" t="s">
        <v>10906</v>
      </c>
      <c r="C4703" s="37" t="s">
        <v>2336</v>
      </c>
      <c r="D4703" s="37" t="s">
        <v>2320</v>
      </c>
      <c r="E4703" s="38" t="s">
        <v>10907</v>
      </c>
    </row>
    <row r="4704" spans="1:5" x14ac:dyDescent="0.2">
      <c r="A4704" s="39">
        <v>20989</v>
      </c>
      <c r="B4704" s="37" t="s">
        <v>10908</v>
      </c>
      <c r="C4704" s="37" t="s">
        <v>2336</v>
      </c>
      <c r="D4704" s="37" t="s">
        <v>2320</v>
      </c>
      <c r="E4704" s="38" t="s">
        <v>10909</v>
      </c>
    </row>
    <row r="4705" spans="1:5" x14ac:dyDescent="0.2">
      <c r="A4705" s="39">
        <v>21147</v>
      </c>
      <c r="B4705" s="37" t="s">
        <v>10910</v>
      </c>
      <c r="C4705" s="37" t="s">
        <v>2336</v>
      </c>
      <c r="D4705" s="37" t="s">
        <v>2320</v>
      </c>
      <c r="E4705" s="38" t="s">
        <v>10911</v>
      </c>
    </row>
    <row r="4706" spans="1:5" x14ac:dyDescent="0.2">
      <c r="A4706" s="39">
        <v>21148</v>
      </c>
      <c r="B4706" s="37" t="s">
        <v>10912</v>
      </c>
      <c r="C4706" s="37" t="s">
        <v>2336</v>
      </c>
      <c r="D4706" s="37" t="s">
        <v>2317</v>
      </c>
      <c r="E4706" s="38" t="s">
        <v>10913</v>
      </c>
    </row>
    <row r="4707" spans="1:5" x14ac:dyDescent="0.2">
      <c r="A4707" s="39">
        <v>20984</v>
      </c>
      <c r="B4707" s="37" t="s">
        <v>10914</v>
      </c>
      <c r="C4707" s="37" t="s">
        <v>2336</v>
      </c>
      <c r="D4707" s="37" t="s">
        <v>2320</v>
      </c>
      <c r="E4707" s="38" t="s">
        <v>10915</v>
      </c>
    </row>
    <row r="4708" spans="1:5" x14ac:dyDescent="0.2">
      <c r="A4708" s="39">
        <v>13042</v>
      </c>
      <c r="B4708" s="37" t="s">
        <v>10916</v>
      </c>
      <c r="C4708" s="37" t="s">
        <v>2336</v>
      </c>
      <c r="D4708" s="37" t="s">
        <v>2320</v>
      </c>
      <c r="E4708" s="38" t="s">
        <v>10917</v>
      </c>
    </row>
    <row r="4709" spans="1:5" x14ac:dyDescent="0.2">
      <c r="A4709" s="39">
        <v>21150</v>
      </c>
      <c r="B4709" s="37" t="s">
        <v>10918</v>
      </c>
      <c r="C4709" s="37" t="s">
        <v>2336</v>
      </c>
      <c r="D4709" s="37" t="s">
        <v>2320</v>
      </c>
      <c r="E4709" s="38" t="s">
        <v>10919</v>
      </c>
    </row>
    <row r="4710" spans="1:5" x14ac:dyDescent="0.2">
      <c r="A4710" s="39">
        <v>13141</v>
      </c>
      <c r="B4710" s="37" t="s">
        <v>10920</v>
      </c>
      <c r="C4710" s="37" t="s">
        <v>2336</v>
      </c>
      <c r="D4710" s="37" t="s">
        <v>2320</v>
      </c>
      <c r="E4710" s="38" t="s">
        <v>10921</v>
      </c>
    </row>
    <row r="4711" spans="1:5" x14ac:dyDescent="0.2">
      <c r="A4711" s="39">
        <v>42576</v>
      </c>
      <c r="B4711" s="37" t="s">
        <v>10922</v>
      </c>
      <c r="C4711" s="37" t="s">
        <v>2336</v>
      </c>
      <c r="D4711" s="37" t="s">
        <v>2320</v>
      </c>
      <c r="E4711" s="38" t="s">
        <v>10923</v>
      </c>
    </row>
    <row r="4712" spans="1:5" x14ac:dyDescent="0.2">
      <c r="A4712" s="39">
        <v>21151</v>
      </c>
      <c r="B4712" s="37" t="s">
        <v>10924</v>
      </c>
      <c r="C4712" s="37" t="s">
        <v>2336</v>
      </c>
      <c r="D4712" s="37" t="s">
        <v>2320</v>
      </c>
      <c r="E4712" s="38" t="s">
        <v>10925</v>
      </c>
    </row>
    <row r="4713" spans="1:5" x14ac:dyDescent="0.2">
      <c r="A4713" s="39">
        <v>13142</v>
      </c>
      <c r="B4713" s="37" t="s">
        <v>10926</v>
      </c>
      <c r="C4713" s="37" t="s">
        <v>2336</v>
      </c>
      <c r="D4713" s="37" t="s">
        <v>2320</v>
      </c>
      <c r="E4713" s="38" t="s">
        <v>10927</v>
      </c>
    </row>
    <row r="4714" spans="1:5" x14ac:dyDescent="0.2">
      <c r="A4714" s="39">
        <v>42577</v>
      </c>
      <c r="B4714" s="37" t="s">
        <v>10928</v>
      </c>
      <c r="C4714" s="37" t="s">
        <v>2336</v>
      </c>
      <c r="D4714" s="37" t="s">
        <v>2320</v>
      </c>
      <c r="E4714" s="38" t="s">
        <v>10929</v>
      </c>
    </row>
    <row r="4715" spans="1:5" x14ac:dyDescent="0.2">
      <c r="A4715" s="39">
        <v>20994</v>
      </c>
      <c r="B4715" s="37" t="s">
        <v>10930</v>
      </c>
      <c r="C4715" s="37" t="s">
        <v>2336</v>
      </c>
      <c r="D4715" s="37" t="s">
        <v>2320</v>
      </c>
      <c r="E4715" s="38" t="s">
        <v>10931</v>
      </c>
    </row>
    <row r="4716" spans="1:5" x14ac:dyDescent="0.2">
      <c r="A4716" s="39">
        <v>7672</v>
      </c>
      <c r="B4716" s="37" t="s">
        <v>10932</v>
      </c>
      <c r="C4716" s="37" t="s">
        <v>2336</v>
      </c>
      <c r="D4716" s="37" t="s">
        <v>2320</v>
      </c>
      <c r="E4716" s="38" t="s">
        <v>10933</v>
      </c>
    </row>
    <row r="4717" spans="1:5" x14ac:dyDescent="0.2">
      <c r="A4717" s="39">
        <v>20995</v>
      </c>
      <c r="B4717" s="37" t="s">
        <v>10934</v>
      </c>
      <c r="C4717" s="37" t="s">
        <v>2336</v>
      </c>
      <c r="D4717" s="37" t="s">
        <v>2320</v>
      </c>
      <c r="E4717" s="38" t="s">
        <v>10935</v>
      </c>
    </row>
    <row r="4718" spans="1:5" x14ac:dyDescent="0.2">
      <c r="A4718" s="39">
        <v>7690</v>
      </c>
      <c r="B4718" s="37" t="s">
        <v>10936</v>
      </c>
      <c r="C4718" s="37" t="s">
        <v>2336</v>
      </c>
      <c r="D4718" s="37" t="s">
        <v>2320</v>
      </c>
      <c r="E4718" s="38" t="s">
        <v>10937</v>
      </c>
    </row>
    <row r="4719" spans="1:5" x14ac:dyDescent="0.2">
      <c r="A4719" s="39">
        <v>20980</v>
      </c>
      <c r="B4719" s="37" t="s">
        <v>10938</v>
      </c>
      <c r="C4719" s="37" t="s">
        <v>2336</v>
      </c>
      <c r="D4719" s="37" t="s">
        <v>2320</v>
      </c>
      <c r="E4719" s="38" t="s">
        <v>10939</v>
      </c>
    </row>
    <row r="4720" spans="1:5" x14ac:dyDescent="0.2">
      <c r="A4720" s="39">
        <v>7661</v>
      </c>
      <c r="B4720" s="37" t="s">
        <v>10940</v>
      </c>
      <c r="C4720" s="37" t="s">
        <v>2336</v>
      </c>
      <c r="D4720" s="37" t="s">
        <v>2320</v>
      </c>
      <c r="E4720" s="38" t="s">
        <v>10941</v>
      </c>
    </row>
    <row r="4721" spans="1:5" x14ac:dyDescent="0.2">
      <c r="A4721" s="39">
        <v>21016</v>
      </c>
      <c r="B4721" s="37" t="s">
        <v>10942</v>
      </c>
      <c r="C4721" s="37" t="s">
        <v>2336</v>
      </c>
      <c r="D4721" s="37" t="s">
        <v>2320</v>
      </c>
      <c r="E4721" s="38" t="s">
        <v>10943</v>
      </c>
    </row>
    <row r="4722" spans="1:5" x14ac:dyDescent="0.2">
      <c r="A4722" s="39">
        <v>21008</v>
      </c>
      <c r="B4722" s="37" t="s">
        <v>10944</v>
      </c>
      <c r="C4722" s="37" t="s">
        <v>2336</v>
      </c>
      <c r="D4722" s="37" t="s">
        <v>2320</v>
      </c>
      <c r="E4722" s="38" t="s">
        <v>10945</v>
      </c>
    </row>
    <row r="4723" spans="1:5" x14ac:dyDescent="0.2">
      <c r="A4723" s="39">
        <v>21009</v>
      </c>
      <c r="B4723" s="37" t="s">
        <v>10946</v>
      </c>
      <c r="C4723" s="37" t="s">
        <v>2336</v>
      </c>
      <c r="D4723" s="37" t="s">
        <v>2320</v>
      </c>
      <c r="E4723" s="38" t="s">
        <v>10947</v>
      </c>
    </row>
    <row r="4724" spans="1:5" x14ac:dyDescent="0.2">
      <c r="A4724" s="39">
        <v>21010</v>
      </c>
      <c r="B4724" s="37" t="s">
        <v>10948</v>
      </c>
      <c r="C4724" s="37" t="s">
        <v>2336</v>
      </c>
      <c r="D4724" s="37" t="s">
        <v>2317</v>
      </c>
      <c r="E4724" s="38" t="s">
        <v>10949</v>
      </c>
    </row>
    <row r="4725" spans="1:5" x14ac:dyDescent="0.2">
      <c r="A4725" s="39">
        <v>21011</v>
      </c>
      <c r="B4725" s="37" t="s">
        <v>10950</v>
      </c>
      <c r="C4725" s="37" t="s">
        <v>2336</v>
      </c>
      <c r="D4725" s="37" t="s">
        <v>2320</v>
      </c>
      <c r="E4725" s="38" t="s">
        <v>10951</v>
      </c>
    </row>
    <row r="4726" spans="1:5" x14ac:dyDescent="0.2">
      <c r="A4726" s="39">
        <v>21012</v>
      </c>
      <c r="B4726" s="37" t="s">
        <v>10952</v>
      </c>
      <c r="C4726" s="37" t="s">
        <v>2336</v>
      </c>
      <c r="D4726" s="37" t="s">
        <v>2320</v>
      </c>
      <c r="E4726" s="38" t="s">
        <v>10953</v>
      </c>
    </row>
    <row r="4727" spans="1:5" x14ac:dyDescent="0.2">
      <c r="A4727" s="39">
        <v>21013</v>
      </c>
      <c r="B4727" s="37" t="s">
        <v>10954</v>
      </c>
      <c r="C4727" s="37" t="s">
        <v>2336</v>
      </c>
      <c r="D4727" s="37" t="s">
        <v>2320</v>
      </c>
      <c r="E4727" s="38" t="s">
        <v>10955</v>
      </c>
    </row>
    <row r="4728" spans="1:5" x14ac:dyDescent="0.2">
      <c r="A4728" s="39">
        <v>21014</v>
      </c>
      <c r="B4728" s="37" t="s">
        <v>10956</v>
      </c>
      <c r="C4728" s="37" t="s">
        <v>2336</v>
      </c>
      <c r="D4728" s="37" t="s">
        <v>2320</v>
      </c>
      <c r="E4728" s="38" t="s">
        <v>10957</v>
      </c>
    </row>
    <row r="4729" spans="1:5" x14ac:dyDescent="0.2">
      <c r="A4729" s="39">
        <v>21015</v>
      </c>
      <c r="B4729" s="37" t="s">
        <v>10958</v>
      </c>
      <c r="C4729" s="37" t="s">
        <v>2336</v>
      </c>
      <c r="D4729" s="37" t="s">
        <v>2320</v>
      </c>
      <c r="E4729" s="38" t="s">
        <v>10959</v>
      </c>
    </row>
    <row r="4730" spans="1:5" x14ac:dyDescent="0.2">
      <c r="A4730" s="39">
        <v>7697</v>
      </c>
      <c r="B4730" s="37" t="s">
        <v>10960</v>
      </c>
      <c r="C4730" s="37" t="s">
        <v>2336</v>
      </c>
      <c r="D4730" s="37" t="s">
        <v>2320</v>
      </c>
      <c r="E4730" s="38" t="s">
        <v>10961</v>
      </c>
    </row>
    <row r="4731" spans="1:5" x14ac:dyDescent="0.2">
      <c r="A4731" s="39">
        <v>7698</v>
      </c>
      <c r="B4731" s="37" t="s">
        <v>10962</v>
      </c>
      <c r="C4731" s="37" t="s">
        <v>2336</v>
      </c>
      <c r="D4731" s="37" t="s">
        <v>2320</v>
      </c>
      <c r="E4731" s="38" t="s">
        <v>10963</v>
      </c>
    </row>
    <row r="4732" spans="1:5" x14ac:dyDescent="0.2">
      <c r="A4732" s="39">
        <v>7691</v>
      </c>
      <c r="B4732" s="37" t="s">
        <v>10964</v>
      </c>
      <c r="C4732" s="37" t="s">
        <v>2336</v>
      </c>
      <c r="D4732" s="37" t="s">
        <v>2320</v>
      </c>
      <c r="E4732" s="38" t="s">
        <v>10965</v>
      </c>
    </row>
    <row r="4733" spans="1:5" x14ac:dyDescent="0.2">
      <c r="A4733" s="39">
        <v>40626</v>
      </c>
      <c r="B4733" s="37" t="s">
        <v>10966</v>
      </c>
      <c r="C4733" s="37" t="s">
        <v>2336</v>
      </c>
      <c r="D4733" s="37" t="s">
        <v>2320</v>
      </c>
      <c r="E4733" s="38" t="s">
        <v>5185</v>
      </c>
    </row>
    <row r="4734" spans="1:5" x14ac:dyDescent="0.2">
      <c r="A4734" s="39">
        <v>7701</v>
      </c>
      <c r="B4734" s="37" t="s">
        <v>10967</v>
      </c>
      <c r="C4734" s="37" t="s">
        <v>2336</v>
      </c>
      <c r="D4734" s="37" t="s">
        <v>2320</v>
      </c>
      <c r="E4734" s="38" t="s">
        <v>10968</v>
      </c>
    </row>
    <row r="4735" spans="1:5" x14ac:dyDescent="0.2">
      <c r="A4735" s="39">
        <v>7696</v>
      </c>
      <c r="B4735" s="37" t="s">
        <v>10969</v>
      </c>
      <c r="C4735" s="37" t="s">
        <v>2336</v>
      </c>
      <c r="D4735" s="37" t="s">
        <v>2320</v>
      </c>
      <c r="E4735" s="38" t="s">
        <v>10970</v>
      </c>
    </row>
    <row r="4736" spans="1:5" x14ac:dyDescent="0.2">
      <c r="A4736" s="39">
        <v>7700</v>
      </c>
      <c r="B4736" s="37" t="s">
        <v>10971</v>
      </c>
      <c r="C4736" s="37" t="s">
        <v>2336</v>
      </c>
      <c r="D4736" s="37" t="s">
        <v>2320</v>
      </c>
      <c r="E4736" s="38" t="s">
        <v>10195</v>
      </c>
    </row>
    <row r="4737" spans="1:5" x14ac:dyDescent="0.2">
      <c r="A4737" s="39">
        <v>7694</v>
      </c>
      <c r="B4737" s="37" t="s">
        <v>10972</v>
      </c>
      <c r="C4737" s="37" t="s">
        <v>2336</v>
      </c>
      <c r="D4737" s="37" t="s">
        <v>2320</v>
      </c>
      <c r="E4737" s="38" t="s">
        <v>10973</v>
      </c>
    </row>
    <row r="4738" spans="1:5" x14ac:dyDescent="0.2">
      <c r="A4738" s="39">
        <v>7693</v>
      </c>
      <c r="B4738" s="37" t="s">
        <v>10974</v>
      </c>
      <c r="C4738" s="37" t="s">
        <v>2336</v>
      </c>
      <c r="D4738" s="37" t="s">
        <v>2320</v>
      </c>
      <c r="E4738" s="38" t="s">
        <v>10975</v>
      </c>
    </row>
    <row r="4739" spans="1:5" x14ac:dyDescent="0.2">
      <c r="A4739" s="39">
        <v>7692</v>
      </c>
      <c r="B4739" s="37" t="s">
        <v>10976</v>
      </c>
      <c r="C4739" s="37" t="s">
        <v>2336</v>
      </c>
      <c r="D4739" s="37" t="s">
        <v>2320</v>
      </c>
      <c r="E4739" s="38" t="s">
        <v>10977</v>
      </c>
    </row>
    <row r="4740" spans="1:5" x14ac:dyDescent="0.2">
      <c r="A4740" s="39">
        <v>7695</v>
      </c>
      <c r="B4740" s="37" t="s">
        <v>10978</v>
      </c>
      <c r="C4740" s="37" t="s">
        <v>2336</v>
      </c>
      <c r="D4740" s="37" t="s">
        <v>2320</v>
      </c>
      <c r="E4740" s="38" t="s">
        <v>10979</v>
      </c>
    </row>
    <row r="4741" spans="1:5" x14ac:dyDescent="0.2">
      <c r="A4741" s="39">
        <v>13356</v>
      </c>
      <c r="B4741" s="37" t="s">
        <v>10980</v>
      </c>
      <c r="C4741" s="37" t="s">
        <v>2336</v>
      </c>
      <c r="D4741" s="37" t="s">
        <v>2320</v>
      </c>
      <c r="E4741" s="38" t="s">
        <v>10981</v>
      </c>
    </row>
    <row r="4742" spans="1:5" x14ac:dyDescent="0.2">
      <c r="A4742" s="39">
        <v>36365</v>
      </c>
      <c r="B4742" s="37" t="s">
        <v>10982</v>
      </c>
      <c r="C4742" s="37" t="s">
        <v>2336</v>
      </c>
      <c r="D4742" s="37" t="s">
        <v>2317</v>
      </c>
      <c r="E4742" s="38" t="s">
        <v>10983</v>
      </c>
    </row>
    <row r="4743" spans="1:5" x14ac:dyDescent="0.2">
      <c r="A4743" s="39">
        <v>41930</v>
      </c>
      <c r="B4743" s="37" t="s">
        <v>10984</v>
      </c>
      <c r="C4743" s="37" t="s">
        <v>2336</v>
      </c>
      <c r="D4743" s="37" t="s">
        <v>2320</v>
      </c>
      <c r="E4743" s="38" t="s">
        <v>10985</v>
      </c>
    </row>
    <row r="4744" spans="1:5" x14ac:dyDescent="0.2">
      <c r="A4744" s="39">
        <v>41931</v>
      </c>
      <c r="B4744" s="37" t="s">
        <v>10986</v>
      </c>
      <c r="C4744" s="37" t="s">
        <v>2336</v>
      </c>
      <c r="D4744" s="37" t="s">
        <v>2320</v>
      </c>
      <c r="E4744" s="38" t="s">
        <v>10987</v>
      </c>
    </row>
    <row r="4745" spans="1:5" x14ac:dyDescent="0.2">
      <c r="A4745" s="39">
        <v>41932</v>
      </c>
      <c r="B4745" s="37" t="s">
        <v>10988</v>
      </c>
      <c r="C4745" s="37" t="s">
        <v>2336</v>
      </c>
      <c r="D4745" s="37" t="s">
        <v>2320</v>
      </c>
      <c r="E4745" s="38" t="s">
        <v>10989</v>
      </c>
    </row>
    <row r="4746" spans="1:5" x14ac:dyDescent="0.2">
      <c r="A4746" s="39">
        <v>41933</v>
      </c>
      <c r="B4746" s="37" t="s">
        <v>10990</v>
      </c>
      <c r="C4746" s="37" t="s">
        <v>2336</v>
      </c>
      <c r="D4746" s="37" t="s">
        <v>2320</v>
      </c>
      <c r="E4746" s="38" t="s">
        <v>10991</v>
      </c>
    </row>
    <row r="4747" spans="1:5" x14ac:dyDescent="0.2">
      <c r="A4747" s="39">
        <v>41934</v>
      </c>
      <c r="B4747" s="37" t="s">
        <v>10992</v>
      </c>
      <c r="C4747" s="37" t="s">
        <v>2336</v>
      </c>
      <c r="D4747" s="37" t="s">
        <v>2320</v>
      </c>
      <c r="E4747" s="38" t="s">
        <v>10993</v>
      </c>
    </row>
    <row r="4748" spans="1:5" x14ac:dyDescent="0.2">
      <c r="A4748" s="39">
        <v>41936</v>
      </c>
      <c r="B4748" s="37" t="s">
        <v>10994</v>
      </c>
      <c r="C4748" s="37" t="s">
        <v>2336</v>
      </c>
      <c r="D4748" s="37" t="s">
        <v>2320</v>
      </c>
      <c r="E4748" s="38" t="s">
        <v>10995</v>
      </c>
    </row>
    <row r="4749" spans="1:5" x14ac:dyDescent="0.2">
      <c r="A4749" s="39">
        <v>44812</v>
      </c>
      <c r="B4749" s="37" t="s">
        <v>10996</v>
      </c>
      <c r="C4749" s="37" t="s">
        <v>2336</v>
      </c>
      <c r="D4749" s="37" t="s">
        <v>2320</v>
      </c>
      <c r="E4749" s="38" t="s">
        <v>10997</v>
      </c>
    </row>
    <row r="4750" spans="1:5" x14ac:dyDescent="0.2">
      <c r="A4750" s="39">
        <v>41785</v>
      </c>
      <c r="B4750" s="37" t="s">
        <v>10998</v>
      </c>
      <c r="C4750" s="37" t="s">
        <v>2336</v>
      </c>
      <c r="D4750" s="37" t="s">
        <v>2320</v>
      </c>
      <c r="E4750" s="38" t="s">
        <v>10999</v>
      </c>
    </row>
    <row r="4751" spans="1:5" x14ac:dyDescent="0.2">
      <c r="A4751" s="39">
        <v>41781</v>
      </c>
      <c r="B4751" s="37" t="s">
        <v>11000</v>
      </c>
      <c r="C4751" s="37" t="s">
        <v>2336</v>
      </c>
      <c r="D4751" s="37" t="s">
        <v>2320</v>
      </c>
      <c r="E4751" s="38" t="s">
        <v>11001</v>
      </c>
    </row>
    <row r="4752" spans="1:5" x14ac:dyDescent="0.2">
      <c r="A4752" s="39">
        <v>41783</v>
      </c>
      <c r="B4752" s="37" t="s">
        <v>11002</v>
      </c>
      <c r="C4752" s="37" t="s">
        <v>2336</v>
      </c>
      <c r="D4752" s="37" t="s">
        <v>2320</v>
      </c>
      <c r="E4752" s="38" t="s">
        <v>11003</v>
      </c>
    </row>
    <row r="4753" spans="1:5" x14ac:dyDescent="0.2">
      <c r="A4753" s="39">
        <v>41786</v>
      </c>
      <c r="B4753" s="37" t="s">
        <v>11004</v>
      </c>
      <c r="C4753" s="37" t="s">
        <v>2336</v>
      </c>
      <c r="D4753" s="37" t="s">
        <v>2320</v>
      </c>
      <c r="E4753" s="38" t="s">
        <v>11005</v>
      </c>
    </row>
    <row r="4754" spans="1:5" x14ac:dyDescent="0.2">
      <c r="A4754" s="39">
        <v>41779</v>
      </c>
      <c r="B4754" s="37" t="s">
        <v>11006</v>
      </c>
      <c r="C4754" s="37" t="s">
        <v>2336</v>
      </c>
      <c r="D4754" s="37" t="s">
        <v>2320</v>
      </c>
      <c r="E4754" s="38" t="s">
        <v>11007</v>
      </c>
    </row>
    <row r="4755" spans="1:5" x14ac:dyDescent="0.2">
      <c r="A4755" s="39">
        <v>41780</v>
      </c>
      <c r="B4755" s="37" t="s">
        <v>11008</v>
      </c>
      <c r="C4755" s="37" t="s">
        <v>2336</v>
      </c>
      <c r="D4755" s="37" t="s">
        <v>2320</v>
      </c>
      <c r="E4755" s="38" t="s">
        <v>11009</v>
      </c>
    </row>
    <row r="4756" spans="1:5" x14ac:dyDescent="0.2">
      <c r="A4756" s="39">
        <v>41782</v>
      </c>
      <c r="B4756" s="37" t="s">
        <v>11010</v>
      </c>
      <c r="C4756" s="37" t="s">
        <v>2336</v>
      </c>
      <c r="D4756" s="37" t="s">
        <v>2320</v>
      </c>
      <c r="E4756" s="38" t="s">
        <v>11011</v>
      </c>
    </row>
    <row r="4757" spans="1:5" x14ac:dyDescent="0.2">
      <c r="A4757" s="39">
        <v>38130</v>
      </c>
      <c r="B4757" s="37" t="s">
        <v>11012</v>
      </c>
      <c r="C4757" s="37" t="s">
        <v>2336</v>
      </c>
      <c r="D4757" s="37" t="s">
        <v>2320</v>
      </c>
      <c r="E4757" s="38" t="s">
        <v>11013</v>
      </c>
    </row>
    <row r="4758" spans="1:5" x14ac:dyDescent="0.2">
      <c r="A4758" s="39">
        <v>21123</v>
      </c>
      <c r="B4758" s="37" t="s">
        <v>11014</v>
      </c>
      <c r="C4758" s="37" t="s">
        <v>2336</v>
      </c>
      <c r="D4758" s="37" t="s">
        <v>2317</v>
      </c>
      <c r="E4758" s="38" t="s">
        <v>11015</v>
      </c>
    </row>
    <row r="4759" spans="1:5" x14ac:dyDescent="0.2">
      <c r="A4759" s="39">
        <v>21124</v>
      </c>
      <c r="B4759" s="37" t="s">
        <v>11016</v>
      </c>
      <c r="C4759" s="37" t="s">
        <v>2336</v>
      </c>
      <c r="D4759" s="37" t="s">
        <v>2320</v>
      </c>
      <c r="E4759" s="38" t="s">
        <v>11017</v>
      </c>
    </row>
    <row r="4760" spans="1:5" x14ac:dyDescent="0.2">
      <c r="A4760" s="39">
        <v>21125</v>
      </c>
      <c r="B4760" s="37" t="s">
        <v>11018</v>
      </c>
      <c r="C4760" s="37" t="s">
        <v>2336</v>
      </c>
      <c r="D4760" s="37" t="s">
        <v>2320</v>
      </c>
      <c r="E4760" s="38" t="s">
        <v>11019</v>
      </c>
    </row>
    <row r="4761" spans="1:5" x14ac:dyDescent="0.2">
      <c r="A4761" s="39">
        <v>38028</v>
      </c>
      <c r="B4761" s="37" t="s">
        <v>11020</v>
      </c>
      <c r="C4761" s="37" t="s">
        <v>2336</v>
      </c>
      <c r="D4761" s="37" t="s">
        <v>2320</v>
      </c>
      <c r="E4761" s="38" t="s">
        <v>11021</v>
      </c>
    </row>
    <row r="4762" spans="1:5" x14ac:dyDescent="0.2">
      <c r="A4762" s="39">
        <v>38029</v>
      </c>
      <c r="B4762" s="37" t="s">
        <v>11022</v>
      </c>
      <c r="C4762" s="37" t="s">
        <v>2336</v>
      </c>
      <c r="D4762" s="37" t="s">
        <v>2320</v>
      </c>
      <c r="E4762" s="38" t="s">
        <v>11023</v>
      </c>
    </row>
    <row r="4763" spans="1:5" x14ac:dyDescent="0.2">
      <c r="A4763" s="39">
        <v>38030</v>
      </c>
      <c r="B4763" s="37" t="s">
        <v>11024</v>
      </c>
      <c r="C4763" s="37" t="s">
        <v>2336</v>
      </c>
      <c r="D4763" s="37" t="s">
        <v>2320</v>
      </c>
      <c r="E4763" s="38" t="s">
        <v>11025</v>
      </c>
    </row>
    <row r="4764" spans="1:5" x14ac:dyDescent="0.2">
      <c r="A4764" s="39">
        <v>38031</v>
      </c>
      <c r="B4764" s="37" t="s">
        <v>11026</v>
      </c>
      <c r="C4764" s="37" t="s">
        <v>2336</v>
      </c>
      <c r="D4764" s="37" t="s">
        <v>2320</v>
      </c>
      <c r="E4764" s="38" t="s">
        <v>11027</v>
      </c>
    </row>
    <row r="4765" spans="1:5" x14ac:dyDescent="0.2">
      <c r="A4765" s="39">
        <v>39735</v>
      </c>
      <c r="B4765" s="37" t="s">
        <v>11028</v>
      </c>
      <c r="C4765" s="37" t="s">
        <v>2336</v>
      </c>
      <c r="D4765" s="37" t="s">
        <v>2320</v>
      </c>
      <c r="E4765" s="38" t="s">
        <v>11029</v>
      </c>
    </row>
    <row r="4766" spans="1:5" x14ac:dyDescent="0.2">
      <c r="A4766" s="39">
        <v>39734</v>
      </c>
      <c r="B4766" s="37" t="s">
        <v>11030</v>
      </c>
      <c r="C4766" s="37" t="s">
        <v>2336</v>
      </c>
      <c r="D4766" s="37" t="s">
        <v>2320</v>
      </c>
      <c r="E4766" s="38" t="s">
        <v>11031</v>
      </c>
    </row>
    <row r="4767" spans="1:5" x14ac:dyDescent="0.2">
      <c r="A4767" s="39">
        <v>39736</v>
      </c>
      <c r="B4767" s="37" t="s">
        <v>11032</v>
      </c>
      <c r="C4767" s="37" t="s">
        <v>2336</v>
      </c>
      <c r="D4767" s="37" t="s">
        <v>2320</v>
      </c>
      <c r="E4767" s="38" t="s">
        <v>7582</v>
      </c>
    </row>
    <row r="4768" spans="1:5" x14ac:dyDescent="0.2">
      <c r="A4768" s="39">
        <v>39737</v>
      </c>
      <c r="B4768" s="37" t="s">
        <v>11033</v>
      </c>
      <c r="C4768" s="37" t="s">
        <v>2336</v>
      </c>
      <c r="D4768" s="37" t="s">
        <v>2320</v>
      </c>
      <c r="E4768" s="38" t="s">
        <v>10877</v>
      </c>
    </row>
    <row r="4769" spans="1:5" x14ac:dyDescent="0.2">
      <c r="A4769" s="39">
        <v>39738</v>
      </c>
      <c r="B4769" s="37" t="s">
        <v>11034</v>
      </c>
      <c r="C4769" s="37" t="s">
        <v>2336</v>
      </c>
      <c r="D4769" s="37" t="s">
        <v>2320</v>
      </c>
      <c r="E4769" s="38" t="s">
        <v>11035</v>
      </c>
    </row>
    <row r="4770" spans="1:5" x14ac:dyDescent="0.2">
      <c r="A4770" s="39">
        <v>39739</v>
      </c>
      <c r="B4770" s="37" t="s">
        <v>11036</v>
      </c>
      <c r="C4770" s="37" t="s">
        <v>2336</v>
      </c>
      <c r="D4770" s="37" t="s">
        <v>2320</v>
      </c>
      <c r="E4770" s="38" t="s">
        <v>11037</v>
      </c>
    </row>
    <row r="4771" spans="1:5" x14ac:dyDescent="0.2">
      <c r="A4771" s="39">
        <v>39733</v>
      </c>
      <c r="B4771" s="37" t="s">
        <v>11038</v>
      </c>
      <c r="C4771" s="37" t="s">
        <v>2336</v>
      </c>
      <c r="D4771" s="37" t="s">
        <v>2320</v>
      </c>
      <c r="E4771" s="38" t="s">
        <v>11039</v>
      </c>
    </row>
    <row r="4772" spans="1:5" x14ac:dyDescent="0.2">
      <c r="A4772" s="39">
        <v>39854</v>
      </c>
      <c r="B4772" s="37" t="s">
        <v>11040</v>
      </c>
      <c r="C4772" s="37" t="s">
        <v>2336</v>
      </c>
      <c r="D4772" s="37" t="s">
        <v>2320</v>
      </c>
      <c r="E4772" s="38" t="s">
        <v>11041</v>
      </c>
    </row>
    <row r="4773" spans="1:5" x14ac:dyDescent="0.2">
      <c r="A4773" s="39">
        <v>39740</v>
      </c>
      <c r="B4773" s="37" t="s">
        <v>11042</v>
      </c>
      <c r="C4773" s="37" t="s">
        <v>2336</v>
      </c>
      <c r="D4773" s="37" t="s">
        <v>2320</v>
      </c>
      <c r="E4773" s="38" t="s">
        <v>11043</v>
      </c>
    </row>
    <row r="4774" spans="1:5" x14ac:dyDescent="0.2">
      <c r="A4774" s="39">
        <v>39741</v>
      </c>
      <c r="B4774" s="37" t="s">
        <v>11044</v>
      </c>
      <c r="C4774" s="37" t="s">
        <v>2336</v>
      </c>
      <c r="D4774" s="37" t="s">
        <v>2320</v>
      </c>
      <c r="E4774" s="38" t="s">
        <v>4894</v>
      </c>
    </row>
    <row r="4775" spans="1:5" x14ac:dyDescent="0.2">
      <c r="A4775" s="39">
        <v>39853</v>
      </c>
      <c r="B4775" s="37" t="s">
        <v>11045</v>
      </c>
      <c r="C4775" s="37" t="s">
        <v>2336</v>
      </c>
      <c r="D4775" s="37" t="s">
        <v>2320</v>
      </c>
      <c r="E4775" s="38" t="s">
        <v>7860</v>
      </c>
    </row>
    <row r="4776" spans="1:5" x14ac:dyDescent="0.2">
      <c r="A4776" s="39">
        <v>39742</v>
      </c>
      <c r="B4776" s="37" t="s">
        <v>11046</v>
      </c>
      <c r="C4776" s="37" t="s">
        <v>2336</v>
      </c>
      <c r="D4776" s="37" t="s">
        <v>2320</v>
      </c>
      <c r="E4776" s="38" t="s">
        <v>11047</v>
      </c>
    </row>
    <row r="4777" spans="1:5" x14ac:dyDescent="0.2">
      <c r="A4777" s="39">
        <v>39749</v>
      </c>
      <c r="B4777" s="37" t="s">
        <v>11048</v>
      </c>
      <c r="C4777" s="37" t="s">
        <v>2336</v>
      </c>
      <c r="D4777" s="37" t="s">
        <v>2320</v>
      </c>
      <c r="E4777" s="38" t="s">
        <v>11049</v>
      </c>
    </row>
    <row r="4778" spans="1:5" x14ac:dyDescent="0.2">
      <c r="A4778" s="39">
        <v>39751</v>
      </c>
      <c r="B4778" s="37" t="s">
        <v>11050</v>
      </c>
      <c r="C4778" s="37" t="s">
        <v>2336</v>
      </c>
      <c r="D4778" s="37" t="s">
        <v>2320</v>
      </c>
      <c r="E4778" s="38" t="s">
        <v>11051</v>
      </c>
    </row>
    <row r="4779" spans="1:5" x14ac:dyDescent="0.2">
      <c r="A4779" s="39">
        <v>39750</v>
      </c>
      <c r="B4779" s="37" t="s">
        <v>11052</v>
      </c>
      <c r="C4779" s="37" t="s">
        <v>2336</v>
      </c>
      <c r="D4779" s="37" t="s">
        <v>2320</v>
      </c>
      <c r="E4779" s="38" t="s">
        <v>11053</v>
      </c>
    </row>
    <row r="4780" spans="1:5" x14ac:dyDescent="0.2">
      <c r="A4780" s="39">
        <v>39747</v>
      </c>
      <c r="B4780" s="37" t="s">
        <v>11054</v>
      </c>
      <c r="C4780" s="37" t="s">
        <v>2336</v>
      </c>
      <c r="D4780" s="37" t="s">
        <v>2320</v>
      </c>
      <c r="E4780" s="38" t="s">
        <v>11055</v>
      </c>
    </row>
    <row r="4781" spans="1:5" x14ac:dyDescent="0.2">
      <c r="A4781" s="39">
        <v>39753</v>
      </c>
      <c r="B4781" s="37" t="s">
        <v>11056</v>
      </c>
      <c r="C4781" s="37" t="s">
        <v>2336</v>
      </c>
      <c r="D4781" s="37" t="s">
        <v>2320</v>
      </c>
      <c r="E4781" s="38" t="s">
        <v>11057</v>
      </c>
    </row>
    <row r="4782" spans="1:5" x14ac:dyDescent="0.2">
      <c r="A4782" s="39">
        <v>39754</v>
      </c>
      <c r="B4782" s="37" t="s">
        <v>11058</v>
      </c>
      <c r="C4782" s="37" t="s">
        <v>2336</v>
      </c>
      <c r="D4782" s="37" t="s">
        <v>2320</v>
      </c>
      <c r="E4782" s="38" t="s">
        <v>11059</v>
      </c>
    </row>
    <row r="4783" spans="1:5" x14ac:dyDescent="0.2">
      <c r="A4783" s="39">
        <v>39748</v>
      </c>
      <c r="B4783" s="37" t="s">
        <v>11060</v>
      </c>
      <c r="C4783" s="37" t="s">
        <v>2336</v>
      </c>
      <c r="D4783" s="37" t="s">
        <v>2320</v>
      </c>
      <c r="E4783" s="38" t="s">
        <v>11061</v>
      </c>
    </row>
    <row r="4784" spans="1:5" x14ac:dyDescent="0.2">
      <c r="A4784" s="39">
        <v>39755</v>
      </c>
      <c r="B4784" s="37" t="s">
        <v>11062</v>
      </c>
      <c r="C4784" s="37" t="s">
        <v>2336</v>
      </c>
      <c r="D4784" s="37" t="s">
        <v>2320</v>
      </c>
      <c r="E4784" s="38" t="s">
        <v>11063</v>
      </c>
    </row>
    <row r="4785" spans="1:5" x14ac:dyDescent="0.2">
      <c r="A4785" s="39">
        <v>12742</v>
      </c>
      <c r="B4785" s="37" t="s">
        <v>11064</v>
      </c>
      <c r="C4785" s="37" t="s">
        <v>2336</v>
      </c>
      <c r="D4785" s="37" t="s">
        <v>2320</v>
      </c>
      <c r="E4785" s="38" t="s">
        <v>11065</v>
      </c>
    </row>
    <row r="4786" spans="1:5" x14ac:dyDescent="0.2">
      <c r="A4786" s="39">
        <v>12713</v>
      </c>
      <c r="B4786" s="37" t="s">
        <v>11066</v>
      </c>
      <c r="C4786" s="37" t="s">
        <v>2336</v>
      </c>
      <c r="D4786" s="37" t="s">
        <v>2317</v>
      </c>
      <c r="E4786" s="38" t="s">
        <v>11013</v>
      </c>
    </row>
    <row r="4787" spans="1:5" x14ac:dyDescent="0.2">
      <c r="A4787" s="39">
        <v>12743</v>
      </c>
      <c r="B4787" s="37" t="s">
        <v>11067</v>
      </c>
      <c r="C4787" s="37" t="s">
        <v>2336</v>
      </c>
      <c r="D4787" s="37" t="s">
        <v>2320</v>
      </c>
      <c r="E4787" s="38" t="s">
        <v>11068</v>
      </c>
    </row>
    <row r="4788" spans="1:5" x14ac:dyDescent="0.2">
      <c r="A4788" s="39">
        <v>12744</v>
      </c>
      <c r="B4788" s="37" t="s">
        <v>11069</v>
      </c>
      <c r="C4788" s="37" t="s">
        <v>2336</v>
      </c>
      <c r="D4788" s="37" t="s">
        <v>2320</v>
      </c>
      <c r="E4788" s="38" t="s">
        <v>11070</v>
      </c>
    </row>
    <row r="4789" spans="1:5" x14ac:dyDescent="0.2">
      <c r="A4789" s="39">
        <v>12745</v>
      </c>
      <c r="B4789" s="37" t="s">
        <v>11071</v>
      </c>
      <c r="C4789" s="37" t="s">
        <v>2336</v>
      </c>
      <c r="D4789" s="37" t="s">
        <v>2320</v>
      </c>
      <c r="E4789" s="38" t="s">
        <v>11072</v>
      </c>
    </row>
    <row r="4790" spans="1:5" x14ac:dyDescent="0.2">
      <c r="A4790" s="39">
        <v>12746</v>
      </c>
      <c r="B4790" s="37" t="s">
        <v>11073</v>
      </c>
      <c r="C4790" s="37" t="s">
        <v>2336</v>
      </c>
      <c r="D4790" s="37" t="s">
        <v>2320</v>
      </c>
      <c r="E4790" s="38" t="s">
        <v>11074</v>
      </c>
    </row>
    <row r="4791" spans="1:5" x14ac:dyDescent="0.2">
      <c r="A4791" s="39">
        <v>12747</v>
      </c>
      <c r="B4791" s="37" t="s">
        <v>11075</v>
      </c>
      <c r="C4791" s="37" t="s">
        <v>2336</v>
      </c>
      <c r="D4791" s="37" t="s">
        <v>2320</v>
      </c>
      <c r="E4791" s="38" t="s">
        <v>11076</v>
      </c>
    </row>
    <row r="4792" spans="1:5" x14ac:dyDescent="0.2">
      <c r="A4792" s="39">
        <v>12748</v>
      </c>
      <c r="B4792" s="37" t="s">
        <v>11077</v>
      </c>
      <c r="C4792" s="37" t="s">
        <v>2336</v>
      </c>
      <c r="D4792" s="37" t="s">
        <v>2320</v>
      </c>
      <c r="E4792" s="38" t="s">
        <v>11078</v>
      </c>
    </row>
    <row r="4793" spans="1:5" x14ac:dyDescent="0.2">
      <c r="A4793" s="39">
        <v>12749</v>
      </c>
      <c r="B4793" s="37" t="s">
        <v>11079</v>
      </c>
      <c r="C4793" s="37" t="s">
        <v>2336</v>
      </c>
      <c r="D4793" s="37" t="s">
        <v>2320</v>
      </c>
      <c r="E4793" s="38" t="s">
        <v>11080</v>
      </c>
    </row>
    <row r="4794" spans="1:5" x14ac:dyDescent="0.2">
      <c r="A4794" s="39">
        <v>39726</v>
      </c>
      <c r="B4794" s="37" t="s">
        <v>11081</v>
      </c>
      <c r="C4794" s="37" t="s">
        <v>2336</v>
      </c>
      <c r="D4794" s="37" t="s">
        <v>2320</v>
      </c>
      <c r="E4794" s="38" t="s">
        <v>11082</v>
      </c>
    </row>
    <row r="4795" spans="1:5" x14ac:dyDescent="0.2">
      <c r="A4795" s="39">
        <v>39728</v>
      </c>
      <c r="B4795" s="37" t="s">
        <v>11083</v>
      </c>
      <c r="C4795" s="37" t="s">
        <v>2336</v>
      </c>
      <c r="D4795" s="37" t="s">
        <v>2320</v>
      </c>
      <c r="E4795" s="38" t="s">
        <v>11084</v>
      </c>
    </row>
    <row r="4796" spans="1:5" x14ac:dyDescent="0.2">
      <c r="A4796" s="39">
        <v>39727</v>
      </c>
      <c r="B4796" s="37" t="s">
        <v>11085</v>
      </c>
      <c r="C4796" s="37" t="s">
        <v>2336</v>
      </c>
      <c r="D4796" s="37" t="s">
        <v>2320</v>
      </c>
      <c r="E4796" s="38" t="s">
        <v>11086</v>
      </c>
    </row>
    <row r="4797" spans="1:5" x14ac:dyDescent="0.2">
      <c r="A4797" s="39">
        <v>39724</v>
      </c>
      <c r="B4797" s="37" t="s">
        <v>11087</v>
      </c>
      <c r="C4797" s="37" t="s">
        <v>2336</v>
      </c>
      <c r="D4797" s="37" t="s">
        <v>2320</v>
      </c>
      <c r="E4797" s="38" t="s">
        <v>9897</v>
      </c>
    </row>
    <row r="4798" spans="1:5" x14ac:dyDescent="0.2">
      <c r="A4798" s="39">
        <v>39729</v>
      </c>
      <c r="B4798" s="37" t="s">
        <v>11088</v>
      </c>
      <c r="C4798" s="37" t="s">
        <v>2336</v>
      </c>
      <c r="D4798" s="37" t="s">
        <v>2320</v>
      </c>
      <c r="E4798" s="38" t="s">
        <v>11089</v>
      </c>
    </row>
    <row r="4799" spans="1:5" x14ac:dyDescent="0.2">
      <c r="A4799" s="39">
        <v>39730</v>
      </c>
      <c r="B4799" s="37" t="s">
        <v>11090</v>
      </c>
      <c r="C4799" s="37" t="s">
        <v>2336</v>
      </c>
      <c r="D4799" s="37" t="s">
        <v>2320</v>
      </c>
      <c r="E4799" s="38" t="s">
        <v>11091</v>
      </c>
    </row>
    <row r="4800" spans="1:5" x14ac:dyDescent="0.2">
      <c r="A4800" s="39">
        <v>39731</v>
      </c>
      <c r="B4800" s="37" t="s">
        <v>11092</v>
      </c>
      <c r="C4800" s="37" t="s">
        <v>2336</v>
      </c>
      <c r="D4800" s="37" t="s">
        <v>2320</v>
      </c>
      <c r="E4800" s="38" t="s">
        <v>11093</v>
      </c>
    </row>
    <row r="4801" spans="1:5" x14ac:dyDescent="0.2">
      <c r="A4801" s="39">
        <v>39725</v>
      </c>
      <c r="B4801" s="37" t="s">
        <v>11094</v>
      </c>
      <c r="C4801" s="37" t="s">
        <v>2336</v>
      </c>
      <c r="D4801" s="37" t="s">
        <v>2320</v>
      </c>
      <c r="E4801" s="38" t="s">
        <v>11095</v>
      </c>
    </row>
    <row r="4802" spans="1:5" x14ac:dyDescent="0.2">
      <c r="A4802" s="39">
        <v>39732</v>
      </c>
      <c r="B4802" s="37" t="s">
        <v>11096</v>
      </c>
      <c r="C4802" s="37" t="s">
        <v>2336</v>
      </c>
      <c r="D4802" s="37" t="s">
        <v>2320</v>
      </c>
      <c r="E4802" s="38" t="s">
        <v>11097</v>
      </c>
    </row>
    <row r="4803" spans="1:5" x14ac:dyDescent="0.2">
      <c r="A4803" s="39">
        <v>39660</v>
      </c>
      <c r="B4803" s="37" t="s">
        <v>11098</v>
      </c>
      <c r="C4803" s="37" t="s">
        <v>2336</v>
      </c>
      <c r="D4803" s="37" t="s">
        <v>2320</v>
      </c>
      <c r="E4803" s="38" t="s">
        <v>5434</v>
      </c>
    </row>
    <row r="4804" spans="1:5" x14ac:dyDescent="0.2">
      <c r="A4804" s="39">
        <v>39662</v>
      </c>
      <c r="B4804" s="37" t="s">
        <v>11099</v>
      </c>
      <c r="C4804" s="37" t="s">
        <v>2336</v>
      </c>
      <c r="D4804" s="37" t="s">
        <v>2320</v>
      </c>
      <c r="E4804" s="38" t="s">
        <v>7332</v>
      </c>
    </row>
    <row r="4805" spans="1:5" x14ac:dyDescent="0.2">
      <c r="A4805" s="39">
        <v>39661</v>
      </c>
      <c r="B4805" s="37" t="s">
        <v>11100</v>
      </c>
      <c r="C4805" s="37" t="s">
        <v>2336</v>
      </c>
      <c r="D4805" s="37" t="s">
        <v>2320</v>
      </c>
      <c r="E4805" s="38" t="s">
        <v>11101</v>
      </c>
    </row>
    <row r="4806" spans="1:5" x14ac:dyDescent="0.2">
      <c r="A4806" s="39">
        <v>39666</v>
      </c>
      <c r="B4806" s="37" t="s">
        <v>11102</v>
      </c>
      <c r="C4806" s="37" t="s">
        <v>2336</v>
      </c>
      <c r="D4806" s="37" t="s">
        <v>2320</v>
      </c>
      <c r="E4806" s="38" t="s">
        <v>11103</v>
      </c>
    </row>
    <row r="4807" spans="1:5" x14ac:dyDescent="0.2">
      <c r="A4807" s="39">
        <v>39664</v>
      </c>
      <c r="B4807" s="37" t="s">
        <v>11104</v>
      </c>
      <c r="C4807" s="37" t="s">
        <v>2336</v>
      </c>
      <c r="D4807" s="37" t="s">
        <v>2320</v>
      </c>
      <c r="E4807" s="38" t="s">
        <v>5037</v>
      </c>
    </row>
    <row r="4808" spans="1:5" x14ac:dyDescent="0.2">
      <c r="A4808" s="39">
        <v>39663</v>
      </c>
      <c r="B4808" s="37" t="s">
        <v>11105</v>
      </c>
      <c r="C4808" s="37" t="s">
        <v>2336</v>
      </c>
      <c r="D4808" s="37" t="s">
        <v>2320</v>
      </c>
      <c r="E4808" s="38" t="s">
        <v>11106</v>
      </c>
    </row>
    <row r="4809" spans="1:5" x14ac:dyDescent="0.2">
      <c r="A4809" s="39">
        <v>39665</v>
      </c>
      <c r="B4809" s="37" t="s">
        <v>11107</v>
      </c>
      <c r="C4809" s="37" t="s">
        <v>2336</v>
      </c>
      <c r="D4809" s="37" t="s">
        <v>2320</v>
      </c>
      <c r="E4809" s="38" t="s">
        <v>11108</v>
      </c>
    </row>
    <row r="4810" spans="1:5" x14ac:dyDescent="0.2">
      <c r="A4810" s="39">
        <v>39752</v>
      </c>
      <c r="B4810" s="37" t="s">
        <v>11109</v>
      </c>
      <c r="C4810" s="37" t="s">
        <v>2336</v>
      </c>
      <c r="D4810" s="37" t="s">
        <v>2320</v>
      </c>
      <c r="E4810" s="38" t="s">
        <v>11110</v>
      </c>
    </row>
    <row r="4811" spans="1:5" x14ac:dyDescent="0.2">
      <c r="A4811" s="39">
        <v>7725</v>
      </c>
      <c r="B4811" s="37" t="s">
        <v>11111</v>
      </c>
      <c r="C4811" s="37" t="s">
        <v>2336</v>
      </c>
      <c r="D4811" s="37" t="s">
        <v>2317</v>
      </c>
      <c r="E4811" s="38" t="s">
        <v>11112</v>
      </c>
    </row>
    <row r="4812" spans="1:5" x14ac:dyDescent="0.2">
      <c r="A4812" s="39">
        <v>7753</v>
      </c>
      <c r="B4812" s="37" t="s">
        <v>11113</v>
      </c>
      <c r="C4812" s="37" t="s">
        <v>2336</v>
      </c>
      <c r="D4812" s="37" t="s">
        <v>2320</v>
      </c>
      <c r="E4812" s="38" t="s">
        <v>11114</v>
      </c>
    </row>
    <row r="4813" spans="1:5" x14ac:dyDescent="0.2">
      <c r="A4813" s="39">
        <v>13256</v>
      </c>
      <c r="B4813" s="37" t="s">
        <v>11115</v>
      </c>
      <c r="C4813" s="37" t="s">
        <v>2336</v>
      </c>
      <c r="D4813" s="37" t="s">
        <v>2320</v>
      </c>
      <c r="E4813" s="38" t="s">
        <v>11116</v>
      </c>
    </row>
    <row r="4814" spans="1:5" x14ac:dyDescent="0.2">
      <c r="A4814" s="39">
        <v>7757</v>
      </c>
      <c r="B4814" s="37" t="s">
        <v>11117</v>
      </c>
      <c r="C4814" s="37" t="s">
        <v>2336</v>
      </c>
      <c r="D4814" s="37" t="s">
        <v>2320</v>
      </c>
      <c r="E4814" s="38" t="s">
        <v>11118</v>
      </c>
    </row>
    <row r="4815" spans="1:5" x14ac:dyDescent="0.2">
      <c r="A4815" s="39">
        <v>7758</v>
      </c>
      <c r="B4815" s="37" t="s">
        <v>11119</v>
      </c>
      <c r="C4815" s="37" t="s">
        <v>2336</v>
      </c>
      <c r="D4815" s="37" t="s">
        <v>2320</v>
      </c>
      <c r="E4815" s="38" t="s">
        <v>11120</v>
      </c>
    </row>
    <row r="4816" spans="1:5" x14ac:dyDescent="0.2">
      <c r="A4816" s="39">
        <v>7759</v>
      </c>
      <c r="B4816" s="37" t="s">
        <v>11121</v>
      </c>
      <c r="C4816" s="37" t="s">
        <v>2336</v>
      </c>
      <c r="D4816" s="37" t="s">
        <v>2320</v>
      </c>
      <c r="E4816" s="38" t="s">
        <v>11122</v>
      </c>
    </row>
    <row r="4817" spans="1:5" x14ac:dyDescent="0.2">
      <c r="A4817" s="39">
        <v>40334</v>
      </c>
      <c r="B4817" s="37" t="s">
        <v>11123</v>
      </c>
      <c r="C4817" s="37" t="s">
        <v>2336</v>
      </c>
      <c r="D4817" s="37" t="s">
        <v>2320</v>
      </c>
      <c r="E4817" s="38" t="s">
        <v>2323</v>
      </c>
    </row>
    <row r="4818" spans="1:5" x14ac:dyDescent="0.2">
      <c r="A4818" s="39">
        <v>7745</v>
      </c>
      <c r="B4818" s="37" t="s">
        <v>11124</v>
      </c>
      <c r="C4818" s="37" t="s">
        <v>2336</v>
      </c>
      <c r="D4818" s="37" t="s">
        <v>2320</v>
      </c>
      <c r="E4818" s="38" t="s">
        <v>11125</v>
      </c>
    </row>
    <row r="4819" spans="1:5" x14ac:dyDescent="0.2">
      <c r="A4819" s="39">
        <v>7714</v>
      </c>
      <c r="B4819" s="37" t="s">
        <v>11126</v>
      </c>
      <c r="C4819" s="37" t="s">
        <v>2336</v>
      </c>
      <c r="D4819" s="37" t="s">
        <v>2320</v>
      </c>
      <c r="E4819" s="38" t="s">
        <v>11127</v>
      </c>
    </row>
    <row r="4820" spans="1:5" x14ac:dyDescent="0.2">
      <c r="A4820" s="39">
        <v>7742</v>
      </c>
      <c r="B4820" s="37" t="s">
        <v>11128</v>
      </c>
      <c r="C4820" s="37" t="s">
        <v>2336</v>
      </c>
      <c r="D4820" s="37" t="s">
        <v>2320</v>
      </c>
      <c r="E4820" s="38" t="s">
        <v>5809</v>
      </c>
    </row>
    <row r="4821" spans="1:5" x14ac:dyDescent="0.2">
      <c r="A4821" s="39">
        <v>7750</v>
      </c>
      <c r="B4821" s="37" t="s">
        <v>11129</v>
      </c>
      <c r="C4821" s="37" t="s">
        <v>2336</v>
      </c>
      <c r="D4821" s="37" t="s">
        <v>2320</v>
      </c>
      <c r="E4821" s="38" t="s">
        <v>11130</v>
      </c>
    </row>
    <row r="4822" spans="1:5" x14ac:dyDescent="0.2">
      <c r="A4822" s="39">
        <v>7756</v>
      </c>
      <c r="B4822" s="37" t="s">
        <v>11131</v>
      </c>
      <c r="C4822" s="37" t="s">
        <v>2336</v>
      </c>
      <c r="D4822" s="37" t="s">
        <v>2320</v>
      </c>
      <c r="E4822" s="38" t="s">
        <v>11132</v>
      </c>
    </row>
    <row r="4823" spans="1:5" x14ac:dyDescent="0.2">
      <c r="A4823" s="39">
        <v>7765</v>
      </c>
      <c r="B4823" s="37" t="s">
        <v>11133</v>
      </c>
      <c r="C4823" s="37" t="s">
        <v>2336</v>
      </c>
      <c r="D4823" s="37" t="s">
        <v>2320</v>
      </c>
      <c r="E4823" s="38" t="s">
        <v>11134</v>
      </c>
    </row>
    <row r="4824" spans="1:5" x14ac:dyDescent="0.2">
      <c r="A4824" s="39">
        <v>12569</v>
      </c>
      <c r="B4824" s="37" t="s">
        <v>11135</v>
      </c>
      <c r="C4824" s="37" t="s">
        <v>2336</v>
      </c>
      <c r="D4824" s="37" t="s">
        <v>2320</v>
      </c>
      <c r="E4824" s="38" t="s">
        <v>11136</v>
      </c>
    </row>
    <row r="4825" spans="1:5" x14ac:dyDescent="0.2">
      <c r="A4825" s="39">
        <v>7766</v>
      </c>
      <c r="B4825" s="37" t="s">
        <v>11137</v>
      </c>
      <c r="C4825" s="37" t="s">
        <v>2336</v>
      </c>
      <c r="D4825" s="37" t="s">
        <v>2320</v>
      </c>
      <c r="E4825" s="38" t="s">
        <v>11138</v>
      </c>
    </row>
    <row r="4826" spans="1:5" x14ac:dyDescent="0.2">
      <c r="A4826" s="39">
        <v>7767</v>
      </c>
      <c r="B4826" s="37" t="s">
        <v>11139</v>
      </c>
      <c r="C4826" s="37" t="s">
        <v>2336</v>
      </c>
      <c r="D4826" s="37" t="s">
        <v>2320</v>
      </c>
      <c r="E4826" s="38" t="s">
        <v>11140</v>
      </c>
    </row>
    <row r="4827" spans="1:5" x14ac:dyDescent="0.2">
      <c r="A4827" s="39">
        <v>7727</v>
      </c>
      <c r="B4827" s="37" t="s">
        <v>11141</v>
      </c>
      <c r="C4827" s="37" t="s">
        <v>2336</v>
      </c>
      <c r="D4827" s="37" t="s">
        <v>2320</v>
      </c>
      <c r="E4827" s="38" t="s">
        <v>11142</v>
      </c>
    </row>
    <row r="4828" spans="1:5" x14ac:dyDescent="0.2">
      <c r="A4828" s="39">
        <v>7760</v>
      </c>
      <c r="B4828" s="37" t="s">
        <v>11143</v>
      </c>
      <c r="C4828" s="37" t="s">
        <v>2336</v>
      </c>
      <c r="D4828" s="37" t="s">
        <v>2320</v>
      </c>
      <c r="E4828" s="38" t="s">
        <v>9978</v>
      </c>
    </row>
    <row r="4829" spans="1:5" x14ac:dyDescent="0.2">
      <c r="A4829" s="39">
        <v>7761</v>
      </c>
      <c r="B4829" s="37" t="s">
        <v>11144</v>
      </c>
      <c r="C4829" s="37" t="s">
        <v>2336</v>
      </c>
      <c r="D4829" s="37" t="s">
        <v>2320</v>
      </c>
      <c r="E4829" s="38" t="s">
        <v>11145</v>
      </c>
    </row>
    <row r="4830" spans="1:5" x14ac:dyDescent="0.2">
      <c r="A4830" s="39">
        <v>7752</v>
      </c>
      <c r="B4830" s="37" t="s">
        <v>11146</v>
      </c>
      <c r="C4830" s="37" t="s">
        <v>2336</v>
      </c>
      <c r="D4830" s="37" t="s">
        <v>2320</v>
      </c>
      <c r="E4830" s="38" t="s">
        <v>9980</v>
      </c>
    </row>
    <row r="4831" spans="1:5" x14ac:dyDescent="0.2">
      <c r="A4831" s="39">
        <v>7762</v>
      </c>
      <c r="B4831" s="37" t="s">
        <v>11147</v>
      </c>
      <c r="C4831" s="37" t="s">
        <v>2336</v>
      </c>
      <c r="D4831" s="37" t="s">
        <v>2320</v>
      </c>
      <c r="E4831" s="38" t="s">
        <v>11148</v>
      </c>
    </row>
    <row r="4832" spans="1:5" x14ac:dyDescent="0.2">
      <c r="A4832" s="39">
        <v>7722</v>
      </c>
      <c r="B4832" s="37" t="s">
        <v>11149</v>
      </c>
      <c r="C4832" s="37" t="s">
        <v>2336</v>
      </c>
      <c r="D4832" s="37" t="s">
        <v>2320</v>
      </c>
      <c r="E4832" s="38" t="s">
        <v>11150</v>
      </c>
    </row>
    <row r="4833" spans="1:5" x14ac:dyDescent="0.2">
      <c r="A4833" s="39">
        <v>7763</v>
      </c>
      <c r="B4833" s="37" t="s">
        <v>11151</v>
      </c>
      <c r="C4833" s="37" t="s">
        <v>2336</v>
      </c>
      <c r="D4833" s="37" t="s">
        <v>2320</v>
      </c>
      <c r="E4833" s="38" t="s">
        <v>4071</v>
      </c>
    </row>
    <row r="4834" spans="1:5" x14ac:dyDescent="0.2">
      <c r="A4834" s="39">
        <v>7764</v>
      </c>
      <c r="B4834" s="37" t="s">
        <v>11152</v>
      </c>
      <c r="C4834" s="37" t="s">
        <v>2336</v>
      </c>
      <c r="D4834" s="37" t="s">
        <v>2320</v>
      </c>
      <c r="E4834" s="38" t="s">
        <v>11153</v>
      </c>
    </row>
    <row r="4835" spans="1:5" x14ac:dyDescent="0.2">
      <c r="A4835" s="39">
        <v>12572</v>
      </c>
      <c r="B4835" s="37" t="s">
        <v>11154</v>
      </c>
      <c r="C4835" s="37" t="s">
        <v>2336</v>
      </c>
      <c r="D4835" s="37" t="s">
        <v>2320</v>
      </c>
      <c r="E4835" s="38" t="s">
        <v>11116</v>
      </c>
    </row>
    <row r="4836" spans="1:5" x14ac:dyDescent="0.2">
      <c r="A4836" s="39">
        <v>12573</v>
      </c>
      <c r="B4836" s="37" t="s">
        <v>11155</v>
      </c>
      <c r="C4836" s="37" t="s">
        <v>2336</v>
      </c>
      <c r="D4836" s="37" t="s">
        <v>2320</v>
      </c>
      <c r="E4836" s="38" t="s">
        <v>11156</v>
      </c>
    </row>
    <row r="4837" spans="1:5" x14ac:dyDescent="0.2">
      <c r="A4837" s="39">
        <v>12574</v>
      </c>
      <c r="B4837" s="37" t="s">
        <v>11157</v>
      </c>
      <c r="C4837" s="37" t="s">
        <v>2336</v>
      </c>
      <c r="D4837" s="37" t="s">
        <v>2320</v>
      </c>
      <c r="E4837" s="38" t="s">
        <v>11158</v>
      </c>
    </row>
    <row r="4838" spans="1:5" x14ac:dyDescent="0.2">
      <c r="A4838" s="39">
        <v>12575</v>
      </c>
      <c r="B4838" s="37" t="s">
        <v>11159</v>
      </c>
      <c r="C4838" s="37" t="s">
        <v>2336</v>
      </c>
      <c r="D4838" s="37" t="s">
        <v>2320</v>
      </c>
      <c r="E4838" s="38" t="s">
        <v>11160</v>
      </c>
    </row>
    <row r="4839" spans="1:5" x14ac:dyDescent="0.2">
      <c r="A4839" s="39">
        <v>12576</v>
      </c>
      <c r="B4839" s="37" t="s">
        <v>11161</v>
      </c>
      <c r="C4839" s="37" t="s">
        <v>2336</v>
      </c>
      <c r="D4839" s="37" t="s">
        <v>2320</v>
      </c>
      <c r="E4839" s="38" t="s">
        <v>11162</v>
      </c>
    </row>
    <row r="4840" spans="1:5" x14ac:dyDescent="0.2">
      <c r="A4840" s="39">
        <v>12577</v>
      </c>
      <c r="B4840" s="37" t="s">
        <v>11163</v>
      </c>
      <c r="C4840" s="37" t="s">
        <v>2336</v>
      </c>
      <c r="D4840" s="37" t="s">
        <v>2320</v>
      </c>
      <c r="E4840" s="38" t="s">
        <v>11164</v>
      </c>
    </row>
    <row r="4841" spans="1:5" x14ac:dyDescent="0.2">
      <c r="A4841" s="39">
        <v>12578</v>
      </c>
      <c r="B4841" s="37" t="s">
        <v>11165</v>
      </c>
      <c r="C4841" s="37" t="s">
        <v>2336</v>
      </c>
      <c r="D4841" s="37" t="s">
        <v>2320</v>
      </c>
      <c r="E4841" s="38" t="s">
        <v>11166</v>
      </c>
    </row>
    <row r="4842" spans="1:5" x14ac:dyDescent="0.2">
      <c r="A4842" s="39">
        <v>12579</v>
      </c>
      <c r="B4842" s="37" t="s">
        <v>11167</v>
      </c>
      <c r="C4842" s="37" t="s">
        <v>2336</v>
      </c>
      <c r="D4842" s="37" t="s">
        <v>2320</v>
      </c>
      <c r="E4842" s="38" t="s">
        <v>11168</v>
      </c>
    </row>
    <row r="4843" spans="1:5" x14ac:dyDescent="0.2">
      <c r="A4843" s="39">
        <v>12580</v>
      </c>
      <c r="B4843" s="37" t="s">
        <v>11169</v>
      </c>
      <c r="C4843" s="37" t="s">
        <v>2336</v>
      </c>
      <c r="D4843" s="37" t="s">
        <v>2320</v>
      </c>
      <c r="E4843" s="38" t="s">
        <v>11170</v>
      </c>
    </row>
    <row r="4844" spans="1:5" x14ac:dyDescent="0.2">
      <c r="A4844" s="39">
        <v>12581</v>
      </c>
      <c r="B4844" s="37" t="s">
        <v>11171</v>
      </c>
      <c r="C4844" s="37" t="s">
        <v>2336</v>
      </c>
      <c r="D4844" s="37" t="s">
        <v>2320</v>
      </c>
      <c r="E4844" s="38" t="s">
        <v>11172</v>
      </c>
    </row>
    <row r="4845" spans="1:5" x14ac:dyDescent="0.2">
      <c r="A4845" s="39">
        <v>7720</v>
      </c>
      <c r="B4845" s="37" t="s">
        <v>11173</v>
      </c>
      <c r="C4845" s="37" t="s">
        <v>2336</v>
      </c>
      <c r="D4845" s="37" t="s">
        <v>2320</v>
      </c>
      <c r="E4845" s="38" t="s">
        <v>11174</v>
      </c>
    </row>
    <row r="4846" spans="1:5" x14ac:dyDescent="0.2">
      <c r="A4846" s="39">
        <v>40335</v>
      </c>
      <c r="B4846" s="37" t="s">
        <v>11175</v>
      </c>
      <c r="C4846" s="37" t="s">
        <v>2336</v>
      </c>
      <c r="D4846" s="37" t="s">
        <v>2320</v>
      </c>
      <c r="E4846" s="38" t="s">
        <v>11176</v>
      </c>
    </row>
    <row r="4847" spans="1:5" x14ac:dyDescent="0.2">
      <c r="A4847" s="39">
        <v>7740</v>
      </c>
      <c r="B4847" s="37" t="s">
        <v>11177</v>
      </c>
      <c r="C4847" s="37" t="s">
        <v>2336</v>
      </c>
      <c r="D4847" s="37" t="s">
        <v>2320</v>
      </c>
      <c r="E4847" s="38" t="s">
        <v>11178</v>
      </c>
    </row>
    <row r="4848" spans="1:5" x14ac:dyDescent="0.2">
      <c r="A4848" s="39">
        <v>7741</v>
      </c>
      <c r="B4848" s="37" t="s">
        <v>11179</v>
      </c>
      <c r="C4848" s="37" t="s">
        <v>2336</v>
      </c>
      <c r="D4848" s="37" t="s">
        <v>2320</v>
      </c>
      <c r="E4848" s="38" t="s">
        <v>11180</v>
      </c>
    </row>
    <row r="4849" spans="1:5" x14ac:dyDescent="0.2">
      <c r="A4849" s="39">
        <v>7774</v>
      </c>
      <c r="B4849" s="37" t="s">
        <v>11181</v>
      </c>
      <c r="C4849" s="37" t="s">
        <v>2336</v>
      </c>
      <c r="D4849" s="37" t="s">
        <v>2320</v>
      </c>
      <c r="E4849" s="38" t="s">
        <v>11182</v>
      </c>
    </row>
    <row r="4850" spans="1:5" x14ac:dyDescent="0.2">
      <c r="A4850" s="39">
        <v>7744</v>
      </c>
      <c r="B4850" s="37" t="s">
        <v>11183</v>
      </c>
      <c r="C4850" s="37" t="s">
        <v>2336</v>
      </c>
      <c r="D4850" s="37" t="s">
        <v>2320</v>
      </c>
      <c r="E4850" s="38" t="s">
        <v>11184</v>
      </c>
    </row>
    <row r="4851" spans="1:5" x14ac:dyDescent="0.2">
      <c r="A4851" s="39">
        <v>7773</v>
      </c>
      <c r="B4851" s="37" t="s">
        <v>11185</v>
      </c>
      <c r="C4851" s="37" t="s">
        <v>2336</v>
      </c>
      <c r="D4851" s="37" t="s">
        <v>2320</v>
      </c>
      <c r="E4851" s="38" t="s">
        <v>11186</v>
      </c>
    </row>
    <row r="4852" spans="1:5" x14ac:dyDescent="0.2">
      <c r="A4852" s="39">
        <v>7754</v>
      </c>
      <c r="B4852" s="37" t="s">
        <v>11187</v>
      </c>
      <c r="C4852" s="37" t="s">
        <v>2336</v>
      </c>
      <c r="D4852" s="37" t="s">
        <v>2320</v>
      </c>
      <c r="E4852" s="38" t="s">
        <v>11188</v>
      </c>
    </row>
    <row r="4853" spans="1:5" x14ac:dyDescent="0.2">
      <c r="A4853" s="39">
        <v>7735</v>
      </c>
      <c r="B4853" s="37" t="s">
        <v>11189</v>
      </c>
      <c r="C4853" s="37" t="s">
        <v>2336</v>
      </c>
      <c r="D4853" s="37" t="s">
        <v>2320</v>
      </c>
      <c r="E4853" s="38" t="s">
        <v>11190</v>
      </c>
    </row>
    <row r="4854" spans="1:5" x14ac:dyDescent="0.2">
      <c r="A4854" s="39">
        <v>7755</v>
      </c>
      <c r="B4854" s="37" t="s">
        <v>11191</v>
      </c>
      <c r="C4854" s="37" t="s">
        <v>2336</v>
      </c>
      <c r="D4854" s="37" t="s">
        <v>2320</v>
      </c>
      <c r="E4854" s="38" t="s">
        <v>11192</v>
      </c>
    </row>
    <row r="4855" spans="1:5" x14ac:dyDescent="0.2">
      <c r="A4855" s="39">
        <v>7776</v>
      </c>
      <c r="B4855" s="37" t="s">
        <v>11193</v>
      </c>
      <c r="C4855" s="37" t="s">
        <v>2336</v>
      </c>
      <c r="D4855" s="37" t="s">
        <v>2320</v>
      </c>
      <c r="E4855" s="38" t="s">
        <v>11194</v>
      </c>
    </row>
    <row r="4856" spans="1:5" x14ac:dyDescent="0.2">
      <c r="A4856" s="39">
        <v>7743</v>
      </c>
      <c r="B4856" s="37" t="s">
        <v>11195</v>
      </c>
      <c r="C4856" s="37" t="s">
        <v>2336</v>
      </c>
      <c r="D4856" s="37" t="s">
        <v>2320</v>
      </c>
      <c r="E4856" s="38" t="s">
        <v>11196</v>
      </c>
    </row>
    <row r="4857" spans="1:5" x14ac:dyDescent="0.2">
      <c r="A4857" s="39">
        <v>7733</v>
      </c>
      <c r="B4857" s="37" t="s">
        <v>11197</v>
      </c>
      <c r="C4857" s="37" t="s">
        <v>2336</v>
      </c>
      <c r="D4857" s="37" t="s">
        <v>2320</v>
      </c>
      <c r="E4857" s="38" t="s">
        <v>11198</v>
      </c>
    </row>
    <row r="4858" spans="1:5" x14ac:dyDescent="0.2">
      <c r="A4858" s="39">
        <v>7775</v>
      </c>
      <c r="B4858" s="37" t="s">
        <v>11199</v>
      </c>
      <c r="C4858" s="37" t="s">
        <v>2336</v>
      </c>
      <c r="D4858" s="37" t="s">
        <v>2320</v>
      </c>
      <c r="E4858" s="38" t="s">
        <v>11200</v>
      </c>
    </row>
    <row r="4859" spans="1:5" x14ac:dyDescent="0.2">
      <c r="A4859" s="39">
        <v>7734</v>
      </c>
      <c r="B4859" s="37" t="s">
        <v>11201</v>
      </c>
      <c r="C4859" s="37" t="s">
        <v>2336</v>
      </c>
      <c r="D4859" s="37" t="s">
        <v>2320</v>
      </c>
      <c r="E4859" s="38" t="s">
        <v>11202</v>
      </c>
    </row>
    <row r="4860" spans="1:5" x14ac:dyDescent="0.2">
      <c r="A4860" s="39">
        <v>37449</v>
      </c>
      <c r="B4860" s="37" t="s">
        <v>11203</v>
      </c>
      <c r="C4860" s="37" t="s">
        <v>2336</v>
      </c>
      <c r="D4860" s="37" t="s">
        <v>2320</v>
      </c>
      <c r="E4860" s="38" t="s">
        <v>11204</v>
      </c>
    </row>
    <row r="4861" spans="1:5" x14ac:dyDescent="0.2">
      <c r="A4861" s="39">
        <v>37450</v>
      </c>
      <c r="B4861" s="37" t="s">
        <v>11205</v>
      </c>
      <c r="C4861" s="37" t="s">
        <v>2336</v>
      </c>
      <c r="D4861" s="37" t="s">
        <v>2320</v>
      </c>
      <c r="E4861" s="38" t="s">
        <v>11206</v>
      </c>
    </row>
    <row r="4862" spans="1:5" x14ac:dyDescent="0.2">
      <c r="A4862" s="39">
        <v>37451</v>
      </c>
      <c r="B4862" s="37" t="s">
        <v>11207</v>
      </c>
      <c r="C4862" s="37" t="s">
        <v>2336</v>
      </c>
      <c r="D4862" s="37" t="s">
        <v>2320</v>
      </c>
      <c r="E4862" s="38" t="s">
        <v>11208</v>
      </c>
    </row>
    <row r="4863" spans="1:5" x14ac:dyDescent="0.2">
      <c r="A4863" s="39">
        <v>37452</v>
      </c>
      <c r="B4863" s="37" t="s">
        <v>11209</v>
      </c>
      <c r="C4863" s="37" t="s">
        <v>2336</v>
      </c>
      <c r="D4863" s="37" t="s">
        <v>2320</v>
      </c>
      <c r="E4863" s="38" t="s">
        <v>11210</v>
      </c>
    </row>
    <row r="4864" spans="1:5" x14ac:dyDescent="0.2">
      <c r="A4864" s="39">
        <v>37453</v>
      </c>
      <c r="B4864" s="37" t="s">
        <v>11211</v>
      </c>
      <c r="C4864" s="37" t="s">
        <v>2336</v>
      </c>
      <c r="D4864" s="37" t="s">
        <v>2320</v>
      </c>
      <c r="E4864" s="38" t="s">
        <v>11212</v>
      </c>
    </row>
    <row r="4865" spans="1:5" x14ac:dyDescent="0.2">
      <c r="A4865" s="39">
        <v>7778</v>
      </c>
      <c r="B4865" s="37" t="s">
        <v>11213</v>
      </c>
      <c r="C4865" s="37" t="s">
        <v>2336</v>
      </c>
      <c r="D4865" s="37" t="s">
        <v>2320</v>
      </c>
      <c r="E4865" s="38" t="s">
        <v>11214</v>
      </c>
    </row>
    <row r="4866" spans="1:5" x14ac:dyDescent="0.2">
      <c r="A4866" s="39">
        <v>7796</v>
      </c>
      <c r="B4866" s="37" t="s">
        <v>11215</v>
      </c>
      <c r="C4866" s="37" t="s">
        <v>2336</v>
      </c>
      <c r="D4866" s="37" t="s">
        <v>2317</v>
      </c>
      <c r="E4866" s="38" t="s">
        <v>11216</v>
      </c>
    </row>
    <row r="4867" spans="1:5" x14ac:dyDescent="0.2">
      <c r="A4867" s="39">
        <v>7781</v>
      </c>
      <c r="B4867" s="37" t="s">
        <v>11217</v>
      </c>
      <c r="C4867" s="37" t="s">
        <v>2336</v>
      </c>
      <c r="D4867" s="37" t="s">
        <v>2320</v>
      </c>
      <c r="E4867" s="38" t="s">
        <v>3351</v>
      </c>
    </row>
    <row r="4868" spans="1:5" x14ac:dyDescent="0.2">
      <c r="A4868" s="39">
        <v>7795</v>
      </c>
      <c r="B4868" s="37" t="s">
        <v>11218</v>
      </c>
      <c r="C4868" s="37" t="s">
        <v>2336</v>
      </c>
      <c r="D4868" s="37" t="s">
        <v>2320</v>
      </c>
      <c r="E4868" s="38" t="s">
        <v>11219</v>
      </c>
    </row>
    <row r="4869" spans="1:5" x14ac:dyDescent="0.2">
      <c r="A4869" s="39">
        <v>7791</v>
      </c>
      <c r="B4869" s="37" t="s">
        <v>11220</v>
      </c>
      <c r="C4869" s="37" t="s">
        <v>2336</v>
      </c>
      <c r="D4869" s="37" t="s">
        <v>2320</v>
      </c>
      <c r="E4869" s="38" t="s">
        <v>6453</v>
      </c>
    </row>
    <row r="4870" spans="1:5" x14ac:dyDescent="0.2">
      <c r="A4870" s="39">
        <v>7783</v>
      </c>
      <c r="B4870" s="37" t="s">
        <v>11221</v>
      </c>
      <c r="C4870" s="37" t="s">
        <v>2336</v>
      </c>
      <c r="D4870" s="37" t="s">
        <v>2320</v>
      </c>
      <c r="E4870" s="38" t="s">
        <v>11222</v>
      </c>
    </row>
    <row r="4871" spans="1:5" x14ac:dyDescent="0.2">
      <c r="A4871" s="39">
        <v>7790</v>
      </c>
      <c r="B4871" s="37" t="s">
        <v>11223</v>
      </c>
      <c r="C4871" s="37" t="s">
        <v>2336</v>
      </c>
      <c r="D4871" s="37" t="s">
        <v>2320</v>
      </c>
      <c r="E4871" s="38" t="s">
        <v>4839</v>
      </c>
    </row>
    <row r="4872" spans="1:5" x14ac:dyDescent="0.2">
      <c r="A4872" s="39">
        <v>7785</v>
      </c>
      <c r="B4872" s="37" t="s">
        <v>11224</v>
      </c>
      <c r="C4872" s="37" t="s">
        <v>2336</v>
      </c>
      <c r="D4872" s="37" t="s">
        <v>2320</v>
      </c>
      <c r="E4872" s="38" t="s">
        <v>3879</v>
      </c>
    </row>
    <row r="4873" spans="1:5" x14ac:dyDescent="0.2">
      <c r="A4873" s="39">
        <v>7792</v>
      </c>
      <c r="B4873" s="37" t="s">
        <v>11225</v>
      </c>
      <c r="C4873" s="37" t="s">
        <v>2336</v>
      </c>
      <c r="D4873" s="37" t="s">
        <v>2320</v>
      </c>
      <c r="E4873" s="38" t="s">
        <v>11226</v>
      </c>
    </row>
    <row r="4874" spans="1:5" x14ac:dyDescent="0.2">
      <c r="A4874" s="39">
        <v>7793</v>
      </c>
      <c r="B4874" s="37" t="s">
        <v>11227</v>
      </c>
      <c r="C4874" s="37" t="s">
        <v>2336</v>
      </c>
      <c r="D4874" s="37" t="s">
        <v>2320</v>
      </c>
      <c r="E4874" s="38" t="s">
        <v>11228</v>
      </c>
    </row>
    <row r="4875" spans="1:5" x14ac:dyDescent="0.2">
      <c r="A4875" s="39">
        <v>13159</v>
      </c>
      <c r="B4875" s="37" t="s">
        <v>11229</v>
      </c>
      <c r="C4875" s="37" t="s">
        <v>2336</v>
      </c>
      <c r="D4875" s="37" t="s">
        <v>2320</v>
      </c>
      <c r="E4875" s="38" t="s">
        <v>11230</v>
      </c>
    </row>
    <row r="4876" spans="1:5" x14ac:dyDescent="0.2">
      <c r="A4876" s="39">
        <v>13168</v>
      </c>
      <c r="B4876" s="37" t="s">
        <v>11231</v>
      </c>
      <c r="C4876" s="37" t="s">
        <v>2336</v>
      </c>
      <c r="D4876" s="37" t="s">
        <v>2320</v>
      </c>
      <c r="E4876" s="38" t="s">
        <v>10970</v>
      </c>
    </row>
    <row r="4877" spans="1:5" x14ac:dyDescent="0.2">
      <c r="A4877" s="39">
        <v>13173</v>
      </c>
      <c r="B4877" s="37" t="s">
        <v>11232</v>
      </c>
      <c r="C4877" s="37" t="s">
        <v>2336</v>
      </c>
      <c r="D4877" s="37" t="s">
        <v>2320</v>
      </c>
      <c r="E4877" s="38" t="s">
        <v>11233</v>
      </c>
    </row>
    <row r="4878" spans="1:5" x14ac:dyDescent="0.2">
      <c r="A4878" s="39">
        <v>12583</v>
      </c>
      <c r="B4878" s="37" t="s">
        <v>11234</v>
      </c>
      <c r="C4878" s="37" t="s">
        <v>2336</v>
      </c>
      <c r="D4878" s="37" t="s">
        <v>2320</v>
      </c>
      <c r="E4878" s="38" t="s">
        <v>11235</v>
      </c>
    </row>
    <row r="4879" spans="1:5" x14ac:dyDescent="0.2">
      <c r="A4879" s="39">
        <v>12584</v>
      </c>
      <c r="B4879" s="37" t="s">
        <v>11236</v>
      </c>
      <c r="C4879" s="37" t="s">
        <v>2336</v>
      </c>
      <c r="D4879" s="37" t="s">
        <v>2320</v>
      </c>
      <c r="E4879" s="38" t="s">
        <v>11237</v>
      </c>
    </row>
    <row r="4880" spans="1:5" x14ac:dyDescent="0.2">
      <c r="A4880" s="39">
        <v>12613</v>
      </c>
      <c r="B4880" s="37" t="s">
        <v>11238</v>
      </c>
      <c r="C4880" s="37" t="s">
        <v>2316</v>
      </c>
      <c r="D4880" s="37" t="s">
        <v>2320</v>
      </c>
      <c r="E4880" s="38" t="s">
        <v>11239</v>
      </c>
    </row>
    <row r="4881" spans="1:5" x14ac:dyDescent="0.2">
      <c r="A4881" s="39">
        <v>1031</v>
      </c>
      <c r="B4881" s="37" t="s">
        <v>11240</v>
      </c>
      <c r="C4881" s="37" t="s">
        <v>2316</v>
      </c>
      <c r="D4881" s="37" t="s">
        <v>2320</v>
      </c>
      <c r="E4881" s="38" t="s">
        <v>11241</v>
      </c>
    </row>
    <row r="4882" spans="1:5" x14ac:dyDescent="0.2">
      <c r="A4882" s="39">
        <v>39707</v>
      </c>
      <c r="B4882" s="37" t="s">
        <v>11242</v>
      </c>
      <c r="C4882" s="37" t="s">
        <v>2336</v>
      </c>
      <c r="D4882" s="37" t="s">
        <v>2320</v>
      </c>
      <c r="E4882" s="38" t="s">
        <v>3315</v>
      </c>
    </row>
    <row r="4883" spans="1:5" x14ac:dyDescent="0.2">
      <c r="A4883" s="39">
        <v>39708</v>
      </c>
      <c r="B4883" s="37" t="s">
        <v>11243</v>
      </c>
      <c r="C4883" s="37" t="s">
        <v>2336</v>
      </c>
      <c r="D4883" s="37" t="s">
        <v>2320</v>
      </c>
      <c r="E4883" s="38" t="s">
        <v>8207</v>
      </c>
    </row>
    <row r="4884" spans="1:5" x14ac:dyDescent="0.2">
      <c r="A4884" s="39">
        <v>39710</v>
      </c>
      <c r="B4884" s="37" t="s">
        <v>11244</v>
      </c>
      <c r="C4884" s="37" t="s">
        <v>2336</v>
      </c>
      <c r="D4884" s="37" t="s">
        <v>2320</v>
      </c>
      <c r="E4884" s="38" t="s">
        <v>5641</v>
      </c>
    </row>
    <row r="4885" spans="1:5" x14ac:dyDescent="0.2">
      <c r="A4885" s="39">
        <v>39709</v>
      </c>
      <c r="B4885" s="37" t="s">
        <v>11245</v>
      </c>
      <c r="C4885" s="37" t="s">
        <v>2336</v>
      </c>
      <c r="D4885" s="37" t="s">
        <v>2320</v>
      </c>
      <c r="E4885" s="38" t="s">
        <v>2759</v>
      </c>
    </row>
    <row r="4886" spans="1:5" x14ac:dyDescent="0.2">
      <c r="A4886" s="39">
        <v>39711</v>
      </c>
      <c r="B4886" s="37" t="s">
        <v>11246</v>
      </c>
      <c r="C4886" s="37" t="s">
        <v>2336</v>
      </c>
      <c r="D4886" s="37" t="s">
        <v>2320</v>
      </c>
      <c r="E4886" s="38" t="s">
        <v>8679</v>
      </c>
    </row>
    <row r="4887" spans="1:5" x14ac:dyDescent="0.2">
      <c r="A4887" s="39">
        <v>39712</v>
      </c>
      <c r="B4887" s="37" t="s">
        <v>11247</v>
      </c>
      <c r="C4887" s="37" t="s">
        <v>2336</v>
      </c>
      <c r="D4887" s="37" t="s">
        <v>2317</v>
      </c>
      <c r="E4887" s="38" t="s">
        <v>2726</v>
      </c>
    </row>
    <row r="4888" spans="1:5" x14ac:dyDescent="0.2">
      <c r="A4888" s="39">
        <v>39713</v>
      </c>
      <c r="B4888" s="37" t="s">
        <v>11248</v>
      </c>
      <c r="C4888" s="37" t="s">
        <v>2336</v>
      </c>
      <c r="D4888" s="37" t="s">
        <v>2320</v>
      </c>
      <c r="E4888" s="38" t="s">
        <v>2998</v>
      </c>
    </row>
    <row r="4889" spans="1:5" x14ac:dyDescent="0.2">
      <c r="A4889" s="39">
        <v>39714</v>
      </c>
      <c r="B4889" s="37" t="s">
        <v>11249</v>
      </c>
      <c r="C4889" s="37" t="s">
        <v>2336</v>
      </c>
      <c r="D4889" s="37" t="s">
        <v>2320</v>
      </c>
      <c r="E4889" s="38" t="s">
        <v>9086</v>
      </c>
    </row>
    <row r="4890" spans="1:5" x14ac:dyDescent="0.2">
      <c r="A4890" s="39">
        <v>39715</v>
      </c>
      <c r="B4890" s="37" t="s">
        <v>11250</v>
      </c>
      <c r="C4890" s="37" t="s">
        <v>2336</v>
      </c>
      <c r="D4890" s="37" t="s">
        <v>2320</v>
      </c>
      <c r="E4890" s="38" t="s">
        <v>4357</v>
      </c>
    </row>
    <row r="4891" spans="1:5" x14ac:dyDescent="0.2">
      <c r="A4891" s="39">
        <v>39716</v>
      </c>
      <c r="B4891" s="37" t="s">
        <v>11251</v>
      </c>
      <c r="C4891" s="37" t="s">
        <v>2336</v>
      </c>
      <c r="D4891" s="37" t="s">
        <v>2320</v>
      </c>
      <c r="E4891" s="38" t="s">
        <v>6213</v>
      </c>
    </row>
    <row r="4892" spans="1:5" x14ac:dyDescent="0.2">
      <c r="A4892" s="39">
        <v>39718</v>
      </c>
      <c r="B4892" s="37" t="s">
        <v>11252</v>
      </c>
      <c r="C4892" s="37" t="s">
        <v>2336</v>
      </c>
      <c r="D4892" s="37" t="s">
        <v>2320</v>
      </c>
      <c r="E4892" s="38" t="s">
        <v>11253</v>
      </c>
    </row>
    <row r="4893" spans="1:5" x14ac:dyDescent="0.2">
      <c r="A4893" s="39">
        <v>9813</v>
      </c>
      <c r="B4893" s="37" t="s">
        <v>11254</v>
      </c>
      <c r="C4893" s="37" t="s">
        <v>2336</v>
      </c>
      <c r="D4893" s="37" t="s">
        <v>2317</v>
      </c>
      <c r="E4893" s="38" t="s">
        <v>6414</v>
      </c>
    </row>
    <row r="4894" spans="1:5" x14ac:dyDescent="0.2">
      <c r="A4894" s="39">
        <v>9815</v>
      </c>
      <c r="B4894" s="37" t="s">
        <v>11255</v>
      </c>
      <c r="C4894" s="37" t="s">
        <v>2336</v>
      </c>
      <c r="D4894" s="37" t="s">
        <v>2320</v>
      </c>
      <c r="E4894" s="38" t="s">
        <v>11256</v>
      </c>
    </row>
    <row r="4895" spans="1:5" x14ac:dyDescent="0.2">
      <c r="A4895" s="39">
        <v>44543</v>
      </c>
      <c r="B4895" s="37" t="s">
        <v>11257</v>
      </c>
      <c r="C4895" s="37" t="s">
        <v>2336</v>
      </c>
      <c r="D4895" s="37" t="s">
        <v>2320</v>
      </c>
      <c r="E4895" s="38" t="s">
        <v>11258</v>
      </c>
    </row>
    <row r="4896" spans="1:5" x14ac:dyDescent="0.2">
      <c r="A4896" s="39">
        <v>44526</v>
      </c>
      <c r="B4896" s="37" t="s">
        <v>11259</v>
      </c>
      <c r="C4896" s="37" t="s">
        <v>2336</v>
      </c>
      <c r="D4896" s="37" t="s">
        <v>2320</v>
      </c>
      <c r="E4896" s="38" t="s">
        <v>11260</v>
      </c>
    </row>
    <row r="4897" spans="1:5" x14ac:dyDescent="0.2">
      <c r="A4897" s="39">
        <v>44518</v>
      </c>
      <c r="B4897" s="37" t="s">
        <v>11261</v>
      </c>
      <c r="C4897" s="37" t="s">
        <v>2336</v>
      </c>
      <c r="D4897" s="37" t="s">
        <v>2320</v>
      </c>
      <c r="E4897" s="38" t="s">
        <v>11262</v>
      </c>
    </row>
    <row r="4898" spans="1:5" x14ac:dyDescent="0.2">
      <c r="A4898" s="39">
        <v>44544</v>
      </c>
      <c r="B4898" s="37" t="s">
        <v>11263</v>
      </c>
      <c r="C4898" s="37" t="s">
        <v>2336</v>
      </c>
      <c r="D4898" s="37" t="s">
        <v>2320</v>
      </c>
      <c r="E4898" s="38" t="s">
        <v>11264</v>
      </c>
    </row>
    <row r="4899" spans="1:5" x14ac:dyDescent="0.2">
      <c r="A4899" s="39">
        <v>44545</v>
      </c>
      <c r="B4899" s="37" t="s">
        <v>11265</v>
      </c>
      <c r="C4899" s="37" t="s">
        <v>2336</v>
      </c>
      <c r="D4899" s="37" t="s">
        <v>2320</v>
      </c>
      <c r="E4899" s="38" t="s">
        <v>11266</v>
      </c>
    </row>
    <row r="4900" spans="1:5" x14ac:dyDescent="0.2">
      <c r="A4900" s="39">
        <v>44546</v>
      </c>
      <c r="B4900" s="37" t="s">
        <v>11267</v>
      </c>
      <c r="C4900" s="37" t="s">
        <v>2336</v>
      </c>
      <c r="D4900" s="37" t="s">
        <v>2320</v>
      </c>
      <c r="E4900" s="38" t="s">
        <v>11268</v>
      </c>
    </row>
    <row r="4901" spans="1:5" x14ac:dyDescent="0.2">
      <c r="A4901" s="39">
        <v>44525</v>
      </c>
      <c r="B4901" s="37" t="s">
        <v>11269</v>
      </c>
      <c r="C4901" s="37" t="s">
        <v>2336</v>
      </c>
      <c r="D4901" s="37" t="s">
        <v>2320</v>
      </c>
      <c r="E4901" s="38" t="s">
        <v>11270</v>
      </c>
    </row>
    <row r="4902" spans="1:5" x14ac:dyDescent="0.2">
      <c r="A4902" s="39">
        <v>44547</v>
      </c>
      <c r="B4902" s="37" t="s">
        <v>11271</v>
      </c>
      <c r="C4902" s="37" t="s">
        <v>2336</v>
      </c>
      <c r="D4902" s="37" t="s">
        <v>2320</v>
      </c>
      <c r="E4902" s="38" t="s">
        <v>11272</v>
      </c>
    </row>
    <row r="4903" spans="1:5" x14ac:dyDescent="0.2">
      <c r="A4903" s="39">
        <v>44519</v>
      </c>
      <c r="B4903" s="37" t="s">
        <v>11273</v>
      </c>
      <c r="C4903" s="37" t="s">
        <v>2336</v>
      </c>
      <c r="D4903" s="37" t="s">
        <v>2320</v>
      </c>
      <c r="E4903" s="38" t="s">
        <v>11274</v>
      </c>
    </row>
    <row r="4904" spans="1:5" x14ac:dyDescent="0.2">
      <c r="A4904" s="39">
        <v>44520</v>
      </c>
      <c r="B4904" s="37" t="s">
        <v>11275</v>
      </c>
      <c r="C4904" s="37" t="s">
        <v>2336</v>
      </c>
      <c r="D4904" s="37" t="s">
        <v>2320</v>
      </c>
      <c r="E4904" s="38" t="s">
        <v>11276</v>
      </c>
    </row>
    <row r="4905" spans="1:5" x14ac:dyDescent="0.2">
      <c r="A4905" s="39">
        <v>44521</v>
      </c>
      <c r="B4905" s="37" t="s">
        <v>11277</v>
      </c>
      <c r="C4905" s="37" t="s">
        <v>2336</v>
      </c>
      <c r="D4905" s="37" t="s">
        <v>2320</v>
      </c>
      <c r="E4905" s="38" t="s">
        <v>11278</v>
      </c>
    </row>
    <row r="4906" spans="1:5" x14ac:dyDescent="0.2">
      <c r="A4906" s="39">
        <v>44522</v>
      </c>
      <c r="B4906" s="37" t="s">
        <v>11279</v>
      </c>
      <c r="C4906" s="37" t="s">
        <v>2336</v>
      </c>
      <c r="D4906" s="37" t="s">
        <v>2320</v>
      </c>
      <c r="E4906" s="38" t="s">
        <v>11280</v>
      </c>
    </row>
    <row r="4907" spans="1:5" x14ac:dyDescent="0.2">
      <c r="A4907" s="39">
        <v>44523</v>
      </c>
      <c r="B4907" s="37" t="s">
        <v>11281</v>
      </c>
      <c r="C4907" s="37" t="s">
        <v>2336</v>
      </c>
      <c r="D4907" s="37" t="s">
        <v>2320</v>
      </c>
      <c r="E4907" s="38" t="s">
        <v>11282</v>
      </c>
    </row>
    <row r="4908" spans="1:5" x14ac:dyDescent="0.2">
      <c r="A4908" s="39">
        <v>44527</v>
      </c>
      <c r="B4908" s="37" t="s">
        <v>11283</v>
      </c>
      <c r="C4908" s="37" t="s">
        <v>2336</v>
      </c>
      <c r="D4908" s="37" t="s">
        <v>2320</v>
      </c>
      <c r="E4908" s="38" t="s">
        <v>11284</v>
      </c>
    </row>
    <row r="4909" spans="1:5" x14ac:dyDescent="0.2">
      <c r="A4909" s="39">
        <v>44524</v>
      </c>
      <c r="B4909" s="37" t="s">
        <v>11285</v>
      </c>
      <c r="C4909" s="37" t="s">
        <v>2336</v>
      </c>
      <c r="D4909" s="37" t="s">
        <v>2320</v>
      </c>
      <c r="E4909" s="38" t="s">
        <v>11286</v>
      </c>
    </row>
    <row r="4910" spans="1:5" x14ac:dyDescent="0.2">
      <c r="A4910" s="39">
        <v>44542</v>
      </c>
      <c r="B4910" s="37" t="s">
        <v>11287</v>
      </c>
      <c r="C4910" s="37" t="s">
        <v>2336</v>
      </c>
      <c r="D4910" s="37" t="s">
        <v>2320</v>
      </c>
      <c r="E4910" s="38" t="s">
        <v>11288</v>
      </c>
    </row>
    <row r="4911" spans="1:5" x14ac:dyDescent="0.2">
      <c r="A4911" s="39">
        <v>9876</v>
      </c>
      <c r="B4911" s="37" t="s">
        <v>11289</v>
      </c>
      <c r="C4911" s="37" t="s">
        <v>2336</v>
      </c>
      <c r="D4911" s="37" t="s">
        <v>2320</v>
      </c>
      <c r="E4911" s="38" t="s">
        <v>11290</v>
      </c>
    </row>
    <row r="4912" spans="1:5" x14ac:dyDescent="0.2">
      <c r="A4912" s="39">
        <v>9877</v>
      </c>
      <c r="B4912" s="37" t="s">
        <v>11291</v>
      </c>
      <c r="C4912" s="37" t="s">
        <v>2336</v>
      </c>
      <c r="D4912" s="37" t="s">
        <v>2320</v>
      </c>
      <c r="E4912" s="38" t="s">
        <v>11292</v>
      </c>
    </row>
    <row r="4913" spans="1:5" x14ac:dyDescent="0.2">
      <c r="A4913" s="39">
        <v>9878</v>
      </c>
      <c r="B4913" s="37" t="s">
        <v>11293</v>
      </c>
      <c r="C4913" s="37" t="s">
        <v>2336</v>
      </c>
      <c r="D4913" s="37" t="s">
        <v>2320</v>
      </c>
      <c r="E4913" s="38" t="s">
        <v>11294</v>
      </c>
    </row>
    <row r="4914" spans="1:5" x14ac:dyDescent="0.2">
      <c r="A4914" s="39">
        <v>9879</v>
      </c>
      <c r="B4914" s="37" t="s">
        <v>11295</v>
      </c>
      <c r="C4914" s="37" t="s">
        <v>2336</v>
      </c>
      <c r="D4914" s="37" t="s">
        <v>2320</v>
      </c>
      <c r="E4914" s="38" t="s">
        <v>11296</v>
      </c>
    </row>
    <row r="4915" spans="1:5" x14ac:dyDescent="0.2">
      <c r="A4915" s="39">
        <v>41986</v>
      </c>
      <c r="B4915" s="37" t="s">
        <v>11297</v>
      </c>
      <c r="C4915" s="37" t="s">
        <v>2336</v>
      </c>
      <c r="D4915" s="37" t="s">
        <v>2320</v>
      </c>
      <c r="E4915" s="38" t="s">
        <v>11298</v>
      </c>
    </row>
    <row r="4916" spans="1:5" x14ac:dyDescent="0.2">
      <c r="A4916" s="39">
        <v>43422</v>
      </c>
      <c r="B4916" s="37" t="s">
        <v>11299</v>
      </c>
      <c r="C4916" s="37" t="s">
        <v>2336</v>
      </c>
      <c r="D4916" s="37" t="s">
        <v>2320</v>
      </c>
      <c r="E4916" s="38" t="s">
        <v>11300</v>
      </c>
    </row>
    <row r="4917" spans="1:5" x14ac:dyDescent="0.2">
      <c r="A4917" s="39">
        <v>41987</v>
      </c>
      <c r="B4917" s="37" t="s">
        <v>11301</v>
      </c>
      <c r="C4917" s="37" t="s">
        <v>2336</v>
      </c>
      <c r="D4917" s="37" t="s">
        <v>2320</v>
      </c>
      <c r="E4917" s="38" t="s">
        <v>11302</v>
      </c>
    </row>
    <row r="4918" spans="1:5" x14ac:dyDescent="0.2">
      <c r="A4918" s="39">
        <v>41988</v>
      </c>
      <c r="B4918" s="37" t="s">
        <v>11303</v>
      </c>
      <c r="C4918" s="37" t="s">
        <v>2336</v>
      </c>
      <c r="D4918" s="37" t="s">
        <v>2320</v>
      </c>
      <c r="E4918" s="38" t="s">
        <v>11304</v>
      </c>
    </row>
    <row r="4919" spans="1:5" x14ac:dyDescent="0.2">
      <c r="A4919" s="39">
        <v>41697</v>
      </c>
      <c r="B4919" s="37" t="s">
        <v>11305</v>
      </c>
      <c r="C4919" s="37" t="s">
        <v>2336</v>
      </c>
      <c r="D4919" s="37" t="s">
        <v>2320</v>
      </c>
      <c r="E4919" s="38" t="s">
        <v>11306</v>
      </c>
    </row>
    <row r="4920" spans="1:5" x14ac:dyDescent="0.2">
      <c r="A4920" s="39">
        <v>41985</v>
      </c>
      <c r="B4920" s="37" t="s">
        <v>11307</v>
      </c>
      <c r="C4920" s="37" t="s">
        <v>2336</v>
      </c>
      <c r="D4920" s="37" t="s">
        <v>2320</v>
      </c>
      <c r="E4920" s="38" t="s">
        <v>11308</v>
      </c>
    </row>
    <row r="4921" spans="1:5" x14ac:dyDescent="0.2">
      <c r="A4921" s="39">
        <v>41699</v>
      </c>
      <c r="B4921" s="37" t="s">
        <v>11309</v>
      </c>
      <c r="C4921" s="37" t="s">
        <v>2336</v>
      </c>
      <c r="D4921" s="37" t="s">
        <v>2320</v>
      </c>
      <c r="E4921" s="38" t="s">
        <v>11310</v>
      </c>
    </row>
    <row r="4922" spans="1:5" x14ac:dyDescent="0.2">
      <c r="A4922" s="39">
        <v>38053</v>
      </c>
      <c r="B4922" s="37" t="s">
        <v>11311</v>
      </c>
      <c r="C4922" s="37" t="s">
        <v>2336</v>
      </c>
      <c r="D4922" s="37" t="s">
        <v>2320</v>
      </c>
      <c r="E4922" s="38" t="s">
        <v>11312</v>
      </c>
    </row>
    <row r="4923" spans="1:5" x14ac:dyDescent="0.2">
      <c r="A4923" s="39">
        <v>38054</v>
      </c>
      <c r="B4923" s="37" t="s">
        <v>11313</v>
      </c>
      <c r="C4923" s="37" t="s">
        <v>2336</v>
      </c>
      <c r="D4923" s="37" t="s">
        <v>2320</v>
      </c>
      <c r="E4923" s="38" t="s">
        <v>10702</v>
      </c>
    </row>
    <row r="4924" spans="1:5" x14ac:dyDescent="0.2">
      <c r="A4924" s="39">
        <v>38052</v>
      </c>
      <c r="B4924" s="37" t="s">
        <v>11314</v>
      </c>
      <c r="C4924" s="37" t="s">
        <v>2336</v>
      </c>
      <c r="D4924" s="37" t="s">
        <v>2317</v>
      </c>
      <c r="E4924" s="38" t="s">
        <v>3192</v>
      </c>
    </row>
    <row r="4925" spans="1:5" x14ac:dyDescent="0.2">
      <c r="A4925" s="39">
        <v>38051</v>
      </c>
      <c r="B4925" s="37" t="s">
        <v>11315</v>
      </c>
      <c r="C4925" s="37" t="s">
        <v>2336</v>
      </c>
      <c r="D4925" s="37" t="s">
        <v>2320</v>
      </c>
      <c r="E4925" s="38" t="s">
        <v>11316</v>
      </c>
    </row>
    <row r="4926" spans="1:5" x14ac:dyDescent="0.2">
      <c r="A4926" s="39">
        <v>38787</v>
      </c>
      <c r="B4926" s="37" t="s">
        <v>11317</v>
      </c>
      <c r="C4926" s="37" t="s">
        <v>2336</v>
      </c>
      <c r="D4926" s="37" t="s">
        <v>2317</v>
      </c>
      <c r="E4926" s="38" t="s">
        <v>3078</v>
      </c>
    </row>
    <row r="4927" spans="1:5" x14ac:dyDescent="0.2">
      <c r="A4927" s="39">
        <v>38825</v>
      </c>
      <c r="B4927" s="37" t="s">
        <v>11318</v>
      </c>
      <c r="C4927" s="37" t="s">
        <v>2336</v>
      </c>
      <c r="D4927" s="37" t="s">
        <v>2320</v>
      </c>
      <c r="E4927" s="38" t="s">
        <v>7242</v>
      </c>
    </row>
    <row r="4928" spans="1:5" x14ac:dyDescent="0.2">
      <c r="A4928" s="39">
        <v>38826</v>
      </c>
      <c r="B4928" s="37" t="s">
        <v>11319</v>
      </c>
      <c r="C4928" s="37" t="s">
        <v>2336</v>
      </c>
      <c r="D4928" s="37" t="s">
        <v>2320</v>
      </c>
      <c r="E4928" s="38" t="s">
        <v>11320</v>
      </c>
    </row>
    <row r="4929" spans="1:5" x14ac:dyDescent="0.2">
      <c r="A4929" s="39">
        <v>38827</v>
      </c>
      <c r="B4929" s="37" t="s">
        <v>11321</v>
      </c>
      <c r="C4929" s="37" t="s">
        <v>2336</v>
      </c>
      <c r="D4929" s="37" t="s">
        <v>2320</v>
      </c>
      <c r="E4929" s="38" t="s">
        <v>11322</v>
      </c>
    </row>
    <row r="4930" spans="1:5" x14ac:dyDescent="0.2">
      <c r="A4930" s="39">
        <v>38830</v>
      </c>
      <c r="B4930" s="37" t="s">
        <v>11323</v>
      </c>
      <c r="C4930" s="37" t="s">
        <v>2336</v>
      </c>
      <c r="D4930" s="37" t="s">
        <v>2320</v>
      </c>
      <c r="E4930" s="38" t="s">
        <v>11324</v>
      </c>
    </row>
    <row r="4931" spans="1:5" x14ac:dyDescent="0.2">
      <c r="A4931" s="39">
        <v>38828</v>
      </c>
      <c r="B4931" s="37" t="s">
        <v>11325</v>
      </c>
      <c r="C4931" s="37" t="s">
        <v>2336</v>
      </c>
      <c r="D4931" s="37" t="s">
        <v>2320</v>
      </c>
      <c r="E4931" s="38" t="s">
        <v>9515</v>
      </c>
    </row>
    <row r="4932" spans="1:5" x14ac:dyDescent="0.2">
      <c r="A4932" s="39">
        <v>38829</v>
      </c>
      <c r="B4932" s="37" t="s">
        <v>11326</v>
      </c>
      <c r="C4932" s="37" t="s">
        <v>2336</v>
      </c>
      <c r="D4932" s="37" t="s">
        <v>2320</v>
      </c>
      <c r="E4932" s="38" t="s">
        <v>10877</v>
      </c>
    </row>
    <row r="4933" spans="1:5" x14ac:dyDescent="0.2">
      <c r="A4933" s="39">
        <v>38831</v>
      </c>
      <c r="B4933" s="37" t="s">
        <v>11327</v>
      </c>
      <c r="C4933" s="37" t="s">
        <v>2336</v>
      </c>
      <c r="D4933" s="37" t="s">
        <v>2320</v>
      </c>
      <c r="E4933" s="38" t="s">
        <v>11328</v>
      </c>
    </row>
    <row r="4934" spans="1:5" x14ac:dyDescent="0.2">
      <c r="A4934" s="39">
        <v>36274</v>
      </c>
      <c r="B4934" s="37" t="s">
        <v>11329</v>
      </c>
      <c r="C4934" s="37" t="s">
        <v>2336</v>
      </c>
      <c r="D4934" s="37" t="s">
        <v>2317</v>
      </c>
      <c r="E4934" s="38" t="s">
        <v>5151</v>
      </c>
    </row>
    <row r="4935" spans="1:5" x14ac:dyDescent="0.2">
      <c r="A4935" s="39">
        <v>36278</v>
      </c>
      <c r="B4935" s="37" t="s">
        <v>11330</v>
      </c>
      <c r="C4935" s="37" t="s">
        <v>2336</v>
      </c>
      <c r="D4935" s="37" t="s">
        <v>2320</v>
      </c>
      <c r="E4935" s="38" t="s">
        <v>11331</v>
      </c>
    </row>
    <row r="4936" spans="1:5" x14ac:dyDescent="0.2">
      <c r="A4936" s="39">
        <v>38977</v>
      </c>
      <c r="B4936" s="37" t="s">
        <v>11332</v>
      </c>
      <c r="C4936" s="37" t="s">
        <v>2336</v>
      </c>
      <c r="D4936" s="37" t="s">
        <v>2320</v>
      </c>
      <c r="E4936" s="38" t="s">
        <v>11333</v>
      </c>
    </row>
    <row r="4937" spans="1:5" x14ac:dyDescent="0.2">
      <c r="A4937" s="39">
        <v>38971</v>
      </c>
      <c r="B4937" s="37" t="s">
        <v>11334</v>
      </c>
      <c r="C4937" s="37" t="s">
        <v>2336</v>
      </c>
      <c r="D4937" s="37" t="s">
        <v>2320</v>
      </c>
      <c r="E4937" s="38" t="s">
        <v>11335</v>
      </c>
    </row>
    <row r="4938" spans="1:5" x14ac:dyDescent="0.2">
      <c r="A4938" s="39">
        <v>38972</v>
      </c>
      <c r="B4938" s="37" t="s">
        <v>11336</v>
      </c>
      <c r="C4938" s="37" t="s">
        <v>2336</v>
      </c>
      <c r="D4938" s="37" t="s">
        <v>2320</v>
      </c>
      <c r="E4938" s="38" t="s">
        <v>11337</v>
      </c>
    </row>
    <row r="4939" spans="1:5" x14ac:dyDescent="0.2">
      <c r="A4939" s="39">
        <v>38973</v>
      </c>
      <c r="B4939" s="37" t="s">
        <v>11338</v>
      </c>
      <c r="C4939" s="37" t="s">
        <v>2336</v>
      </c>
      <c r="D4939" s="37" t="s">
        <v>2320</v>
      </c>
      <c r="E4939" s="38" t="s">
        <v>11339</v>
      </c>
    </row>
    <row r="4940" spans="1:5" x14ac:dyDescent="0.2">
      <c r="A4940" s="39">
        <v>38974</v>
      </c>
      <c r="B4940" s="37" t="s">
        <v>11340</v>
      </c>
      <c r="C4940" s="37" t="s">
        <v>2336</v>
      </c>
      <c r="D4940" s="37" t="s">
        <v>2320</v>
      </c>
      <c r="E4940" s="38" t="s">
        <v>11341</v>
      </c>
    </row>
    <row r="4941" spans="1:5" x14ac:dyDescent="0.2">
      <c r="A4941" s="39">
        <v>38975</v>
      </c>
      <c r="B4941" s="37" t="s">
        <v>11342</v>
      </c>
      <c r="C4941" s="37" t="s">
        <v>2336</v>
      </c>
      <c r="D4941" s="37" t="s">
        <v>2320</v>
      </c>
      <c r="E4941" s="38" t="s">
        <v>11343</v>
      </c>
    </row>
    <row r="4942" spans="1:5" x14ac:dyDescent="0.2">
      <c r="A4942" s="39">
        <v>38976</v>
      </c>
      <c r="B4942" s="37" t="s">
        <v>11344</v>
      </c>
      <c r="C4942" s="37" t="s">
        <v>2336</v>
      </c>
      <c r="D4942" s="37" t="s">
        <v>2320</v>
      </c>
      <c r="E4942" s="38" t="s">
        <v>11345</v>
      </c>
    </row>
    <row r="4943" spans="1:5" x14ac:dyDescent="0.2">
      <c r="A4943" s="39">
        <v>38986</v>
      </c>
      <c r="B4943" s="37" t="s">
        <v>11346</v>
      </c>
      <c r="C4943" s="37" t="s">
        <v>2336</v>
      </c>
      <c r="D4943" s="37" t="s">
        <v>2320</v>
      </c>
      <c r="E4943" s="38" t="s">
        <v>11347</v>
      </c>
    </row>
    <row r="4944" spans="1:5" x14ac:dyDescent="0.2">
      <c r="A4944" s="39">
        <v>38978</v>
      </c>
      <c r="B4944" s="37" t="s">
        <v>11348</v>
      </c>
      <c r="C4944" s="37" t="s">
        <v>2336</v>
      </c>
      <c r="D4944" s="37" t="s">
        <v>2320</v>
      </c>
      <c r="E4944" s="38" t="s">
        <v>5151</v>
      </c>
    </row>
    <row r="4945" spans="1:5" x14ac:dyDescent="0.2">
      <c r="A4945" s="39">
        <v>38979</v>
      </c>
      <c r="B4945" s="37" t="s">
        <v>11349</v>
      </c>
      <c r="C4945" s="37" t="s">
        <v>2336</v>
      </c>
      <c r="D4945" s="37" t="s">
        <v>2320</v>
      </c>
      <c r="E4945" s="38" t="s">
        <v>11331</v>
      </c>
    </row>
    <row r="4946" spans="1:5" x14ac:dyDescent="0.2">
      <c r="A4946" s="39">
        <v>38980</v>
      </c>
      <c r="B4946" s="37" t="s">
        <v>11350</v>
      </c>
      <c r="C4946" s="37" t="s">
        <v>2336</v>
      </c>
      <c r="D4946" s="37" t="s">
        <v>2320</v>
      </c>
      <c r="E4946" s="38" t="s">
        <v>8656</v>
      </c>
    </row>
    <row r="4947" spans="1:5" x14ac:dyDescent="0.2">
      <c r="A4947" s="39">
        <v>38981</v>
      </c>
      <c r="B4947" s="37" t="s">
        <v>11351</v>
      </c>
      <c r="C4947" s="37" t="s">
        <v>2336</v>
      </c>
      <c r="D4947" s="37" t="s">
        <v>2320</v>
      </c>
      <c r="E4947" s="38" t="s">
        <v>11352</v>
      </c>
    </row>
    <row r="4948" spans="1:5" x14ac:dyDescent="0.2">
      <c r="A4948" s="39">
        <v>38982</v>
      </c>
      <c r="B4948" s="37" t="s">
        <v>11353</v>
      </c>
      <c r="C4948" s="37" t="s">
        <v>2336</v>
      </c>
      <c r="D4948" s="37" t="s">
        <v>2320</v>
      </c>
      <c r="E4948" s="38" t="s">
        <v>11354</v>
      </c>
    </row>
    <row r="4949" spans="1:5" x14ac:dyDescent="0.2">
      <c r="A4949" s="39">
        <v>38983</v>
      </c>
      <c r="B4949" s="37" t="s">
        <v>11355</v>
      </c>
      <c r="C4949" s="37" t="s">
        <v>2336</v>
      </c>
      <c r="D4949" s="37" t="s">
        <v>2320</v>
      </c>
      <c r="E4949" s="38" t="s">
        <v>11356</v>
      </c>
    </row>
    <row r="4950" spans="1:5" x14ac:dyDescent="0.2">
      <c r="A4950" s="39">
        <v>38984</v>
      </c>
      <c r="B4950" s="37" t="s">
        <v>11357</v>
      </c>
      <c r="C4950" s="37" t="s">
        <v>2336</v>
      </c>
      <c r="D4950" s="37" t="s">
        <v>2320</v>
      </c>
      <c r="E4950" s="38" t="s">
        <v>11358</v>
      </c>
    </row>
    <row r="4951" spans="1:5" x14ac:dyDescent="0.2">
      <c r="A4951" s="39">
        <v>38985</v>
      </c>
      <c r="B4951" s="37" t="s">
        <v>11359</v>
      </c>
      <c r="C4951" s="37" t="s">
        <v>2336</v>
      </c>
      <c r="D4951" s="37" t="s">
        <v>2320</v>
      </c>
      <c r="E4951" s="38" t="s">
        <v>11360</v>
      </c>
    </row>
    <row r="4952" spans="1:5" x14ac:dyDescent="0.2">
      <c r="A4952" s="39">
        <v>9836</v>
      </c>
      <c r="B4952" s="37" t="s">
        <v>11361</v>
      </c>
      <c r="C4952" s="37" t="s">
        <v>2336</v>
      </c>
      <c r="D4952" s="37" t="s">
        <v>2317</v>
      </c>
      <c r="E4952" s="38" t="s">
        <v>3677</v>
      </c>
    </row>
    <row r="4953" spans="1:5" x14ac:dyDescent="0.2">
      <c r="A4953" s="39">
        <v>20065</v>
      </c>
      <c r="B4953" s="37" t="s">
        <v>11362</v>
      </c>
      <c r="C4953" s="37" t="s">
        <v>2336</v>
      </c>
      <c r="D4953" s="37" t="s">
        <v>2320</v>
      </c>
      <c r="E4953" s="38" t="s">
        <v>9484</v>
      </c>
    </row>
    <row r="4954" spans="1:5" x14ac:dyDescent="0.2">
      <c r="A4954" s="39">
        <v>9835</v>
      </c>
      <c r="B4954" s="37" t="s">
        <v>11363</v>
      </c>
      <c r="C4954" s="37" t="s">
        <v>2336</v>
      </c>
      <c r="D4954" s="37" t="s">
        <v>2320</v>
      </c>
      <c r="E4954" s="38" t="s">
        <v>6886</v>
      </c>
    </row>
    <row r="4955" spans="1:5" x14ac:dyDescent="0.2">
      <c r="A4955" s="39">
        <v>38032</v>
      </c>
      <c r="B4955" s="37" t="s">
        <v>11364</v>
      </c>
      <c r="C4955" s="37" t="s">
        <v>2336</v>
      </c>
      <c r="D4955" s="37" t="s">
        <v>2320</v>
      </c>
      <c r="E4955" s="38" t="s">
        <v>11365</v>
      </c>
    </row>
    <row r="4956" spans="1:5" x14ac:dyDescent="0.2">
      <c r="A4956" s="39">
        <v>38033</v>
      </c>
      <c r="B4956" s="37" t="s">
        <v>11366</v>
      </c>
      <c r="C4956" s="37" t="s">
        <v>2336</v>
      </c>
      <c r="D4956" s="37" t="s">
        <v>2320</v>
      </c>
      <c r="E4956" s="38" t="s">
        <v>11367</v>
      </c>
    </row>
    <row r="4957" spans="1:5" x14ac:dyDescent="0.2">
      <c r="A4957" s="39">
        <v>38034</v>
      </c>
      <c r="B4957" s="37" t="s">
        <v>11368</v>
      </c>
      <c r="C4957" s="37" t="s">
        <v>2336</v>
      </c>
      <c r="D4957" s="37" t="s">
        <v>2320</v>
      </c>
      <c r="E4957" s="38" t="s">
        <v>11369</v>
      </c>
    </row>
    <row r="4958" spans="1:5" x14ac:dyDescent="0.2">
      <c r="A4958" s="39">
        <v>38035</v>
      </c>
      <c r="B4958" s="37" t="s">
        <v>11370</v>
      </c>
      <c r="C4958" s="37" t="s">
        <v>2336</v>
      </c>
      <c r="D4958" s="37" t="s">
        <v>2320</v>
      </c>
      <c r="E4958" s="38" t="s">
        <v>11371</v>
      </c>
    </row>
    <row r="4959" spans="1:5" x14ac:dyDescent="0.2">
      <c r="A4959" s="39">
        <v>38036</v>
      </c>
      <c r="B4959" s="37" t="s">
        <v>11372</v>
      </c>
      <c r="C4959" s="37" t="s">
        <v>2336</v>
      </c>
      <c r="D4959" s="37" t="s">
        <v>2320</v>
      </c>
      <c r="E4959" s="38" t="s">
        <v>11373</v>
      </c>
    </row>
    <row r="4960" spans="1:5" x14ac:dyDescent="0.2">
      <c r="A4960" s="39">
        <v>38037</v>
      </c>
      <c r="B4960" s="37" t="s">
        <v>11374</v>
      </c>
      <c r="C4960" s="37" t="s">
        <v>2336</v>
      </c>
      <c r="D4960" s="37" t="s">
        <v>2320</v>
      </c>
      <c r="E4960" s="38" t="s">
        <v>11375</v>
      </c>
    </row>
    <row r="4961" spans="1:5" x14ac:dyDescent="0.2">
      <c r="A4961" s="39">
        <v>9850</v>
      </c>
      <c r="B4961" s="37" t="s">
        <v>11376</v>
      </c>
      <c r="C4961" s="37" t="s">
        <v>2336</v>
      </c>
      <c r="D4961" s="37" t="s">
        <v>2317</v>
      </c>
      <c r="E4961" s="38" t="s">
        <v>11377</v>
      </c>
    </row>
    <row r="4962" spans="1:5" x14ac:dyDescent="0.2">
      <c r="A4962" s="39">
        <v>9853</v>
      </c>
      <c r="B4962" s="37" t="s">
        <v>11378</v>
      </c>
      <c r="C4962" s="37" t="s">
        <v>2336</v>
      </c>
      <c r="D4962" s="37" t="s">
        <v>2320</v>
      </c>
      <c r="E4962" s="38" t="s">
        <v>11379</v>
      </c>
    </row>
    <row r="4963" spans="1:5" x14ac:dyDescent="0.2">
      <c r="A4963" s="39">
        <v>9854</v>
      </c>
      <c r="B4963" s="37" t="s">
        <v>11380</v>
      </c>
      <c r="C4963" s="37" t="s">
        <v>2336</v>
      </c>
      <c r="D4963" s="37" t="s">
        <v>2320</v>
      </c>
      <c r="E4963" s="38" t="s">
        <v>11381</v>
      </c>
    </row>
    <row r="4964" spans="1:5" x14ac:dyDescent="0.2">
      <c r="A4964" s="39">
        <v>9851</v>
      </c>
      <c r="B4964" s="37" t="s">
        <v>11382</v>
      </c>
      <c r="C4964" s="37" t="s">
        <v>2336</v>
      </c>
      <c r="D4964" s="37" t="s">
        <v>2320</v>
      </c>
      <c r="E4964" s="38" t="s">
        <v>11383</v>
      </c>
    </row>
    <row r="4965" spans="1:5" x14ac:dyDescent="0.2">
      <c r="A4965" s="39">
        <v>9855</v>
      </c>
      <c r="B4965" s="37" t="s">
        <v>11384</v>
      </c>
      <c r="C4965" s="37" t="s">
        <v>2336</v>
      </c>
      <c r="D4965" s="37" t="s">
        <v>2320</v>
      </c>
      <c r="E4965" s="38" t="s">
        <v>11385</v>
      </c>
    </row>
    <row r="4966" spans="1:5" x14ac:dyDescent="0.2">
      <c r="A4966" s="39">
        <v>9825</v>
      </c>
      <c r="B4966" s="37" t="s">
        <v>11386</v>
      </c>
      <c r="C4966" s="37" t="s">
        <v>2336</v>
      </c>
      <c r="D4966" s="37" t="s">
        <v>2320</v>
      </c>
      <c r="E4966" s="38" t="s">
        <v>11387</v>
      </c>
    </row>
    <row r="4967" spans="1:5" x14ac:dyDescent="0.2">
      <c r="A4967" s="39">
        <v>9828</v>
      </c>
      <c r="B4967" s="37" t="s">
        <v>11388</v>
      </c>
      <c r="C4967" s="37" t="s">
        <v>2336</v>
      </c>
      <c r="D4967" s="37" t="s">
        <v>2320</v>
      </c>
      <c r="E4967" s="38" t="s">
        <v>11389</v>
      </c>
    </row>
    <row r="4968" spans="1:5" x14ac:dyDescent="0.2">
      <c r="A4968" s="39">
        <v>9829</v>
      </c>
      <c r="B4968" s="37" t="s">
        <v>11390</v>
      </c>
      <c r="C4968" s="37" t="s">
        <v>2336</v>
      </c>
      <c r="D4968" s="37" t="s">
        <v>2320</v>
      </c>
      <c r="E4968" s="38" t="s">
        <v>11391</v>
      </c>
    </row>
    <row r="4969" spans="1:5" x14ac:dyDescent="0.2">
      <c r="A4969" s="39">
        <v>9826</v>
      </c>
      <c r="B4969" s="37" t="s">
        <v>11392</v>
      </c>
      <c r="C4969" s="37" t="s">
        <v>2336</v>
      </c>
      <c r="D4969" s="37" t="s">
        <v>2320</v>
      </c>
      <c r="E4969" s="38" t="s">
        <v>11393</v>
      </c>
    </row>
    <row r="4970" spans="1:5" x14ac:dyDescent="0.2">
      <c r="A4970" s="39">
        <v>9827</v>
      </c>
      <c r="B4970" s="37" t="s">
        <v>11394</v>
      </c>
      <c r="C4970" s="37" t="s">
        <v>2336</v>
      </c>
      <c r="D4970" s="37" t="s">
        <v>2320</v>
      </c>
      <c r="E4970" s="38" t="s">
        <v>11395</v>
      </c>
    </row>
    <row r="4971" spans="1:5" x14ac:dyDescent="0.2">
      <c r="A4971" s="39">
        <v>36374</v>
      </c>
      <c r="B4971" s="37" t="s">
        <v>11396</v>
      </c>
      <c r="C4971" s="37" t="s">
        <v>2336</v>
      </c>
      <c r="D4971" s="37" t="s">
        <v>2320</v>
      </c>
      <c r="E4971" s="38" t="s">
        <v>11397</v>
      </c>
    </row>
    <row r="4972" spans="1:5" x14ac:dyDescent="0.2">
      <c r="A4972" s="39">
        <v>36084</v>
      </c>
      <c r="B4972" s="37" t="s">
        <v>11398</v>
      </c>
      <c r="C4972" s="37" t="s">
        <v>2336</v>
      </c>
      <c r="D4972" s="37" t="s">
        <v>2317</v>
      </c>
      <c r="E4972" s="38" t="s">
        <v>11399</v>
      </c>
    </row>
    <row r="4973" spans="1:5" x14ac:dyDescent="0.2">
      <c r="A4973" s="39">
        <v>36373</v>
      </c>
      <c r="B4973" s="37" t="s">
        <v>11400</v>
      </c>
      <c r="C4973" s="37" t="s">
        <v>2336</v>
      </c>
      <c r="D4973" s="37" t="s">
        <v>2320</v>
      </c>
      <c r="E4973" s="38" t="s">
        <v>11401</v>
      </c>
    </row>
    <row r="4974" spans="1:5" x14ac:dyDescent="0.2">
      <c r="A4974" s="39">
        <v>36377</v>
      </c>
      <c r="B4974" s="37" t="s">
        <v>11402</v>
      </c>
      <c r="C4974" s="37" t="s">
        <v>2336</v>
      </c>
      <c r="D4974" s="37" t="s">
        <v>2320</v>
      </c>
      <c r="E4974" s="38" t="s">
        <v>2807</v>
      </c>
    </row>
    <row r="4975" spans="1:5" x14ac:dyDescent="0.2">
      <c r="A4975" s="39">
        <v>36375</v>
      </c>
      <c r="B4975" s="37" t="s">
        <v>11403</v>
      </c>
      <c r="C4975" s="37" t="s">
        <v>2336</v>
      </c>
      <c r="D4975" s="37" t="s">
        <v>2320</v>
      </c>
      <c r="E4975" s="38" t="s">
        <v>11404</v>
      </c>
    </row>
    <row r="4976" spans="1:5" x14ac:dyDescent="0.2">
      <c r="A4976" s="39">
        <v>36376</v>
      </c>
      <c r="B4976" s="37" t="s">
        <v>11405</v>
      </c>
      <c r="C4976" s="37" t="s">
        <v>2336</v>
      </c>
      <c r="D4976" s="37" t="s">
        <v>2320</v>
      </c>
      <c r="E4976" s="38" t="s">
        <v>11406</v>
      </c>
    </row>
    <row r="4977" spans="1:5" x14ac:dyDescent="0.2">
      <c r="A4977" s="39">
        <v>36380</v>
      </c>
      <c r="B4977" s="37" t="s">
        <v>11407</v>
      </c>
      <c r="C4977" s="37" t="s">
        <v>2336</v>
      </c>
      <c r="D4977" s="37" t="s">
        <v>2320</v>
      </c>
      <c r="E4977" s="38" t="s">
        <v>11408</v>
      </c>
    </row>
    <row r="4978" spans="1:5" x14ac:dyDescent="0.2">
      <c r="A4978" s="39">
        <v>36378</v>
      </c>
      <c r="B4978" s="37" t="s">
        <v>11409</v>
      </c>
      <c r="C4978" s="37" t="s">
        <v>2336</v>
      </c>
      <c r="D4978" s="37" t="s">
        <v>2320</v>
      </c>
      <c r="E4978" s="38" t="s">
        <v>11410</v>
      </c>
    </row>
    <row r="4979" spans="1:5" x14ac:dyDescent="0.2">
      <c r="A4979" s="39">
        <v>36379</v>
      </c>
      <c r="B4979" s="37" t="s">
        <v>11411</v>
      </c>
      <c r="C4979" s="37" t="s">
        <v>2336</v>
      </c>
      <c r="D4979" s="37" t="s">
        <v>2320</v>
      </c>
      <c r="E4979" s="38" t="s">
        <v>11412</v>
      </c>
    </row>
    <row r="4980" spans="1:5" x14ac:dyDescent="0.2">
      <c r="A4980" s="39">
        <v>9859</v>
      </c>
      <c r="B4980" s="37" t="s">
        <v>11413</v>
      </c>
      <c r="C4980" s="37" t="s">
        <v>2336</v>
      </c>
      <c r="D4980" s="37" t="s">
        <v>2320</v>
      </c>
      <c r="E4980" s="38" t="s">
        <v>6516</v>
      </c>
    </row>
    <row r="4981" spans="1:5" x14ac:dyDescent="0.2">
      <c r="A4981" s="39">
        <v>9838</v>
      </c>
      <c r="B4981" s="37" t="s">
        <v>11414</v>
      </c>
      <c r="C4981" s="37" t="s">
        <v>2336</v>
      </c>
      <c r="D4981" s="37" t="s">
        <v>2320</v>
      </c>
      <c r="E4981" s="38" t="s">
        <v>2465</v>
      </c>
    </row>
    <row r="4982" spans="1:5" x14ac:dyDescent="0.2">
      <c r="A4982" s="39">
        <v>9837</v>
      </c>
      <c r="B4982" s="37" t="s">
        <v>11415</v>
      </c>
      <c r="C4982" s="37" t="s">
        <v>2336</v>
      </c>
      <c r="D4982" s="37" t="s">
        <v>2320</v>
      </c>
      <c r="E4982" s="38" t="s">
        <v>4361</v>
      </c>
    </row>
    <row r="4983" spans="1:5" x14ac:dyDescent="0.2">
      <c r="A4983" s="39">
        <v>9833</v>
      </c>
      <c r="B4983" s="37" t="s">
        <v>11416</v>
      </c>
      <c r="C4983" s="37" t="s">
        <v>2336</v>
      </c>
      <c r="D4983" s="37" t="s">
        <v>2320</v>
      </c>
      <c r="E4983" s="38" t="s">
        <v>11417</v>
      </c>
    </row>
    <row r="4984" spans="1:5" x14ac:dyDescent="0.2">
      <c r="A4984" s="39">
        <v>9830</v>
      </c>
      <c r="B4984" s="37" t="s">
        <v>11418</v>
      </c>
      <c r="C4984" s="37" t="s">
        <v>2336</v>
      </c>
      <c r="D4984" s="37" t="s">
        <v>2317</v>
      </c>
      <c r="E4984" s="38" t="s">
        <v>3342</v>
      </c>
    </row>
    <row r="4985" spans="1:5" x14ac:dyDescent="0.2">
      <c r="A4985" s="39">
        <v>9834</v>
      </c>
      <c r="B4985" s="37" t="s">
        <v>11419</v>
      </c>
      <c r="C4985" s="37" t="s">
        <v>2336</v>
      </c>
      <c r="D4985" s="37" t="s">
        <v>2320</v>
      </c>
      <c r="E4985" s="38" t="s">
        <v>11420</v>
      </c>
    </row>
    <row r="4986" spans="1:5" x14ac:dyDescent="0.2">
      <c r="A4986" s="39">
        <v>9863</v>
      </c>
      <c r="B4986" s="37" t="s">
        <v>11421</v>
      </c>
      <c r="C4986" s="37" t="s">
        <v>2336</v>
      </c>
      <c r="D4986" s="37" t="s">
        <v>2320</v>
      </c>
      <c r="E4986" s="38" t="s">
        <v>11422</v>
      </c>
    </row>
    <row r="4987" spans="1:5" x14ac:dyDescent="0.2">
      <c r="A4987" s="39">
        <v>9860</v>
      </c>
      <c r="B4987" s="37" t="s">
        <v>11423</v>
      </c>
      <c r="C4987" s="37" t="s">
        <v>2336</v>
      </c>
      <c r="D4987" s="37" t="s">
        <v>2320</v>
      </c>
      <c r="E4987" s="38" t="s">
        <v>11424</v>
      </c>
    </row>
    <row r="4988" spans="1:5" x14ac:dyDescent="0.2">
      <c r="A4988" s="39">
        <v>9862</v>
      </c>
      <c r="B4988" s="37" t="s">
        <v>11425</v>
      </c>
      <c r="C4988" s="37" t="s">
        <v>2336</v>
      </c>
      <c r="D4988" s="37" t="s">
        <v>2320</v>
      </c>
      <c r="E4988" s="38" t="s">
        <v>11426</v>
      </c>
    </row>
    <row r="4989" spans="1:5" x14ac:dyDescent="0.2">
      <c r="A4989" s="39">
        <v>9861</v>
      </c>
      <c r="B4989" s="37" t="s">
        <v>11427</v>
      </c>
      <c r="C4989" s="37" t="s">
        <v>2336</v>
      </c>
      <c r="D4989" s="37" t="s">
        <v>2320</v>
      </c>
      <c r="E4989" s="38" t="s">
        <v>9746</v>
      </c>
    </row>
    <row r="4990" spans="1:5" x14ac:dyDescent="0.2">
      <c r="A4990" s="39">
        <v>9856</v>
      </c>
      <c r="B4990" s="37" t="s">
        <v>11428</v>
      </c>
      <c r="C4990" s="37" t="s">
        <v>2336</v>
      </c>
      <c r="D4990" s="37" t="s">
        <v>2320</v>
      </c>
      <c r="E4990" s="38" t="s">
        <v>2495</v>
      </c>
    </row>
    <row r="4991" spans="1:5" x14ac:dyDescent="0.2">
      <c r="A4991" s="39">
        <v>9866</v>
      </c>
      <c r="B4991" s="37" t="s">
        <v>11429</v>
      </c>
      <c r="C4991" s="37" t="s">
        <v>2336</v>
      </c>
      <c r="D4991" s="37" t="s">
        <v>2320</v>
      </c>
      <c r="E4991" s="38" t="s">
        <v>11430</v>
      </c>
    </row>
    <row r="4992" spans="1:5" x14ac:dyDescent="0.2">
      <c r="A4992" s="39">
        <v>9857</v>
      </c>
      <c r="B4992" s="37" t="s">
        <v>11431</v>
      </c>
      <c r="C4992" s="37" t="s">
        <v>2336</v>
      </c>
      <c r="D4992" s="37" t="s">
        <v>2320</v>
      </c>
      <c r="E4992" s="38" t="s">
        <v>11432</v>
      </c>
    </row>
    <row r="4993" spans="1:5" x14ac:dyDescent="0.2">
      <c r="A4993" s="39">
        <v>9864</v>
      </c>
      <c r="B4993" s="37" t="s">
        <v>11433</v>
      </c>
      <c r="C4993" s="37" t="s">
        <v>2336</v>
      </c>
      <c r="D4993" s="37" t="s">
        <v>2320</v>
      </c>
      <c r="E4993" s="38" t="s">
        <v>11434</v>
      </c>
    </row>
    <row r="4994" spans="1:5" x14ac:dyDescent="0.2">
      <c r="A4994" s="39">
        <v>9865</v>
      </c>
      <c r="B4994" s="37" t="s">
        <v>11435</v>
      </c>
      <c r="C4994" s="37" t="s">
        <v>2336</v>
      </c>
      <c r="D4994" s="37" t="s">
        <v>2320</v>
      </c>
      <c r="E4994" s="38" t="s">
        <v>11436</v>
      </c>
    </row>
    <row r="4995" spans="1:5" x14ac:dyDescent="0.2">
      <c r="A4995" s="39">
        <v>9858</v>
      </c>
      <c r="B4995" s="37" t="s">
        <v>11437</v>
      </c>
      <c r="C4995" s="37" t="s">
        <v>2336</v>
      </c>
      <c r="D4995" s="37" t="s">
        <v>2320</v>
      </c>
      <c r="E4995" s="38" t="s">
        <v>11438</v>
      </c>
    </row>
    <row r="4996" spans="1:5" x14ac:dyDescent="0.2">
      <c r="A4996" s="39">
        <v>9841</v>
      </c>
      <c r="B4996" s="37" t="s">
        <v>11439</v>
      </c>
      <c r="C4996" s="37" t="s">
        <v>2336</v>
      </c>
      <c r="D4996" s="37" t="s">
        <v>2320</v>
      </c>
      <c r="E4996" s="38" t="s">
        <v>11440</v>
      </c>
    </row>
    <row r="4997" spans="1:5" x14ac:dyDescent="0.2">
      <c r="A4997" s="39">
        <v>9840</v>
      </c>
      <c r="B4997" s="37" t="s">
        <v>11441</v>
      </c>
      <c r="C4997" s="37" t="s">
        <v>2336</v>
      </c>
      <c r="D4997" s="37" t="s">
        <v>2320</v>
      </c>
      <c r="E4997" s="38" t="s">
        <v>11442</v>
      </c>
    </row>
    <row r="4998" spans="1:5" x14ac:dyDescent="0.2">
      <c r="A4998" s="39">
        <v>20067</v>
      </c>
      <c r="B4998" s="37" t="s">
        <v>11443</v>
      </c>
      <c r="C4998" s="37" t="s">
        <v>2336</v>
      </c>
      <c r="D4998" s="37" t="s">
        <v>2320</v>
      </c>
      <c r="E4998" s="38" t="s">
        <v>11335</v>
      </c>
    </row>
    <row r="4999" spans="1:5" x14ac:dyDescent="0.2">
      <c r="A4999" s="39">
        <v>20068</v>
      </c>
      <c r="B4999" s="37" t="s">
        <v>11444</v>
      </c>
      <c r="C4999" s="37" t="s">
        <v>2336</v>
      </c>
      <c r="D4999" s="37" t="s">
        <v>2320</v>
      </c>
      <c r="E4999" s="38" t="s">
        <v>9837</v>
      </c>
    </row>
    <row r="5000" spans="1:5" x14ac:dyDescent="0.2">
      <c r="A5000" s="39">
        <v>9839</v>
      </c>
      <c r="B5000" s="37" t="s">
        <v>11445</v>
      </c>
      <c r="C5000" s="37" t="s">
        <v>2336</v>
      </c>
      <c r="D5000" s="37" t="s">
        <v>2320</v>
      </c>
      <c r="E5000" s="38" t="s">
        <v>11446</v>
      </c>
    </row>
    <row r="5001" spans="1:5" x14ac:dyDescent="0.2">
      <c r="A5001" s="39">
        <v>9870</v>
      </c>
      <c r="B5001" s="37" t="s">
        <v>11447</v>
      </c>
      <c r="C5001" s="37" t="s">
        <v>2336</v>
      </c>
      <c r="D5001" s="37" t="s">
        <v>2320</v>
      </c>
      <c r="E5001" s="38" t="s">
        <v>11448</v>
      </c>
    </row>
    <row r="5002" spans="1:5" x14ac:dyDescent="0.2">
      <c r="A5002" s="39">
        <v>9867</v>
      </c>
      <c r="B5002" s="37" t="s">
        <v>11449</v>
      </c>
      <c r="C5002" s="37" t="s">
        <v>2336</v>
      </c>
      <c r="D5002" s="37" t="s">
        <v>2320</v>
      </c>
      <c r="E5002" s="38" t="s">
        <v>11450</v>
      </c>
    </row>
    <row r="5003" spans="1:5" x14ac:dyDescent="0.2">
      <c r="A5003" s="39">
        <v>9868</v>
      </c>
      <c r="B5003" s="37" t="s">
        <v>11451</v>
      </c>
      <c r="C5003" s="37" t="s">
        <v>2336</v>
      </c>
      <c r="D5003" s="37" t="s">
        <v>2317</v>
      </c>
      <c r="E5003" s="38" t="s">
        <v>11452</v>
      </c>
    </row>
    <row r="5004" spans="1:5" x14ac:dyDescent="0.2">
      <c r="A5004" s="39">
        <v>9869</v>
      </c>
      <c r="B5004" s="37" t="s">
        <v>11453</v>
      </c>
      <c r="C5004" s="37" t="s">
        <v>2336</v>
      </c>
      <c r="D5004" s="37" t="s">
        <v>2320</v>
      </c>
      <c r="E5004" s="38" t="s">
        <v>11454</v>
      </c>
    </row>
    <row r="5005" spans="1:5" x14ac:dyDescent="0.2">
      <c r="A5005" s="39">
        <v>9874</v>
      </c>
      <c r="B5005" s="37" t="s">
        <v>11455</v>
      </c>
      <c r="C5005" s="37" t="s">
        <v>2336</v>
      </c>
      <c r="D5005" s="37" t="s">
        <v>2320</v>
      </c>
      <c r="E5005" s="38" t="s">
        <v>11456</v>
      </c>
    </row>
    <row r="5006" spans="1:5" x14ac:dyDescent="0.2">
      <c r="A5006" s="39">
        <v>9875</v>
      </c>
      <c r="B5006" s="37" t="s">
        <v>11457</v>
      </c>
      <c r="C5006" s="37" t="s">
        <v>2336</v>
      </c>
      <c r="D5006" s="37" t="s">
        <v>2320</v>
      </c>
      <c r="E5006" s="38" t="s">
        <v>11458</v>
      </c>
    </row>
    <row r="5007" spans="1:5" x14ac:dyDescent="0.2">
      <c r="A5007" s="39">
        <v>9873</v>
      </c>
      <c r="B5007" s="37" t="s">
        <v>11459</v>
      </c>
      <c r="C5007" s="37" t="s">
        <v>2336</v>
      </c>
      <c r="D5007" s="37" t="s">
        <v>2320</v>
      </c>
      <c r="E5007" s="38" t="s">
        <v>10719</v>
      </c>
    </row>
    <row r="5008" spans="1:5" x14ac:dyDescent="0.2">
      <c r="A5008" s="39">
        <v>9871</v>
      </c>
      <c r="B5008" s="37" t="s">
        <v>11460</v>
      </c>
      <c r="C5008" s="37" t="s">
        <v>2336</v>
      </c>
      <c r="D5008" s="37" t="s">
        <v>2320</v>
      </c>
      <c r="E5008" s="38" t="s">
        <v>11461</v>
      </c>
    </row>
    <row r="5009" spans="1:5" x14ac:dyDescent="0.2">
      <c r="A5009" s="39">
        <v>9872</v>
      </c>
      <c r="B5009" s="37" t="s">
        <v>11462</v>
      </c>
      <c r="C5009" s="37" t="s">
        <v>2336</v>
      </c>
      <c r="D5009" s="37" t="s">
        <v>2320</v>
      </c>
      <c r="E5009" s="38" t="s">
        <v>11463</v>
      </c>
    </row>
    <row r="5010" spans="1:5" x14ac:dyDescent="0.2">
      <c r="A5010" s="39">
        <v>7667</v>
      </c>
      <c r="B5010" s="37" t="s">
        <v>11464</v>
      </c>
      <c r="C5010" s="37" t="s">
        <v>2336</v>
      </c>
      <c r="D5010" s="37" t="s">
        <v>2320</v>
      </c>
      <c r="E5010" s="38" t="s">
        <v>11465</v>
      </c>
    </row>
    <row r="5011" spans="1:5" x14ac:dyDescent="0.2">
      <c r="A5011" s="39">
        <v>7660</v>
      </c>
      <c r="B5011" s="37" t="s">
        <v>11466</v>
      </c>
      <c r="C5011" s="37" t="s">
        <v>2336</v>
      </c>
      <c r="D5011" s="37" t="s">
        <v>2320</v>
      </c>
      <c r="E5011" s="38" t="s">
        <v>11467</v>
      </c>
    </row>
    <row r="5012" spans="1:5" x14ac:dyDescent="0.2">
      <c r="A5012" s="39">
        <v>7676</v>
      </c>
      <c r="B5012" s="37" t="s">
        <v>11468</v>
      </c>
      <c r="C5012" s="37" t="s">
        <v>2336</v>
      </c>
      <c r="D5012" s="37" t="s">
        <v>2320</v>
      </c>
      <c r="E5012" s="38" t="s">
        <v>11469</v>
      </c>
    </row>
    <row r="5013" spans="1:5" x14ac:dyDescent="0.2">
      <c r="A5013" s="39">
        <v>12426</v>
      </c>
      <c r="B5013" s="37" t="s">
        <v>11470</v>
      </c>
      <c r="C5013" s="37" t="s">
        <v>2316</v>
      </c>
      <c r="D5013" s="37" t="s">
        <v>2320</v>
      </c>
      <c r="E5013" s="38" t="s">
        <v>11471</v>
      </c>
    </row>
    <row r="5014" spans="1:5" x14ac:dyDescent="0.2">
      <c r="A5014" s="39">
        <v>12425</v>
      </c>
      <c r="B5014" s="37" t="s">
        <v>11472</v>
      </c>
      <c r="C5014" s="37" t="s">
        <v>2316</v>
      </c>
      <c r="D5014" s="37" t="s">
        <v>2320</v>
      </c>
      <c r="E5014" s="38" t="s">
        <v>11473</v>
      </c>
    </row>
    <row r="5015" spans="1:5" x14ac:dyDescent="0.2">
      <c r="A5015" s="39">
        <v>12427</v>
      </c>
      <c r="B5015" s="37" t="s">
        <v>11474</v>
      </c>
      <c r="C5015" s="37" t="s">
        <v>2316</v>
      </c>
      <c r="D5015" s="37" t="s">
        <v>2320</v>
      </c>
      <c r="E5015" s="38" t="s">
        <v>11475</v>
      </c>
    </row>
    <row r="5016" spans="1:5" x14ac:dyDescent="0.2">
      <c r="A5016" s="39">
        <v>12428</v>
      </c>
      <c r="B5016" s="37" t="s">
        <v>11476</v>
      </c>
      <c r="C5016" s="37" t="s">
        <v>2316</v>
      </c>
      <c r="D5016" s="37" t="s">
        <v>2320</v>
      </c>
      <c r="E5016" s="38" t="s">
        <v>11477</v>
      </c>
    </row>
    <row r="5017" spans="1:5" x14ac:dyDescent="0.2">
      <c r="A5017" s="39">
        <v>12430</v>
      </c>
      <c r="B5017" s="37" t="s">
        <v>11478</v>
      </c>
      <c r="C5017" s="37" t="s">
        <v>2316</v>
      </c>
      <c r="D5017" s="37" t="s">
        <v>2320</v>
      </c>
      <c r="E5017" s="38" t="s">
        <v>11479</v>
      </c>
    </row>
    <row r="5018" spans="1:5" x14ac:dyDescent="0.2">
      <c r="A5018" s="39">
        <v>12429</v>
      </c>
      <c r="B5018" s="37" t="s">
        <v>11480</v>
      </c>
      <c r="C5018" s="37" t="s">
        <v>2316</v>
      </c>
      <c r="D5018" s="37" t="s">
        <v>2320</v>
      </c>
      <c r="E5018" s="38" t="s">
        <v>11481</v>
      </c>
    </row>
    <row r="5019" spans="1:5" x14ac:dyDescent="0.2">
      <c r="A5019" s="39">
        <v>12431</v>
      </c>
      <c r="B5019" s="37" t="s">
        <v>11482</v>
      </c>
      <c r="C5019" s="37" t="s">
        <v>2316</v>
      </c>
      <c r="D5019" s="37" t="s">
        <v>2320</v>
      </c>
      <c r="E5019" s="38" t="s">
        <v>11483</v>
      </c>
    </row>
    <row r="5020" spans="1:5" x14ac:dyDescent="0.2">
      <c r="A5020" s="39">
        <v>12432</v>
      </c>
      <c r="B5020" s="37" t="s">
        <v>11484</v>
      </c>
      <c r="C5020" s="37" t="s">
        <v>2316</v>
      </c>
      <c r="D5020" s="37" t="s">
        <v>2320</v>
      </c>
      <c r="E5020" s="38" t="s">
        <v>11485</v>
      </c>
    </row>
    <row r="5021" spans="1:5" x14ac:dyDescent="0.2">
      <c r="A5021" s="39">
        <v>12434</v>
      </c>
      <c r="B5021" s="37" t="s">
        <v>11486</v>
      </c>
      <c r="C5021" s="37" t="s">
        <v>2316</v>
      </c>
      <c r="D5021" s="37" t="s">
        <v>2320</v>
      </c>
      <c r="E5021" s="38" t="s">
        <v>11487</v>
      </c>
    </row>
    <row r="5022" spans="1:5" x14ac:dyDescent="0.2">
      <c r="A5022" s="39">
        <v>12433</v>
      </c>
      <c r="B5022" s="37" t="s">
        <v>11488</v>
      </c>
      <c r="C5022" s="37" t="s">
        <v>2316</v>
      </c>
      <c r="D5022" s="37" t="s">
        <v>2320</v>
      </c>
      <c r="E5022" s="38" t="s">
        <v>11489</v>
      </c>
    </row>
    <row r="5023" spans="1:5" x14ac:dyDescent="0.2">
      <c r="A5023" s="39">
        <v>12435</v>
      </c>
      <c r="B5023" s="37" t="s">
        <v>11490</v>
      </c>
      <c r="C5023" s="37" t="s">
        <v>2316</v>
      </c>
      <c r="D5023" s="37" t="s">
        <v>2320</v>
      </c>
      <c r="E5023" s="38" t="s">
        <v>11491</v>
      </c>
    </row>
    <row r="5024" spans="1:5" x14ac:dyDescent="0.2">
      <c r="A5024" s="39">
        <v>12437</v>
      </c>
      <c r="B5024" s="37" t="s">
        <v>11492</v>
      </c>
      <c r="C5024" s="37" t="s">
        <v>2316</v>
      </c>
      <c r="D5024" s="37" t="s">
        <v>2320</v>
      </c>
      <c r="E5024" s="38" t="s">
        <v>11493</v>
      </c>
    </row>
    <row r="5025" spans="1:5" x14ac:dyDescent="0.2">
      <c r="A5025" s="39">
        <v>12439</v>
      </c>
      <c r="B5025" s="37" t="s">
        <v>11494</v>
      </c>
      <c r="C5025" s="37" t="s">
        <v>2316</v>
      </c>
      <c r="D5025" s="37" t="s">
        <v>2320</v>
      </c>
      <c r="E5025" s="38" t="s">
        <v>11495</v>
      </c>
    </row>
    <row r="5026" spans="1:5" x14ac:dyDescent="0.2">
      <c r="A5026" s="39">
        <v>12438</v>
      </c>
      <c r="B5026" s="37" t="s">
        <v>11496</v>
      </c>
      <c r="C5026" s="37" t="s">
        <v>2316</v>
      </c>
      <c r="D5026" s="37" t="s">
        <v>2320</v>
      </c>
      <c r="E5026" s="38" t="s">
        <v>11497</v>
      </c>
    </row>
    <row r="5027" spans="1:5" x14ac:dyDescent="0.2">
      <c r="A5027" s="39">
        <v>12436</v>
      </c>
      <c r="B5027" s="37" t="s">
        <v>11498</v>
      </c>
      <c r="C5027" s="37" t="s">
        <v>2316</v>
      </c>
      <c r="D5027" s="37" t="s">
        <v>2320</v>
      </c>
      <c r="E5027" s="38" t="s">
        <v>11499</v>
      </c>
    </row>
    <row r="5028" spans="1:5" x14ac:dyDescent="0.2">
      <c r="A5028" s="39">
        <v>36357</v>
      </c>
      <c r="B5028" s="37" t="s">
        <v>11500</v>
      </c>
      <c r="C5028" s="37" t="s">
        <v>2316</v>
      </c>
      <c r="D5028" s="37" t="s">
        <v>2320</v>
      </c>
      <c r="E5028" s="38" t="s">
        <v>11501</v>
      </c>
    </row>
    <row r="5029" spans="1:5" x14ac:dyDescent="0.2">
      <c r="A5029" s="39">
        <v>12424</v>
      </c>
      <c r="B5029" s="37" t="s">
        <v>11502</v>
      </c>
      <c r="C5029" s="37" t="s">
        <v>2316</v>
      </c>
      <c r="D5029" s="37" t="s">
        <v>2320</v>
      </c>
      <c r="E5029" s="38" t="s">
        <v>11503</v>
      </c>
    </row>
    <row r="5030" spans="1:5" x14ac:dyDescent="0.2">
      <c r="A5030" s="39">
        <v>12440</v>
      </c>
      <c r="B5030" s="37" t="s">
        <v>11504</v>
      </c>
      <c r="C5030" s="37" t="s">
        <v>2316</v>
      </c>
      <c r="D5030" s="37" t="s">
        <v>2320</v>
      </c>
      <c r="E5030" s="38" t="s">
        <v>11505</v>
      </c>
    </row>
    <row r="5031" spans="1:5" x14ac:dyDescent="0.2">
      <c r="A5031" s="39">
        <v>9884</v>
      </c>
      <c r="B5031" s="37" t="s">
        <v>11506</v>
      </c>
      <c r="C5031" s="37" t="s">
        <v>2316</v>
      </c>
      <c r="D5031" s="37" t="s">
        <v>2320</v>
      </c>
      <c r="E5031" s="38" t="s">
        <v>11507</v>
      </c>
    </row>
    <row r="5032" spans="1:5" x14ac:dyDescent="0.2">
      <c r="A5032" s="39">
        <v>9888</v>
      </c>
      <c r="B5032" s="37" t="s">
        <v>11508</v>
      </c>
      <c r="C5032" s="37" t="s">
        <v>2316</v>
      </c>
      <c r="D5032" s="37" t="s">
        <v>2320</v>
      </c>
      <c r="E5032" s="38" t="s">
        <v>11509</v>
      </c>
    </row>
    <row r="5033" spans="1:5" x14ac:dyDescent="0.2">
      <c r="A5033" s="39">
        <v>9883</v>
      </c>
      <c r="B5033" s="37" t="s">
        <v>11510</v>
      </c>
      <c r="C5033" s="37" t="s">
        <v>2316</v>
      </c>
      <c r="D5033" s="37" t="s">
        <v>2320</v>
      </c>
      <c r="E5033" s="38" t="s">
        <v>11511</v>
      </c>
    </row>
    <row r="5034" spans="1:5" x14ac:dyDescent="0.2">
      <c r="A5034" s="39">
        <v>9886</v>
      </c>
      <c r="B5034" s="37" t="s">
        <v>11512</v>
      </c>
      <c r="C5034" s="37" t="s">
        <v>2316</v>
      </c>
      <c r="D5034" s="37" t="s">
        <v>2320</v>
      </c>
      <c r="E5034" s="38" t="s">
        <v>11513</v>
      </c>
    </row>
    <row r="5035" spans="1:5" x14ac:dyDescent="0.2">
      <c r="A5035" s="39">
        <v>9889</v>
      </c>
      <c r="B5035" s="37" t="s">
        <v>11514</v>
      </c>
      <c r="C5035" s="37" t="s">
        <v>2316</v>
      </c>
      <c r="D5035" s="37" t="s">
        <v>2320</v>
      </c>
      <c r="E5035" s="38" t="s">
        <v>11515</v>
      </c>
    </row>
    <row r="5036" spans="1:5" x14ac:dyDescent="0.2">
      <c r="A5036" s="39">
        <v>9887</v>
      </c>
      <c r="B5036" s="37" t="s">
        <v>11516</v>
      </c>
      <c r="C5036" s="37" t="s">
        <v>2316</v>
      </c>
      <c r="D5036" s="37" t="s">
        <v>2320</v>
      </c>
      <c r="E5036" s="38" t="s">
        <v>11517</v>
      </c>
    </row>
    <row r="5037" spans="1:5" x14ac:dyDescent="0.2">
      <c r="A5037" s="39">
        <v>9885</v>
      </c>
      <c r="B5037" s="37" t="s">
        <v>11518</v>
      </c>
      <c r="C5037" s="37" t="s">
        <v>2316</v>
      </c>
      <c r="D5037" s="37" t="s">
        <v>2320</v>
      </c>
      <c r="E5037" s="38" t="s">
        <v>11519</v>
      </c>
    </row>
    <row r="5038" spans="1:5" x14ac:dyDescent="0.2">
      <c r="A5038" s="39">
        <v>9890</v>
      </c>
      <c r="B5038" s="37" t="s">
        <v>11520</v>
      </c>
      <c r="C5038" s="37" t="s">
        <v>2316</v>
      </c>
      <c r="D5038" s="37" t="s">
        <v>2320</v>
      </c>
      <c r="E5038" s="38" t="s">
        <v>7278</v>
      </c>
    </row>
    <row r="5039" spans="1:5" x14ac:dyDescent="0.2">
      <c r="A5039" s="39">
        <v>9891</v>
      </c>
      <c r="B5039" s="37" t="s">
        <v>11521</v>
      </c>
      <c r="C5039" s="37" t="s">
        <v>2316</v>
      </c>
      <c r="D5039" s="37" t="s">
        <v>2320</v>
      </c>
      <c r="E5039" s="38" t="s">
        <v>11522</v>
      </c>
    </row>
    <row r="5040" spans="1:5" x14ac:dyDescent="0.2">
      <c r="A5040" s="39">
        <v>39292</v>
      </c>
      <c r="B5040" s="37" t="s">
        <v>11523</v>
      </c>
      <c r="C5040" s="37" t="s">
        <v>2316</v>
      </c>
      <c r="D5040" s="37" t="s">
        <v>2320</v>
      </c>
      <c r="E5040" s="38" t="s">
        <v>11524</v>
      </c>
    </row>
    <row r="5041" spans="1:5" x14ac:dyDescent="0.2">
      <c r="A5041" s="39">
        <v>39293</v>
      </c>
      <c r="B5041" s="37" t="s">
        <v>11525</v>
      </c>
      <c r="C5041" s="37" t="s">
        <v>2316</v>
      </c>
      <c r="D5041" s="37" t="s">
        <v>2320</v>
      </c>
      <c r="E5041" s="38" t="s">
        <v>8041</v>
      </c>
    </row>
    <row r="5042" spans="1:5" x14ac:dyDescent="0.2">
      <c r="A5042" s="39">
        <v>39294</v>
      </c>
      <c r="B5042" s="37" t="s">
        <v>11526</v>
      </c>
      <c r="C5042" s="37" t="s">
        <v>2316</v>
      </c>
      <c r="D5042" s="37" t="s">
        <v>2320</v>
      </c>
      <c r="E5042" s="38" t="s">
        <v>8041</v>
      </c>
    </row>
    <row r="5043" spans="1:5" x14ac:dyDescent="0.2">
      <c r="A5043" s="39">
        <v>39295</v>
      </c>
      <c r="B5043" s="37" t="s">
        <v>11527</v>
      </c>
      <c r="C5043" s="37" t="s">
        <v>2316</v>
      </c>
      <c r="D5043" s="37" t="s">
        <v>2320</v>
      </c>
      <c r="E5043" s="38" t="s">
        <v>11528</v>
      </c>
    </row>
    <row r="5044" spans="1:5" x14ac:dyDescent="0.2">
      <c r="A5044" s="39">
        <v>36313</v>
      </c>
      <c r="B5044" s="37" t="s">
        <v>11529</v>
      </c>
      <c r="C5044" s="37" t="s">
        <v>2316</v>
      </c>
      <c r="D5044" s="37" t="s">
        <v>2320</v>
      </c>
      <c r="E5044" s="38" t="s">
        <v>11530</v>
      </c>
    </row>
    <row r="5045" spans="1:5" x14ac:dyDescent="0.2">
      <c r="A5045" s="39">
        <v>36316</v>
      </c>
      <c r="B5045" s="37" t="s">
        <v>11531</v>
      </c>
      <c r="C5045" s="37" t="s">
        <v>2316</v>
      </c>
      <c r="D5045" s="37" t="s">
        <v>2320</v>
      </c>
      <c r="E5045" s="38" t="s">
        <v>11532</v>
      </c>
    </row>
    <row r="5046" spans="1:5" x14ac:dyDescent="0.2">
      <c r="A5046" s="39">
        <v>64</v>
      </c>
      <c r="B5046" s="37" t="s">
        <v>11533</v>
      </c>
      <c r="C5046" s="37" t="s">
        <v>2316</v>
      </c>
      <c r="D5046" s="37" t="s">
        <v>2320</v>
      </c>
      <c r="E5046" s="38" t="s">
        <v>6414</v>
      </c>
    </row>
    <row r="5047" spans="1:5" x14ac:dyDescent="0.2">
      <c r="A5047" s="39">
        <v>37423</v>
      </c>
      <c r="B5047" s="37" t="s">
        <v>11534</v>
      </c>
      <c r="C5047" s="37" t="s">
        <v>2316</v>
      </c>
      <c r="D5047" s="37" t="s">
        <v>2320</v>
      </c>
      <c r="E5047" s="38" t="s">
        <v>11535</v>
      </c>
    </row>
    <row r="5048" spans="1:5" x14ac:dyDescent="0.2">
      <c r="A5048" s="39">
        <v>39296</v>
      </c>
      <c r="B5048" s="37" t="s">
        <v>11536</v>
      </c>
      <c r="C5048" s="37" t="s">
        <v>2316</v>
      </c>
      <c r="D5048" s="37" t="s">
        <v>2320</v>
      </c>
      <c r="E5048" s="38" t="s">
        <v>7244</v>
      </c>
    </row>
    <row r="5049" spans="1:5" x14ac:dyDescent="0.2">
      <c r="A5049" s="39">
        <v>39297</v>
      </c>
      <c r="B5049" s="37" t="s">
        <v>11537</v>
      </c>
      <c r="C5049" s="37" t="s">
        <v>2316</v>
      </c>
      <c r="D5049" s="37" t="s">
        <v>2320</v>
      </c>
      <c r="E5049" s="38" t="s">
        <v>9895</v>
      </c>
    </row>
    <row r="5050" spans="1:5" x14ac:dyDescent="0.2">
      <c r="A5050" s="39">
        <v>39298</v>
      </c>
      <c r="B5050" s="37" t="s">
        <v>11538</v>
      </c>
      <c r="C5050" s="37" t="s">
        <v>2316</v>
      </c>
      <c r="D5050" s="37" t="s">
        <v>2320</v>
      </c>
      <c r="E5050" s="38" t="s">
        <v>11539</v>
      </c>
    </row>
    <row r="5051" spans="1:5" x14ac:dyDescent="0.2">
      <c r="A5051" s="39">
        <v>39299</v>
      </c>
      <c r="B5051" s="37" t="s">
        <v>11540</v>
      </c>
      <c r="C5051" s="37" t="s">
        <v>2316</v>
      </c>
      <c r="D5051" s="37" t="s">
        <v>2320</v>
      </c>
      <c r="E5051" s="38" t="s">
        <v>11541</v>
      </c>
    </row>
    <row r="5052" spans="1:5" x14ac:dyDescent="0.2">
      <c r="A5052" s="39">
        <v>9892</v>
      </c>
      <c r="B5052" s="37" t="s">
        <v>11542</v>
      </c>
      <c r="C5052" s="37" t="s">
        <v>2316</v>
      </c>
      <c r="D5052" s="37" t="s">
        <v>2320</v>
      </c>
      <c r="E5052" s="38" t="s">
        <v>3816</v>
      </c>
    </row>
    <row r="5053" spans="1:5" x14ac:dyDescent="0.2">
      <c r="A5053" s="39">
        <v>9893</v>
      </c>
      <c r="B5053" s="37" t="s">
        <v>11543</v>
      </c>
      <c r="C5053" s="37" t="s">
        <v>2316</v>
      </c>
      <c r="D5053" s="37" t="s">
        <v>2320</v>
      </c>
      <c r="E5053" s="38" t="s">
        <v>11544</v>
      </c>
    </row>
    <row r="5054" spans="1:5" x14ac:dyDescent="0.2">
      <c r="A5054" s="39">
        <v>9901</v>
      </c>
      <c r="B5054" s="37" t="s">
        <v>11545</v>
      </c>
      <c r="C5054" s="37" t="s">
        <v>2316</v>
      </c>
      <c r="D5054" s="37" t="s">
        <v>2320</v>
      </c>
      <c r="E5054" s="38" t="s">
        <v>5445</v>
      </c>
    </row>
    <row r="5055" spans="1:5" x14ac:dyDescent="0.2">
      <c r="A5055" s="39">
        <v>9896</v>
      </c>
      <c r="B5055" s="37" t="s">
        <v>11546</v>
      </c>
      <c r="C5055" s="37" t="s">
        <v>2316</v>
      </c>
      <c r="D5055" s="37" t="s">
        <v>2320</v>
      </c>
      <c r="E5055" s="38" t="s">
        <v>11547</v>
      </c>
    </row>
    <row r="5056" spans="1:5" x14ac:dyDescent="0.2">
      <c r="A5056" s="39">
        <v>9900</v>
      </c>
      <c r="B5056" s="37" t="s">
        <v>11548</v>
      </c>
      <c r="C5056" s="37" t="s">
        <v>2316</v>
      </c>
      <c r="D5056" s="37" t="s">
        <v>2320</v>
      </c>
      <c r="E5056" s="38" t="s">
        <v>11549</v>
      </c>
    </row>
    <row r="5057" spans="1:5" x14ac:dyDescent="0.2">
      <c r="A5057" s="39">
        <v>9898</v>
      </c>
      <c r="B5057" s="37" t="s">
        <v>11550</v>
      </c>
      <c r="C5057" s="37" t="s">
        <v>2316</v>
      </c>
      <c r="D5057" s="37" t="s">
        <v>2320</v>
      </c>
      <c r="E5057" s="38" t="s">
        <v>11551</v>
      </c>
    </row>
    <row r="5058" spans="1:5" x14ac:dyDescent="0.2">
      <c r="A5058" s="39">
        <v>9899</v>
      </c>
      <c r="B5058" s="37" t="s">
        <v>11552</v>
      </c>
      <c r="C5058" s="37" t="s">
        <v>2316</v>
      </c>
      <c r="D5058" s="37" t="s">
        <v>2320</v>
      </c>
      <c r="E5058" s="38" t="s">
        <v>11553</v>
      </c>
    </row>
    <row r="5059" spans="1:5" x14ac:dyDescent="0.2">
      <c r="A5059" s="39">
        <v>9902</v>
      </c>
      <c r="B5059" s="37" t="s">
        <v>11554</v>
      </c>
      <c r="C5059" s="37" t="s">
        <v>2316</v>
      </c>
      <c r="D5059" s="37" t="s">
        <v>2320</v>
      </c>
      <c r="E5059" s="38" t="s">
        <v>11555</v>
      </c>
    </row>
    <row r="5060" spans="1:5" x14ac:dyDescent="0.2">
      <c r="A5060" s="39">
        <v>9908</v>
      </c>
      <c r="B5060" s="37" t="s">
        <v>11556</v>
      </c>
      <c r="C5060" s="37" t="s">
        <v>2316</v>
      </c>
      <c r="D5060" s="37" t="s">
        <v>2320</v>
      </c>
      <c r="E5060" s="38" t="s">
        <v>11557</v>
      </c>
    </row>
    <row r="5061" spans="1:5" x14ac:dyDescent="0.2">
      <c r="A5061" s="39">
        <v>9905</v>
      </c>
      <c r="B5061" s="37" t="s">
        <v>11558</v>
      </c>
      <c r="C5061" s="37" t="s">
        <v>2316</v>
      </c>
      <c r="D5061" s="37" t="s">
        <v>2320</v>
      </c>
      <c r="E5061" s="38" t="s">
        <v>11559</v>
      </c>
    </row>
    <row r="5062" spans="1:5" x14ac:dyDescent="0.2">
      <c r="A5062" s="39">
        <v>9906</v>
      </c>
      <c r="B5062" s="37" t="s">
        <v>11560</v>
      </c>
      <c r="C5062" s="37" t="s">
        <v>2316</v>
      </c>
      <c r="D5062" s="37" t="s">
        <v>2320</v>
      </c>
      <c r="E5062" s="38" t="s">
        <v>11561</v>
      </c>
    </row>
    <row r="5063" spans="1:5" x14ac:dyDescent="0.2">
      <c r="A5063" s="39">
        <v>9895</v>
      </c>
      <c r="B5063" s="37" t="s">
        <v>11562</v>
      </c>
      <c r="C5063" s="37" t="s">
        <v>2316</v>
      </c>
      <c r="D5063" s="37" t="s">
        <v>2320</v>
      </c>
      <c r="E5063" s="38" t="s">
        <v>11563</v>
      </c>
    </row>
    <row r="5064" spans="1:5" x14ac:dyDescent="0.2">
      <c r="A5064" s="39">
        <v>9894</v>
      </c>
      <c r="B5064" s="37" t="s">
        <v>11564</v>
      </c>
      <c r="C5064" s="37" t="s">
        <v>2316</v>
      </c>
      <c r="D5064" s="37" t="s">
        <v>2320</v>
      </c>
      <c r="E5064" s="38" t="s">
        <v>11565</v>
      </c>
    </row>
    <row r="5065" spans="1:5" x14ac:dyDescent="0.2">
      <c r="A5065" s="39">
        <v>9897</v>
      </c>
      <c r="B5065" s="37" t="s">
        <v>11566</v>
      </c>
      <c r="C5065" s="37" t="s">
        <v>2316</v>
      </c>
      <c r="D5065" s="37" t="s">
        <v>2320</v>
      </c>
      <c r="E5065" s="38" t="s">
        <v>11567</v>
      </c>
    </row>
    <row r="5066" spans="1:5" x14ac:dyDescent="0.2">
      <c r="A5066" s="39">
        <v>9910</v>
      </c>
      <c r="B5066" s="37" t="s">
        <v>11568</v>
      </c>
      <c r="C5066" s="37" t="s">
        <v>2316</v>
      </c>
      <c r="D5066" s="37" t="s">
        <v>2320</v>
      </c>
      <c r="E5066" s="38" t="s">
        <v>11569</v>
      </c>
    </row>
    <row r="5067" spans="1:5" x14ac:dyDescent="0.2">
      <c r="A5067" s="39">
        <v>9909</v>
      </c>
      <c r="B5067" s="37" t="s">
        <v>11570</v>
      </c>
      <c r="C5067" s="37" t="s">
        <v>2316</v>
      </c>
      <c r="D5067" s="37" t="s">
        <v>2320</v>
      </c>
      <c r="E5067" s="38" t="s">
        <v>11571</v>
      </c>
    </row>
    <row r="5068" spans="1:5" x14ac:dyDescent="0.2">
      <c r="A5068" s="39">
        <v>9907</v>
      </c>
      <c r="B5068" s="37" t="s">
        <v>11572</v>
      </c>
      <c r="C5068" s="37" t="s">
        <v>2316</v>
      </c>
      <c r="D5068" s="37" t="s">
        <v>2320</v>
      </c>
      <c r="E5068" s="38" t="s">
        <v>11573</v>
      </c>
    </row>
    <row r="5069" spans="1:5" x14ac:dyDescent="0.2">
      <c r="A5069" s="39">
        <v>20973</v>
      </c>
      <c r="B5069" s="37" t="s">
        <v>11574</v>
      </c>
      <c r="C5069" s="37" t="s">
        <v>2316</v>
      </c>
      <c r="D5069" s="37" t="s">
        <v>2320</v>
      </c>
      <c r="E5069" s="38" t="s">
        <v>11575</v>
      </c>
    </row>
    <row r="5070" spans="1:5" x14ac:dyDescent="0.2">
      <c r="A5070" s="39">
        <v>20974</v>
      </c>
      <c r="B5070" s="37" t="s">
        <v>11576</v>
      </c>
      <c r="C5070" s="37" t="s">
        <v>2316</v>
      </c>
      <c r="D5070" s="37" t="s">
        <v>2320</v>
      </c>
      <c r="E5070" s="38" t="s">
        <v>11577</v>
      </c>
    </row>
    <row r="5071" spans="1:5" x14ac:dyDescent="0.2">
      <c r="A5071" s="39">
        <v>37989</v>
      </c>
      <c r="B5071" s="37" t="s">
        <v>11578</v>
      </c>
      <c r="C5071" s="37" t="s">
        <v>2316</v>
      </c>
      <c r="D5071" s="37" t="s">
        <v>2320</v>
      </c>
      <c r="E5071" s="38" t="s">
        <v>7202</v>
      </c>
    </row>
    <row r="5072" spans="1:5" x14ac:dyDescent="0.2">
      <c r="A5072" s="39">
        <v>37990</v>
      </c>
      <c r="B5072" s="37" t="s">
        <v>11579</v>
      </c>
      <c r="C5072" s="37" t="s">
        <v>2316</v>
      </c>
      <c r="D5072" s="37" t="s">
        <v>2320</v>
      </c>
      <c r="E5072" s="38" t="s">
        <v>11580</v>
      </c>
    </row>
    <row r="5073" spans="1:5" x14ac:dyDescent="0.2">
      <c r="A5073" s="39">
        <v>37991</v>
      </c>
      <c r="B5073" s="37" t="s">
        <v>11581</v>
      </c>
      <c r="C5073" s="37" t="s">
        <v>2316</v>
      </c>
      <c r="D5073" s="37" t="s">
        <v>2320</v>
      </c>
      <c r="E5073" s="38" t="s">
        <v>6870</v>
      </c>
    </row>
    <row r="5074" spans="1:5" x14ac:dyDescent="0.2">
      <c r="A5074" s="39">
        <v>37992</v>
      </c>
      <c r="B5074" s="37" t="s">
        <v>11582</v>
      </c>
      <c r="C5074" s="37" t="s">
        <v>2316</v>
      </c>
      <c r="D5074" s="37" t="s">
        <v>2320</v>
      </c>
      <c r="E5074" s="38" t="s">
        <v>11583</v>
      </c>
    </row>
    <row r="5075" spans="1:5" x14ac:dyDescent="0.2">
      <c r="A5075" s="39">
        <v>37993</v>
      </c>
      <c r="B5075" s="37" t="s">
        <v>11584</v>
      </c>
      <c r="C5075" s="37" t="s">
        <v>2316</v>
      </c>
      <c r="D5075" s="37" t="s">
        <v>2320</v>
      </c>
      <c r="E5075" s="38" t="s">
        <v>11585</v>
      </c>
    </row>
    <row r="5076" spans="1:5" x14ac:dyDescent="0.2">
      <c r="A5076" s="39">
        <v>37994</v>
      </c>
      <c r="B5076" s="37" t="s">
        <v>11586</v>
      </c>
      <c r="C5076" s="37" t="s">
        <v>2316</v>
      </c>
      <c r="D5076" s="37" t="s">
        <v>2320</v>
      </c>
      <c r="E5076" s="38" t="s">
        <v>11587</v>
      </c>
    </row>
    <row r="5077" spans="1:5" x14ac:dyDescent="0.2">
      <c r="A5077" s="39">
        <v>37995</v>
      </c>
      <c r="B5077" s="37" t="s">
        <v>11588</v>
      </c>
      <c r="C5077" s="37" t="s">
        <v>2316</v>
      </c>
      <c r="D5077" s="37" t="s">
        <v>2320</v>
      </c>
      <c r="E5077" s="38" t="s">
        <v>11589</v>
      </c>
    </row>
    <row r="5078" spans="1:5" x14ac:dyDescent="0.2">
      <c r="A5078" s="39">
        <v>37996</v>
      </c>
      <c r="B5078" s="37" t="s">
        <v>11590</v>
      </c>
      <c r="C5078" s="37" t="s">
        <v>2316</v>
      </c>
      <c r="D5078" s="37" t="s">
        <v>2320</v>
      </c>
      <c r="E5078" s="38" t="s">
        <v>11591</v>
      </c>
    </row>
    <row r="5079" spans="1:5" x14ac:dyDescent="0.2">
      <c r="A5079" s="39">
        <v>13883</v>
      </c>
      <c r="B5079" s="37" t="s">
        <v>11592</v>
      </c>
      <c r="C5079" s="37" t="s">
        <v>2316</v>
      </c>
      <c r="D5079" s="37" t="s">
        <v>2320</v>
      </c>
      <c r="E5079" s="38" t="s">
        <v>11593</v>
      </c>
    </row>
    <row r="5080" spans="1:5" x14ac:dyDescent="0.2">
      <c r="A5080" s="39">
        <v>38604</v>
      </c>
      <c r="B5080" s="37" t="s">
        <v>11594</v>
      </c>
      <c r="C5080" s="37" t="s">
        <v>2316</v>
      </c>
      <c r="D5080" s="37" t="s">
        <v>2320</v>
      </c>
      <c r="E5080" s="38" t="s">
        <v>11595</v>
      </c>
    </row>
    <row r="5081" spans="1:5" x14ac:dyDescent="0.2">
      <c r="A5081" s="39">
        <v>10601</v>
      </c>
      <c r="B5081" s="37" t="s">
        <v>11596</v>
      </c>
      <c r="C5081" s="37" t="s">
        <v>2316</v>
      </c>
      <c r="D5081" s="37" t="s">
        <v>2320</v>
      </c>
      <c r="E5081" s="38" t="s">
        <v>11597</v>
      </c>
    </row>
    <row r="5082" spans="1:5" x14ac:dyDescent="0.2">
      <c r="A5082" s="39">
        <v>44469</v>
      </c>
      <c r="B5082" s="37" t="s">
        <v>11598</v>
      </c>
      <c r="C5082" s="37" t="s">
        <v>2316</v>
      </c>
      <c r="D5082" s="37" t="s">
        <v>2320</v>
      </c>
      <c r="E5082" s="38" t="s">
        <v>11599</v>
      </c>
    </row>
    <row r="5083" spans="1:5" x14ac:dyDescent="0.2">
      <c r="A5083" s="39">
        <v>13894</v>
      </c>
      <c r="B5083" s="37" t="s">
        <v>11600</v>
      </c>
      <c r="C5083" s="37" t="s">
        <v>2316</v>
      </c>
      <c r="D5083" s="37" t="s">
        <v>2320</v>
      </c>
      <c r="E5083" s="38" t="s">
        <v>11601</v>
      </c>
    </row>
    <row r="5084" spans="1:5" x14ac:dyDescent="0.2">
      <c r="A5084" s="39">
        <v>13895</v>
      </c>
      <c r="B5084" s="37" t="s">
        <v>11602</v>
      </c>
      <c r="C5084" s="37" t="s">
        <v>2316</v>
      </c>
      <c r="D5084" s="37" t="s">
        <v>2320</v>
      </c>
      <c r="E5084" s="38" t="s">
        <v>11603</v>
      </c>
    </row>
    <row r="5085" spans="1:5" x14ac:dyDescent="0.2">
      <c r="A5085" s="39">
        <v>13892</v>
      </c>
      <c r="B5085" s="37" t="s">
        <v>11604</v>
      </c>
      <c r="C5085" s="37" t="s">
        <v>2316</v>
      </c>
      <c r="D5085" s="37" t="s">
        <v>2320</v>
      </c>
      <c r="E5085" s="38" t="s">
        <v>11605</v>
      </c>
    </row>
    <row r="5086" spans="1:5" x14ac:dyDescent="0.2">
      <c r="A5086" s="39">
        <v>9914</v>
      </c>
      <c r="B5086" s="37" t="s">
        <v>11606</v>
      </c>
      <c r="C5086" s="37" t="s">
        <v>2316</v>
      </c>
      <c r="D5086" s="37" t="s">
        <v>2317</v>
      </c>
      <c r="E5086" s="38" t="s">
        <v>11607</v>
      </c>
    </row>
    <row r="5087" spans="1:5" x14ac:dyDescent="0.2">
      <c r="A5087" s="39">
        <v>36485</v>
      </c>
      <c r="B5087" s="37" t="s">
        <v>11608</v>
      </c>
      <c r="C5087" s="37" t="s">
        <v>2316</v>
      </c>
      <c r="D5087" s="37" t="s">
        <v>2320</v>
      </c>
      <c r="E5087" s="38" t="s">
        <v>11609</v>
      </c>
    </row>
    <row r="5088" spans="1:5" x14ac:dyDescent="0.2">
      <c r="A5088" s="39">
        <v>9912</v>
      </c>
      <c r="B5088" s="37" t="s">
        <v>11610</v>
      </c>
      <c r="C5088" s="37" t="s">
        <v>2316</v>
      </c>
      <c r="D5088" s="37" t="s">
        <v>2317</v>
      </c>
      <c r="E5088" s="38" t="s">
        <v>11611</v>
      </c>
    </row>
    <row r="5089" spans="1:5" x14ac:dyDescent="0.2">
      <c r="A5089" s="39">
        <v>9921</v>
      </c>
      <c r="B5089" s="37" t="s">
        <v>11612</v>
      </c>
      <c r="C5089" s="37" t="s">
        <v>2316</v>
      </c>
      <c r="D5089" s="37" t="s">
        <v>2320</v>
      </c>
      <c r="E5089" s="38" t="s">
        <v>11613</v>
      </c>
    </row>
    <row r="5090" spans="1:5" x14ac:dyDescent="0.2">
      <c r="A5090" s="39">
        <v>21112</v>
      </c>
      <c r="B5090" s="37" t="s">
        <v>11614</v>
      </c>
      <c r="C5090" s="37" t="s">
        <v>2316</v>
      </c>
      <c r="D5090" s="37" t="s">
        <v>2320</v>
      </c>
      <c r="E5090" s="38" t="s">
        <v>11615</v>
      </c>
    </row>
    <row r="5091" spans="1:5" x14ac:dyDescent="0.2">
      <c r="A5091" s="39">
        <v>10228</v>
      </c>
      <c r="B5091" s="37" t="s">
        <v>11616</v>
      </c>
      <c r="C5091" s="37" t="s">
        <v>2316</v>
      </c>
      <c r="D5091" s="37" t="s">
        <v>2317</v>
      </c>
      <c r="E5091" s="38" t="s">
        <v>11617</v>
      </c>
    </row>
    <row r="5092" spans="1:5" x14ac:dyDescent="0.2">
      <c r="A5092" s="39">
        <v>11781</v>
      </c>
      <c r="B5092" s="37" t="s">
        <v>11618</v>
      </c>
      <c r="C5092" s="37" t="s">
        <v>2316</v>
      </c>
      <c r="D5092" s="37" t="s">
        <v>2320</v>
      </c>
      <c r="E5092" s="38" t="s">
        <v>11619</v>
      </c>
    </row>
    <row r="5093" spans="1:5" x14ac:dyDescent="0.2">
      <c r="A5093" s="39">
        <v>37588</v>
      </c>
      <c r="B5093" s="37" t="s">
        <v>11620</v>
      </c>
      <c r="C5093" s="37" t="s">
        <v>2316</v>
      </c>
      <c r="D5093" s="37" t="s">
        <v>2320</v>
      </c>
      <c r="E5093" s="38" t="s">
        <v>11621</v>
      </c>
    </row>
    <row r="5094" spans="1:5" x14ac:dyDescent="0.2">
      <c r="A5094" s="39">
        <v>11746</v>
      </c>
      <c r="B5094" s="37" t="s">
        <v>11622</v>
      </c>
      <c r="C5094" s="37" t="s">
        <v>2316</v>
      </c>
      <c r="D5094" s="37" t="s">
        <v>2320</v>
      </c>
      <c r="E5094" s="38" t="s">
        <v>3737</v>
      </c>
    </row>
    <row r="5095" spans="1:5" x14ac:dyDescent="0.2">
      <c r="A5095" s="39">
        <v>11751</v>
      </c>
      <c r="B5095" s="37" t="s">
        <v>11623</v>
      </c>
      <c r="C5095" s="37" t="s">
        <v>2316</v>
      </c>
      <c r="D5095" s="37" t="s">
        <v>2320</v>
      </c>
      <c r="E5095" s="38" t="s">
        <v>11624</v>
      </c>
    </row>
    <row r="5096" spans="1:5" x14ac:dyDescent="0.2">
      <c r="A5096" s="39">
        <v>11750</v>
      </c>
      <c r="B5096" s="37" t="s">
        <v>11625</v>
      </c>
      <c r="C5096" s="37" t="s">
        <v>2316</v>
      </c>
      <c r="D5096" s="37" t="s">
        <v>2320</v>
      </c>
      <c r="E5096" s="38" t="s">
        <v>11626</v>
      </c>
    </row>
    <row r="5097" spans="1:5" x14ac:dyDescent="0.2">
      <c r="A5097" s="39">
        <v>11748</v>
      </c>
      <c r="B5097" s="37" t="s">
        <v>11627</v>
      </c>
      <c r="C5097" s="37" t="s">
        <v>2316</v>
      </c>
      <c r="D5097" s="37" t="s">
        <v>2320</v>
      </c>
      <c r="E5097" s="38" t="s">
        <v>11628</v>
      </c>
    </row>
    <row r="5098" spans="1:5" x14ac:dyDescent="0.2">
      <c r="A5098" s="39">
        <v>11747</v>
      </c>
      <c r="B5098" s="37" t="s">
        <v>11629</v>
      </c>
      <c r="C5098" s="37" t="s">
        <v>2316</v>
      </c>
      <c r="D5098" s="37" t="s">
        <v>2320</v>
      </c>
      <c r="E5098" s="38" t="s">
        <v>11630</v>
      </c>
    </row>
    <row r="5099" spans="1:5" x14ac:dyDescent="0.2">
      <c r="A5099" s="39">
        <v>11749</v>
      </c>
      <c r="B5099" s="37" t="s">
        <v>11631</v>
      </c>
      <c r="C5099" s="37" t="s">
        <v>2316</v>
      </c>
      <c r="D5099" s="37" t="s">
        <v>2320</v>
      </c>
      <c r="E5099" s="38" t="s">
        <v>11632</v>
      </c>
    </row>
    <row r="5100" spans="1:5" x14ac:dyDescent="0.2">
      <c r="A5100" s="39">
        <v>10236</v>
      </c>
      <c r="B5100" s="37" t="s">
        <v>11633</v>
      </c>
      <c r="C5100" s="37" t="s">
        <v>2316</v>
      </c>
      <c r="D5100" s="37" t="s">
        <v>2320</v>
      </c>
      <c r="E5100" s="38" t="s">
        <v>11634</v>
      </c>
    </row>
    <row r="5101" spans="1:5" x14ac:dyDescent="0.2">
      <c r="A5101" s="39">
        <v>10233</v>
      </c>
      <c r="B5101" s="37" t="s">
        <v>11635</v>
      </c>
      <c r="C5101" s="37" t="s">
        <v>2316</v>
      </c>
      <c r="D5101" s="37" t="s">
        <v>2320</v>
      </c>
      <c r="E5101" s="38" t="s">
        <v>11636</v>
      </c>
    </row>
    <row r="5102" spans="1:5" x14ac:dyDescent="0.2">
      <c r="A5102" s="39">
        <v>10234</v>
      </c>
      <c r="B5102" s="37" t="s">
        <v>11637</v>
      </c>
      <c r="C5102" s="37" t="s">
        <v>2316</v>
      </c>
      <c r="D5102" s="37" t="s">
        <v>2320</v>
      </c>
      <c r="E5102" s="38" t="s">
        <v>11638</v>
      </c>
    </row>
    <row r="5103" spans="1:5" x14ac:dyDescent="0.2">
      <c r="A5103" s="39">
        <v>10231</v>
      </c>
      <c r="B5103" s="37" t="s">
        <v>11639</v>
      </c>
      <c r="C5103" s="37" t="s">
        <v>2316</v>
      </c>
      <c r="D5103" s="37" t="s">
        <v>2320</v>
      </c>
      <c r="E5103" s="38" t="s">
        <v>11640</v>
      </c>
    </row>
    <row r="5104" spans="1:5" x14ac:dyDescent="0.2">
      <c r="A5104" s="39">
        <v>10232</v>
      </c>
      <c r="B5104" s="37" t="s">
        <v>11641</v>
      </c>
      <c r="C5104" s="37" t="s">
        <v>2316</v>
      </c>
      <c r="D5104" s="37" t="s">
        <v>2320</v>
      </c>
      <c r="E5104" s="38" t="s">
        <v>11642</v>
      </c>
    </row>
    <row r="5105" spans="1:5" x14ac:dyDescent="0.2">
      <c r="A5105" s="39">
        <v>10229</v>
      </c>
      <c r="B5105" s="37" t="s">
        <v>11643</v>
      </c>
      <c r="C5105" s="37" t="s">
        <v>2316</v>
      </c>
      <c r="D5105" s="37" t="s">
        <v>2317</v>
      </c>
      <c r="E5105" s="38" t="s">
        <v>8891</v>
      </c>
    </row>
    <row r="5106" spans="1:5" x14ac:dyDescent="0.2">
      <c r="A5106" s="39">
        <v>10235</v>
      </c>
      <c r="B5106" s="37" t="s">
        <v>11644</v>
      </c>
      <c r="C5106" s="37" t="s">
        <v>2316</v>
      </c>
      <c r="D5106" s="37" t="s">
        <v>2320</v>
      </c>
      <c r="E5106" s="38" t="s">
        <v>11645</v>
      </c>
    </row>
    <row r="5107" spans="1:5" x14ac:dyDescent="0.2">
      <c r="A5107" s="39">
        <v>10230</v>
      </c>
      <c r="B5107" s="37" t="s">
        <v>11646</v>
      </c>
      <c r="C5107" s="37" t="s">
        <v>2316</v>
      </c>
      <c r="D5107" s="37" t="s">
        <v>2320</v>
      </c>
      <c r="E5107" s="38" t="s">
        <v>11647</v>
      </c>
    </row>
    <row r="5108" spans="1:5" x14ac:dyDescent="0.2">
      <c r="A5108" s="39">
        <v>10409</v>
      </c>
      <c r="B5108" s="37" t="s">
        <v>11648</v>
      </c>
      <c r="C5108" s="37" t="s">
        <v>2316</v>
      </c>
      <c r="D5108" s="37" t="s">
        <v>2320</v>
      </c>
      <c r="E5108" s="38" t="s">
        <v>11649</v>
      </c>
    </row>
    <row r="5109" spans="1:5" x14ac:dyDescent="0.2">
      <c r="A5109" s="39">
        <v>10411</v>
      </c>
      <c r="B5109" s="37" t="s">
        <v>11650</v>
      </c>
      <c r="C5109" s="37" t="s">
        <v>2316</v>
      </c>
      <c r="D5109" s="37" t="s">
        <v>2320</v>
      </c>
      <c r="E5109" s="38" t="s">
        <v>11651</v>
      </c>
    </row>
    <row r="5110" spans="1:5" x14ac:dyDescent="0.2">
      <c r="A5110" s="39">
        <v>10404</v>
      </c>
      <c r="B5110" s="37" t="s">
        <v>11652</v>
      </c>
      <c r="C5110" s="37" t="s">
        <v>2316</v>
      </c>
      <c r="D5110" s="37" t="s">
        <v>2320</v>
      </c>
      <c r="E5110" s="38" t="s">
        <v>5080</v>
      </c>
    </row>
    <row r="5111" spans="1:5" x14ac:dyDescent="0.2">
      <c r="A5111" s="39">
        <v>10410</v>
      </c>
      <c r="B5111" s="37" t="s">
        <v>11653</v>
      </c>
      <c r="C5111" s="37" t="s">
        <v>2316</v>
      </c>
      <c r="D5111" s="37" t="s">
        <v>2320</v>
      </c>
      <c r="E5111" s="38" t="s">
        <v>11654</v>
      </c>
    </row>
    <row r="5112" spans="1:5" x14ac:dyDescent="0.2">
      <c r="A5112" s="39">
        <v>10405</v>
      </c>
      <c r="B5112" s="37" t="s">
        <v>11655</v>
      </c>
      <c r="C5112" s="37" t="s">
        <v>2316</v>
      </c>
      <c r="D5112" s="37" t="s">
        <v>2320</v>
      </c>
      <c r="E5112" s="38" t="s">
        <v>11656</v>
      </c>
    </row>
    <row r="5113" spans="1:5" x14ac:dyDescent="0.2">
      <c r="A5113" s="39">
        <v>10408</v>
      </c>
      <c r="B5113" s="37" t="s">
        <v>11657</v>
      </c>
      <c r="C5113" s="37" t="s">
        <v>2316</v>
      </c>
      <c r="D5113" s="37" t="s">
        <v>2320</v>
      </c>
      <c r="E5113" s="38" t="s">
        <v>11658</v>
      </c>
    </row>
    <row r="5114" spans="1:5" x14ac:dyDescent="0.2">
      <c r="A5114" s="39">
        <v>10412</v>
      </c>
      <c r="B5114" s="37" t="s">
        <v>11659</v>
      </c>
      <c r="C5114" s="37" t="s">
        <v>2316</v>
      </c>
      <c r="D5114" s="37" t="s">
        <v>2320</v>
      </c>
      <c r="E5114" s="38" t="s">
        <v>11660</v>
      </c>
    </row>
    <row r="5115" spans="1:5" x14ac:dyDescent="0.2">
      <c r="A5115" s="39">
        <v>10406</v>
      </c>
      <c r="B5115" s="37" t="s">
        <v>11661</v>
      </c>
      <c r="C5115" s="37" t="s">
        <v>2316</v>
      </c>
      <c r="D5115" s="37" t="s">
        <v>2320</v>
      </c>
      <c r="E5115" s="38" t="s">
        <v>11662</v>
      </c>
    </row>
    <row r="5116" spans="1:5" x14ac:dyDescent="0.2">
      <c r="A5116" s="39">
        <v>10407</v>
      </c>
      <c r="B5116" s="37" t="s">
        <v>11663</v>
      </c>
      <c r="C5116" s="37" t="s">
        <v>2316</v>
      </c>
      <c r="D5116" s="37" t="s">
        <v>2320</v>
      </c>
      <c r="E5116" s="38" t="s">
        <v>11664</v>
      </c>
    </row>
    <row r="5117" spans="1:5" x14ac:dyDescent="0.2">
      <c r="A5117" s="39">
        <v>10416</v>
      </c>
      <c r="B5117" s="37" t="s">
        <v>11665</v>
      </c>
      <c r="C5117" s="37" t="s">
        <v>2316</v>
      </c>
      <c r="D5117" s="37" t="s">
        <v>2320</v>
      </c>
      <c r="E5117" s="38" t="s">
        <v>11666</v>
      </c>
    </row>
    <row r="5118" spans="1:5" x14ac:dyDescent="0.2">
      <c r="A5118" s="39">
        <v>10419</v>
      </c>
      <c r="B5118" s="37" t="s">
        <v>11667</v>
      </c>
      <c r="C5118" s="37" t="s">
        <v>2316</v>
      </c>
      <c r="D5118" s="37" t="s">
        <v>2320</v>
      </c>
      <c r="E5118" s="38" t="s">
        <v>11668</v>
      </c>
    </row>
    <row r="5119" spans="1:5" x14ac:dyDescent="0.2">
      <c r="A5119" s="39">
        <v>21092</v>
      </c>
      <c r="B5119" s="37" t="s">
        <v>11669</v>
      </c>
      <c r="C5119" s="37" t="s">
        <v>2316</v>
      </c>
      <c r="D5119" s="37" t="s">
        <v>2320</v>
      </c>
      <c r="E5119" s="38" t="s">
        <v>11670</v>
      </c>
    </row>
    <row r="5120" spans="1:5" x14ac:dyDescent="0.2">
      <c r="A5120" s="39">
        <v>10418</v>
      </c>
      <c r="B5120" s="37" t="s">
        <v>11671</v>
      </c>
      <c r="C5120" s="37" t="s">
        <v>2316</v>
      </c>
      <c r="D5120" s="37" t="s">
        <v>2320</v>
      </c>
      <c r="E5120" s="38" t="s">
        <v>11672</v>
      </c>
    </row>
    <row r="5121" spans="1:5" x14ac:dyDescent="0.2">
      <c r="A5121" s="39">
        <v>12657</v>
      </c>
      <c r="B5121" s="37" t="s">
        <v>11673</v>
      </c>
      <c r="C5121" s="37" t="s">
        <v>2316</v>
      </c>
      <c r="D5121" s="37" t="s">
        <v>2320</v>
      </c>
      <c r="E5121" s="38" t="s">
        <v>11674</v>
      </c>
    </row>
    <row r="5122" spans="1:5" x14ac:dyDescent="0.2">
      <c r="A5122" s="39">
        <v>10417</v>
      </c>
      <c r="B5122" s="37" t="s">
        <v>11675</v>
      </c>
      <c r="C5122" s="37" t="s">
        <v>2316</v>
      </c>
      <c r="D5122" s="37" t="s">
        <v>2320</v>
      </c>
      <c r="E5122" s="38" t="s">
        <v>11676</v>
      </c>
    </row>
    <row r="5123" spans="1:5" x14ac:dyDescent="0.2">
      <c r="A5123" s="39">
        <v>10413</v>
      </c>
      <c r="B5123" s="37" t="s">
        <v>11677</v>
      </c>
      <c r="C5123" s="37" t="s">
        <v>2316</v>
      </c>
      <c r="D5123" s="37" t="s">
        <v>2320</v>
      </c>
      <c r="E5123" s="38" t="s">
        <v>11678</v>
      </c>
    </row>
    <row r="5124" spans="1:5" x14ac:dyDescent="0.2">
      <c r="A5124" s="39">
        <v>10414</v>
      </c>
      <c r="B5124" s="37" t="s">
        <v>11679</v>
      </c>
      <c r="C5124" s="37" t="s">
        <v>2316</v>
      </c>
      <c r="D5124" s="37" t="s">
        <v>2320</v>
      </c>
      <c r="E5124" s="38" t="s">
        <v>11680</v>
      </c>
    </row>
    <row r="5125" spans="1:5" x14ac:dyDescent="0.2">
      <c r="A5125" s="39">
        <v>10415</v>
      </c>
      <c r="B5125" s="37" t="s">
        <v>11681</v>
      </c>
      <c r="C5125" s="37" t="s">
        <v>2316</v>
      </c>
      <c r="D5125" s="37" t="s">
        <v>2320</v>
      </c>
      <c r="E5125" s="38" t="s">
        <v>11682</v>
      </c>
    </row>
    <row r="5126" spans="1:5" x14ac:dyDescent="0.2">
      <c r="A5126" s="39">
        <v>38643</v>
      </c>
      <c r="B5126" s="37" t="s">
        <v>11683</v>
      </c>
      <c r="C5126" s="37" t="s">
        <v>2316</v>
      </c>
      <c r="D5126" s="37" t="s">
        <v>2320</v>
      </c>
      <c r="E5126" s="38" t="s">
        <v>11684</v>
      </c>
    </row>
    <row r="5127" spans="1:5" x14ac:dyDescent="0.2">
      <c r="A5127" s="39">
        <v>6157</v>
      </c>
      <c r="B5127" s="37" t="s">
        <v>11685</v>
      </c>
      <c r="C5127" s="37" t="s">
        <v>2316</v>
      </c>
      <c r="D5127" s="37" t="s">
        <v>2320</v>
      </c>
      <c r="E5127" s="38" t="s">
        <v>11686</v>
      </c>
    </row>
    <row r="5128" spans="1:5" x14ac:dyDescent="0.2">
      <c r="A5128" s="39">
        <v>6152</v>
      </c>
      <c r="B5128" s="37" t="s">
        <v>11687</v>
      </c>
      <c r="C5128" s="37" t="s">
        <v>2316</v>
      </c>
      <c r="D5128" s="37" t="s">
        <v>2320</v>
      </c>
      <c r="E5128" s="38" t="s">
        <v>3013</v>
      </c>
    </row>
    <row r="5129" spans="1:5" x14ac:dyDescent="0.2">
      <c r="A5129" s="39">
        <v>6158</v>
      </c>
      <c r="B5129" s="37" t="s">
        <v>11688</v>
      </c>
      <c r="C5129" s="37" t="s">
        <v>2316</v>
      </c>
      <c r="D5129" s="37" t="s">
        <v>2320</v>
      </c>
      <c r="E5129" s="38" t="s">
        <v>2491</v>
      </c>
    </row>
    <row r="5130" spans="1:5" x14ac:dyDescent="0.2">
      <c r="A5130" s="39">
        <v>6153</v>
      </c>
      <c r="B5130" s="37" t="s">
        <v>11689</v>
      </c>
      <c r="C5130" s="37" t="s">
        <v>2316</v>
      </c>
      <c r="D5130" s="37" t="s">
        <v>2320</v>
      </c>
      <c r="E5130" s="38" t="s">
        <v>11690</v>
      </c>
    </row>
    <row r="5131" spans="1:5" x14ac:dyDescent="0.2">
      <c r="A5131" s="39">
        <v>6156</v>
      </c>
      <c r="B5131" s="37" t="s">
        <v>11691</v>
      </c>
      <c r="C5131" s="37" t="s">
        <v>2316</v>
      </c>
      <c r="D5131" s="37" t="s">
        <v>2320</v>
      </c>
      <c r="E5131" s="38" t="s">
        <v>3703</v>
      </c>
    </row>
    <row r="5132" spans="1:5" x14ac:dyDescent="0.2">
      <c r="A5132" s="39">
        <v>6154</v>
      </c>
      <c r="B5132" s="37" t="s">
        <v>11692</v>
      </c>
      <c r="C5132" s="37" t="s">
        <v>2316</v>
      </c>
      <c r="D5132" s="37" t="s">
        <v>2320</v>
      </c>
      <c r="E5132" s="38" t="s">
        <v>6476</v>
      </c>
    </row>
    <row r="5133" spans="1:5" x14ac:dyDescent="0.2">
      <c r="A5133" s="39">
        <v>6155</v>
      </c>
      <c r="B5133" s="37" t="s">
        <v>11693</v>
      </c>
      <c r="C5133" s="37" t="s">
        <v>2316</v>
      </c>
      <c r="D5133" s="37" t="s">
        <v>2320</v>
      </c>
      <c r="E5133" s="38" t="s">
        <v>11694</v>
      </c>
    </row>
    <row r="5134" spans="1:5" x14ac:dyDescent="0.2">
      <c r="A5134" s="39">
        <v>43595</v>
      </c>
      <c r="B5134" s="37" t="s">
        <v>11695</v>
      </c>
      <c r="C5134" s="37" t="s">
        <v>2316</v>
      </c>
      <c r="D5134" s="37" t="s">
        <v>2320</v>
      </c>
      <c r="E5134" s="38" t="s">
        <v>11696</v>
      </c>
    </row>
    <row r="5135" spans="1:5" x14ac:dyDescent="0.2">
      <c r="A5135" s="39">
        <v>43596</v>
      </c>
      <c r="B5135" s="37" t="s">
        <v>11697</v>
      </c>
      <c r="C5135" s="37" t="s">
        <v>2316</v>
      </c>
      <c r="D5135" s="37" t="s">
        <v>2320</v>
      </c>
      <c r="E5135" s="38" t="s">
        <v>11698</v>
      </c>
    </row>
    <row r="5136" spans="1:5" x14ac:dyDescent="0.2">
      <c r="A5136" s="39">
        <v>38108</v>
      </c>
      <c r="B5136" s="37" t="s">
        <v>11699</v>
      </c>
      <c r="C5136" s="37" t="s">
        <v>2316</v>
      </c>
      <c r="D5136" s="37" t="s">
        <v>2320</v>
      </c>
      <c r="E5136" s="38" t="s">
        <v>11700</v>
      </c>
    </row>
    <row r="5137" spans="1:5" x14ac:dyDescent="0.2">
      <c r="A5137" s="39">
        <v>38087</v>
      </c>
      <c r="B5137" s="37" t="s">
        <v>11701</v>
      </c>
      <c r="C5137" s="37" t="s">
        <v>2316</v>
      </c>
      <c r="D5137" s="37" t="s">
        <v>2320</v>
      </c>
      <c r="E5137" s="38" t="s">
        <v>11702</v>
      </c>
    </row>
    <row r="5138" spans="1:5" x14ac:dyDescent="0.2">
      <c r="A5138" s="39">
        <v>38109</v>
      </c>
      <c r="B5138" s="37" t="s">
        <v>11703</v>
      </c>
      <c r="C5138" s="37" t="s">
        <v>2316</v>
      </c>
      <c r="D5138" s="37" t="s">
        <v>2320</v>
      </c>
      <c r="E5138" s="38" t="s">
        <v>11704</v>
      </c>
    </row>
    <row r="5139" spans="1:5" x14ac:dyDescent="0.2">
      <c r="A5139" s="39">
        <v>38088</v>
      </c>
      <c r="B5139" s="37" t="s">
        <v>11705</v>
      </c>
      <c r="C5139" s="37" t="s">
        <v>2316</v>
      </c>
      <c r="D5139" s="37" t="s">
        <v>2320</v>
      </c>
      <c r="E5139" s="38" t="s">
        <v>11706</v>
      </c>
    </row>
    <row r="5140" spans="1:5" x14ac:dyDescent="0.2">
      <c r="A5140" s="39">
        <v>38110</v>
      </c>
      <c r="B5140" s="37" t="s">
        <v>11707</v>
      </c>
      <c r="C5140" s="37" t="s">
        <v>2316</v>
      </c>
      <c r="D5140" s="37" t="s">
        <v>2320</v>
      </c>
      <c r="E5140" s="38" t="s">
        <v>11708</v>
      </c>
    </row>
    <row r="5141" spans="1:5" x14ac:dyDescent="0.2">
      <c r="A5141" s="39">
        <v>38089</v>
      </c>
      <c r="B5141" s="37" t="s">
        <v>11709</v>
      </c>
      <c r="C5141" s="37" t="s">
        <v>2316</v>
      </c>
      <c r="D5141" s="37" t="s">
        <v>2320</v>
      </c>
      <c r="E5141" s="38" t="s">
        <v>11406</v>
      </c>
    </row>
    <row r="5142" spans="1:5" x14ac:dyDescent="0.2">
      <c r="A5142" s="39">
        <v>38111</v>
      </c>
      <c r="B5142" s="37" t="s">
        <v>11710</v>
      </c>
      <c r="C5142" s="37" t="s">
        <v>2316</v>
      </c>
      <c r="D5142" s="37" t="s">
        <v>2320</v>
      </c>
      <c r="E5142" s="38" t="s">
        <v>11711</v>
      </c>
    </row>
    <row r="5143" spans="1:5" x14ac:dyDescent="0.2">
      <c r="A5143" s="39">
        <v>38090</v>
      </c>
      <c r="B5143" s="37" t="s">
        <v>11712</v>
      </c>
      <c r="C5143" s="37" t="s">
        <v>2316</v>
      </c>
      <c r="D5143" s="37" t="s">
        <v>2320</v>
      </c>
      <c r="E5143" s="38" t="s">
        <v>11713</v>
      </c>
    </row>
    <row r="5144" spans="1:5" x14ac:dyDescent="0.2">
      <c r="A5144" s="39">
        <v>13726</v>
      </c>
      <c r="B5144" s="37" t="s">
        <v>11714</v>
      </c>
      <c r="C5144" s="37" t="s">
        <v>2316</v>
      </c>
      <c r="D5144" s="37" t="s">
        <v>2320</v>
      </c>
      <c r="E5144" s="38" t="s">
        <v>11715</v>
      </c>
    </row>
    <row r="5145" spans="1:5" x14ac:dyDescent="0.2">
      <c r="A5145" s="39">
        <v>38400</v>
      </c>
      <c r="B5145" s="37" t="s">
        <v>11716</v>
      </c>
      <c r="C5145" s="37" t="s">
        <v>2316</v>
      </c>
      <c r="D5145" s="37" t="s">
        <v>2320</v>
      </c>
      <c r="E5145" s="38" t="s">
        <v>8795</v>
      </c>
    </row>
    <row r="5146" spans="1:5" x14ac:dyDescent="0.2">
      <c r="A5146" s="39">
        <v>12627</v>
      </c>
      <c r="B5146" s="37" t="s">
        <v>11717</v>
      </c>
      <c r="C5146" s="37" t="s">
        <v>2316</v>
      </c>
      <c r="D5146" s="37" t="s">
        <v>2320</v>
      </c>
      <c r="E5146" s="38" t="s">
        <v>3069</v>
      </c>
    </row>
    <row r="5147" spans="1:5" x14ac:dyDescent="0.2">
      <c r="A5147" s="39">
        <v>39996</v>
      </c>
      <c r="B5147" s="37" t="s">
        <v>11718</v>
      </c>
      <c r="C5147" s="37" t="s">
        <v>2336</v>
      </c>
      <c r="D5147" s="37" t="s">
        <v>2320</v>
      </c>
      <c r="E5147" s="38" t="s">
        <v>2379</v>
      </c>
    </row>
    <row r="5148" spans="1:5" x14ac:dyDescent="0.2">
      <c r="A5148" s="39">
        <v>10478</v>
      </c>
      <c r="B5148" s="37" t="s">
        <v>11719</v>
      </c>
      <c r="C5148" s="37" t="s">
        <v>2438</v>
      </c>
      <c r="D5148" s="37" t="s">
        <v>2317</v>
      </c>
      <c r="E5148" s="38" t="s">
        <v>11720</v>
      </c>
    </row>
    <row r="5149" spans="1:5" x14ac:dyDescent="0.2">
      <c r="A5149" s="39">
        <v>10481</v>
      </c>
      <c r="B5149" s="37" t="s">
        <v>11721</v>
      </c>
      <c r="C5149" s="37" t="s">
        <v>2438</v>
      </c>
      <c r="D5149" s="37" t="s">
        <v>2320</v>
      </c>
      <c r="E5149" s="38" t="s">
        <v>11722</v>
      </c>
    </row>
    <row r="5150" spans="1:5" x14ac:dyDescent="0.2">
      <c r="A5150" s="39">
        <v>10475</v>
      </c>
      <c r="B5150" s="37" t="s">
        <v>11723</v>
      </c>
      <c r="C5150" s="37" t="s">
        <v>2438</v>
      </c>
      <c r="D5150" s="37" t="s">
        <v>2320</v>
      </c>
      <c r="E5150" s="38" t="s">
        <v>11724</v>
      </c>
    </row>
    <row r="5151" spans="1:5" x14ac:dyDescent="0.2">
      <c r="A5151" s="39">
        <v>4031</v>
      </c>
      <c r="B5151" s="37" t="s">
        <v>11725</v>
      </c>
      <c r="C5151" s="37" t="s">
        <v>2327</v>
      </c>
      <c r="D5151" s="37" t="s">
        <v>2320</v>
      </c>
      <c r="E5151" s="38" t="s">
        <v>11720</v>
      </c>
    </row>
    <row r="5152" spans="1:5" x14ac:dyDescent="0.2">
      <c r="A5152" s="39">
        <v>4030</v>
      </c>
      <c r="B5152" s="37" t="s">
        <v>11726</v>
      </c>
      <c r="C5152" s="37" t="s">
        <v>2327</v>
      </c>
      <c r="D5152" s="37" t="s">
        <v>2320</v>
      </c>
      <c r="E5152" s="38" t="s">
        <v>11727</v>
      </c>
    </row>
    <row r="5153" spans="1:5" x14ac:dyDescent="0.2">
      <c r="A5153" s="39">
        <v>39399</v>
      </c>
      <c r="B5153" s="37" t="s">
        <v>11728</v>
      </c>
      <c r="C5153" s="37" t="s">
        <v>2316</v>
      </c>
      <c r="D5153" s="37" t="s">
        <v>2320</v>
      </c>
      <c r="E5153" s="38" t="s">
        <v>11729</v>
      </c>
    </row>
    <row r="5154" spans="1:5" x14ac:dyDescent="0.2">
      <c r="A5154" s="39">
        <v>39400</v>
      </c>
      <c r="B5154" s="37" t="s">
        <v>11730</v>
      </c>
      <c r="C5154" s="37" t="s">
        <v>2316</v>
      </c>
      <c r="D5154" s="37" t="s">
        <v>2320</v>
      </c>
      <c r="E5154" s="38" t="s">
        <v>11731</v>
      </c>
    </row>
    <row r="5155" spans="1:5" x14ac:dyDescent="0.2">
      <c r="A5155" s="39">
        <v>39401</v>
      </c>
      <c r="B5155" s="37" t="s">
        <v>11732</v>
      </c>
      <c r="C5155" s="37" t="s">
        <v>2316</v>
      </c>
      <c r="D5155" s="37" t="s">
        <v>2320</v>
      </c>
      <c r="E5155" s="38" t="s">
        <v>11733</v>
      </c>
    </row>
    <row r="5156" spans="1:5" x14ac:dyDescent="0.2">
      <c r="A5156" s="39">
        <v>11652</v>
      </c>
      <c r="B5156" s="37" t="s">
        <v>11734</v>
      </c>
      <c r="C5156" s="37" t="s">
        <v>2316</v>
      </c>
      <c r="D5156" s="37" t="s">
        <v>2317</v>
      </c>
      <c r="E5156" s="38" t="s">
        <v>11735</v>
      </c>
    </row>
    <row r="5157" spans="1:5" x14ac:dyDescent="0.2">
      <c r="A5157" s="39">
        <v>13896</v>
      </c>
      <c r="B5157" s="37" t="s">
        <v>11736</v>
      </c>
      <c r="C5157" s="37" t="s">
        <v>2316</v>
      </c>
      <c r="D5157" s="37" t="s">
        <v>2320</v>
      </c>
      <c r="E5157" s="38" t="s">
        <v>11737</v>
      </c>
    </row>
    <row r="5158" spans="1:5" x14ac:dyDescent="0.2">
      <c r="A5158" s="39">
        <v>13475</v>
      </c>
      <c r="B5158" s="37" t="s">
        <v>11738</v>
      </c>
      <c r="C5158" s="37" t="s">
        <v>2316</v>
      </c>
      <c r="D5158" s="37" t="s">
        <v>2320</v>
      </c>
      <c r="E5158" s="38" t="s">
        <v>11739</v>
      </c>
    </row>
    <row r="5159" spans="1:5" x14ac:dyDescent="0.2">
      <c r="A5159" s="39">
        <v>44491</v>
      </c>
      <c r="B5159" s="37" t="s">
        <v>11740</v>
      </c>
      <c r="C5159" s="37" t="s">
        <v>2316</v>
      </c>
      <c r="D5159" s="37" t="s">
        <v>2320</v>
      </c>
      <c r="E5159" s="38" t="s">
        <v>11741</v>
      </c>
    </row>
    <row r="5160" spans="1:5" x14ac:dyDescent="0.2">
      <c r="A5160" s="39">
        <v>44470</v>
      </c>
      <c r="B5160" s="37" t="s">
        <v>11742</v>
      </c>
      <c r="C5160" s="37" t="s">
        <v>2316</v>
      </c>
      <c r="D5160" s="37" t="s">
        <v>2320</v>
      </c>
      <c r="E5160" s="38" t="s">
        <v>11743</v>
      </c>
    </row>
    <row r="5161" spans="1:5" x14ac:dyDescent="0.2">
      <c r="A5161" s="39">
        <v>13476</v>
      </c>
      <c r="B5161" s="37" t="s">
        <v>11744</v>
      </c>
      <c r="C5161" s="37" t="s">
        <v>2316</v>
      </c>
      <c r="D5161" s="37" t="s">
        <v>2320</v>
      </c>
      <c r="E5161" s="38" t="s">
        <v>11745</v>
      </c>
    </row>
    <row r="5162" spans="1:5" x14ac:dyDescent="0.2">
      <c r="A5162" s="39">
        <v>10488</v>
      </c>
      <c r="B5162" s="37" t="s">
        <v>11746</v>
      </c>
      <c r="C5162" s="37" t="s">
        <v>2316</v>
      </c>
      <c r="D5162" s="37" t="s">
        <v>2317</v>
      </c>
      <c r="E5162" s="38" t="s">
        <v>11747</v>
      </c>
    </row>
    <row r="5163" spans="1:5" x14ac:dyDescent="0.2">
      <c r="A5163" s="39">
        <v>13606</v>
      </c>
      <c r="B5163" s="37" t="s">
        <v>11748</v>
      </c>
      <c r="C5163" s="37" t="s">
        <v>2316</v>
      </c>
      <c r="D5163" s="37" t="s">
        <v>2320</v>
      </c>
      <c r="E5163" s="38" t="s">
        <v>11749</v>
      </c>
    </row>
    <row r="5164" spans="1:5" x14ac:dyDescent="0.2">
      <c r="A5164" s="39">
        <v>10489</v>
      </c>
      <c r="B5164" s="37" t="s">
        <v>11750</v>
      </c>
      <c r="C5164" s="37" t="s">
        <v>2660</v>
      </c>
      <c r="D5164" s="37" t="s">
        <v>2320</v>
      </c>
      <c r="E5164" s="38" t="s">
        <v>2661</v>
      </c>
    </row>
    <row r="5165" spans="1:5" x14ac:dyDescent="0.2">
      <c r="A5165" s="39">
        <v>41073</v>
      </c>
      <c r="B5165" s="37" t="s">
        <v>11751</v>
      </c>
      <c r="C5165" s="37" t="s">
        <v>2663</v>
      </c>
      <c r="D5165" s="37" t="s">
        <v>2320</v>
      </c>
      <c r="E5165" s="38" t="s">
        <v>11752</v>
      </c>
    </row>
    <row r="5166" spans="1:5" x14ac:dyDescent="0.2">
      <c r="A5166" s="39">
        <v>34391</v>
      </c>
      <c r="B5166" s="37" t="s">
        <v>11753</v>
      </c>
      <c r="C5166" s="37" t="s">
        <v>2327</v>
      </c>
      <c r="D5166" s="37" t="s">
        <v>2320</v>
      </c>
      <c r="E5166" s="38" t="s">
        <v>11754</v>
      </c>
    </row>
    <row r="5167" spans="1:5" x14ac:dyDescent="0.2">
      <c r="A5167" s="39">
        <v>10496</v>
      </c>
      <c r="B5167" s="37" t="s">
        <v>11755</v>
      </c>
      <c r="C5167" s="37" t="s">
        <v>2327</v>
      </c>
      <c r="D5167" s="37" t="s">
        <v>2320</v>
      </c>
      <c r="E5167" s="38" t="s">
        <v>11756</v>
      </c>
    </row>
    <row r="5168" spans="1:5" x14ac:dyDescent="0.2">
      <c r="A5168" s="39">
        <v>10497</v>
      </c>
      <c r="B5168" s="37" t="s">
        <v>11757</v>
      </c>
      <c r="C5168" s="37" t="s">
        <v>2327</v>
      </c>
      <c r="D5168" s="37" t="s">
        <v>2320</v>
      </c>
      <c r="E5168" s="38" t="s">
        <v>11758</v>
      </c>
    </row>
    <row r="5169" spans="1:5" x14ac:dyDescent="0.2">
      <c r="A5169" s="39">
        <v>10504</v>
      </c>
      <c r="B5169" s="37" t="s">
        <v>11759</v>
      </c>
      <c r="C5169" s="37" t="s">
        <v>2327</v>
      </c>
      <c r="D5169" s="37" t="s">
        <v>2320</v>
      </c>
      <c r="E5169" s="38" t="s">
        <v>11760</v>
      </c>
    </row>
    <row r="5170" spans="1:5" x14ac:dyDescent="0.2">
      <c r="A5170" s="39">
        <v>34390</v>
      </c>
      <c r="B5170" s="37" t="s">
        <v>11761</v>
      </c>
      <c r="C5170" s="37" t="s">
        <v>2327</v>
      </c>
      <c r="D5170" s="37" t="s">
        <v>2320</v>
      </c>
      <c r="E5170" s="38" t="s">
        <v>11762</v>
      </c>
    </row>
    <row r="5171" spans="1:5" x14ac:dyDescent="0.2">
      <c r="A5171" s="39">
        <v>34389</v>
      </c>
      <c r="B5171" s="37" t="s">
        <v>11763</v>
      </c>
      <c r="C5171" s="37" t="s">
        <v>2327</v>
      </c>
      <c r="D5171" s="37" t="s">
        <v>2320</v>
      </c>
      <c r="E5171" s="38" t="s">
        <v>11764</v>
      </c>
    </row>
    <row r="5172" spans="1:5" x14ac:dyDescent="0.2">
      <c r="A5172" s="39">
        <v>34388</v>
      </c>
      <c r="B5172" s="37" t="s">
        <v>11765</v>
      </c>
      <c r="C5172" s="37" t="s">
        <v>2327</v>
      </c>
      <c r="D5172" s="37" t="s">
        <v>2320</v>
      </c>
      <c r="E5172" s="38" t="s">
        <v>11766</v>
      </c>
    </row>
    <row r="5173" spans="1:5" x14ac:dyDescent="0.2">
      <c r="A5173" s="39">
        <v>34387</v>
      </c>
      <c r="B5173" s="37" t="s">
        <v>11767</v>
      </c>
      <c r="C5173" s="37" t="s">
        <v>2327</v>
      </c>
      <c r="D5173" s="37" t="s">
        <v>2320</v>
      </c>
      <c r="E5173" s="38" t="s">
        <v>11768</v>
      </c>
    </row>
    <row r="5174" spans="1:5" x14ac:dyDescent="0.2">
      <c r="A5174" s="39">
        <v>11188</v>
      </c>
      <c r="B5174" s="37" t="s">
        <v>11769</v>
      </c>
      <c r="C5174" s="37" t="s">
        <v>2327</v>
      </c>
      <c r="D5174" s="37" t="s">
        <v>2320</v>
      </c>
      <c r="E5174" s="38" t="s">
        <v>11770</v>
      </c>
    </row>
    <row r="5175" spans="1:5" x14ac:dyDescent="0.2">
      <c r="A5175" s="39">
        <v>11189</v>
      </c>
      <c r="B5175" s="37" t="s">
        <v>11771</v>
      </c>
      <c r="C5175" s="37" t="s">
        <v>2327</v>
      </c>
      <c r="D5175" s="37" t="s">
        <v>2320</v>
      </c>
      <c r="E5175" s="38" t="s">
        <v>11772</v>
      </c>
    </row>
    <row r="5176" spans="1:5" x14ac:dyDescent="0.2">
      <c r="A5176" s="39">
        <v>21107</v>
      </c>
      <c r="B5176" s="37" t="s">
        <v>11773</v>
      </c>
      <c r="C5176" s="37" t="s">
        <v>2327</v>
      </c>
      <c r="D5176" s="37" t="s">
        <v>2320</v>
      </c>
      <c r="E5176" s="38" t="s">
        <v>11774</v>
      </c>
    </row>
    <row r="5177" spans="1:5" x14ac:dyDescent="0.2">
      <c r="A5177" s="39">
        <v>34386</v>
      </c>
      <c r="B5177" s="37" t="s">
        <v>11775</v>
      </c>
      <c r="C5177" s="37" t="s">
        <v>2327</v>
      </c>
      <c r="D5177" s="37" t="s">
        <v>2320</v>
      </c>
      <c r="E5177" s="38" t="s">
        <v>11776</v>
      </c>
    </row>
    <row r="5178" spans="1:5" x14ac:dyDescent="0.2">
      <c r="A5178" s="39">
        <v>10490</v>
      </c>
      <c r="B5178" s="37" t="s">
        <v>11777</v>
      </c>
      <c r="C5178" s="37" t="s">
        <v>2327</v>
      </c>
      <c r="D5178" s="37" t="s">
        <v>2317</v>
      </c>
      <c r="E5178" s="38" t="s">
        <v>11778</v>
      </c>
    </row>
    <row r="5179" spans="1:5" x14ac:dyDescent="0.2">
      <c r="A5179" s="39">
        <v>10492</v>
      </c>
      <c r="B5179" s="37" t="s">
        <v>11779</v>
      </c>
      <c r="C5179" s="37" t="s">
        <v>2327</v>
      </c>
      <c r="D5179" s="37" t="s">
        <v>2320</v>
      </c>
      <c r="E5179" s="38" t="s">
        <v>5292</v>
      </c>
    </row>
    <row r="5180" spans="1:5" x14ac:dyDescent="0.2">
      <c r="A5180" s="39">
        <v>10493</v>
      </c>
      <c r="B5180" s="37" t="s">
        <v>11780</v>
      </c>
      <c r="C5180" s="37" t="s">
        <v>2327</v>
      </c>
      <c r="D5180" s="37" t="s">
        <v>2320</v>
      </c>
      <c r="E5180" s="38" t="s">
        <v>11764</v>
      </c>
    </row>
    <row r="5181" spans="1:5" x14ac:dyDescent="0.2">
      <c r="A5181" s="39">
        <v>10491</v>
      </c>
      <c r="B5181" s="37" t="s">
        <v>11781</v>
      </c>
      <c r="C5181" s="37" t="s">
        <v>2327</v>
      </c>
      <c r="D5181" s="37" t="s">
        <v>2320</v>
      </c>
      <c r="E5181" s="38" t="s">
        <v>11782</v>
      </c>
    </row>
    <row r="5182" spans="1:5" x14ac:dyDescent="0.2">
      <c r="A5182" s="39">
        <v>34385</v>
      </c>
      <c r="B5182" s="37" t="s">
        <v>11783</v>
      </c>
      <c r="C5182" s="37" t="s">
        <v>2327</v>
      </c>
      <c r="D5182" s="37" t="s">
        <v>2320</v>
      </c>
      <c r="E5182" s="38" t="s">
        <v>11784</v>
      </c>
    </row>
    <row r="5183" spans="1:5" x14ac:dyDescent="0.2">
      <c r="A5183" s="39">
        <v>10499</v>
      </c>
      <c r="B5183" s="37" t="s">
        <v>11785</v>
      </c>
      <c r="C5183" s="37" t="s">
        <v>2327</v>
      </c>
      <c r="D5183" s="37" t="s">
        <v>2320</v>
      </c>
      <c r="E5183" s="38" t="s">
        <v>11786</v>
      </c>
    </row>
    <row r="5184" spans="1:5" x14ac:dyDescent="0.2">
      <c r="A5184" s="39">
        <v>34384</v>
      </c>
      <c r="B5184" s="37" t="s">
        <v>11787</v>
      </c>
      <c r="C5184" s="37" t="s">
        <v>2327</v>
      </c>
      <c r="D5184" s="37" t="s">
        <v>2320</v>
      </c>
      <c r="E5184" s="38" t="s">
        <v>11776</v>
      </c>
    </row>
    <row r="5185" spans="1:5" x14ac:dyDescent="0.2">
      <c r="A5185" s="39">
        <v>11185</v>
      </c>
      <c r="B5185" s="37" t="s">
        <v>11788</v>
      </c>
      <c r="C5185" s="37" t="s">
        <v>2327</v>
      </c>
      <c r="D5185" s="37" t="s">
        <v>2320</v>
      </c>
      <c r="E5185" s="38" t="s">
        <v>11789</v>
      </c>
    </row>
    <row r="5186" spans="1:5" x14ac:dyDescent="0.2">
      <c r="A5186" s="39">
        <v>10507</v>
      </c>
      <c r="B5186" s="37" t="s">
        <v>11790</v>
      </c>
      <c r="C5186" s="37" t="s">
        <v>2327</v>
      </c>
      <c r="D5186" s="37" t="s">
        <v>2320</v>
      </c>
      <c r="E5186" s="38" t="s">
        <v>11791</v>
      </c>
    </row>
    <row r="5187" spans="1:5" x14ac:dyDescent="0.2">
      <c r="A5187" s="39">
        <v>10505</v>
      </c>
      <c r="B5187" s="37" t="s">
        <v>11792</v>
      </c>
      <c r="C5187" s="37" t="s">
        <v>2327</v>
      </c>
      <c r="D5187" s="37" t="s">
        <v>2320</v>
      </c>
      <c r="E5187" s="38" t="s">
        <v>11793</v>
      </c>
    </row>
    <row r="5188" spans="1:5" x14ac:dyDescent="0.2">
      <c r="A5188" s="39">
        <v>10506</v>
      </c>
      <c r="B5188" s="37" t="s">
        <v>11794</v>
      </c>
      <c r="C5188" s="37" t="s">
        <v>2327</v>
      </c>
      <c r="D5188" s="37" t="s">
        <v>2320</v>
      </c>
      <c r="E5188" s="38" t="s">
        <v>11795</v>
      </c>
    </row>
    <row r="5189" spans="1:5" x14ac:dyDescent="0.2">
      <c r="A5189" s="39">
        <v>5031</v>
      </c>
      <c r="B5189" s="37" t="s">
        <v>11796</v>
      </c>
      <c r="C5189" s="37" t="s">
        <v>2327</v>
      </c>
      <c r="D5189" s="37" t="s">
        <v>2317</v>
      </c>
      <c r="E5189" s="38" t="s">
        <v>11797</v>
      </c>
    </row>
    <row r="5190" spans="1:5" x14ac:dyDescent="0.2">
      <c r="A5190" s="39">
        <v>10502</v>
      </c>
      <c r="B5190" s="37" t="s">
        <v>11798</v>
      </c>
      <c r="C5190" s="37" t="s">
        <v>2327</v>
      </c>
      <c r="D5190" s="37" t="s">
        <v>2320</v>
      </c>
      <c r="E5190" s="38" t="s">
        <v>11799</v>
      </c>
    </row>
    <row r="5191" spans="1:5" x14ac:dyDescent="0.2">
      <c r="A5191" s="39">
        <v>10501</v>
      </c>
      <c r="B5191" s="37" t="s">
        <v>11800</v>
      </c>
      <c r="C5191" s="37" t="s">
        <v>2327</v>
      </c>
      <c r="D5191" s="37" t="s">
        <v>2320</v>
      </c>
      <c r="E5191" s="38" t="s">
        <v>11801</v>
      </c>
    </row>
    <row r="5192" spans="1:5" x14ac:dyDescent="0.2">
      <c r="A5192" s="39">
        <v>10503</v>
      </c>
      <c r="B5192" s="37" t="s">
        <v>11802</v>
      </c>
      <c r="C5192" s="37" t="s">
        <v>2327</v>
      </c>
      <c r="D5192" s="37" t="s">
        <v>2320</v>
      </c>
      <c r="E5192" s="38" t="s">
        <v>11803</v>
      </c>
    </row>
    <row r="5193" spans="1:5" x14ac:dyDescent="0.2">
      <c r="A5193" s="39">
        <v>4500</v>
      </c>
      <c r="B5193" s="37" t="s">
        <v>11804</v>
      </c>
      <c r="C5193" s="37" t="s">
        <v>2336</v>
      </c>
      <c r="D5193" s="37" t="s">
        <v>2320</v>
      </c>
      <c r="E5193" s="38" t="s">
        <v>11805</v>
      </c>
    </row>
    <row r="5194" spans="1:5" x14ac:dyDescent="0.2">
      <c r="A5194" s="39">
        <v>4448</v>
      </c>
      <c r="B5194" s="37" t="s">
        <v>11806</v>
      </c>
      <c r="C5194" s="37" t="s">
        <v>2336</v>
      </c>
      <c r="D5194" s="37" t="s">
        <v>2320</v>
      </c>
      <c r="E5194" s="38" t="s">
        <v>3616</v>
      </c>
    </row>
    <row r="5195" spans="1:5" x14ac:dyDescent="0.2">
      <c r="A5195" s="39">
        <v>20213</v>
      </c>
      <c r="B5195" s="37" t="s">
        <v>11807</v>
      </c>
      <c r="C5195" s="37" t="s">
        <v>2336</v>
      </c>
      <c r="D5195" s="37" t="s">
        <v>2320</v>
      </c>
      <c r="E5195" s="38" t="s">
        <v>11808</v>
      </c>
    </row>
    <row r="5196" spans="1:5" x14ac:dyDescent="0.2">
      <c r="A5196" s="39">
        <v>20211</v>
      </c>
      <c r="B5196" s="37" t="s">
        <v>11809</v>
      </c>
      <c r="C5196" s="37" t="s">
        <v>2336</v>
      </c>
      <c r="D5196" s="37" t="s">
        <v>2320</v>
      </c>
      <c r="E5196" s="38" t="s">
        <v>11810</v>
      </c>
    </row>
    <row r="5197" spans="1:5" x14ac:dyDescent="0.2">
      <c r="A5197" s="39">
        <v>40270</v>
      </c>
      <c r="B5197" s="37" t="s">
        <v>11811</v>
      </c>
      <c r="C5197" s="37" t="s">
        <v>2336</v>
      </c>
      <c r="D5197" s="37" t="s">
        <v>2317</v>
      </c>
      <c r="E5197" s="38" t="s">
        <v>11812</v>
      </c>
    </row>
    <row r="5198" spans="1:5" x14ac:dyDescent="0.2">
      <c r="A5198" s="39">
        <v>4425</v>
      </c>
      <c r="B5198" s="37" t="s">
        <v>11813</v>
      </c>
      <c r="C5198" s="37" t="s">
        <v>2336</v>
      </c>
      <c r="D5198" s="37" t="s">
        <v>2320</v>
      </c>
      <c r="E5198" s="38" t="s">
        <v>11814</v>
      </c>
    </row>
    <row r="5199" spans="1:5" x14ac:dyDescent="0.2">
      <c r="A5199" s="39">
        <v>4472</v>
      </c>
      <c r="B5199" s="37" t="s">
        <v>11815</v>
      </c>
      <c r="C5199" s="37" t="s">
        <v>2336</v>
      </c>
      <c r="D5199" s="37" t="s">
        <v>2320</v>
      </c>
      <c r="E5199" s="38" t="s">
        <v>11816</v>
      </c>
    </row>
    <row r="5200" spans="1:5" x14ac:dyDescent="0.2">
      <c r="A5200" s="39">
        <v>35272</v>
      </c>
      <c r="B5200" s="37" t="s">
        <v>11817</v>
      </c>
      <c r="C5200" s="37" t="s">
        <v>2336</v>
      </c>
      <c r="D5200" s="37" t="s">
        <v>2320</v>
      </c>
      <c r="E5200" s="38" t="s">
        <v>11818</v>
      </c>
    </row>
    <row r="5201" spans="1:5" x14ac:dyDescent="0.2">
      <c r="A5201" s="39">
        <v>4481</v>
      </c>
      <c r="B5201" s="37" t="s">
        <v>11819</v>
      </c>
      <c r="C5201" s="37" t="s">
        <v>2336</v>
      </c>
      <c r="D5201" s="37" t="s">
        <v>2320</v>
      </c>
      <c r="E5201" s="38" t="s">
        <v>11820</v>
      </c>
    </row>
    <row r="5202" spans="1:5" x14ac:dyDescent="0.2">
      <c r="A5202" s="39">
        <v>34345</v>
      </c>
      <c r="B5202" s="37" t="s">
        <v>11821</v>
      </c>
      <c r="C5202" s="37" t="s">
        <v>2660</v>
      </c>
      <c r="D5202" s="37" t="s">
        <v>2320</v>
      </c>
      <c r="E5202" s="38" t="s">
        <v>3126</v>
      </c>
    </row>
    <row r="5203" spans="1:5" x14ac:dyDescent="0.2">
      <c r="A5203" s="39">
        <v>41096</v>
      </c>
      <c r="B5203" s="37" t="s">
        <v>11822</v>
      </c>
      <c r="C5203" s="37" t="s">
        <v>2663</v>
      </c>
      <c r="D5203" s="37" t="s">
        <v>2320</v>
      </c>
      <c r="E5203" s="38" t="s">
        <v>3128</v>
      </c>
    </row>
    <row r="5204" spans="1:5" x14ac:dyDescent="0.2">
      <c r="A5204" s="39">
        <v>41776</v>
      </c>
      <c r="B5204" s="37" t="s">
        <v>11823</v>
      </c>
      <c r="C5204" s="37" t="s">
        <v>2660</v>
      </c>
      <c r="D5204" s="37" t="s">
        <v>2320</v>
      </c>
      <c r="E5204" s="38" t="s">
        <v>11824</v>
      </c>
    </row>
    <row r="5205" spans="1:5" x14ac:dyDescent="0.2">
      <c r="A5205" s="39" t="s">
        <v>2307</v>
      </c>
    </row>
    <row r="5206" spans="1:5" x14ac:dyDescent="0.2">
      <c r="A5206" s="39" t="s">
        <v>11825</v>
      </c>
    </row>
  </sheetData>
  <pageMargins left="0.78740157499999996" right="0.78740157499999996" top="0.984251969" bottom="0.984251969" header="0.5" footer="0.5"/>
  <pageSetup orientation="portrait" horizontalDpi="300" verticalDpi="300" copies="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8D120-25AE-4ED1-8CDD-EB6FE4E5D4A5}">
  <dimension ref="A1:F7318"/>
  <sheetViews>
    <sheetView zoomScale="55" zoomScaleNormal="55" workbookViewId="0"/>
  </sheetViews>
  <sheetFormatPr defaultRowHeight="15" x14ac:dyDescent="0.25"/>
  <cols>
    <col min="1" max="1" width="25.5703125" bestFit="1" customWidth="1"/>
    <col min="2" max="2" width="72.28515625" style="4" customWidth="1"/>
    <col min="3" max="3" width="9" bestFit="1" customWidth="1"/>
    <col min="4" max="4" width="39.7109375" bestFit="1" customWidth="1"/>
    <col min="5" max="5" width="13.7109375" bestFit="1" customWidth="1"/>
    <col min="6" max="6" width="42.140625" bestFit="1" customWidth="1"/>
  </cols>
  <sheetData>
    <row r="1" spans="1:6" x14ac:dyDescent="0.25">
      <c r="A1" s="62" t="s">
        <v>12004</v>
      </c>
      <c r="B1" s="63" t="s">
        <v>12005</v>
      </c>
      <c r="C1" s="62" t="s">
        <v>69</v>
      </c>
      <c r="D1" s="62" t="s">
        <v>12006</v>
      </c>
      <c r="E1" s="62" t="s">
        <v>12007</v>
      </c>
      <c r="F1" s="62" t="s">
        <v>12008</v>
      </c>
    </row>
    <row r="3" spans="1:6" ht="40.5" x14ac:dyDescent="0.25">
      <c r="A3" s="62">
        <v>97141</v>
      </c>
      <c r="B3" s="63" t="s">
        <v>12009</v>
      </c>
      <c r="C3" s="62" t="s">
        <v>74</v>
      </c>
      <c r="D3" s="62" t="s">
        <v>12010</v>
      </c>
      <c r="E3" s="64">
        <v>8.7799999999999994</v>
      </c>
      <c r="F3" s="62" t="s">
        <v>12011</v>
      </c>
    </row>
    <row r="4" spans="1:6" ht="40.5" x14ac:dyDescent="0.25">
      <c r="A4" s="62">
        <v>97142</v>
      </c>
      <c r="B4" s="63" t="s">
        <v>12012</v>
      </c>
      <c r="C4" s="62" t="s">
        <v>74</v>
      </c>
      <c r="D4" s="62" t="s">
        <v>12010</v>
      </c>
      <c r="E4" s="64">
        <v>9.7899999999999991</v>
      </c>
      <c r="F4" s="62" t="s">
        <v>12011</v>
      </c>
    </row>
    <row r="5" spans="1:6" ht="40.5" x14ac:dyDescent="0.25">
      <c r="A5" s="62">
        <v>97143</v>
      </c>
      <c r="B5" s="63" t="s">
        <v>12013</v>
      </c>
      <c r="C5" s="62" t="s">
        <v>74</v>
      </c>
      <c r="D5" s="62" t="s">
        <v>12010</v>
      </c>
      <c r="E5" s="64">
        <v>12.3</v>
      </c>
      <c r="F5" s="62" t="s">
        <v>12011</v>
      </c>
    </row>
    <row r="6" spans="1:6" ht="40.5" x14ac:dyDescent="0.25">
      <c r="A6" s="62">
        <v>97144</v>
      </c>
      <c r="B6" s="63" t="s">
        <v>12014</v>
      </c>
      <c r="C6" s="62" t="s">
        <v>74</v>
      </c>
      <c r="D6" s="62" t="s">
        <v>12010</v>
      </c>
      <c r="E6" s="64">
        <v>14.79</v>
      </c>
      <c r="F6" s="62" t="s">
        <v>12011</v>
      </c>
    </row>
    <row r="7" spans="1:6" ht="40.5" x14ac:dyDescent="0.25">
      <c r="A7" s="62">
        <v>97145</v>
      </c>
      <c r="B7" s="63" t="s">
        <v>12015</v>
      </c>
      <c r="C7" s="62" t="s">
        <v>74</v>
      </c>
      <c r="D7" s="62" t="s">
        <v>12010</v>
      </c>
      <c r="E7" s="64">
        <v>17.34</v>
      </c>
      <c r="F7" s="62" t="s">
        <v>12011</v>
      </c>
    </row>
    <row r="8" spans="1:6" ht="40.5" x14ac:dyDescent="0.25">
      <c r="A8" s="62">
        <v>97146</v>
      </c>
      <c r="B8" s="63" t="s">
        <v>12016</v>
      </c>
      <c r="C8" s="62" t="s">
        <v>74</v>
      </c>
      <c r="D8" s="62" t="s">
        <v>12010</v>
      </c>
      <c r="E8" s="64">
        <v>19.84</v>
      </c>
      <c r="F8" s="62" t="s">
        <v>12011</v>
      </c>
    </row>
    <row r="9" spans="1:6" ht="40.5" x14ac:dyDescent="0.25">
      <c r="A9" s="62">
        <v>97147</v>
      </c>
      <c r="B9" s="63" t="s">
        <v>12017</v>
      </c>
      <c r="C9" s="62" t="s">
        <v>74</v>
      </c>
      <c r="D9" s="62" t="s">
        <v>12010</v>
      </c>
      <c r="E9" s="64">
        <v>22.38</v>
      </c>
      <c r="F9" s="62" t="s">
        <v>12011</v>
      </c>
    </row>
    <row r="10" spans="1:6" ht="40.5" x14ac:dyDescent="0.25">
      <c r="A10" s="62">
        <v>97148</v>
      </c>
      <c r="B10" s="63" t="s">
        <v>12018</v>
      </c>
      <c r="C10" s="62" t="s">
        <v>74</v>
      </c>
      <c r="D10" s="62" t="s">
        <v>12010</v>
      </c>
      <c r="E10" s="64">
        <v>24.91</v>
      </c>
      <c r="F10" s="62" t="s">
        <v>12011</v>
      </c>
    </row>
    <row r="11" spans="1:6" ht="40.5" x14ac:dyDescent="0.25">
      <c r="A11" s="62">
        <v>97149</v>
      </c>
      <c r="B11" s="63" t="s">
        <v>12019</v>
      </c>
      <c r="C11" s="62" t="s">
        <v>74</v>
      </c>
      <c r="D11" s="62" t="s">
        <v>12010</v>
      </c>
      <c r="E11" s="64">
        <v>27.47</v>
      </c>
      <c r="F11" s="62" t="s">
        <v>12011</v>
      </c>
    </row>
    <row r="12" spans="1:6" ht="40.5" x14ac:dyDescent="0.25">
      <c r="A12" s="62">
        <v>97150</v>
      </c>
      <c r="B12" s="63" t="s">
        <v>12020</v>
      </c>
      <c r="C12" s="62" t="s">
        <v>74</v>
      </c>
      <c r="D12" s="62" t="s">
        <v>12010</v>
      </c>
      <c r="E12" s="64">
        <v>34.729999999999997</v>
      </c>
      <c r="F12" s="62" t="s">
        <v>12011</v>
      </c>
    </row>
    <row r="13" spans="1:6" ht="40.5" x14ac:dyDescent="0.25">
      <c r="A13" s="62">
        <v>97151</v>
      </c>
      <c r="B13" s="63" t="s">
        <v>12021</v>
      </c>
      <c r="C13" s="62" t="s">
        <v>74</v>
      </c>
      <c r="D13" s="62" t="s">
        <v>12010</v>
      </c>
      <c r="E13" s="64">
        <v>40.5</v>
      </c>
      <c r="F13" s="62" t="s">
        <v>12011</v>
      </c>
    </row>
    <row r="14" spans="1:6" ht="40.5" x14ac:dyDescent="0.25">
      <c r="A14" s="62">
        <v>97152</v>
      </c>
      <c r="B14" s="63" t="s">
        <v>12022</v>
      </c>
      <c r="C14" s="62" t="s">
        <v>74</v>
      </c>
      <c r="D14" s="62" t="s">
        <v>12010</v>
      </c>
      <c r="E14" s="64">
        <v>46.04</v>
      </c>
      <c r="F14" s="62" t="s">
        <v>12011</v>
      </c>
    </row>
    <row r="15" spans="1:6" ht="40.5" x14ac:dyDescent="0.25">
      <c r="A15" s="62">
        <v>97153</v>
      </c>
      <c r="B15" s="63" t="s">
        <v>12023</v>
      </c>
      <c r="C15" s="62" t="s">
        <v>74</v>
      </c>
      <c r="D15" s="62" t="s">
        <v>12010</v>
      </c>
      <c r="E15" s="64">
        <v>51.71</v>
      </c>
      <c r="F15" s="62" t="s">
        <v>12011</v>
      </c>
    </row>
    <row r="16" spans="1:6" ht="40.5" x14ac:dyDescent="0.25">
      <c r="A16" s="62">
        <v>97154</v>
      </c>
      <c r="B16" s="63" t="s">
        <v>12024</v>
      </c>
      <c r="C16" s="62" t="s">
        <v>74</v>
      </c>
      <c r="D16" s="62" t="s">
        <v>12010</v>
      </c>
      <c r="E16" s="64">
        <v>57.42</v>
      </c>
      <c r="F16" s="62" t="s">
        <v>12011</v>
      </c>
    </row>
    <row r="17" spans="1:6" ht="40.5" x14ac:dyDescent="0.25">
      <c r="A17" s="62">
        <v>97155</v>
      </c>
      <c r="B17" s="63" t="s">
        <v>12025</v>
      </c>
      <c r="C17" s="62" t="s">
        <v>74</v>
      </c>
      <c r="D17" s="62" t="s">
        <v>12010</v>
      </c>
      <c r="E17" s="64">
        <v>63.13</v>
      </c>
      <c r="F17" s="62" t="s">
        <v>12011</v>
      </c>
    </row>
    <row r="18" spans="1:6" ht="40.5" x14ac:dyDescent="0.25">
      <c r="A18" s="62">
        <v>97156</v>
      </c>
      <c r="B18" s="63" t="s">
        <v>12026</v>
      </c>
      <c r="C18" s="62" t="s">
        <v>74</v>
      </c>
      <c r="D18" s="62" t="s">
        <v>12010</v>
      </c>
      <c r="E18" s="64">
        <v>74.930000000000007</v>
      </c>
      <c r="F18" s="62" t="s">
        <v>12011</v>
      </c>
    </row>
    <row r="19" spans="1:6" ht="40.5" x14ac:dyDescent="0.25">
      <c r="A19" s="62">
        <v>97157</v>
      </c>
      <c r="B19" s="63" t="s">
        <v>12027</v>
      </c>
      <c r="C19" s="62" t="s">
        <v>74</v>
      </c>
      <c r="D19" s="62" t="s">
        <v>12010</v>
      </c>
      <c r="E19" s="64">
        <v>5.33</v>
      </c>
      <c r="F19" s="62" t="s">
        <v>12011</v>
      </c>
    </row>
    <row r="20" spans="1:6" ht="40.5" x14ac:dyDescent="0.25">
      <c r="A20" s="62">
        <v>97158</v>
      </c>
      <c r="B20" s="63" t="s">
        <v>12028</v>
      </c>
      <c r="C20" s="62" t="s">
        <v>74</v>
      </c>
      <c r="D20" s="62" t="s">
        <v>12010</v>
      </c>
      <c r="E20" s="64">
        <v>5.96</v>
      </c>
      <c r="F20" s="62" t="s">
        <v>12011</v>
      </c>
    </row>
    <row r="21" spans="1:6" ht="40.5" x14ac:dyDescent="0.25">
      <c r="A21" s="62">
        <v>97159</v>
      </c>
      <c r="B21" s="63" t="s">
        <v>12029</v>
      </c>
      <c r="C21" s="62" t="s">
        <v>74</v>
      </c>
      <c r="D21" s="62" t="s">
        <v>12010</v>
      </c>
      <c r="E21" s="64">
        <v>7.48</v>
      </c>
      <c r="F21" s="62" t="s">
        <v>12011</v>
      </c>
    </row>
    <row r="22" spans="1:6" ht="40.5" x14ac:dyDescent="0.25">
      <c r="A22" s="62">
        <v>97160</v>
      </c>
      <c r="B22" s="63" t="s">
        <v>12030</v>
      </c>
      <c r="C22" s="62" t="s">
        <v>74</v>
      </c>
      <c r="D22" s="62" t="s">
        <v>12010</v>
      </c>
      <c r="E22" s="64">
        <v>9</v>
      </c>
      <c r="F22" s="62" t="s">
        <v>12011</v>
      </c>
    </row>
    <row r="23" spans="1:6" ht="40.5" x14ac:dyDescent="0.25">
      <c r="A23" s="62">
        <v>97161</v>
      </c>
      <c r="B23" s="63" t="s">
        <v>12031</v>
      </c>
      <c r="C23" s="62" t="s">
        <v>74</v>
      </c>
      <c r="D23" s="62" t="s">
        <v>12010</v>
      </c>
      <c r="E23" s="64">
        <v>10.58</v>
      </c>
      <c r="F23" s="62" t="s">
        <v>12011</v>
      </c>
    </row>
    <row r="24" spans="1:6" ht="40.5" x14ac:dyDescent="0.25">
      <c r="A24" s="62">
        <v>97162</v>
      </c>
      <c r="B24" s="63" t="s">
        <v>12032</v>
      </c>
      <c r="C24" s="62" t="s">
        <v>74</v>
      </c>
      <c r="D24" s="62" t="s">
        <v>12010</v>
      </c>
      <c r="E24" s="64">
        <v>12.09</v>
      </c>
      <c r="F24" s="62" t="s">
        <v>12011</v>
      </c>
    </row>
    <row r="25" spans="1:6" ht="40.5" x14ac:dyDescent="0.25">
      <c r="A25" s="62">
        <v>97163</v>
      </c>
      <c r="B25" s="63" t="s">
        <v>12033</v>
      </c>
      <c r="C25" s="62" t="s">
        <v>74</v>
      </c>
      <c r="D25" s="62" t="s">
        <v>12010</v>
      </c>
      <c r="E25" s="64">
        <v>13.67</v>
      </c>
      <c r="F25" s="62" t="s">
        <v>12011</v>
      </c>
    </row>
    <row r="26" spans="1:6" ht="40.5" x14ac:dyDescent="0.25">
      <c r="A26" s="62">
        <v>97164</v>
      </c>
      <c r="B26" s="63" t="s">
        <v>12034</v>
      </c>
      <c r="C26" s="62" t="s">
        <v>74</v>
      </c>
      <c r="D26" s="62" t="s">
        <v>12010</v>
      </c>
      <c r="E26" s="64">
        <v>15.2</v>
      </c>
      <c r="F26" s="62" t="s">
        <v>12011</v>
      </c>
    </row>
    <row r="27" spans="1:6" ht="40.5" x14ac:dyDescent="0.25">
      <c r="A27" s="62">
        <v>97165</v>
      </c>
      <c r="B27" s="63" t="s">
        <v>12035</v>
      </c>
      <c r="C27" s="62" t="s">
        <v>74</v>
      </c>
      <c r="D27" s="62" t="s">
        <v>12010</v>
      </c>
      <c r="E27" s="64">
        <v>16.78</v>
      </c>
      <c r="F27" s="62" t="s">
        <v>12011</v>
      </c>
    </row>
    <row r="28" spans="1:6" ht="40.5" x14ac:dyDescent="0.25">
      <c r="A28" s="62">
        <v>97166</v>
      </c>
      <c r="B28" s="63" t="s">
        <v>12036</v>
      </c>
      <c r="C28" s="62" t="s">
        <v>74</v>
      </c>
      <c r="D28" s="62" t="s">
        <v>12010</v>
      </c>
      <c r="E28" s="64">
        <v>21.24</v>
      </c>
      <c r="F28" s="62" t="s">
        <v>12011</v>
      </c>
    </row>
    <row r="29" spans="1:6" ht="40.5" x14ac:dyDescent="0.25">
      <c r="A29" s="62">
        <v>97167</v>
      </c>
      <c r="B29" s="63" t="s">
        <v>12037</v>
      </c>
      <c r="C29" s="62" t="s">
        <v>74</v>
      </c>
      <c r="D29" s="62" t="s">
        <v>12010</v>
      </c>
      <c r="E29" s="64">
        <v>24.78</v>
      </c>
      <c r="F29" s="62" t="s">
        <v>12011</v>
      </c>
    </row>
    <row r="30" spans="1:6" ht="40.5" x14ac:dyDescent="0.25">
      <c r="A30" s="62">
        <v>97168</v>
      </c>
      <c r="B30" s="63" t="s">
        <v>12038</v>
      </c>
      <c r="C30" s="62" t="s">
        <v>74</v>
      </c>
      <c r="D30" s="62" t="s">
        <v>12010</v>
      </c>
      <c r="E30" s="64">
        <v>28.11</v>
      </c>
      <c r="F30" s="62" t="s">
        <v>12011</v>
      </c>
    </row>
    <row r="31" spans="1:6" ht="40.5" x14ac:dyDescent="0.25">
      <c r="A31" s="62">
        <v>97169</v>
      </c>
      <c r="B31" s="63" t="s">
        <v>12039</v>
      </c>
      <c r="C31" s="62" t="s">
        <v>74</v>
      </c>
      <c r="D31" s="62" t="s">
        <v>12010</v>
      </c>
      <c r="E31" s="64">
        <v>31.57</v>
      </c>
      <c r="F31" s="62" t="s">
        <v>12011</v>
      </c>
    </row>
    <row r="32" spans="1:6" ht="40.5" x14ac:dyDescent="0.25">
      <c r="A32" s="62">
        <v>97170</v>
      </c>
      <c r="B32" s="63" t="s">
        <v>12040</v>
      </c>
      <c r="C32" s="62" t="s">
        <v>74</v>
      </c>
      <c r="D32" s="62" t="s">
        <v>12010</v>
      </c>
      <c r="E32" s="64">
        <v>35.06</v>
      </c>
      <c r="F32" s="62" t="s">
        <v>12011</v>
      </c>
    </row>
    <row r="33" spans="1:6" ht="40.5" x14ac:dyDescent="0.25">
      <c r="A33" s="62">
        <v>97171</v>
      </c>
      <c r="B33" s="63" t="s">
        <v>12041</v>
      </c>
      <c r="C33" s="62" t="s">
        <v>74</v>
      </c>
      <c r="D33" s="62" t="s">
        <v>12010</v>
      </c>
      <c r="E33" s="64">
        <v>38.57</v>
      </c>
      <c r="F33" s="62" t="s">
        <v>12011</v>
      </c>
    </row>
    <row r="34" spans="1:6" ht="40.5" x14ac:dyDescent="0.25">
      <c r="A34" s="62">
        <v>97172</v>
      </c>
      <c r="B34" s="63" t="s">
        <v>12042</v>
      </c>
      <c r="C34" s="62" t="s">
        <v>74</v>
      </c>
      <c r="D34" s="62" t="s">
        <v>12010</v>
      </c>
      <c r="E34" s="64">
        <v>45.94</v>
      </c>
      <c r="F34" s="62" t="s">
        <v>12011</v>
      </c>
    </row>
    <row r="35" spans="1:6" ht="40.5" x14ac:dyDescent="0.25">
      <c r="A35" s="62">
        <v>97173</v>
      </c>
      <c r="B35" s="63" t="s">
        <v>12043</v>
      </c>
      <c r="C35" s="62" t="s">
        <v>74</v>
      </c>
      <c r="D35" s="62" t="s">
        <v>12010</v>
      </c>
      <c r="E35" s="64">
        <v>42.83</v>
      </c>
      <c r="F35" s="62" t="s">
        <v>12011</v>
      </c>
    </row>
    <row r="36" spans="1:6" ht="40.5" x14ac:dyDescent="0.25">
      <c r="A36" s="62">
        <v>97174</v>
      </c>
      <c r="B36" s="63" t="s">
        <v>12044</v>
      </c>
      <c r="C36" s="62" t="s">
        <v>74</v>
      </c>
      <c r="D36" s="62" t="s">
        <v>12010</v>
      </c>
      <c r="E36" s="64">
        <v>49.6</v>
      </c>
      <c r="F36" s="62" t="s">
        <v>12011</v>
      </c>
    </row>
    <row r="37" spans="1:6" ht="40.5" x14ac:dyDescent="0.25">
      <c r="A37" s="62">
        <v>97175</v>
      </c>
      <c r="B37" s="63" t="s">
        <v>12045</v>
      </c>
      <c r="C37" s="62" t="s">
        <v>74</v>
      </c>
      <c r="D37" s="62" t="s">
        <v>12010</v>
      </c>
      <c r="E37" s="64">
        <v>56.37</v>
      </c>
      <c r="F37" s="62" t="s">
        <v>12011</v>
      </c>
    </row>
    <row r="38" spans="1:6" ht="40.5" x14ac:dyDescent="0.25">
      <c r="A38" s="62">
        <v>97176</v>
      </c>
      <c r="B38" s="63" t="s">
        <v>12046</v>
      </c>
      <c r="C38" s="62" t="s">
        <v>74</v>
      </c>
      <c r="D38" s="62" t="s">
        <v>12010</v>
      </c>
      <c r="E38" s="64">
        <v>63.13</v>
      </c>
      <c r="F38" s="62" t="s">
        <v>12011</v>
      </c>
    </row>
    <row r="39" spans="1:6" ht="54" x14ac:dyDescent="0.25">
      <c r="A39" s="62">
        <v>97177</v>
      </c>
      <c r="B39" s="63" t="s">
        <v>12047</v>
      </c>
      <c r="C39" s="62" t="s">
        <v>74</v>
      </c>
      <c r="D39" s="62" t="s">
        <v>12010</v>
      </c>
      <c r="E39" s="64">
        <v>76.67</v>
      </c>
      <c r="F39" s="62" t="s">
        <v>12011</v>
      </c>
    </row>
    <row r="40" spans="1:6" ht="54" x14ac:dyDescent="0.25">
      <c r="A40" s="62">
        <v>97178</v>
      </c>
      <c r="B40" s="63" t="s">
        <v>12048</v>
      </c>
      <c r="C40" s="62" t="s">
        <v>74</v>
      </c>
      <c r="D40" s="62" t="s">
        <v>12010</v>
      </c>
      <c r="E40" s="64">
        <v>90.22</v>
      </c>
      <c r="F40" s="62" t="s">
        <v>12011</v>
      </c>
    </row>
    <row r="41" spans="1:6" ht="54" x14ac:dyDescent="0.25">
      <c r="A41" s="62">
        <v>97179</v>
      </c>
      <c r="B41" s="63" t="s">
        <v>12049</v>
      </c>
      <c r="C41" s="62" t="s">
        <v>74</v>
      </c>
      <c r="D41" s="62" t="s">
        <v>12010</v>
      </c>
      <c r="E41" s="64">
        <v>103.75</v>
      </c>
      <c r="F41" s="62" t="s">
        <v>12011</v>
      </c>
    </row>
    <row r="42" spans="1:6" ht="54" x14ac:dyDescent="0.25">
      <c r="A42" s="62">
        <v>97180</v>
      </c>
      <c r="B42" s="63" t="s">
        <v>12050</v>
      </c>
      <c r="C42" s="62" t="s">
        <v>74</v>
      </c>
      <c r="D42" s="62" t="s">
        <v>12010</v>
      </c>
      <c r="E42" s="64">
        <v>117.3</v>
      </c>
      <c r="F42" s="62" t="s">
        <v>12011</v>
      </c>
    </row>
    <row r="43" spans="1:6" ht="54" x14ac:dyDescent="0.25">
      <c r="A43" s="62">
        <v>97181</v>
      </c>
      <c r="B43" s="63" t="s">
        <v>12051</v>
      </c>
      <c r="C43" s="62" t="s">
        <v>74</v>
      </c>
      <c r="D43" s="62" t="s">
        <v>12010</v>
      </c>
      <c r="E43" s="64">
        <v>135.41999999999999</v>
      </c>
      <c r="F43" s="62" t="s">
        <v>12011</v>
      </c>
    </row>
    <row r="44" spans="1:6" ht="54" x14ac:dyDescent="0.25">
      <c r="A44" s="62">
        <v>97182</v>
      </c>
      <c r="B44" s="63" t="s">
        <v>12052</v>
      </c>
      <c r="C44" s="62" t="s">
        <v>74</v>
      </c>
      <c r="D44" s="62" t="s">
        <v>12010</v>
      </c>
      <c r="E44" s="64">
        <v>149.44999999999999</v>
      </c>
      <c r="F44" s="62" t="s">
        <v>12011</v>
      </c>
    </row>
    <row r="45" spans="1:6" ht="54" x14ac:dyDescent="0.25">
      <c r="A45" s="62">
        <v>97183</v>
      </c>
      <c r="B45" s="63" t="s">
        <v>12053</v>
      </c>
      <c r="C45" s="62" t="s">
        <v>74</v>
      </c>
      <c r="D45" s="62" t="s">
        <v>12010</v>
      </c>
      <c r="E45" s="64">
        <v>35.53</v>
      </c>
      <c r="F45" s="62" t="s">
        <v>12011</v>
      </c>
    </row>
    <row r="46" spans="1:6" ht="54" x14ac:dyDescent="0.25">
      <c r="A46" s="62">
        <v>97184</v>
      </c>
      <c r="B46" s="63" t="s">
        <v>12054</v>
      </c>
      <c r="C46" s="62" t="s">
        <v>74</v>
      </c>
      <c r="D46" s="62" t="s">
        <v>12010</v>
      </c>
      <c r="E46" s="64">
        <v>41.24</v>
      </c>
      <c r="F46" s="62" t="s">
        <v>12011</v>
      </c>
    </row>
    <row r="47" spans="1:6" ht="54" x14ac:dyDescent="0.25">
      <c r="A47" s="62">
        <v>97185</v>
      </c>
      <c r="B47" s="63" t="s">
        <v>12055</v>
      </c>
      <c r="C47" s="62" t="s">
        <v>74</v>
      </c>
      <c r="D47" s="62" t="s">
        <v>12010</v>
      </c>
      <c r="E47" s="64">
        <v>46.93</v>
      </c>
      <c r="F47" s="62" t="s">
        <v>12011</v>
      </c>
    </row>
    <row r="48" spans="1:6" ht="54" x14ac:dyDescent="0.25">
      <c r="A48" s="62">
        <v>97186</v>
      </c>
      <c r="B48" s="63" t="s">
        <v>12056</v>
      </c>
      <c r="C48" s="62" t="s">
        <v>74</v>
      </c>
      <c r="D48" s="62" t="s">
        <v>12010</v>
      </c>
      <c r="E48" s="64">
        <v>52.64</v>
      </c>
      <c r="F48" s="62" t="s">
        <v>12011</v>
      </c>
    </row>
    <row r="49" spans="1:6" ht="54" x14ac:dyDescent="0.25">
      <c r="A49" s="62">
        <v>97187</v>
      </c>
      <c r="B49" s="63" t="s">
        <v>12057</v>
      </c>
      <c r="C49" s="62" t="s">
        <v>74</v>
      </c>
      <c r="D49" s="62" t="s">
        <v>12010</v>
      </c>
      <c r="E49" s="64">
        <v>64.040000000000006</v>
      </c>
      <c r="F49" s="62" t="s">
        <v>12011</v>
      </c>
    </row>
    <row r="50" spans="1:6" ht="54" x14ac:dyDescent="0.25">
      <c r="A50" s="62">
        <v>97188</v>
      </c>
      <c r="B50" s="63" t="s">
        <v>12058</v>
      </c>
      <c r="C50" s="62" t="s">
        <v>74</v>
      </c>
      <c r="D50" s="62" t="s">
        <v>12010</v>
      </c>
      <c r="E50" s="64">
        <v>75.44</v>
      </c>
      <c r="F50" s="62" t="s">
        <v>12011</v>
      </c>
    </row>
    <row r="51" spans="1:6" ht="54" x14ac:dyDescent="0.25">
      <c r="A51" s="62">
        <v>97189</v>
      </c>
      <c r="B51" s="63" t="s">
        <v>12059</v>
      </c>
      <c r="C51" s="62" t="s">
        <v>74</v>
      </c>
      <c r="D51" s="62" t="s">
        <v>12010</v>
      </c>
      <c r="E51" s="64">
        <v>86.83</v>
      </c>
      <c r="F51" s="62" t="s">
        <v>12011</v>
      </c>
    </row>
    <row r="52" spans="1:6" ht="54" x14ac:dyDescent="0.25">
      <c r="A52" s="62">
        <v>97190</v>
      </c>
      <c r="B52" s="63" t="s">
        <v>12060</v>
      </c>
      <c r="C52" s="62" t="s">
        <v>74</v>
      </c>
      <c r="D52" s="62" t="s">
        <v>12010</v>
      </c>
      <c r="E52" s="64">
        <v>98.24</v>
      </c>
      <c r="F52" s="62" t="s">
        <v>12011</v>
      </c>
    </row>
    <row r="53" spans="1:6" ht="54" x14ac:dyDescent="0.25">
      <c r="A53" s="62">
        <v>97191</v>
      </c>
      <c r="B53" s="63" t="s">
        <v>12061</v>
      </c>
      <c r="C53" s="62" t="s">
        <v>74</v>
      </c>
      <c r="D53" s="62" t="s">
        <v>12010</v>
      </c>
      <c r="E53" s="64">
        <v>113.08</v>
      </c>
      <c r="F53" s="62" t="s">
        <v>12011</v>
      </c>
    </row>
    <row r="54" spans="1:6" ht="54" x14ac:dyDescent="0.25">
      <c r="A54" s="62">
        <v>97192</v>
      </c>
      <c r="B54" s="63" t="s">
        <v>12062</v>
      </c>
      <c r="C54" s="62" t="s">
        <v>74</v>
      </c>
      <c r="D54" s="62" t="s">
        <v>12010</v>
      </c>
      <c r="E54" s="64">
        <v>124.83</v>
      </c>
      <c r="F54" s="62" t="s">
        <v>12011</v>
      </c>
    </row>
    <row r="55" spans="1:6" ht="40.5" x14ac:dyDescent="0.25">
      <c r="A55" s="62">
        <v>90694</v>
      </c>
      <c r="B55" s="63" t="s">
        <v>12063</v>
      </c>
      <c r="C55" s="62" t="s">
        <v>74</v>
      </c>
      <c r="D55" s="62" t="s">
        <v>12010</v>
      </c>
      <c r="E55" s="64">
        <v>48.3</v>
      </c>
      <c r="F55" s="62" t="s">
        <v>12011</v>
      </c>
    </row>
    <row r="56" spans="1:6" ht="40.5" x14ac:dyDescent="0.25">
      <c r="A56" s="62">
        <v>90695</v>
      </c>
      <c r="B56" s="63" t="s">
        <v>12064</v>
      </c>
      <c r="C56" s="62" t="s">
        <v>74</v>
      </c>
      <c r="D56" s="62" t="s">
        <v>12010</v>
      </c>
      <c r="E56" s="64">
        <v>100.4</v>
      </c>
      <c r="F56" s="62" t="s">
        <v>12011</v>
      </c>
    </row>
    <row r="57" spans="1:6" ht="40.5" x14ac:dyDescent="0.25">
      <c r="A57" s="62">
        <v>90696</v>
      </c>
      <c r="B57" s="63" t="s">
        <v>12065</v>
      </c>
      <c r="C57" s="62" t="s">
        <v>74</v>
      </c>
      <c r="D57" s="62" t="s">
        <v>12010</v>
      </c>
      <c r="E57" s="64">
        <v>149.12</v>
      </c>
      <c r="F57" s="62" t="s">
        <v>12011</v>
      </c>
    </row>
    <row r="58" spans="1:6" ht="40.5" x14ac:dyDescent="0.25">
      <c r="A58" s="62">
        <v>90697</v>
      </c>
      <c r="B58" s="63" t="s">
        <v>12066</v>
      </c>
      <c r="C58" s="62" t="s">
        <v>74</v>
      </c>
      <c r="D58" s="62" t="s">
        <v>12010</v>
      </c>
      <c r="E58" s="64">
        <v>251.23</v>
      </c>
      <c r="F58" s="62" t="s">
        <v>12011</v>
      </c>
    </row>
    <row r="59" spans="1:6" ht="40.5" x14ac:dyDescent="0.25">
      <c r="A59" s="62">
        <v>90698</v>
      </c>
      <c r="B59" s="63" t="s">
        <v>12067</v>
      </c>
      <c r="C59" s="62" t="s">
        <v>74</v>
      </c>
      <c r="D59" s="62" t="s">
        <v>12010</v>
      </c>
      <c r="E59" s="64">
        <v>402.76</v>
      </c>
      <c r="F59" s="62" t="s">
        <v>12011</v>
      </c>
    </row>
    <row r="60" spans="1:6" ht="40.5" x14ac:dyDescent="0.25">
      <c r="A60" s="62">
        <v>90699</v>
      </c>
      <c r="B60" s="63" t="s">
        <v>12068</v>
      </c>
      <c r="C60" s="62" t="s">
        <v>74</v>
      </c>
      <c r="D60" s="62" t="s">
        <v>12010</v>
      </c>
      <c r="E60" s="64">
        <v>497.94</v>
      </c>
      <c r="F60" s="62" t="s">
        <v>12011</v>
      </c>
    </row>
    <row r="61" spans="1:6" ht="40.5" x14ac:dyDescent="0.25">
      <c r="A61" s="62">
        <v>90700</v>
      </c>
      <c r="B61" s="63" t="s">
        <v>12069</v>
      </c>
      <c r="C61" s="62" t="s">
        <v>74</v>
      </c>
      <c r="D61" s="62" t="s">
        <v>12010</v>
      </c>
      <c r="E61" s="64">
        <v>645.14</v>
      </c>
      <c r="F61" s="62" t="s">
        <v>12011</v>
      </c>
    </row>
    <row r="62" spans="1:6" ht="40.5" x14ac:dyDescent="0.25">
      <c r="A62" s="62">
        <v>90701</v>
      </c>
      <c r="B62" s="63" t="s">
        <v>12070</v>
      </c>
      <c r="C62" s="62" t="s">
        <v>74</v>
      </c>
      <c r="D62" s="62" t="s">
        <v>12010</v>
      </c>
      <c r="E62" s="64">
        <v>81.02</v>
      </c>
      <c r="F62" s="62" t="s">
        <v>12011</v>
      </c>
    </row>
    <row r="63" spans="1:6" ht="40.5" x14ac:dyDescent="0.25">
      <c r="A63" s="62">
        <v>90702</v>
      </c>
      <c r="B63" s="63" t="s">
        <v>12071</v>
      </c>
      <c r="C63" s="62" t="s">
        <v>74</v>
      </c>
      <c r="D63" s="62" t="s">
        <v>12010</v>
      </c>
      <c r="E63" s="64">
        <v>129.81</v>
      </c>
      <c r="F63" s="62" t="s">
        <v>12011</v>
      </c>
    </row>
    <row r="64" spans="1:6" ht="40.5" x14ac:dyDescent="0.25">
      <c r="A64" s="62">
        <v>90703</v>
      </c>
      <c r="B64" s="63" t="s">
        <v>12072</v>
      </c>
      <c r="C64" s="62" t="s">
        <v>74</v>
      </c>
      <c r="D64" s="62" t="s">
        <v>12010</v>
      </c>
      <c r="E64" s="64">
        <v>213.75</v>
      </c>
      <c r="F64" s="62" t="s">
        <v>12011</v>
      </c>
    </row>
    <row r="65" spans="1:6" ht="40.5" x14ac:dyDescent="0.25">
      <c r="A65" s="62">
        <v>90704</v>
      </c>
      <c r="B65" s="63" t="s">
        <v>12073</v>
      </c>
      <c r="C65" s="62" t="s">
        <v>74</v>
      </c>
      <c r="D65" s="62" t="s">
        <v>12010</v>
      </c>
      <c r="E65" s="64">
        <v>301.19</v>
      </c>
      <c r="F65" s="62" t="s">
        <v>12011</v>
      </c>
    </row>
    <row r="66" spans="1:6" ht="40.5" x14ac:dyDescent="0.25">
      <c r="A66" s="62">
        <v>90705</v>
      </c>
      <c r="B66" s="63" t="s">
        <v>12074</v>
      </c>
      <c r="C66" s="62" t="s">
        <v>74</v>
      </c>
      <c r="D66" s="62" t="s">
        <v>12010</v>
      </c>
      <c r="E66" s="64">
        <v>413.33</v>
      </c>
      <c r="F66" s="62" t="s">
        <v>12011</v>
      </c>
    </row>
    <row r="67" spans="1:6" ht="40.5" x14ac:dyDescent="0.25">
      <c r="A67" s="62">
        <v>90706</v>
      </c>
      <c r="B67" s="63" t="s">
        <v>12075</v>
      </c>
      <c r="C67" s="62" t="s">
        <v>74</v>
      </c>
      <c r="D67" s="62" t="s">
        <v>12010</v>
      </c>
      <c r="E67" s="64">
        <v>483.29</v>
      </c>
      <c r="F67" s="62" t="s">
        <v>12011</v>
      </c>
    </row>
    <row r="68" spans="1:6" ht="40.5" x14ac:dyDescent="0.25">
      <c r="A68" s="62">
        <v>90708</v>
      </c>
      <c r="B68" s="63" t="s">
        <v>12076</v>
      </c>
      <c r="C68" s="62" t="s">
        <v>74</v>
      </c>
      <c r="D68" s="62" t="s">
        <v>12010</v>
      </c>
      <c r="E68" s="64">
        <v>714.41</v>
      </c>
      <c r="F68" s="62" t="s">
        <v>12011</v>
      </c>
    </row>
    <row r="69" spans="1:6" ht="40.5" x14ac:dyDescent="0.25">
      <c r="A69" s="62">
        <v>90724</v>
      </c>
      <c r="B69" s="63" t="s">
        <v>12077</v>
      </c>
      <c r="C69" s="62" t="s">
        <v>517</v>
      </c>
      <c r="D69" s="62" t="s">
        <v>12010</v>
      </c>
      <c r="E69" s="64">
        <v>25.69</v>
      </c>
      <c r="F69" s="62" t="s">
        <v>12011</v>
      </c>
    </row>
    <row r="70" spans="1:6" ht="40.5" x14ac:dyDescent="0.25">
      <c r="A70" s="62">
        <v>90725</v>
      </c>
      <c r="B70" s="63" t="s">
        <v>12078</v>
      </c>
      <c r="C70" s="62" t="s">
        <v>517</v>
      </c>
      <c r="D70" s="62" t="s">
        <v>12010</v>
      </c>
      <c r="E70" s="64">
        <v>31.56</v>
      </c>
      <c r="F70" s="62" t="s">
        <v>12011</v>
      </c>
    </row>
    <row r="71" spans="1:6" ht="27" x14ac:dyDescent="0.25">
      <c r="A71" s="62">
        <v>90726</v>
      </c>
      <c r="B71" s="63" t="s">
        <v>12079</v>
      </c>
      <c r="C71" s="62" t="s">
        <v>517</v>
      </c>
      <c r="D71" s="62" t="s">
        <v>12010</v>
      </c>
      <c r="E71" s="64">
        <v>37.49</v>
      </c>
      <c r="F71" s="62" t="s">
        <v>12011</v>
      </c>
    </row>
    <row r="72" spans="1:6" ht="40.5" x14ac:dyDescent="0.25">
      <c r="A72" s="62">
        <v>90727</v>
      </c>
      <c r="B72" s="63" t="s">
        <v>12080</v>
      </c>
      <c r="C72" s="62" t="s">
        <v>517</v>
      </c>
      <c r="D72" s="62" t="s">
        <v>12010</v>
      </c>
      <c r="E72" s="64">
        <v>43.36</v>
      </c>
      <c r="F72" s="62" t="s">
        <v>12011</v>
      </c>
    </row>
    <row r="73" spans="1:6" ht="40.5" x14ac:dyDescent="0.25">
      <c r="A73" s="62">
        <v>90728</v>
      </c>
      <c r="B73" s="63" t="s">
        <v>12081</v>
      </c>
      <c r="C73" s="62" t="s">
        <v>517</v>
      </c>
      <c r="D73" s="62" t="s">
        <v>12010</v>
      </c>
      <c r="E73" s="64">
        <v>49.23</v>
      </c>
      <c r="F73" s="62" t="s">
        <v>12011</v>
      </c>
    </row>
    <row r="74" spans="1:6" ht="40.5" x14ac:dyDescent="0.25">
      <c r="A74" s="62">
        <v>90729</v>
      </c>
      <c r="B74" s="63" t="s">
        <v>12082</v>
      </c>
      <c r="C74" s="62" t="s">
        <v>517</v>
      </c>
      <c r="D74" s="62" t="s">
        <v>12010</v>
      </c>
      <c r="E74" s="64">
        <v>55.11</v>
      </c>
      <c r="F74" s="62" t="s">
        <v>12011</v>
      </c>
    </row>
    <row r="75" spans="1:6" ht="40.5" x14ac:dyDescent="0.25">
      <c r="A75" s="62">
        <v>90730</v>
      </c>
      <c r="B75" s="63" t="s">
        <v>12083</v>
      </c>
      <c r="C75" s="62" t="s">
        <v>517</v>
      </c>
      <c r="D75" s="62" t="s">
        <v>12010</v>
      </c>
      <c r="E75" s="64">
        <v>60.98</v>
      </c>
      <c r="F75" s="62" t="s">
        <v>12011</v>
      </c>
    </row>
    <row r="76" spans="1:6" ht="40.5" x14ac:dyDescent="0.25">
      <c r="A76" s="62">
        <v>90731</v>
      </c>
      <c r="B76" s="63" t="s">
        <v>12084</v>
      </c>
      <c r="C76" s="62" t="s">
        <v>517</v>
      </c>
      <c r="D76" s="62" t="s">
        <v>12010</v>
      </c>
      <c r="E76" s="64">
        <v>66.849999999999994</v>
      </c>
      <c r="F76" s="62" t="s">
        <v>12011</v>
      </c>
    </row>
    <row r="77" spans="1:6" ht="40.5" x14ac:dyDescent="0.25">
      <c r="A77" s="62">
        <v>90732</v>
      </c>
      <c r="B77" s="63" t="s">
        <v>12085</v>
      </c>
      <c r="C77" s="62" t="s">
        <v>517</v>
      </c>
      <c r="D77" s="62" t="s">
        <v>12010</v>
      </c>
      <c r="E77" s="64">
        <v>84.46</v>
      </c>
      <c r="F77" s="62" t="s">
        <v>12011</v>
      </c>
    </row>
    <row r="78" spans="1:6" ht="40.5" x14ac:dyDescent="0.25">
      <c r="A78" s="62">
        <v>90733</v>
      </c>
      <c r="B78" s="63" t="s">
        <v>12086</v>
      </c>
      <c r="C78" s="62" t="s">
        <v>74</v>
      </c>
      <c r="D78" s="62" t="s">
        <v>12010</v>
      </c>
      <c r="E78" s="64">
        <v>3.66</v>
      </c>
      <c r="F78" s="62" t="s">
        <v>12011</v>
      </c>
    </row>
    <row r="79" spans="1:6" ht="40.5" x14ac:dyDescent="0.25">
      <c r="A79" s="62">
        <v>90734</v>
      </c>
      <c r="B79" s="63" t="s">
        <v>12087</v>
      </c>
      <c r="C79" s="62" t="s">
        <v>74</v>
      </c>
      <c r="D79" s="62" t="s">
        <v>12010</v>
      </c>
      <c r="E79" s="64">
        <v>4.33</v>
      </c>
      <c r="F79" s="62" t="s">
        <v>12011</v>
      </c>
    </row>
    <row r="80" spans="1:6" ht="40.5" x14ac:dyDescent="0.25">
      <c r="A80" s="62">
        <v>90735</v>
      </c>
      <c r="B80" s="63" t="s">
        <v>12088</v>
      </c>
      <c r="C80" s="62" t="s">
        <v>74</v>
      </c>
      <c r="D80" s="62" t="s">
        <v>12010</v>
      </c>
      <c r="E80" s="64">
        <v>5.01</v>
      </c>
      <c r="F80" s="62" t="s">
        <v>12011</v>
      </c>
    </row>
    <row r="81" spans="1:6" ht="40.5" x14ac:dyDescent="0.25">
      <c r="A81" s="62">
        <v>90736</v>
      </c>
      <c r="B81" s="63" t="s">
        <v>12089</v>
      </c>
      <c r="C81" s="62" t="s">
        <v>74</v>
      </c>
      <c r="D81" s="62" t="s">
        <v>12010</v>
      </c>
      <c r="E81" s="64">
        <v>5.68</v>
      </c>
      <c r="F81" s="62" t="s">
        <v>12011</v>
      </c>
    </row>
    <row r="82" spans="1:6" ht="40.5" x14ac:dyDescent="0.25">
      <c r="A82" s="62">
        <v>90737</v>
      </c>
      <c r="B82" s="63" t="s">
        <v>12090</v>
      </c>
      <c r="C82" s="62" t="s">
        <v>74</v>
      </c>
      <c r="D82" s="62" t="s">
        <v>12010</v>
      </c>
      <c r="E82" s="64">
        <v>6.36</v>
      </c>
      <c r="F82" s="62" t="s">
        <v>12011</v>
      </c>
    </row>
    <row r="83" spans="1:6" ht="40.5" x14ac:dyDescent="0.25">
      <c r="A83" s="62">
        <v>90738</v>
      </c>
      <c r="B83" s="63" t="s">
        <v>12091</v>
      </c>
      <c r="C83" s="62" t="s">
        <v>74</v>
      </c>
      <c r="D83" s="62" t="s">
        <v>12010</v>
      </c>
      <c r="E83" s="64">
        <v>7.03</v>
      </c>
      <c r="F83" s="62" t="s">
        <v>12011</v>
      </c>
    </row>
    <row r="84" spans="1:6" ht="40.5" x14ac:dyDescent="0.25">
      <c r="A84" s="62">
        <v>90739</v>
      </c>
      <c r="B84" s="63" t="s">
        <v>12092</v>
      </c>
      <c r="C84" s="62" t="s">
        <v>74</v>
      </c>
      <c r="D84" s="62" t="s">
        <v>12010</v>
      </c>
      <c r="E84" s="64">
        <v>9.4</v>
      </c>
      <c r="F84" s="62" t="s">
        <v>12011</v>
      </c>
    </row>
    <row r="85" spans="1:6" ht="40.5" x14ac:dyDescent="0.25">
      <c r="A85" s="62">
        <v>90740</v>
      </c>
      <c r="B85" s="63" t="s">
        <v>12093</v>
      </c>
      <c r="C85" s="62" t="s">
        <v>74</v>
      </c>
      <c r="D85" s="62" t="s">
        <v>12010</v>
      </c>
      <c r="E85" s="64">
        <v>4.83</v>
      </c>
      <c r="F85" s="62" t="s">
        <v>12011</v>
      </c>
    </row>
    <row r="86" spans="1:6" ht="40.5" x14ac:dyDescent="0.25">
      <c r="A86" s="62">
        <v>90741</v>
      </c>
      <c r="B86" s="63" t="s">
        <v>12094</v>
      </c>
      <c r="C86" s="62" t="s">
        <v>74</v>
      </c>
      <c r="D86" s="62" t="s">
        <v>12010</v>
      </c>
      <c r="E86" s="64">
        <v>5.5</v>
      </c>
      <c r="F86" s="62" t="s">
        <v>12011</v>
      </c>
    </row>
    <row r="87" spans="1:6" ht="40.5" x14ac:dyDescent="0.25">
      <c r="A87" s="62">
        <v>90742</v>
      </c>
      <c r="B87" s="63" t="s">
        <v>12095</v>
      </c>
      <c r="C87" s="62" t="s">
        <v>74</v>
      </c>
      <c r="D87" s="62" t="s">
        <v>12010</v>
      </c>
      <c r="E87" s="64">
        <v>6.18</v>
      </c>
      <c r="F87" s="62" t="s">
        <v>12011</v>
      </c>
    </row>
    <row r="88" spans="1:6" ht="40.5" x14ac:dyDescent="0.25">
      <c r="A88" s="62">
        <v>90743</v>
      </c>
      <c r="B88" s="63" t="s">
        <v>12096</v>
      </c>
      <c r="C88" s="62" t="s">
        <v>74</v>
      </c>
      <c r="D88" s="62" t="s">
        <v>12010</v>
      </c>
      <c r="E88" s="64">
        <v>6.85</v>
      </c>
      <c r="F88" s="62" t="s">
        <v>12011</v>
      </c>
    </row>
    <row r="89" spans="1:6" ht="40.5" x14ac:dyDescent="0.25">
      <c r="A89" s="62">
        <v>90744</v>
      </c>
      <c r="B89" s="63" t="s">
        <v>12097</v>
      </c>
      <c r="C89" s="62" t="s">
        <v>74</v>
      </c>
      <c r="D89" s="62" t="s">
        <v>12010</v>
      </c>
      <c r="E89" s="64">
        <v>7.53</v>
      </c>
      <c r="F89" s="62" t="s">
        <v>12011</v>
      </c>
    </row>
    <row r="90" spans="1:6" ht="40.5" x14ac:dyDescent="0.25">
      <c r="A90" s="62">
        <v>90745</v>
      </c>
      <c r="B90" s="63" t="s">
        <v>12098</v>
      </c>
      <c r="C90" s="62" t="s">
        <v>74</v>
      </c>
      <c r="D90" s="62" t="s">
        <v>12010</v>
      </c>
      <c r="E90" s="64">
        <v>10.5</v>
      </c>
      <c r="F90" s="62" t="s">
        <v>12011</v>
      </c>
    </row>
    <row r="91" spans="1:6" ht="40.5" x14ac:dyDescent="0.25">
      <c r="A91" s="62">
        <v>90746</v>
      </c>
      <c r="B91" s="63" t="s">
        <v>12099</v>
      </c>
      <c r="C91" s="62" t="s">
        <v>74</v>
      </c>
      <c r="D91" s="62" t="s">
        <v>12010</v>
      </c>
      <c r="E91" s="64">
        <v>3.95</v>
      </c>
      <c r="F91" s="62" t="s">
        <v>12011</v>
      </c>
    </row>
    <row r="92" spans="1:6" ht="40.5" x14ac:dyDescent="0.25">
      <c r="A92" s="62">
        <v>90747</v>
      </c>
      <c r="B92" s="63" t="s">
        <v>12100</v>
      </c>
      <c r="C92" s="62" t="s">
        <v>74</v>
      </c>
      <c r="D92" s="62" t="s">
        <v>12010</v>
      </c>
      <c r="E92" s="64">
        <v>17.600000000000001</v>
      </c>
      <c r="F92" s="62" t="s">
        <v>12011</v>
      </c>
    </row>
    <row r="93" spans="1:6" ht="40.5" x14ac:dyDescent="0.25">
      <c r="A93" s="62">
        <v>94869</v>
      </c>
      <c r="B93" s="63" t="s">
        <v>12101</v>
      </c>
      <c r="C93" s="62" t="s">
        <v>74</v>
      </c>
      <c r="D93" s="62" t="s">
        <v>12010</v>
      </c>
      <c r="E93" s="64">
        <v>125.72</v>
      </c>
      <c r="F93" s="62" t="s">
        <v>12011</v>
      </c>
    </row>
    <row r="94" spans="1:6" ht="40.5" x14ac:dyDescent="0.25">
      <c r="A94" s="62">
        <v>94870</v>
      </c>
      <c r="B94" s="63" t="s">
        <v>12102</v>
      </c>
      <c r="C94" s="62" t="s">
        <v>74</v>
      </c>
      <c r="D94" s="62" t="s">
        <v>12010</v>
      </c>
      <c r="E94" s="64">
        <v>1.87</v>
      </c>
      <c r="F94" s="62" t="s">
        <v>12011</v>
      </c>
    </row>
    <row r="95" spans="1:6" ht="40.5" x14ac:dyDescent="0.25">
      <c r="A95" s="62">
        <v>94871</v>
      </c>
      <c r="B95" s="63" t="s">
        <v>12103</v>
      </c>
      <c r="C95" s="62" t="s">
        <v>74</v>
      </c>
      <c r="D95" s="62" t="s">
        <v>12010</v>
      </c>
      <c r="E95" s="64">
        <v>196.74</v>
      </c>
      <c r="F95" s="62" t="s">
        <v>12011</v>
      </c>
    </row>
    <row r="96" spans="1:6" ht="40.5" x14ac:dyDescent="0.25">
      <c r="A96" s="62">
        <v>94872</v>
      </c>
      <c r="B96" s="63" t="s">
        <v>12104</v>
      </c>
      <c r="C96" s="62" t="s">
        <v>74</v>
      </c>
      <c r="D96" s="62" t="s">
        <v>12010</v>
      </c>
      <c r="E96" s="64">
        <v>2.69</v>
      </c>
      <c r="F96" s="62" t="s">
        <v>12011</v>
      </c>
    </row>
    <row r="97" spans="1:6" ht="40.5" x14ac:dyDescent="0.25">
      <c r="A97" s="62">
        <v>94875</v>
      </c>
      <c r="B97" s="63" t="s">
        <v>12105</v>
      </c>
      <c r="C97" s="62" t="s">
        <v>74</v>
      </c>
      <c r="D97" s="62" t="s">
        <v>12010</v>
      </c>
      <c r="E97" s="65">
        <v>1159.83</v>
      </c>
      <c r="F97" s="62" t="s">
        <v>12011</v>
      </c>
    </row>
    <row r="98" spans="1:6" ht="40.5" x14ac:dyDescent="0.25">
      <c r="A98" s="62">
        <v>94876</v>
      </c>
      <c r="B98" s="63" t="s">
        <v>12106</v>
      </c>
      <c r="C98" s="62" t="s">
        <v>74</v>
      </c>
      <c r="D98" s="62" t="s">
        <v>12010</v>
      </c>
      <c r="E98" s="64">
        <v>29.15</v>
      </c>
      <c r="F98" s="62" t="s">
        <v>12011</v>
      </c>
    </row>
    <row r="99" spans="1:6" ht="40.5" x14ac:dyDescent="0.25">
      <c r="A99" s="62">
        <v>94878</v>
      </c>
      <c r="B99" s="63" t="s">
        <v>12107</v>
      </c>
      <c r="C99" s="62" t="s">
        <v>74</v>
      </c>
      <c r="D99" s="62" t="s">
        <v>12010</v>
      </c>
      <c r="E99" s="64">
        <v>33.78</v>
      </c>
      <c r="F99" s="62" t="s">
        <v>12011</v>
      </c>
    </row>
    <row r="100" spans="1:6" ht="40.5" x14ac:dyDescent="0.25">
      <c r="A100" s="62">
        <v>94879</v>
      </c>
      <c r="B100" s="63" t="s">
        <v>12108</v>
      </c>
      <c r="C100" s="62" t="s">
        <v>74</v>
      </c>
      <c r="D100" s="62" t="s">
        <v>12010</v>
      </c>
      <c r="E100" s="65">
        <v>1785.09</v>
      </c>
      <c r="F100" s="62" t="s">
        <v>12011</v>
      </c>
    </row>
    <row r="101" spans="1:6" ht="40.5" x14ac:dyDescent="0.25">
      <c r="A101" s="62">
        <v>94880</v>
      </c>
      <c r="B101" s="63" t="s">
        <v>12109</v>
      </c>
      <c r="C101" s="62" t="s">
        <v>74</v>
      </c>
      <c r="D101" s="62" t="s">
        <v>12010</v>
      </c>
      <c r="E101" s="64">
        <v>43.3</v>
      </c>
      <c r="F101" s="62" t="s">
        <v>12011</v>
      </c>
    </row>
    <row r="102" spans="1:6" ht="40.5" x14ac:dyDescent="0.25">
      <c r="A102" s="62">
        <v>94881</v>
      </c>
      <c r="B102" s="63" t="s">
        <v>12110</v>
      </c>
      <c r="C102" s="62" t="s">
        <v>74</v>
      </c>
      <c r="D102" s="62" t="s">
        <v>12010</v>
      </c>
      <c r="E102" s="65">
        <v>2457.6999999999998</v>
      </c>
      <c r="F102" s="62" t="s">
        <v>12011</v>
      </c>
    </row>
    <row r="103" spans="1:6" ht="40.5" x14ac:dyDescent="0.25">
      <c r="A103" s="62">
        <v>94882</v>
      </c>
      <c r="B103" s="63" t="s">
        <v>12111</v>
      </c>
      <c r="C103" s="62" t="s">
        <v>74</v>
      </c>
      <c r="D103" s="62" t="s">
        <v>12010</v>
      </c>
      <c r="E103" s="64">
        <v>50.44</v>
      </c>
      <c r="F103" s="62" t="s">
        <v>12011</v>
      </c>
    </row>
    <row r="104" spans="1:6" ht="40.5" x14ac:dyDescent="0.25">
      <c r="A104" s="62">
        <v>94884</v>
      </c>
      <c r="B104" s="63" t="s">
        <v>12112</v>
      </c>
      <c r="C104" s="62" t="s">
        <v>74</v>
      </c>
      <c r="D104" s="62" t="s">
        <v>12010</v>
      </c>
      <c r="E104" s="64">
        <v>64.900000000000006</v>
      </c>
      <c r="F104" s="62" t="s">
        <v>12011</v>
      </c>
    </row>
    <row r="105" spans="1:6" ht="40.5" x14ac:dyDescent="0.25">
      <c r="A105" s="62">
        <v>97121</v>
      </c>
      <c r="B105" s="63" t="s">
        <v>12113</v>
      </c>
      <c r="C105" s="62" t="s">
        <v>74</v>
      </c>
      <c r="D105" s="62" t="s">
        <v>12010</v>
      </c>
      <c r="E105" s="64">
        <v>2.16</v>
      </c>
      <c r="F105" s="62" t="s">
        <v>12011</v>
      </c>
    </row>
    <row r="106" spans="1:6" ht="40.5" x14ac:dyDescent="0.25">
      <c r="A106" s="62">
        <v>97122</v>
      </c>
      <c r="B106" s="63" t="s">
        <v>12114</v>
      </c>
      <c r="C106" s="62" t="s">
        <v>74</v>
      </c>
      <c r="D106" s="62" t="s">
        <v>12010</v>
      </c>
      <c r="E106" s="64">
        <v>3.01</v>
      </c>
      <c r="F106" s="62" t="s">
        <v>12011</v>
      </c>
    </row>
    <row r="107" spans="1:6" ht="40.5" x14ac:dyDescent="0.25">
      <c r="A107" s="62">
        <v>97123</v>
      </c>
      <c r="B107" s="63" t="s">
        <v>12115</v>
      </c>
      <c r="C107" s="62" t="s">
        <v>74</v>
      </c>
      <c r="D107" s="62" t="s">
        <v>12010</v>
      </c>
      <c r="E107" s="64">
        <v>3.81</v>
      </c>
      <c r="F107" s="62" t="s">
        <v>12011</v>
      </c>
    </row>
    <row r="108" spans="1:6" ht="40.5" x14ac:dyDescent="0.25">
      <c r="A108" s="62">
        <v>97124</v>
      </c>
      <c r="B108" s="63" t="s">
        <v>12116</v>
      </c>
      <c r="C108" s="62" t="s">
        <v>74</v>
      </c>
      <c r="D108" s="62" t="s">
        <v>12010</v>
      </c>
      <c r="E108" s="64">
        <v>0.95</v>
      </c>
      <c r="F108" s="62" t="s">
        <v>12011</v>
      </c>
    </row>
    <row r="109" spans="1:6" ht="40.5" x14ac:dyDescent="0.25">
      <c r="A109" s="62">
        <v>97125</v>
      </c>
      <c r="B109" s="63" t="s">
        <v>12117</v>
      </c>
      <c r="C109" s="62" t="s">
        <v>74</v>
      </c>
      <c r="D109" s="62" t="s">
        <v>12010</v>
      </c>
      <c r="E109" s="64">
        <v>1.34</v>
      </c>
      <c r="F109" s="62" t="s">
        <v>12011</v>
      </c>
    </row>
    <row r="110" spans="1:6" ht="54" x14ac:dyDescent="0.25">
      <c r="A110" s="62">
        <v>97126</v>
      </c>
      <c r="B110" s="63" t="s">
        <v>12118</v>
      </c>
      <c r="C110" s="62" t="s">
        <v>74</v>
      </c>
      <c r="D110" s="62" t="s">
        <v>12010</v>
      </c>
      <c r="E110" s="64">
        <v>1.71</v>
      </c>
      <c r="F110" s="62" t="s">
        <v>12011</v>
      </c>
    </row>
    <row r="111" spans="1:6" ht="40.5" x14ac:dyDescent="0.25">
      <c r="A111" s="62">
        <v>102264</v>
      </c>
      <c r="B111" s="63" t="s">
        <v>12119</v>
      </c>
      <c r="C111" s="62" t="s">
        <v>74</v>
      </c>
      <c r="D111" s="62" t="s">
        <v>12010</v>
      </c>
      <c r="E111" s="64">
        <v>24.23</v>
      </c>
      <c r="F111" s="62" t="s">
        <v>12011</v>
      </c>
    </row>
    <row r="112" spans="1:6" ht="40.5" x14ac:dyDescent="0.25">
      <c r="A112" s="62">
        <v>102265</v>
      </c>
      <c r="B112" s="63" t="s">
        <v>12120</v>
      </c>
      <c r="C112" s="62" t="s">
        <v>517</v>
      </c>
      <c r="D112" s="62" t="s">
        <v>12010</v>
      </c>
      <c r="E112" s="64">
        <v>107.96</v>
      </c>
      <c r="F112" s="62" t="s">
        <v>12011</v>
      </c>
    </row>
    <row r="113" spans="1:6" ht="40.5" x14ac:dyDescent="0.25">
      <c r="A113" s="62">
        <v>102266</v>
      </c>
      <c r="B113" s="63" t="s">
        <v>12121</v>
      </c>
      <c r="C113" s="62" t="s">
        <v>517</v>
      </c>
      <c r="D113" s="62" t="s">
        <v>12010</v>
      </c>
      <c r="E113" s="64">
        <v>119.71</v>
      </c>
      <c r="F113" s="62" t="s">
        <v>12011</v>
      </c>
    </row>
    <row r="114" spans="1:6" ht="40.5" x14ac:dyDescent="0.25">
      <c r="A114" s="62">
        <v>102267</v>
      </c>
      <c r="B114" s="63" t="s">
        <v>12122</v>
      </c>
      <c r="C114" s="62" t="s">
        <v>517</v>
      </c>
      <c r="D114" s="62" t="s">
        <v>12010</v>
      </c>
      <c r="E114" s="64">
        <v>137.38</v>
      </c>
      <c r="F114" s="62" t="s">
        <v>12011</v>
      </c>
    </row>
    <row r="115" spans="1:6" ht="40.5" x14ac:dyDescent="0.25">
      <c r="A115" s="62">
        <v>102268</v>
      </c>
      <c r="B115" s="63" t="s">
        <v>12123</v>
      </c>
      <c r="C115" s="62" t="s">
        <v>517</v>
      </c>
      <c r="D115" s="62" t="s">
        <v>12010</v>
      </c>
      <c r="E115" s="64">
        <v>154.99</v>
      </c>
      <c r="F115" s="62" t="s">
        <v>12011</v>
      </c>
    </row>
    <row r="116" spans="1:6" ht="40.5" x14ac:dyDescent="0.25">
      <c r="A116" s="62">
        <v>102269</v>
      </c>
      <c r="B116" s="63" t="s">
        <v>12124</v>
      </c>
      <c r="C116" s="62" t="s">
        <v>517</v>
      </c>
      <c r="D116" s="62" t="s">
        <v>12010</v>
      </c>
      <c r="E116" s="64">
        <v>190.23</v>
      </c>
      <c r="F116" s="62" t="s">
        <v>12011</v>
      </c>
    </row>
    <row r="117" spans="1:6" ht="54" x14ac:dyDescent="0.25">
      <c r="A117" s="62">
        <v>92833</v>
      </c>
      <c r="B117" s="63" t="s">
        <v>12125</v>
      </c>
      <c r="C117" s="62" t="s">
        <v>74</v>
      </c>
      <c r="D117" s="62" t="s">
        <v>12010</v>
      </c>
      <c r="E117" s="64">
        <v>184.4</v>
      </c>
      <c r="F117" s="62" t="s">
        <v>12011</v>
      </c>
    </row>
    <row r="118" spans="1:6" ht="54" x14ac:dyDescent="0.25">
      <c r="A118" s="62">
        <v>92834</v>
      </c>
      <c r="B118" s="63" t="s">
        <v>12126</v>
      </c>
      <c r="C118" s="62" t="s">
        <v>74</v>
      </c>
      <c r="D118" s="62" t="s">
        <v>12010</v>
      </c>
      <c r="E118" s="64">
        <v>9.59</v>
      </c>
      <c r="F118" s="62" t="s">
        <v>12011</v>
      </c>
    </row>
    <row r="119" spans="1:6" ht="54" x14ac:dyDescent="0.25">
      <c r="A119" s="62">
        <v>92835</v>
      </c>
      <c r="B119" s="63" t="s">
        <v>12127</v>
      </c>
      <c r="C119" s="62" t="s">
        <v>74</v>
      </c>
      <c r="D119" s="62" t="s">
        <v>12010</v>
      </c>
      <c r="E119" s="64">
        <v>193.27</v>
      </c>
      <c r="F119" s="62" t="s">
        <v>12011</v>
      </c>
    </row>
    <row r="120" spans="1:6" ht="54" x14ac:dyDescent="0.25">
      <c r="A120" s="62">
        <v>92836</v>
      </c>
      <c r="B120" s="63" t="s">
        <v>12128</v>
      </c>
      <c r="C120" s="62" t="s">
        <v>74</v>
      </c>
      <c r="D120" s="62" t="s">
        <v>12010</v>
      </c>
      <c r="E120" s="64">
        <v>12.26</v>
      </c>
      <c r="F120" s="62" t="s">
        <v>12011</v>
      </c>
    </row>
    <row r="121" spans="1:6" ht="54" x14ac:dyDescent="0.25">
      <c r="A121" s="62">
        <v>92837</v>
      </c>
      <c r="B121" s="63" t="s">
        <v>12129</v>
      </c>
      <c r="C121" s="62" t="s">
        <v>74</v>
      </c>
      <c r="D121" s="62" t="s">
        <v>12010</v>
      </c>
      <c r="E121" s="64">
        <v>341.54</v>
      </c>
      <c r="F121" s="62" t="s">
        <v>12011</v>
      </c>
    </row>
    <row r="122" spans="1:6" ht="54" x14ac:dyDescent="0.25">
      <c r="A122" s="62">
        <v>92838</v>
      </c>
      <c r="B122" s="63" t="s">
        <v>12130</v>
      </c>
      <c r="C122" s="62" t="s">
        <v>74</v>
      </c>
      <c r="D122" s="62" t="s">
        <v>12010</v>
      </c>
      <c r="E122" s="64">
        <v>14.7</v>
      </c>
      <c r="F122" s="62" t="s">
        <v>12011</v>
      </c>
    </row>
    <row r="123" spans="1:6" ht="54" x14ac:dyDescent="0.25">
      <c r="A123" s="62">
        <v>92839</v>
      </c>
      <c r="B123" s="63" t="s">
        <v>12131</v>
      </c>
      <c r="C123" s="62" t="s">
        <v>74</v>
      </c>
      <c r="D123" s="62" t="s">
        <v>12010</v>
      </c>
      <c r="E123" s="64">
        <v>417.85</v>
      </c>
      <c r="F123" s="62" t="s">
        <v>12011</v>
      </c>
    </row>
    <row r="124" spans="1:6" ht="54" x14ac:dyDescent="0.25">
      <c r="A124" s="62">
        <v>92840</v>
      </c>
      <c r="B124" s="63" t="s">
        <v>12132</v>
      </c>
      <c r="C124" s="62" t="s">
        <v>74</v>
      </c>
      <c r="D124" s="62" t="s">
        <v>12010</v>
      </c>
      <c r="E124" s="64">
        <v>17.41</v>
      </c>
      <c r="F124" s="62" t="s">
        <v>12011</v>
      </c>
    </row>
    <row r="125" spans="1:6" ht="54" x14ac:dyDescent="0.25">
      <c r="A125" s="62">
        <v>92841</v>
      </c>
      <c r="B125" s="63" t="s">
        <v>12133</v>
      </c>
      <c r="C125" s="62" t="s">
        <v>74</v>
      </c>
      <c r="D125" s="62" t="s">
        <v>12010</v>
      </c>
      <c r="E125" s="64">
        <v>543.91999999999996</v>
      </c>
      <c r="F125" s="62" t="s">
        <v>12011</v>
      </c>
    </row>
    <row r="126" spans="1:6" ht="54" x14ac:dyDescent="0.25">
      <c r="A126" s="62">
        <v>92842</v>
      </c>
      <c r="B126" s="63" t="s">
        <v>12134</v>
      </c>
      <c r="C126" s="62" t="s">
        <v>74</v>
      </c>
      <c r="D126" s="62" t="s">
        <v>12010</v>
      </c>
      <c r="E126" s="64">
        <v>19.88</v>
      </c>
      <c r="F126" s="62" t="s">
        <v>12011</v>
      </c>
    </row>
    <row r="127" spans="1:6" ht="54" x14ac:dyDescent="0.25">
      <c r="A127" s="62">
        <v>92843</v>
      </c>
      <c r="B127" s="63" t="s">
        <v>12135</v>
      </c>
      <c r="C127" s="62" t="s">
        <v>74</v>
      </c>
      <c r="D127" s="62" t="s">
        <v>12010</v>
      </c>
      <c r="E127" s="64">
        <v>563.19000000000005</v>
      </c>
      <c r="F127" s="62" t="s">
        <v>12011</v>
      </c>
    </row>
    <row r="128" spans="1:6" ht="54" x14ac:dyDescent="0.25">
      <c r="A128" s="62">
        <v>92844</v>
      </c>
      <c r="B128" s="63" t="s">
        <v>12136</v>
      </c>
      <c r="C128" s="62" t="s">
        <v>74</v>
      </c>
      <c r="D128" s="62" t="s">
        <v>12010</v>
      </c>
      <c r="E128" s="64">
        <v>22.61</v>
      </c>
      <c r="F128" s="62" t="s">
        <v>12011</v>
      </c>
    </row>
    <row r="129" spans="1:6" ht="54" x14ac:dyDescent="0.25">
      <c r="A129" s="62">
        <v>92845</v>
      </c>
      <c r="B129" s="63" t="s">
        <v>12137</v>
      </c>
      <c r="C129" s="62" t="s">
        <v>74</v>
      </c>
      <c r="D129" s="62" t="s">
        <v>12010</v>
      </c>
      <c r="E129" s="64">
        <v>834.34</v>
      </c>
      <c r="F129" s="62" t="s">
        <v>12011</v>
      </c>
    </row>
    <row r="130" spans="1:6" ht="54" x14ac:dyDescent="0.25">
      <c r="A130" s="62">
        <v>92846</v>
      </c>
      <c r="B130" s="63" t="s">
        <v>12138</v>
      </c>
      <c r="C130" s="62" t="s">
        <v>74</v>
      </c>
      <c r="D130" s="62" t="s">
        <v>12010</v>
      </c>
      <c r="E130" s="64">
        <v>25.05</v>
      </c>
      <c r="F130" s="62" t="s">
        <v>12011</v>
      </c>
    </row>
    <row r="131" spans="1:6" ht="54" x14ac:dyDescent="0.25">
      <c r="A131" s="62">
        <v>92847</v>
      </c>
      <c r="B131" s="63" t="s">
        <v>12139</v>
      </c>
      <c r="C131" s="62" t="s">
        <v>74</v>
      </c>
      <c r="D131" s="62" t="s">
        <v>12010</v>
      </c>
      <c r="E131" s="64">
        <v>856.71</v>
      </c>
      <c r="F131" s="62" t="s">
        <v>12011</v>
      </c>
    </row>
    <row r="132" spans="1:6" ht="54" x14ac:dyDescent="0.25">
      <c r="A132" s="62">
        <v>92848</v>
      </c>
      <c r="B132" s="63" t="s">
        <v>12140</v>
      </c>
      <c r="C132" s="62" t="s">
        <v>74</v>
      </c>
      <c r="D132" s="62" t="s">
        <v>12010</v>
      </c>
      <c r="E132" s="64">
        <v>27.79</v>
      </c>
      <c r="F132" s="62" t="s">
        <v>12011</v>
      </c>
    </row>
    <row r="133" spans="1:6" ht="54" x14ac:dyDescent="0.25">
      <c r="A133" s="62">
        <v>92849</v>
      </c>
      <c r="B133" s="63" t="s">
        <v>12141</v>
      </c>
      <c r="C133" s="62" t="s">
        <v>74</v>
      </c>
      <c r="D133" s="62" t="s">
        <v>12010</v>
      </c>
      <c r="E133" s="64">
        <v>192.95</v>
      </c>
      <c r="F133" s="62" t="s">
        <v>12011</v>
      </c>
    </row>
    <row r="134" spans="1:6" ht="54" x14ac:dyDescent="0.25">
      <c r="A134" s="62">
        <v>92850</v>
      </c>
      <c r="B134" s="63" t="s">
        <v>12142</v>
      </c>
      <c r="C134" s="62" t="s">
        <v>74</v>
      </c>
      <c r="D134" s="62" t="s">
        <v>12010</v>
      </c>
      <c r="E134" s="64">
        <v>18.14</v>
      </c>
      <c r="F134" s="62" t="s">
        <v>12011</v>
      </c>
    </row>
    <row r="135" spans="1:6" ht="54" x14ac:dyDescent="0.25">
      <c r="A135" s="62">
        <v>92851</v>
      </c>
      <c r="B135" s="63" t="s">
        <v>12143</v>
      </c>
      <c r="C135" s="62" t="s">
        <v>74</v>
      </c>
      <c r="D135" s="62" t="s">
        <v>12010</v>
      </c>
      <c r="E135" s="64">
        <v>203.92</v>
      </c>
      <c r="F135" s="62" t="s">
        <v>12011</v>
      </c>
    </row>
    <row r="136" spans="1:6" ht="54" x14ac:dyDescent="0.25">
      <c r="A136" s="62">
        <v>92852</v>
      </c>
      <c r="B136" s="63" t="s">
        <v>12144</v>
      </c>
      <c r="C136" s="62" t="s">
        <v>74</v>
      </c>
      <c r="D136" s="62" t="s">
        <v>12010</v>
      </c>
      <c r="E136" s="64">
        <v>22.91</v>
      </c>
      <c r="F136" s="62" t="s">
        <v>12011</v>
      </c>
    </row>
    <row r="137" spans="1:6" ht="54" x14ac:dyDescent="0.25">
      <c r="A137" s="62">
        <v>92853</v>
      </c>
      <c r="B137" s="63" t="s">
        <v>12145</v>
      </c>
      <c r="C137" s="62" t="s">
        <v>74</v>
      </c>
      <c r="D137" s="62" t="s">
        <v>12010</v>
      </c>
      <c r="E137" s="64">
        <v>354.73</v>
      </c>
      <c r="F137" s="62" t="s">
        <v>12011</v>
      </c>
    </row>
    <row r="138" spans="1:6" ht="54" x14ac:dyDescent="0.25">
      <c r="A138" s="62">
        <v>92854</v>
      </c>
      <c r="B138" s="63" t="s">
        <v>12146</v>
      </c>
      <c r="C138" s="62" t="s">
        <v>74</v>
      </c>
      <c r="D138" s="62" t="s">
        <v>12010</v>
      </c>
      <c r="E138" s="64">
        <v>27.89</v>
      </c>
      <c r="F138" s="62" t="s">
        <v>12011</v>
      </c>
    </row>
    <row r="139" spans="1:6" ht="54" x14ac:dyDescent="0.25">
      <c r="A139" s="62">
        <v>92855</v>
      </c>
      <c r="B139" s="63" t="s">
        <v>12147</v>
      </c>
      <c r="C139" s="62" t="s">
        <v>74</v>
      </c>
      <c r="D139" s="62" t="s">
        <v>12010</v>
      </c>
      <c r="E139" s="64">
        <v>433.32</v>
      </c>
      <c r="F139" s="62" t="s">
        <v>12011</v>
      </c>
    </row>
    <row r="140" spans="1:6" ht="54" x14ac:dyDescent="0.25">
      <c r="A140" s="62">
        <v>92856</v>
      </c>
      <c r="B140" s="63" t="s">
        <v>12148</v>
      </c>
      <c r="C140" s="62" t="s">
        <v>74</v>
      </c>
      <c r="D140" s="62" t="s">
        <v>12010</v>
      </c>
      <c r="E140" s="64">
        <v>32.880000000000003</v>
      </c>
      <c r="F140" s="62" t="s">
        <v>12011</v>
      </c>
    </row>
    <row r="141" spans="1:6" ht="54" x14ac:dyDescent="0.25">
      <c r="A141" s="62">
        <v>92857</v>
      </c>
      <c r="B141" s="63" t="s">
        <v>12149</v>
      </c>
      <c r="C141" s="62" t="s">
        <v>74</v>
      </c>
      <c r="D141" s="62" t="s">
        <v>12010</v>
      </c>
      <c r="E141" s="64">
        <v>561.66</v>
      </c>
      <c r="F141" s="62" t="s">
        <v>12011</v>
      </c>
    </row>
    <row r="142" spans="1:6" ht="54" x14ac:dyDescent="0.25">
      <c r="A142" s="62">
        <v>92858</v>
      </c>
      <c r="B142" s="63" t="s">
        <v>12150</v>
      </c>
      <c r="C142" s="62" t="s">
        <v>74</v>
      </c>
      <c r="D142" s="62" t="s">
        <v>12010</v>
      </c>
      <c r="E142" s="64">
        <v>37.619999999999997</v>
      </c>
      <c r="F142" s="62" t="s">
        <v>12011</v>
      </c>
    </row>
    <row r="143" spans="1:6" ht="54" x14ac:dyDescent="0.25">
      <c r="A143" s="62">
        <v>92859</v>
      </c>
      <c r="B143" s="63" t="s">
        <v>12151</v>
      </c>
      <c r="C143" s="62" t="s">
        <v>74</v>
      </c>
      <c r="D143" s="62" t="s">
        <v>12010</v>
      </c>
      <c r="E143" s="64">
        <v>583.29999999999995</v>
      </c>
      <c r="F143" s="62" t="s">
        <v>12011</v>
      </c>
    </row>
    <row r="144" spans="1:6" ht="54" x14ac:dyDescent="0.25">
      <c r="A144" s="62">
        <v>92860</v>
      </c>
      <c r="B144" s="63" t="s">
        <v>12152</v>
      </c>
      <c r="C144" s="62" t="s">
        <v>74</v>
      </c>
      <c r="D144" s="62" t="s">
        <v>12010</v>
      </c>
      <c r="E144" s="64">
        <v>42.72</v>
      </c>
      <c r="F144" s="62" t="s">
        <v>12011</v>
      </c>
    </row>
    <row r="145" spans="1:6" ht="54" x14ac:dyDescent="0.25">
      <c r="A145" s="62">
        <v>92861</v>
      </c>
      <c r="B145" s="63" t="s">
        <v>12153</v>
      </c>
      <c r="C145" s="62" t="s">
        <v>74</v>
      </c>
      <c r="D145" s="62" t="s">
        <v>12010</v>
      </c>
      <c r="E145" s="64">
        <v>856.97</v>
      </c>
      <c r="F145" s="62" t="s">
        <v>12011</v>
      </c>
    </row>
    <row r="146" spans="1:6" ht="54" x14ac:dyDescent="0.25">
      <c r="A146" s="62">
        <v>92862</v>
      </c>
      <c r="B146" s="63" t="s">
        <v>12154</v>
      </c>
      <c r="C146" s="62" t="s">
        <v>74</v>
      </c>
      <c r="D146" s="62" t="s">
        <v>12010</v>
      </c>
      <c r="E146" s="64">
        <v>47.68</v>
      </c>
      <c r="F146" s="62" t="s">
        <v>12011</v>
      </c>
    </row>
    <row r="147" spans="1:6" ht="54" x14ac:dyDescent="0.25">
      <c r="A147" s="62">
        <v>92863</v>
      </c>
      <c r="B147" s="63" t="s">
        <v>12155</v>
      </c>
      <c r="C147" s="62" t="s">
        <v>74</v>
      </c>
      <c r="D147" s="62" t="s">
        <v>12010</v>
      </c>
      <c r="E147" s="64">
        <v>881.58</v>
      </c>
      <c r="F147" s="62" t="s">
        <v>12011</v>
      </c>
    </row>
    <row r="148" spans="1:6" ht="54" x14ac:dyDescent="0.25">
      <c r="A148" s="62">
        <v>92864</v>
      </c>
      <c r="B148" s="63" t="s">
        <v>12156</v>
      </c>
      <c r="C148" s="62" t="s">
        <v>74</v>
      </c>
      <c r="D148" s="62" t="s">
        <v>12010</v>
      </c>
      <c r="E148" s="64">
        <v>52.66</v>
      </c>
      <c r="F148" s="62" t="s">
        <v>12011</v>
      </c>
    </row>
    <row r="149" spans="1:6" ht="54" x14ac:dyDescent="0.25">
      <c r="A149" s="62">
        <v>92210</v>
      </c>
      <c r="B149" s="63" t="s">
        <v>12157</v>
      </c>
      <c r="C149" s="62" t="s">
        <v>74</v>
      </c>
      <c r="D149" s="62" t="s">
        <v>12010</v>
      </c>
      <c r="E149" s="64">
        <v>158.91</v>
      </c>
      <c r="F149" s="62" t="s">
        <v>12011</v>
      </c>
    </row>
    <row r="150" spans="1:6" ht="54" x14ac:dyDescent="0.25">
      <c r="A150" s="62">
        <v>92211</v>
      </c>
      <c r="B150" s="63" t="s">
        <v>12158</v>
      </c>
      <c r="C150" s="62" t="s">
        <v>74</v>
      </c>
      <c r="D150" s="62" t="s">
        <v>12010</v>
      </c>
      <c r="E150" s="64">
        <v>191.05</v>
      </c>
      <c r="F150" s="62" t="s">
        <v>12011</v>
      </c>
    </row>
    <row r="151" spans="1:6" ht="54" x14ac:dyDescent="0.25">
      <c r="A151" s="62">
        <v>92212</v>
      </c>
      <c r="B151" s="63" t="s">
        <v>12159</v>
      </c>
      <c r="C151" s="62" t="s">
        <v>74</v>
      </c>
      <c r="D151" s="62" t="s">
        <v>12010</v>
      </c>
      <c r="E151" s="64">
        <v>280.45</v>
      </c>
      <c r="F151" s="62" t="s">
        <v>12011</v>
      </c>
    </row>
    <row r="152" spans="1:6" ht="54" x14ac:dyDescent="0.25">
      <c r="A152" s="62">
        <v>92213</v>
      </c>
      <c r="B152" s="63" t="s">
        <v>12160</v>
      </c>
      <c r="C152" s="62" t="s">
        <v>74</v>
      </c>
      <c r="D152" s="62" t="s">
        <v>12010</v>
      </c>
      <c r="E152" s="64">
        <v>365.76</v>
      </c>
      <c r="F152" s="62" t="s">
        <v>12011</v>
      </c>
    </row>
    <row r="153" spans="1:6" ht="54" x14ac:dyDescent="0.25">
      <c r="A153" s="62">
        <v>92214</v>
      </c>
      <c r="B153" s="63" t="s">
        <v>12161</v>
      </c>
      <c r="C153" s="62" t="s">
        <v>74</v>
      </c>
      <c r="D153" s="62" t="s">
        <v>12010</v>
      </c>
      <c r="E153" s="64">
        <v>440.35</v>
      </c>
      <c r="F153" s="62" t="s">
        <v>12011</v>
      </c>
    </row>
    <row r="154" spans="1:6" ht="54" x14ac:dyDescent="0.25">
      <c r="A154" s="62">
        <v>92215</v>
      </c>
      <c r="B154" s="63" t="s">
        <v>12162</v>
      </c>
      <c r="C154" s="62" t="s">
        <v>74</v>
      </c>
      <c r="D154" s="62" t="s">
        <v>12010</v>
      </c>
      <c r="E154" s="64">
        <v>504.86</v>
      </c>
      <c r="F154" s="62" t="s">
        <v>12011</v>
      </c>
    </row>
    <row r="155" spans="1:6" ht="54" x14ac:dyDescent="0.25">
      <c r="A155" s="62">
        <v>92216</v>
      </c>
      <c r="B155" s="63" t="s">
        <v>12163</v>
      </c>
      <c r="C155" s="62" t="s">
        <v>74</v>
      </c>
      <c r="D155" s="62" t="s">
        <v>12010</v>
      </c>
      <c r="E155" s="64">
        <v>528.94000000000005</v>
      </c>
      <c r="F155" s="62" t="s">
        <v>12011</v>
      </c>
    </row>
    <row r="156" spans="1:6" ht="54" x14ac:dyDescent="0.25">
      <c r="A156" s="62">
        <v>92219</v>
      </c>
      <c r="B156" s="63" t="s">
        <v>12164</v>
      </c>
      <c r="C156" s="62" t="s">
        <v>74</v>
      </c>
      <c r="D156" s="62" t="s">
        <v>12010</v>
      </c>
      <c r="E156" s="64">
        <v>169.57</v>
      </c>
      <c r="F156" s="62" t="s">
        <v>12011</v>
      </c>
    </row>
    <row r="157" spans="1:6" ht="54" x14ac:dyDescent="0.25">
      <c r="A157" s="62">
        <v>92220</v>
      </c>
      <c r="B157" s="63" t="s">
        <v>12165</v>
      </c>
      <c r="C157" s="62" t="s">
        <v>74</v>
      </c>
      <c r="D157" s="62" t="s">
        <v>12010</v>
      </c>
      <c r="E157" s="64">
        <v>204.25</v>
      </c>
      <c r="F157" s="62" t="s">
        <v>12011</v>
      </c>
    </row>
    <row r="158" spans="1:6" ht="54" x14ac:dyDescent="0.25">
      <c r="A158" s="62">
        <v>92221</v>
      </c>
      <c r="B158" s="63" t="s">
        <v>12166</v>
      </c>
      <c r="C158" s="62" t="s">
        <v>74</v>
      </c>
      <c r="D158" s="62" t="s">
        <v>12010</v>
      </c>
      <c r="E158" s="64">
        <v>295.91000000000003</v>
      </c>
      <c r="F158" s="62" t="s">
        <v>12011</v>
      </c>
    </row>
    <row r="159" spans="1:6" ht="54" x14ac:dyDescent="0.25">
      <c r="A159" s="62">
        <v>92222</v>
      </c>
      <c r="B159" s="63" t="s">
        <v>12167</v>
      </c>
      <c r="C159" s="62" t="s">
        <v>74</v>
      </c>
      <c r="D159" s="62" t="s">
        <v>12010</v>
      </c>
      <c r="E159" s="64">
        <v>383.74</v>
      </c>
      <c r="F159" s="62" t="s">
        <v>12011</v>
      </c>
    </row>
    <row r="160" spans="1:6" ht="54" x14ac:dyDescent="0.25">
      <c r="A160" s="62">
        <v>92223</v>
      </c>
      <c r="B160" s="63" t="s">
        <v>12168</v>
      </c>
      <c r="C160" s="62" t="s">
        <v>74</v>
      </c>
      <c r="D160" s="62" t="s">
        <v>12010</v>
      </c>
      <c r="E160" s="64">
        <v>460.47</v>
      </c>
      <c r="F160" s="62" t="s">
        <v>12011</v>
      </c>
    </row>
    <row r="161" spans="1:6" ht="54" x14ac:dyDescent="0.25">
      <c r="A161" s="62">
        <v>92224</v>
      </c>
      <c r="B161" s="63" t="s">
        <v>12169</v>
      </c>
      <c r="C161" s="62" t="s">
        <v>74</v>
      </c>
      <c r="D161" s="62" t="s">
        <v>12010</v>
      </c>
      <c r="E161" s="64">
        <v>527.19000000000005</v>
      </c>
      <c r="F161" s="62" t="s">
        <v>12011</v>
      </c>
    </row>
    <row r="162" spans="1:6" ht="54" x14ac:dyDescent="0.25">
      <c r="A162" s="62">
        <v>92226</v>
      </c>
      <c r="B162" s="63" t="s">
        <v>12170</v>
      </c>
      <c r="C162" s="62" t="s">
        <v>74</v>
      </c>
      <c r="D162" s="62" t="s">
        <v>12010</v>
      </c>
      <c r="E162" s="64">
        <v>553.91999999999996</v>
      </c>
      <c r="F162" s="62" t="s">
        <v>12011</v>
      </c>
    </row>
    <row r="163" spans="1:6" ht="54" x14ac:dyDescent="0.25">
      <c r="A163" s="62">
        <v>92808</v>
      </c>
      <c r="B163" s="63" t="s">
        <v>12171</v>
      </c>
      <c r="C163" s="62" t="s">
        <v>74</v>
      </c>
      <c r="D163" s="62" t="s">
        <v>12010</v>
      </c>
      <c r="E163" s="64">
        <v>43.06</v>
      </c>
      <c r="F163" s="62" t="s">
        <v>12011</v>
      </c>
    </row>
    <row r="164" spans="1:6" ht="54" x14ac:dyDescent="0.25">
      <c r="A164" s="62">
        <v>92809</v>
      </c>
      <c r="B164" s="63" t="s">
        <v>12172</v>
      </c>
      <c r="C164" s="62" t="s">
        <v>74</v>
      </c>
      <c r="D164" s="62" t="s">
        <v>12010</v>
      </c>
      <c r="E164" s="64">
        <v>55.12</v>
      </c>
      <c r="F164" s="62" t="s">
        <v>12011</v>
      </c>
    </row>
    <row r="165" spans="1:6" ht="54" x14ac:dyDescent="0.25">
      <c r="A165" s="62">
        <v>92810</v>
      </c>
      <c r="B165" s="63" t="s">
        <v>12173</v>
      </c>
      <c r="C165" s="62" t="s">
        <v>74</v>
      </c>
      <c r="D165" s="62" t="s">
        <v>12010</v>
      </c>
      <c r="E165" s="64">
        <v>67</v>
      </c>
      <c r="F165" s="62" t="s">
        <v>12011</v>
      </c>
    </row>
    <row r="166" spans="1:6" ht="54" x14ac:dyDescent="0.25">
      <c r="A166" s="62">
        <v>92811</v>
      </c>
      <c r="B166" s="63" t="s">
        <v>12174</v>
      </c>
      <c r="C166" s="62" t="s">
        <v>74</v>
      </c>
      <c r="D166" s="62" t="s">
        <v>12010</v>
      </c>
      <c r="E166" s="64">
        <v>79.599999999999994</v>
      </c>
      <c r="F166" s="62" t="s">
        <v>12011</v>
      </c>
    </row>
    <row r="167" spans="1:6" ht="54" x14ac:dyDescent="0.25">
      <c r="A167" s="62">
        <v>92812</v>
      </c>
      <c r="B167" s="63" t="s">
        <v>12175</v>
      </c>
      <c r="C167" s="62" t="s">
        <v>74</v>
      </c>
      <c r="D167" s="62" t="s">
        <v>12010</v>
      </c>
      <c r="E167" s="64">
        <v>92.01</v>
      </c>
      <c r="F167" s="62" t="s">
        <v>12011</v>
      </c>
    </row>
    <row r="168" spans="1:6" ht="54" x14ac:dyDescent="0.25">
      <c r="A168" s="62">
        <v>92813</v>
      </c>
      <c r="B168" s="63" t="s">
        <v>12176</v>
      </c>
      <c r="C168" s="62" t="s">
        <v>74</v>
      </c>
      <c r="D168" s="62" t="s">
        <v>12010</v>
      </c>
      <c r="E168" s="64">
        <v>106.17</v>
      </c>
      <c r="F168" s="62" t="s">
        <v>12011</v>
      </c>
    </row>
    <row r="169" spans="1:6" ht="54" x14ac:dyDescent="0.25">
      <c r="A169" s="62">
        <v>92814</v>
      </c>
      <c r="B169" s="63" t="s">
        <v>12177</v>
      </c>
      <c r="C169" s="62" t="s">
        <v>74</v>
      </c>
      <c r="D169" s="62" t="s">
        <v>12010</v>
      </c>
      <c r="E169" s="64">
        <v>120.89</v>
      </c>
      <c r="F169" s="62" t="s">
        <v>12011</v>
      </c>
    </row>
    <row r="170" spans="1:6" ht="54" x14ac:dyDescent="0.25">
      <c r="A170" s="62">
        <v>92815</v>
      </c>
      <c r="B170" s="63" t="s">
        <v>12178</v>
      </c>
      <c r="C170" s="62" t="s">
        <v>74</v>
      </c>
      <c r="D170" s="62" t="s">
        <v>12010</v>
      </c>
      <c r="E170" s="64">
        <v>137.38</v>
      </c>
      <c r="F170" s="62" t="s">
        <v>12011</v>
      </c>
    </row>
    <row r="171" spans="1:6" ht="54" x14ac:dyDescent="0.25">
      <c r="A171" s="62">
        <v>92816</v>
      </c>
      <c r="B171" s="63" t="s">
        <v>12179</v>
      </c>
      <c r="C171" s="62" t="s">
        <v>74</v>
      </c>
      <c r="D171" s="62" t="s">
        <v>12010</v>
      </c>
      <c r="E171" s="64">
        <v>756.73</v>
      </c>
      <c r="F171" s="62" t="s">
        <v>12011</v>
      </c>
    </row>
    <row r="172" spans="1:6" ht="54" x14ac:dyDescent="0.25">
      <c r="A172" s="62">
        <v>92817</v>
      </c>
      <c r="B172" s="63" t="s">
        <v>12180</v>
      </c>
      <c r="C172" s="62" t="s">
        <v>74</v>
      </c>
      <c r="D172" s="62" t="s">
        <v>12010</v>
      </c>
      <c r="E172" s="64">
        <v>171.91</v>
      </c>
      <c r="F172" s="62" t="s">
        <v>12011</v>
      </c>
    </row>
    <row r="173" spans="1:6" ht="54" x14ac:dyDescent="0.25">
      <c r="A173" s="62">
        <v>92818</v>
      </c>
      <c r="B173" s="63" t="s">
        <v>12181</v>
      </c>
      <c r="C173" s="62" t="s">
        <v>74</v>
      </c>
      <c r="D173" s="62" t="s">
        <v>12010</v>
      </c>
      <c r="E173" s="65">
        <v>1078.6600000000001</v>
      </c>
      <c r="F173" s="62" t="s">
        <v>12011</v>
      </c>
    </row>
    <row r="174" spans="1:6" ht="54" x14ac:dyDescent="0.25">
      <c r="A174" s="62">
        <v>92819</v>
      </c>
      <c r="B174" s="63" t="s">
        <v>12182</v>
      </c>
      <c r="C174" s="62" t="s">
        <v>74</v>
      </c>
      <c r="D174" s="62" t="s">
        <v>12010</v>
      </c>
      <c r="E174" s="64">
        <v>231.39</v>
      </c>
      <c r="F174" s="62" t="s">
        <v>12011</v>
      </c>
    </row>
    <row r="175" spans="1:6" ht="54" x14ac:dyDescent="0.25">
      <c r="A175" s="62">
        <v>92820</v>
      </c>
      <c r="B175" s="63" t="s">
        <v>12183</v>
      </c>
      <c r="C175" s="62" t="s">
        <v>74</v>
      </c>
      <c r="D175" s="62" t="s">
        <v>12010</v>
      </c>
      <c r="E175" s="64">
        <v>51.39</v>
      </c>
      <c r="F175" s="62" t="s">
        <v>12011</v>
      </c>
    </row>
    <row r="176" spans="1:6" ht="54" x14ac:dyDescent="0.25">
      <c r="A176" s="62">
        <v>92821</v>
      </c>
      <c r="B176" s="63" t="s">
        <v>12184</v>
      </c>
      <c r="C176" s="62" t="s">
        <v>74</v>
      </c>
      <c r="D176" s="62" t="s">
        <v>12010</v>
      </c>
      <c r="E176" s="64">
        <v>65.78</v>
      </c>
      <c r="F176" s="62" t="s">
        <v>12011</v>
      </c>
    </row>
    <row r="177" spans="1:6" ht="54" x14ac:dyDescent="0.25">
      <c r="A177" s="62">
        <v>92822</v>
      </c>
      <c r="B177" s="63" t="s">
        <v>12185</v>
      </c>
      <c r="C177" s="62" t="s">
        <v>74</v>
      </c>
      <c r="D177" s="62" t="s">
        <v>12010</v>
      </c>
      <c r="E177" s="64">
        <v>80.2</v>
      </c>
      <c r="F177" s="62" t="s">
        <v>12011</v>
      </c>
    </row>
    <row r="178" spans="1:6" ht="54" x14ac:dyDescent="0.25">
      <c r="A178" s="62">
        <v>92824</v>
      </c>
      <c r="B178" s="63" t="s">
        <v>12186</v>
      </c>
      <c r="C178" s="62" t="s">
        <v>74</v>
      </c>
      <c r="D178" s="62" t="s">
        <v>12010</v>
      </c>
      <c r="E178" s="64">
        <v>95.06</v>
      </c>
      <c r="F178" s="62" t="s">
        <v>12011</v>
      </c>
    </row>
    <row r="179" spans="1:6" ht="54" x14ac:dyDescent="0.25">
      <c r="A179" s="62">
        <v>92825</v>
      </c>
      <c r="B179" s="63" t="s">
        <v>12187</v>
      </c>
      <c r="C179" s="62" t="s">
        <v>74</v>
      </c>
      <c r="D179" s="62" t="s">
        <v>12010</v>
      </c>
      <c r="E179" s="64">
        <v>109.99</v>
      </c>
      <c r="F179" s="62" t="s">
        <v>12011</v>
      </c>
    </row>
    <row r="180" spans="1:6" ht="54" x14ac:dyDescent="0.25">
      <c r="A180" s="62">
        <v>92826</v>
      </c>
      <c r="B180" s="63" t="s">
        <v>12188</v>
      </c>
      <c r="C180" s="62" t="s">
        <v>74</v>
      </c>
      <c r="D180" s="62" t="s">
        <v>12010</v>
      </c>
      <c r="E180" s="64">
        <v>126.29</v>
      </c>
      <c r="F180" s="62" t="s">
        <v>12011</v>
      </c>
    </row>
    <row r="181" spans="1:6" ht="54" x14ac:dyDescent="0.25">
      <c r="A181" s="62">
        <v>92827</v>
      </c>
      <c r="B181" s="63" t="s">
        <v>12189</v>
      </c>
      <c r="C181" s="62" t="s">
        <v>74</v>
      </c>
      <c r="D181" s="62" t="s">
        <v>12010</v>
      </c>
      <c r="E181" s="64">
        <v>143.22</v>
      </c>
      <c r="F181" s="62" t="s">
        <v>12011</v>
      </c>
    </row>
    <row r="182" spans="1:6" ht="54" x14ac:dyDescent="0.25">
      <c r="A182" s="62">
        <v>92828</v>
      </c>
      <c r="B182" s="63" t="s">
        <v>12190</v>
      </c>
      <c r="C182" s="62" t="s">
        <v>74</v>
      </c>
      <c r="D182" s="62" t="s">
        <v>12010</v>
      </c>
      <c r="E182" s="64">
        <v>162.36000000000001</v>
      </c>
      <c r="F182" s="62" t="s">
        <v>12011</v>
      </c>
    </row>
    <row r="183" spans="1:6" ht="54" x14ac:dyDescent="0.25">
      <c r="A183" s="62">
        <v>92829</v>
      </c>
      <c r="B183" s="63" t="s">
        <v>12191</v>
      </c>
      <c r="C183" s="62" t="s">
        <v>74</v>
      </c>
      <c r="D183" s="62" t="s">
        <v>12010</v>
      </c>
      <c r="E183" s="64">
        <v>786.23</v>
      </c>
      <c r="F183" s="62" t="s">
        <v>12011</v>
      </c>
    </row>
    <row r="184" spans="1:6" ht="54" x14ac:dyDescent="0.25">
      <c r="A184" s="62">
        <v>92830</v>
      </c>
      <c r="B184" s="63" t="s">
        <v>12192</v>
      </c>
      <c r="C184" s="62" t="s">
        <v>74</v>
      </c>
      <c r="D184" s="62" t="s">
        <v>12010</v>
      </c>
      <c r="E184" s="64">
        <v>201.41</v>
      </c>
      <c r="F184" s="62" t="s">
        <v>12011</v>
      </c>
    </row>
    <row r="185" spans="1:6" ht="54" x14ac:dyDescent="0.25">
      <c r="A185" s="62">
        <v>92831</v>
      </c>
      <c r="B185" s="63" t="s">
        <v>12193</v>
      </c>
      <c r="C185" s="62" t="s">
        <v>74</v>
      </c>
      <c r="D185" s="62" t="s">
        <v>12010</v>
      </c>
      <c r="E185" s="65">
        <v>1114.99</v>
      </c>
      <c r="F185" s="62" t="s">
        <v>12011</v>
      </c>
    </row>
    <row r="186" spans="1:6" ht="54" x14ac:dyDescent="0.25">
      <c r="A186" s="62">
        <v>92832</v>
      </c>
      <c r="B186" s="63" t="s">
        <v>12194</v>
      </c>
      <c r="C186" s="62" t="s">
        <v>74</v>
      </c>
      <c r="D186" s="62" t="s">
        <v>12010</v>
      </c>
      <c r="E186" s="64">
        <v>267.72000000000003</v>
      </c>
      <c r="F186" s="62" t="s">
        <v>12011</v>
      </c>
    </row>
    <row r="187" spans="1:6" ht="54" x14ac:dyDescent="0.25">
      <c r="A187" s="62">
        <v>95565</v>
      </c>
      <c r="B187" s="63" t="s">
        <v>12195</v>
      </c>
      <c r="C187" s="62" t="s">
        <v>74</v>
      </c>
      <c r="D187" s="62" t="s">
        <v>12010</v>
      </c>
      <c r="E187" s="64">
        <v>135.03</v>
      </c>
      <c r="F187" s="62" t="s">
        <v>12011</v>
      </c>
    </row>
    <row r="188" spans="1:6" ht="54" x14ac:dyDescent="0.25">
      <c r="A188" s="62">
        <v>95566</v>
      </c>
      <c r="B188" s="63" t="s">
        <v>12196</v>
      </c>
      <c r="C188" s="62" t="s">
        <v>74</v>
      </c>
      <c r="D188" s="62" t="s">
        <v>12010</v>
      </c>
      <c r="E188" s="64">
        <v>143.36000000000001</v>
      </c>
      <c r="F188" s="62" t="s">
        <v>12011</v>
      </c>
    </row>
    <row r="189" spans="1:6" ht="54" x14ac:dyDescent="0.25">
      <c r="A189" s="62">
        <v>95567</v>
      </c>
      <c r="B189" s="63" t="s">
        <v>12197</v>
      </c>
      <c r="C189" s="62" t="s">
        <v>74</v>
      </c>
      <c r="D189" s="62" t="s">
        <v>12010</v>
      </c>
      <c r="E189" s="64">
        <v>87.81</v>
      </c>
      <c r="F189" s="62" t="s">
        <v>12011</v>
      </c>
    </row>
    <row r="190" spans="1:6" ht="54" x14ac:dyDescent="0.25">
      <c r="A190" s="62">
        <v>95568</v>
      </c>
      <c r="B190" s="63" t="s">
        <v>12198</v>
      </c>
      <c r="C190" s="62" t="s">
        <v>74</v>
      </c>
      <c r="D190" s="62" t="s">
        <v>12010</v>
      </c>
      <c r="E190" s="64">
        <v>108</v>
      </c>
      <c r="F190" s="62" t="s">
        <v>12011</v>
      </c>
    </row>
    <row r="191" spans="1:6" ht="54" x14ac:dyDescent="0.25">
      <c r="A191" s="62">
        <v>95569</v>
      </c>
      <c r="B191" s="63" t="s">
        <v>12199</v>
      </c>
      <c r="C191" s="62" t="s">
        <v>74</v>
      </c>
      <c r="D191" s="62" t="s">
        <v>12010</v>
      </c>
      <c r="E191" s="64">
        <v>145.69999999999999</v>
      </c>
      <c r="F191" s="62" t="s">
        <v>12011</v>
      </c>
    </row>
    <row r="192" spans="1:6" ht="54" x14ac:dyDescent="0.25">
      <c r="A192" s="62">
        <v>95570</v>
      </c>
      <c r="B192" s="63" t="s">
        <v>12200</v>
      </c>
      <c r="C192" s="62" t="s">
        <v>74</v>
      </c>
      <c r="D192" s="62" t="s">
        <v>12010</v>
      </c>
      <c r="E192" s="64">
        <v>96.14</v>
      </c>
      <c r="F192" s="62" t="s">
        <v>12011</v>
      </c>
    </row>
    <row r="193" spans="1:6" ht="54" x14ac:dyDescent="0.25">
      <c r="A193" s="62">
        <v>95571</v>
      </c>
      <c r="B193" s="63" t="s">
        <v>12201</v>
      </c>
      <c r="C193" s="62" t="s">
        <v>74</v>
      </c>
      <c r="D193" s="62" t="s">
        <v>12010</v>
      </c>
      <c r="E193" s="64">
        <v>118.66</v>
      </c>
      <c r="F193" s="62" t="s">
        <v>12011</v>
      </c>
    </row>
    <row r="194" spans="1:6" ht="54" x14ac:dyDescent="0.25">
      <c r="A194" s="62">
        <v>95572</v>
      </c>
      <c r="B194" s="63" t="s">
        <v>12202</v>
      </c>
      <c r="C194" s="62" t="s">
        <v>74</v>
      </c>
      <c r="D194" s="62" t="s">
        <v>12010</v>
      </c>
      <c r="E194" s="64">
        <v>158.9</v>
      </c>
      <c r="F194" s="62" t="s">
        <v>12011</v>
      </c>
    </row>
    <row r="195" spans="1:6" ht="54" x14ac:dyDescent="0.25">
      <c r="A195" s="62">
        <v>97127</v>
      </c>
      <c r="B195" s="63" t="s">
        <v>12203</v>
      </c>
      <c r="C195" s="62" t="s">
        <v>74</v>
      </c>
      <c r="D195" s="62" t="s">
        <v>12010</v>
      </c>
      <c r="E195" s="64">
        <v>5.45</v>
      </c>
      <c r="F195" s="62" t="s">
        <v>12011</v>
      </c>
    </row>
    <row r="196" spans="1:6" ht="54" x14ac:dyDescent="0.25">
      <c r="A196" s="62">
        <v>97128</v>
      </c>
      <c r="B196" s="63" t="s">
        <v>12204</v>
      </c>
      <c r="C196" s="62" t="s">
        <v>74</v>
      </c>
      <c r="D196" s="62" t="s">
        <v>12010</v>
      </c>
      <c r="E196" s="64">
        <v>10.79</v>
      </c>
      <c r="F196" s="62" t="s">
        <v>12011</v>
      </c>
    </row>
    <row r="197" spans="1:6" ht="54" x14ac:dyDescent="0.25">
      <c r="A197" s="62">
        <v>97129</v>
      </c>
      <c r="B197" s="63" t="s">
        <v>12205</v>
      </c>
      <c r="C197" s="62" t="s">
        <v>74</v>
      </c>
      <c r="D197" s="62" t="s">
        <v>12010</v>
      </c>
      <c r="E197" s="64">
        <v>13.27</v>
      </c>
      <c r="F197" s="62" t="s">
        <v>12011</v>
      </c>
    </row>
    <row r="198" spans="1:6" ht="54" x14ac:dyDescent="0.25">
      <c r="A198" s="62">
        <v>97130</v>
      </c>
      <c r="B198" s="63" t="s">
        <v>12206</v>
      </c>
      <c r="C198" s="62" t="s">
        <v>74</v>
      </c>
      <c r="D198" s="62" t="s">
        <v>12010</v>
      </c>
      <c r="E198" s="64">
        <v>15.75</v>
      </c>
      <c r="F198" s="62" t="s">
        <v>12011</v>
      </c>
    </row>
    <row r="199" spans="1:6" ht="54" x14ac:dyDescent="0.25">
      <c r="A199" s="62">
        <v>97131</v>
      </c>
      <c r="B199" s="63" t="s">
        <v>12207</v>
      </c>
      <c r="C199" s="62" t="s">
        <v>74</v>
      </c>
      <c r="D199" s="62" t="s">
        <v>12010</v>
      </c>
      <c r="E199" s="64">
        <v>18.23</v>
      </c>
      <c r="F199" s="62" t="s">
        <v>12011</v>
      </c>
    </row>
    <row r="200" spans="1:6" ht="54" x14ac:dyDescent="0.25">
      <c r="A200" s="62">
        <v>97132</v>
      </c>
      <c r="B200" s="63" t="s">
        <v>12208</v>
      </c>
      <c r="C200" s="62" t="s">
        <v>74</v>
      </c>
      <c r="D200" s="62" t="s">
        <v>12010</v>
      </c>
      <c r="E200" s="64">
        <v>20.67</v>
      </c>
      <c r="F200" s="62" t="s">
        <v>12011</v>
      </c>
    </row>
    <row r="201" spans="1:6" ht="54" x14ac:dyDescent="0.25">
      <c r="A201" s="62">
        <v>97133</v>
      </c>
      <c r="B201" s="63" t="s">
        <v>12209</v>
      </c>
      <c r="C201" s="62" t="s">
        <v>74</v>
      </c>
      <c r="D201" s="62" t="s">
        <v>12010</v>
      </c>
      <c r="E201" s="64">
        <v>25.66</v>
      </c>
      <c r="F201" s="62" t="s">
        <v>12011</v>
      </c>
    </row>
    <row r="202" spans="1:6" ht="54" x14ac:dyDescent="0.25">
      <c r="A202" s="62">
        <v>97134</v>
      </c>
      <c r="B202" s="63" t="s">
        <v>12210</v>
      </c>
      <c r="C202" s="62" t="s">
        <v>74</v>
      </c>
      <c r="D202" s="62" t="s">
        <v>12010</v>
      </c>
      <c r="E202" s="64">
        <v>2.46</v>
      </c>
      <c r="F202" s="62" t="s">
        <v>12011</v>
      </c>
    </row>
    <row r="203" spans="1:6" ht="54" x14ac:dyDescent="0.25">
      <c r="A203" s="62">
        <v>97135</v>
      </c>
      <c r="B203" s="63" t="s">
        <v>12211</v>
      </c>
      <c r="C203" s="62" t="s">
        <v>74</v>
      </c>
      <c r="D203" s="62" t="s">
        <v>12010</v>
      </c>
      <c r="E203" s="64">
        <v>5.42</v>
      </c>
      <c r="F203" s="62" t="s">
        <v>12011</v>
      </c>
    </row>
    <row r="204" spans="1:6" ht="54" x14ac:dyDescent="0.25">
      <c r="A204" s="62">
        <v>97136</v>
      </c>
      <c r="B204" s="63" t="s">
        <v>12212</v>
      </c>
      <c r="C204" s="62" t="s">
        <v>74</v>
      </c>
      <c r="D204" s="62" t="s">
        <v>12010</v>
      </c>
      <c r="E204" s="64">
        <v>6.67</v>
      </c>
      <c r="F204" s="62" t="s">
        <v>12011</v>
      </c>
    </row>
    <row r="205" spans="1:6" ht="54" x14ac:dyDescent="0.25">
      <c r="A205" s="62">
        <v>97137</v>
      </c>
      <c r="B205" s="63" t="s">
        <v>12213</v>
      </c>
      <c r="C205" s="62" t="s">
        <v>74</v>
      </c>
      <c r="D205" s="62" t="s">
        <v>12010</v>
      </c>
      <c r="E205" s="64">
        <v>7.93</v>
      </c>
      <c r="F205" s="62" t="s">
        <v>12011</v>
      </c>
    </row>
    <row r="206" spans="1:6" ht="54" x14ac:dyDescent="0.25">
      <c r="A206" s="62">
        <v>97138</v>
      </c>
      <c r="B206" s="63" t="s">
        <v>12214</v>
      </c>
      <c r="C206" s="62" t="s">
        <v>74</v>
      </c>
      <c r="D206" s="62" t="s">
        <v>12010</v>
      </c>
      <c r="E206" s="64">
        <v>9.17</v>
      </c>
      <c r="F206" s="62" t="s">
        <v>12011</v>
      </c>
    </row>
    <row r="207" spans="1:6" ht="54" x14ac:dyDescent="0.25">
      <c r="A207" s="62">
        <v>97139</v>
      </c>
      <c r="B207" s="63" t="s">
        <v>12215</v>
      </c>
      <c r="C207" s="62" t="s">
        <v>74</v>
      </c>
      <c r="D207" s="62" t="s">
        <v>12010</v>
      </c>
      <c r="E207" s="64">
        <v>10.4</v>
      </c>
      <c r="F207" s="62" t="s">
        <v>12011</v>
      </c>
    </row>
    <row r="208" spans="1:6" ht="54" x14ac:dyDescent="0.25">
      <c r="A208" s="62">
        <v>97140</v>
      </c>
      <c r="B208" s="63" t="s">
        <v>12216</v>
      </c>
      <c r="C208" s="62" t="s">
        <v>74</v>
      </c>
      <c r="D208" s="62" t="s">
        <v>12010</v>
      </c>
      <c r="E208" s="64">
        <v>12.9</v>
      </c>
      <c r="F208" s="62" t="s">
        <v>12011</v>
      </c>
    </row>
    <row r="209" spans="1:6" ht="40.5" x14ac:dyDescent="0.25">
      <c r="A209" s="62">
        <v>103089</v>
      </c>
      <c r="B209" s="63" t="s">
        <v>12217</v>
      </c>
      <c r="C209" s="62" t="s">
        <v>74</v>
      </c>
      <c r="D209" s="62" t="s">
        <v>12010</v>
      </c>
      <c r="E209" s="64">
        <v>11.04</v>
      </c>
      <c r="F209" s="62" t="s">
        <v>12011</v>
      </c>
    </row>
    <row r="210" spans="1:6" ht="40.5" x14ac:dyDescent="0.25">
      <c r="A210" s="62">
        <v>103090</v>
      </c>
      <c r="B210" s="63" t="s">
        <v>12218</v>
      </c>
      <c r="C210" s="62" t="s">
        <v>74</v>
      </c>
      <c r="D210" s="62" t="s">
        <v>12010</v>
      </c>
      <c r="E210" s="64">
        <v>13.22</v>
      </c>
      <c r="F210" s="62" t="s">
        <v>12011</v>
      </c>
    </row>
    <row r="211" spans="1:6" ht="40.5" x14ac:dyDescent="0.25">
      <c r="A211" s="62">
        <v>103091</v>
      </c>
      <c r="B211" s="63" t="s">
        <v>12219</v>
      </c>
      <c r="C211" s="62" t="s">
        <v>74</v>
      </c>
      <c r="D211" s="62" t="s">
        <v>12010</v>
      </c>
      <c r="E211" s="64">
        <v>18.64</v>
      </c>
      <c r="F211" s="62" t="s">
        <v>12011</v>
      </c>
    </row>
    <row r="212" spans="1:6" ht="40.5" x14ac:dyDescent="0.25">
      <c r="A212" s="62">
        <v>103092</v>
      </c>
      <c r="B212" s="63" t="s">
        <v>12220</v>
      </c>
      <c r="C212" s="62" t="s">
        <v>74</v>
      </c>
      <c r="D212" s="62" t="s">
        <v>12010</v>
      </c>
      <c r="E212" s="64">
        <v>24.06</v>
      </c>
      <c r="F212" s="62" t="s">
        <v>12011</v>
      </c>
    </row>
    <row r="213" spans="1:6" ht="40.5" x14ac:dyDescent="0.25">
      <c r="A213" s="62">
        <v>103093</v>
      </c>
      <c r="B213" s="63" t="s">
        <v>12221</v>
      </c>
      <c r="C213" s="62" t="s">
        <v>74</v>
      </c>
      <c r="D213" s="62" t="s">
        <v>12010</v>
      </c>
      <c r="E213" s="64">
        <v>36.78</v>
      </c>
      <c r="F213" s="62" t="s">
        <v>12011</v>
      </c>
    </row>
    <row r="214" spans="1:6" ht="40.5" x14ac:dyDescent="0.25">
      <c r="A214" s="62">
        <v>103094</v>
      </c>
      <c r="B214" s="63" t="s">
        <v>12222</v>
      </c>
      <c r="C214" s="62" t="s">
        <v>74</v>
      </c>
      <c r="D214" s="62" t="s">
        <v>12010</v>
      </c>
      <c r="E214" s="64">
        <v>42.24</v>
      </c>
      <c r="F214" s="62" t="s">
        <v>12011</v>
      </c>
    </row>
    <row r="215" spans="1:6" ht="40.5" x14ac:dyDescent="0.25">
      <c r="A215" s="62">
        <v>103095</v>
      </c>
      <c r="B215" s="63" t="s">
        <v>12223</v>
      </c>
      <c r="C215" s="62" t="s">
        <v>74</v>
      </c>
      <c r="D215" s="62" t="s">
        <v>12010</v>
      </c>
      <c r="E215" s="64">
        <v>54.94</v>
      </c>
      <c r="F215" s="62" t="s">
        <v>12011</v>
      </c>
    </row>
    <row r="216" spans="1:6" ht="40.5" x14ac:dyDescent="0.25">
      <c r="A216" s="62">
        <v>103096</v>
      </c>
      <c r="B216" s="63" t="s">
        <v>12224</v>
      </c>
      <c r="C216" s="62" t="s">
        <v>74</v>
      </c>
      <c r="D216" s="62" t="s">
        <v>12010</v>
      </c>
      <c r="E216" s="64">
        <v>60.39</v>
      </c>
      <c r="F216" s="62" t="s">
        <v>12011</v>
      </c>
    </row>
    <row r="217" spans="1:6" ht="40.5" x14ac:dyDescent="0.25">
      <c r="A217" s="62">
        <v>103097</v>
      </c>
      <c r="B217" s="63" t="s">
        <v>12225</v>
      </c>
      <c r="C217" s="62" t="s">
        <v>74</v>
      </c>
      <c r="D217" s="62" t="s">
        <v>12010</v>
      </c>
      <c r="E217" s="64">
        <v>73.11</v>
      </c>
      <c r="F217" s="62" t="s">
        <v>12011</v>
      </c>
    </row>
    <row r="218" spans="1:6" ht="40.5" x14ac:dyDescent="0.25">
      <c r="A218" s="62">
        <v>103098</v>
      </c>
      <c r="B218" s="63" t="s">
        <v>12226</v>
      </c>
      <c r="C218" s="62" t="s">
        <v>74</v>
      </c>
      <c r="D218" s="62" t="s">
        <v>12010</v>
      </c>
      <c r="E218" s="64">
        <v>78.55</v>
      </c>
      <c r="F218" s="62" t="s">
        <v>12011</v>
      </c>
    </row>
    <row r="219" spans="1:6" ht="40.5" x14ac:dyDescent="0.25">
      <c r="A219" s="62">
        <v>103099</v>
      </c>
      <c r="B219" s="63" t="s">
        <v>12227</v>
      </c>
      <c r="C219" s="62" t="s">
        <v>74</v>
      </c>
      <c r="D219" s="62" t="s">
        <v>12010</v>
      </c>
      <c r="E219" s="64">
        <v>89.39</v>
      </c>
      <c r="F219" s="62" t="s">
        <v>12011</v>
      </c>
    </row>
    <row r="220" spans="1:6" ht="40.5" x14ac:dyDescent="0.25">
      <c r="A220" s="62">
        <v>103100</v>
      </c>
      <c r="B220" s="63" t="s">
        <v>12228</v>
      </c>
      <c r="C220" s="62" t="s">
        <v>74</v>
      </c>
      <c r="D220" s="62" t="s">
        <v>12010</v>
      </c>
      <c r="E220" s="64">
        <v>95.42</v>
      </c>
      <c r="F220" s="62" t="s">
        <v>12011</v>
      </c>
    </row>
    <row r="221" spans="1:6" ht="40.5" x14ac:dyDescent="0.25">
      <c r="A221" s="62">
        <v>103101</v>
      </c>
      <c r="B221" s="63" t="s">
        <v>12229</v>
      </c>
      <c r="C221" s="62" t="s">
        <v>74</v>
      </c>
      <c r="D221" s="62" t="s">
        <v>12010</v>
      </c>
      <c r="E221" s="64">
        <v>105.15</v>
      </c>
      <c r="F221" s="62" t="s">
        <v>12011</v>
      </c>
    </row>
    <row r="222" spans="1:6" ht="40.5" x14ac:dyDescent="0.25">
      <c r="A222" s="62">
        <v>103102</v>
      </c>
      <c r="B222" s="63" t="s">
        <v>12230</v>
      </c>
      <c r="C222" s="62" t="s">
        <v>74</v>
      </c>
      <c r="D222" s="62" t="s">
        <v>12010</v>
      </c>
      <c r="E222" s="64">
        <v>121.09</v>
      </c>
      <c r="F222" s="62" t="s">
        <v>12011</v>
      </c>
    </row>
    <row r="223" spans="1:6" ht="40.5" x14ac:dyDescent="0.25">
      <c r="A223" s="62">
        <v>103103</v>
      </c>
      <c r="B223" s="63" t="s">
        <v>12231</v>
      </c>
      <c r="C223" s="62" t="s">
        <v>74</v>
      </c>
      <c r="D223" s="62" t="s">
        <v>12010</v>
      </c>
      <c r="E223" s="64">
        <v>130.79</v>
      </c>
      <c r="F223" s="62" t="s">
        <v>12011</v>
      </c>
    </row>
    <row r="224" spans="1:6" ht="40.5" x14ac:dyDescent="0.25">
      <c r="A224" s="62">
        <v>103104</v>
      </c>
      <c r="B224" s="63" t="s">
        <v>12232</v>
      </c>
      <c r="C224" s="62" t="s">
        <v>74</v>
      </c>
      <c r="D224" s="62" t="s">
        <v>12010</v>
      </c>
      <c r="E224" s="64">
        <v>156.44</v>
      </c>
      <c r="F224" s="62" t="s">
        <v>12011</v>
      </c>
    </row>
    <row r="225" spans="1:6" ht="40.5" x14ac:dyDescent="0.25">
      <c r="A225" s="62">
        <v>103105</v>
      </c>
      <c r="B225" s="63" t="s">
        <v>12233</v>
      </c>
      <c r="C225" s="62" t="s">
        <v>517</v>
      </c>
      <c r="D225" s="62" t="s">
        <v>12010</v>
      </c>
      <c r="E225" s="64">
        <v>45.57</v>
      </c>
      <c r="F225" s="62" t="s">
        <v>12011</v>
      </c>
    </row>
    <row r="226" spans="1:6" ht="40.5" x14ac:dyDescent="0.25">
      <c r="A226" s="62">
        <v>103106</v>
      </c>
      <c r="B226" s="63" t="s">
        <v>12234</v>
      </c>
      <c r="C226" s="62" t="s">
        <v>517</v>
      </c>
      <c r="D226" s="62" t="s">
        <v>12010</v>
      </c>
      <c r="E226" s="64">
        <v>54.6</v>
      </c>
      <c r="F226" s="62" t="s">
        <v>12011</v>
      </c>
    </row>
    <row r="227" spans="1:6" ht="40.5" x14ac:dyDescent="0.25">
      <c r="A227" s="62">
        <v>103107</v>
      </c>
      <c r="B227" s="63" t="s">
        <v>12235</v>
      </c>
      <c r="C227" s="62" t="s">
        <v>517</v>
      </c>
      <c r="D227" s="62" t="s">
        <v>12010</v>
      </c>
      <c r="E227" s="64">
        <v>77.14</v>
      </c>
      <c r="F227" s="62" t="s">
        <v>12011</v>
      </c>
    </row>
    <row r="228" spans="1:6" ht="40.5" x14ac:dyDescent="0.25">
      <c r="A228" s="62">
        <v>103108</v>
      </c>
      <c r="B228" s="63" t="s">
        <v>12236</v>
      </c>
      <c r="C228" s="62" t="s">
        <v>517</v>
      </c>
      <c r="D228" s="62" t="s">
        <v>12010</v>
      </c>
      <c r="E228" s="64">
        <v>99.69</v>
      </c>
      <c r="F228" s="62" t="s">
        <v>12011</v>
      </c>
    </row>
    <row r="229" spans="1:6" ht="40.5" x14ac:dyDescent="0.25">
      <c r="A229" s="62">
        <v>103109</v>
      </c>
      <c r="B229" s="63" t="s">
        <v>12237</v>
      </c>
      <c r="C229" s="62" t="s">
        <v>517</v>
      </c>
      <c r="D229" s="62" t="s">
        <v>12010</v>
      </c>
      <c r="E229" s="64">
        <v>164.61</v>
      </c>
      <c r="F229" s="62" t="s">
        <v>12011</v>
      </c>
    </row>
    <row r="230" spans="1:6" ht="40.5" x14ac:dyDescent="0.25">
      <c r="A230" s="62">
        <v>103110</v>
      </c>
      <c r="B230" s="63" t="s">
        <v>12238</v>
      </c>
      <c r="C230" s="62" t="s">
        <v>517</v>
      </c>
      <c r="D230" s="62" t="s">
        <v>12010</v>
      </c>
      <c r="E230" s="64">
        <v>187.16</v>
      </c>
      <c r="F230" s="62" t="s">
        <v>12011</v>
      </c>
    </row>
    <row r="231" spans="1:6" ht="40.5" x14ac:dyDescent="0.25">
      <c r="A231" s="62">
        <v>103111</v>
      </c>
      <c r="B231" s="63" t="s">
        <v>12239</v>
      </c>
      <c r="C231" s="62" t="s">
        <v>517</v>
      </c>
      <c r="D231" s="62" t="s">
        <v>12010</v>
      </c>
      <c r="E231" s="64">
        <v>252.08</v>
      </c>
      <c r="F231" s="62" t="s">
        <v>12011</v>
      </c>
    </row>
    <row r="232" spans="1:6" ht="40.5" x14ac:dyDescent="0.25">
      <c r="A232" s="62">
        <v>103112</v>
      </c>
      <c r="B232" s="63" t="s">
        <v>12240</v>
      </c>
      <c r="C232" s="62" t="s">
        <v>517</v>
      </c>
      <c r="D232" s="62" t="s">
        <v>12010</v>
      </c>
      <c r="E232" s="64">
        <v>274.62</v>
      </c>
      <c r="F232" s="62" t="s">
        <v>12011</v>
      </c>
    </row>
    <row r="233" spans="1:6" ht="40.5" x14ac:dyDescent="0.25">
      <c r="A233" s="62">
        <v>103113</v>
      </c>
      <c r="B233" s="63" t="s">
        <v>12241</v>
      </c>
      <c r="C233" s="62" t="s">
        <v>517</v>
      </c>
      <c r="D233" s="62" t="s">
        <v>12010</v>
      </c>
      <c r="E233" s="64">
        <v>339.55</v>
      </c>
      <c r="F233" s="62" t="s">
        <v>12011</v>
      </c>
    </row>
    <row r="234" spans="1:6" ht="40.5" x14ac:dyDescent="0.25">
      <c r="A234" s="62">
        <v>103114</v>
      </c>
      <c r="B234" s="63" t="s">
        <v>12242</v>
      </c>
      <c r="C234" s="62" t="s">
        <v>517</v>
      </c>
      <c r="D234" s="62" t="s">
        <v>12010</v>
      </c>
      <c r="E234" s="64">
        <v>362.09</v>
      </c>
      <c r="F234" s="62" t="s">
        <v>12011</v>
      </c>
    </row>
    <row r="235" spans="1:6" ht="40.5" x14ac:dyDescent="0.25">
      <c r="A235" s="62">
        <v>103115</v>
      </c>
      <c r="B235" s="63" t="s">
        <v>12243</v>
      </c>
      <c r="C235" s="62" t="s">
        <v>517</v>
      </c>
      <c r="D235" s="62" t="s">
        <v>12010</v>
      </c>
      <c r="E235" s="64">
        <v>407.18</v>
      </c>
      <c r="F235" s="62" t="s">
        <v>12011</v>
      </c>
    </row>
    <row r="236" spans="1:6" ht="40.5" x14ac:dyDescent="0.25">
      <c r="A236" s="62">
        <v>103116</v>
      </c>
      <c r="B236" s="63" t="s">
        <v>12244</v>
      </c>
      <c r="C236" s="62" t="s">
        <v>517</v>
      </c>
      <c r="D236" s="62" t="s">
        <v>12010</v>
      </c>
      <c r="E236" s="64">
        <v>494.65</v>
      </c>
      <c r="F236" s="62" t="s">
        <v>12011</v>
      </c>
    </row>
    <row r="237" spans="1:6" ht="40.5" x14ac:dyDescent="0.25">
      <c r="A237" s="62">
        <v>103117</v>
      </c>
      <c r="B237" s="63" t="s">
        <v>12245</v>
      </c>
      <c r="C237" s="62" t="s">
        <v>517</v>
      </c>
      <c r="D237" s="62" t="s">
        <v>12010</v>
      </c>
      <c r="E237" s="64">
        <v>539.74</v>
      </c>
      <c r="F237" s="62" t="s">
        <v>12011</v>
      </c>
    </row>
    <row r="238" spans="1:6" ht="40.5" x14ac:dyDescent="0.25">
      <c r="A238" s="62">
        <v>103118</v>
      </c>
      <c r="B238" s="63" t="s">
        <v>12246</v>
      </c>
      <c r="C238" s="62" t="s">
        <v>517</v>
      </c>
      <c r="D238" s="62" t="s">
        <v>12010</v>
      </c>
      <c r="E238" s="64">
        <v>627.20000000000005</v>
      </c>
      <c r="F238" s="62" t="s">
        <v>12011</v>
      </c>
    </row>
    <row r="239" spans="1:6" ht="40.5" x14ac:dyDescent="0.25">
      <c r="A239" s="62">
        <v>103119</v>
      </c>
      <c r="B239" s="63" t="s">
        <v>12247</v>
      </c>
      <c r="C239" s="62" t="s">
        <v>517</v>
      </c>
      <c r="D239" s="62" t="s">
        <v>12010</v>
      </c>
      <c r="E239" s="64">
        <v>672.31</v>
      </c>
      <c r="F239" s="62" t="s">
        <v>12011</v>
      </c>
    </row>
    <row r="240" spans="1:6" ht="40.5" x14ac:dyDescent="0.25">
      <c r="A240" s="62">
        <v>103120</v>
      </c>
      <c r="B240" s="63" t="s">
        <v>12248</v>
      </c>
      <c r="C240" s="62" t="s">
        <v>517</v>
      </c>
      <c r="D240" s="62" t="s">
        <v>12010</v>
      </c>
      <c r="E240" s="64">
        <v>804.88</v>
      </c>
      <c r="F240" s="62" t="s">
        <v>12011</v>
      </c>
    </row>
    <row r="241" spans="1:6" ht="40.5" x14ac:dyDescent="0.25">
      <c r="A241" s="62">
        <v>103121</v>
      </c>
      <c r="B241" s="63" t="s">
        <v>12249</v>
      </c>
      <c r="C241" s="62" t="s">
        <v>517</v>
      </c>
      <c r="D241" s="62" t="s">
        <v>12010</v>
      </c>
      <c r="E241" s="64">
        <v>60.19</v>
      </c>
      <c r="F241" s="62" t="s">
        <v>12011</v>
      </c>
    </row>
    <row r="242" spans="1:6" ht="40.5" x14ac:dyDescent="0.25">
      <c r="A242" s="62">
        <v>103122</v>
      </c>
      <c r="B242" s="63" t="s">
        <v>12250</v>
      </c>
      <c r="C242" s="62" t="s">
        <v>517</v>
      </c>
      <c r="D242" s="62" t="s">
        <v>12010</v>
      </c>
      <c r="E242" s="64">
        <v>73.709999999999994</v>
      </c>
      <c r="F242" s="62" t="s">
        <v>12011</v>
      </c>
    </row>
    <row r="243" spans="1:6" ht="40.5" x14ac:dyDescent="0.25">
      <c r="A243" s="62">
        <v>103123</v>
      </c>
      <c r="B243" s="63" t="s">
        <v>12251</v>
      </c>
      <c r="C243" s="62" t="s">
        <v>517</v>
      </c>
      <c r="D243" s="62" t="s">
        <v>12010</v>
      </c>
      <c r="E243" s="64">
        <v>107.53</v>
      </c>
      <c r="F243" s="62" t="s">
        <v>12011</v>
      </c>
    </row>
    <row r="244" spans="1:6" ht="40.5" x14ac:dyDescent="0.25">
      <c r="A244" s="62">
        <v>103124</v>
      </c>
      <c r="B244" s="63" t="s">
        <v>12252</v>
      </c>
      <c r="C244" s="62" t="s">
        <v>517</v>
      </c>
      <c r="D244" s="62" t="s">
        <v>12010</v>
      </c>
      <c r="E244" s="64">
        <v>141.34</v>
      </c>
      <c r="F244" s="62" t="s">
        <v>12011</v>
      </c>
    </row>
    <row r="245" spans="1:6" ht="40.5" x14ac:dyDescent="0.25">
      <c r="A245" s="62">
        <v>103125</v>
      </c>
      <c r="B245" s="63" t="s">
        <v>12253</v>
      </c>
      <c r="C245" s="62" t="s">
        <v>517</v>
      </c>
      <c r="D245" s="62" t="s">
        <v>12010</v>
      </c>
      <c r="E245" s="64">
        <v>238.73</v>
      </c>
      <c r="F245" s="62" t="s">
        <v>12011</v>
      </c>
    </row>
    <row r="246" spans="1:6" ht="40.5" x14ac:dyDescent="0.25">
      <c r="A246" s="62">
        <v>103126</v>
      </c>
      <c r="B246" s="63" t="s">
        <v>12254</v>
      </c>
      <c r="C246" s="62" t="s">
        <v>517</v>
      </c>
      <c r="D246" s="62" t="s">
        <v>12010</v>
      </c>
      <c r="E246" s="64">
        <v>272.55</v>
      </c>
      <c r="F246" s="62" t="s">
        <v>12011</v>
      </c>
    </row>
    <row r="247" spans="1:6" ht="40.5" x14ac:dyDescent="0.25">
      <c r="A247" s="62">
        <v>103127</v>
      </c>
      <c r="B247" s="63" t="s">
        <v>12255</v>
      </c>
      <c r="C247" s="62" t="s">
        <v>517</v>
      </c>
      <c r="D247" s="62" t="s">
        <v>12010</v>
      </c>
      <c r="E247" s="64">
        <v>369.93</v>
      </c>
      <c r="F247" s="62" t="s">
        <v>12011</v>
      </c>
    </row>
    <row r="248" spans="1:6" ht="40.5" x14ac:dyDescent="0.25">
      <c r="A248" s="62">
        <v>103128</v>
      </c>
      <c r="B248" s="63" t="s">
        <v>12256</v>
      </c>
      <c r="C248" s="62" t="s">
        <v>517</v>
      </c>
      <c r="D248" s="62" t="s">
        <v>12010</v>
      </c>
      <c r="E248" s="64">
        <v>403.75</v>
      </c>
      <c r="F248" s="62" t="s">
        <v>12011</v>
      </c>
    </row>
    <row r="249" spans="1:6" ht="40.5" x14ac:dyDescent="0.25">
      <c r="A249" s="62">
        <v>103129</v>
      </c>
      <c r="B249" s="63" t="s">
        <v>12257</v>
      </c>
      <c r="C249" s="62" t="s">
        <v>517</v>
      </c>
      <c r="D249" s="62" t="s">
        <v>12010</v>
      </c>
      <c r="E249" s="64">
        <v>501.13</v>
      </c>
      <c r="F249" s="62" t="s">
        <v>12011</v>
      </c>
    </row>
    <row r="250" spans="1:6" ht="40.5" x14ac:dyDescent="0.25">
      <c r="A250" s="62">
        <v>103130</v>
      </c>
      <c r="B250" s="63" t="s">
        <v>12258</v>
      </c>
      <c r="C250" s="62" t="s">
        <v>517</v>
      </c>
      <c r="D250" s="62" t="s">
        <v>12010</v>
      </c>
      <c r="E250" s="64">
        <v>534.92999999999995</v>
      </c>
      <c r="F250" s="62" t="s">
        <v>12011</v>
      </c>
    </row>
    <row r="251" spans="1:6" ht="40.5" x14ac:dyDescent="0.25">
      <c r="A251" s="62">
        <v>103131</v>
      </c>
      <c r="B251" s="63" t="s">
        <v>12259</v>
      </c>
      <c r="C251" s="62" t="s">
        <v>517</v>
      </c>
      <c r="D251" s="62" t="s">
        <v>12010</v>
      </c>
      <c r="E251" s="64">
        <v>602.58000000000004</v>
      </c>
      <c r="F251" s="62" t="s">
        <v>12011</v>
      </c>
    </row>
    <row r="252" spans="1:6" ht="40.5" x14ac:dyDescent="0.25">
      <c r="A252" s="62">
        <v>103132</v>
      </c>
      <c r="B252" s="63" t="s">
        <v>12260</v>
      </c>
      <c r="C252" s="62" t="s">
        <v>517</v>
      </c>
      <c r="D252" s="62" t="s">
        <v>12010</v>
      </c>
      <c r="E252" s="64">
        <v>733.78</v>
      </c>
      <c r="F252" s="62" t="s">
        <v>12011</v>
      </c>
    </row>
    <row r="253" spans="1:6" ht="40.5" x14ac:dyDescent="0.25">
      <c r="A253" s="62">
        <v>103133</v>
      </c>
      <c r="B253" s="63" t="s">
        <v>12261</v>
      </c>
      <c r="C253" s="62" t="s">
        <v>517</v>
      </c>
      <c r="D253" s="62" t="s">
        <v>12010</v>
      </c>
      <c r="E253" s="64">
        <v>801.43</v>
      </c>
      <c r="F253" s="62" t="s">
        <v>12011</v>
      </c>
    </row>
    <row r="254" spans="1:6" ht="40.5" x14ac:dyDescent="0.25">
      <c r="A254" s="62">
        <v>103134</v>
      </c>
      <c r="B254" s="63" t="s">
        <v>12262</v>
      </c>
      <c r="C254" s="62" t="s">
        <v>517</v>
      </c>
      <c r="D254" s="62" t="s">
        <v>12010</v>
      </c>
      <c r="E254" s="64">
        <v>932.62</v>
      </c>
      <c r="F254" s="62" t="s">
        <v>12011</v>
      </c>
    </row>
    <row r="255" spans="1:6" ht="40.5" x14ac:dyDescent="0.25">
      <c r="A255" s="62">
        <v>103135</v>
      </c>
      <c r="B255" s="63" t="s">
        <v>12263</v>
      </c>
      <c r="C255" s="62" t="s">
        <v>517</v>
      </c>
      <c r="D255" s="62" t="s">
        <v>12010</v>
      </c>
      <c r="E255" s="65">
        <v>1000.27</v>
      </c>
      <c r="F255" s="62" t="s">
        <v>12011</v>
      </c>
    </row>
    <row r="256" spans="1:6" ht="40.5" x14ac:dyDescent="0.25">
      <c r="A256" s="62">
        <v>103136</v>
      </c>
      <c r="B256" s="63" t="s">
        <v>12264</v>
      </c>
      <c r="C256" s="62" t="s">
        <v>517</v>
      </c>
      <c r="D256" s="62" t="s">
        <v>12010</v>
      </c>
      <c r="E256" s="65">
        <v>1199.1099999999999</v>
      </c>
      <c r="F256" s="62" t="s">
        <v>12011</v>
      </c>
    </row>
    <row r="257" spans="1:6" ht="40.5" x14ac:dyDescent="0.25">
      <c r="A257" s="62">
        <v>103137</v>
      </c>
      <c r="B257" s="63" t="s">
        <v>12265</v>
      </c>
      <c r="C257" s="62" t="s">
        <v>517</v>
      </c>
      <c r="D257" s="62" t="s">
        <v>12010</v>
      </c>
      <c r="E257" s="64">
        <v>31</v>
      </c>
      <c r="F257" s="62" t="s">
        <v>12011</v>
      </c>
    </row>
    <row r="258" spans="1:6" ht="40.5" x14ac:dyDescent="0.25">
      <c r="A258" s="62">
        <v>103138</v>
      </c>
      <c r="B258" s="63" t="s">
        <v>12266</v>
      </c>
      <c r="C258" s="62" t="s">
        <v>517</v>
      </c>
      <c r="D258" s="62" t="s">
        <v>12010</v>
      </c>
      <c r="E258" s="64">
        <v>35.5</v>
      </c>
      <c r="F258" s="62" t="s">
        <v>12011</v>
      </c>
    </row>
    <row r="259" spans="1:6" ht="40.5" x14ac:dyDescent="0.25">
      <c r="A259" s="62">
        <v>103139</v>
      </c>
      <c r="B259" s="63" t="s">
        <v>12267</v>
      </c>
      <c r="C259" s="62" t="s">
        <v>517</v>
      </c>
      <c r="D259" s="62" t="s">
        <v>12010</v>
      </c>
      <c r="E259" s="64">
        <v>46.79</v>
      </c>
      <c r="F259" s="62" t="s">
        <v>12011</v>
      </c>
    </row>
    <row r="260" spans="1:6" ht="40.5" x14ac:dyDescent="0.25">
      <c r="A260" s="62">
        <v>103140</v>
      </c>
      <c r="B260" s="63" t="s">
        <v>12268</v>
      </c>
      <c r="C260" s="62" t="s">
        <v>517</v>
      </c>
      <c r="D260" s="62" t="s">
        <v>12010</v>
      </c>
      <c r="E260" s="64">
        <v>58.05</v>
      </c>
      <c r="F260" s="62" t="s">
        <v>12011</v>
      </c>
    </row>
    <row r="261" spans="1:6" ht="40.5" x14ac:dyDescent="0.25">
      <c r="A261" s="62">
        <v>103141</v>
      </c>
      <c r="B261" s="63" t="s">
        <v>12269</v>
      </c>
      <c r="C261" s="62" t="s">
        <v>517</v>
      </c>
      <c r="D261" s="62" t="s">
        <v>12010</v>
      </c>
      <c r="E261" s="64">
        <v>90.5</v>
      </c>
      <c r="F261" s="62" t="s">
        <v>12011</v>
      </c>
    </row>
    <row r="262" spans="1:6" ht="40.5" x14ac:dyDescent="0.25">
      <c r="A262" s="62">
        <v>103142</v>
      </c>
      <c r="B262" s="63" t="s">
        <v>12270</v>
      </c>
      <c r="C262" s="62" t="s">
        <v>517</v>
      </c>
      <c r="D262" s="62" t="s">
        <v>12010</v>
      </c>
      <c r="E262" s="64">
        <v>101.77</v>
      </c>
      <c r="F262" s="62" t="s">
        <v>12011</v>
      </c>
    </row>
    <row r="263" spans="1:6" ht="40.5" x14ac:dyDescent="0.25">
      <c r="A263" s="62">
        <v>103143</v>
      </c>
      <c r="B263" s="63" t="s">
        <v>12271</v>
      </c>
      <c r="C263" s="62" t="s">
        <v>517</v>
      </c>
      <c r="D263" s="62" t="s">
        <v>12010</v>
      </c>
      <c r="E263" s="64">
        <v>134.24</v>
      </c>
      <c r="F263" s="62" t="s">
        <v>12011</v>
      </c>
    </row>
    <row r="264" spans="1:6" ht="40.5" x14ac:dyDescent="0.25">
      <c r="A264" s="62">
        <v>103144</v>
      </c>
      <c r="B264" s="63" t="s">
        <v>12272</v>
      </c>
      <c r="C264" s="62" t="s">
        <v>517</v>
      </c>
      <c r="D264" s="62" t="s">
        <v>12010</v>
      </c>
      <c r="E264" s="64">
        <v>145.51</v>
      </c>
      <c r="F264" s="62" t="s">
        <v>12011</v>
      </c>
    </row>
    <row r="265" spans="1:6" ht="40.5" x14ac:dyDescent="0.25">
      <c r="A265" s="62">
        <v>103145</v>
      </c>
      <c r="B265" s="63" t="s">
        <v>12273</v>
      </c>
      <c r="C265" s="62" t="s">
        <v>517</v>
      </c>
      <c r="D265" s="62" t="s">
        <v>12010</v>
      </c>
      <c r="E265" s="64">
        <v>177.98</v>
      </c>
      <c r="F265" s="62" t="s">
        <v>12011</v>
      </c>
    </row>
    <row r="266" spans="1:6" ht="40.5" x14ac:dyDescent="0.25">
      <c r="A266" s="62">
        <v>103146</v>
      </c>
      <c r="B266" s="63" t="s">
        <v>12274</v>
      </c>
      <c r="C266" s="62" t="s">
        <v>517</v>
      </c>
      <c r="D266" s="62" t="s">
        <v>12010</v>
      </c>
      <c r="E266" s="64">
        <v>189.23</v>
      </c>
      <c r="F266" s="62" t="s">
        <v>12011</v>
      </c>
    </row>
    <row r="267" spans="1:6" ht="40.5" x14ac:dyDescent="0.25">
      <c r="A267" s="62">
        <v>103147</v>
      </c>
      <c r="B267" s="63" t="s">
        <v>12275</v>
      </c>
      <c r="C267" s="62" t="s">
        <v>517</v>
      </c>
      <c r="D267" s="62" t="s">
        <v>12010</v>
      </c>
      <c r="E267" s="64">
        <v>211.78</v>
      </c>
      <c r="F267" s="62" t="s">
        <v>12011</v>
      </c>
    </row>
    <row r="268" spans="1:6" ht="40.5" x14ac:dyDescent="0.25">
      <c r="A268" s="62">
        <v>103148</v>
      </c>
      <c r="B268" s="63" t="s">
        <v>12276</v>
      </c>
      <c r="C268" s="62" t="s">
        <v>517</v>
      </c>
      <c r="D268" s="62" t="s">
        <v>12010</v>
      </c>
      <c r="E268" s="64">
        <v>255.52</v>
      </c>
      <c r="F268" s="62" t="s">
        <v>12011</v>
      </c>
    </row>
    <row r="269" spans="1:6" ht="40.5" x14ac:dyDescent="0.25">
      <c r="A269" s="62">
        <v>103149</v>
      </c>
      <c r="B269" s="63" t="s">
        <v>12277</v>
      </c>
      <c r="C269" s="62" t="s">
        <v>517</v>
      </c>
      <c r="D269" s="62" t="s">
        <v>12010</v>
      </c>
      <c r="E269" s="64">
        <v>278.07</v>
      </c>
      <c r="F269" s="62" t="s">
        <v>12011</v>
      </c>
    </row>
    <row r="270" spans="1:6" ht="40.5" x14ac:dyDescent="0.25">
      <c r="A270" s="62">
        <v>103150</v>
      </c>
      <c r="B270" s="63" t="s">
        <v>12278</v>
      </c>
      <c r="C270" s="62" t="s">
        <v>517</v>
      </c>
      <c r="D270" s="62" t="s">
        <v>12010</v>
      </c>
      <c r="E270" s="64">
        <v>321.74</v>
      </c>
      <c r="F270" s="62" t="s">
        <v>12011</v>
      </c>
    </row>
    <row r="271" spans="1:6" ht="40.5" x14ac:dyDescent="0.25">
      <c r="A271" s="62">
        <v>103151</v>
      </c>
      <c r="B271" s="63" t="s">
        <v>12279</v>
      </c>
      <c r="C271" s="62" t="s">
        <v>517</v>
      </c>
      <c r="D271" s="62" t="s">
        <v>12010</v>
      </c>
      <c r="E271" s="64">
        <v>344.34</v>
      </c>
      <c r="F271" s="62" t="s">
        <v>12011</v>
      </c>
    </row>
    <row r="272" spans="1:6" ht="40.5" x14ac:dyDescent="0.25">
      <c r="A272" s="62">
        <v>103152</v>
      </c>
      <c r="B272" s="63" t="s">
        <v>12280</v>
      </c>
      <c r="C272" s="62" t="s">
        <v>517</v>
      </c>
      <c r="D272" s="62" t="s">
        <v>12010</v>
      </c>
      <c r="E272" s="64">
        <v>410.63</v>
      </c>
      <c r="F272" s="62" t="s">
        <v>12011</v>
      </c>
    </row>
    <row r="273" spans="1:6" ht="40.5" x14ac:dyDescent="0.25">
      <c r="A273" s="62">
        <v>103372</v>
      </c>
      <c r="B273" s="63" t="s">
        <v>12281</v>
      </c>
      <c r="C273" s="62" t="s">
        <v>74</v>
      </c>
      <c r="D273" s="62" t="s">
        <v>12010</v>
      </c>
      <c r="E273" s="64">
        <v>5.94</v>
      </c>
      <c r="F273" s="62" t="s">
        <v>12011</v>
      </c>
    </row>
    <row r="274" spans="1:6" ht="40.5" x14ac:dyDescent="0.25">
      <c r="A274" s="62">
        <v>103373</v>
      </c>
      <c r="B274" s="63" t="s">
        <v>12282</v>
      </c>
      <c r="C274" s="62" t="s">
        <v>74</v>
      </c>
      <c r="D274" s="62" t="s">
        <v>12010</v>
      </c>
      <c r="E274" s="64">
        <v>11.65</v>
      </c>
      <c r="F274" s="62" t="s">
        <v>12011</v>
      </c>
    </row>
    <row r="275" spans="1:6" ht="40.5" x14ac:dyDescent="0.25">
      <c r="A275" s="62">
        <v>103376</v>
      </c>
      <c r="B275" s="63" t="s">
        <v>12283</v>
      </c>
      <c r="C275" s="62" t="s">
        <v>74</v>
      </c>
      <c r="D275" s="62" t="s">
        <v>12010</v>
      </c>
      <c r="E275" s="64">
        <v>138.85</v>
      </c>
      <c r="F275" s="62" t="s">
        <v>12011</v>
      </c>
    </row>
    <row r="276" spans="1:6" ht="40.5" x14ac:dyDescent="0.25">
      <c r="A276" s="62">
        <v>103377</v>
      </c>
      <c r="B276" s="63" t="s">
        <v>12284</v>
      </c>
      <c r="C276" s="62" t="s">
        <v>74</v>
      </c>
      <c r="D276" s="62" t="s">
        <v>12010</v>
      </c>
      <c r="E276" s="65">
        <v>1320.25</v>
      </c>
      <c r="F276" s="62" t="s">
        <v>12011</v>
      </c>
    </row>
    <row r="277" spans="1:6" ht="40.5" x14ac:dyDescent="0.25">
      <c r="A277" s="62">
        <v>103379</v>
      </c>
      <c r="B277" s="63" t="s">
        <v>12285</v>
      </c>
      <c r="C277" s="62" t="s">
        <v>74</v>
      </c>
      <c r="D277" s="62" t="s">
        <v>12010</v>
      </c>
      <c r="E277" s="64">
        <v>462.57</v>
      </c>
      <c r="F277" s="62" t="s">
        <v>12011</v>
      </c>
    </row>
    <row r="278" spans="1:6" ht="40.5" x14ac:dyDescent="0.25">
      <c r="A278" s="62">
        <v>103383</v>
      </c>
      <c r="B278" s="63" t="s">
        <v>12286</v>
      </c>
      <c r="C278" s="62" t="s">
        <v>74</v>
      </c>
      <c r="D278" s="62" t="s">
        <v>12010</v>
      </c>
      <c r="E278" s="65">
        <v>1133.08</v>
      </c>
      <c r="F278" s="62" t="s">
        <v>12011</v>
      </c>
    </row>
    <row r="279" spans="1:6" ht="40.5" x14ac:dyDescent="0.25">
      <c r="A279" s="62">
        <v>103385</v>
      </c>
      <c r="B279" s="63" t="s">
        <v>12287</v>
      </c>
      <c r="C279" s="62" t="s">
        <v>74</v>
      </c>
      <c r="D279" s="62" t="s">
        <v>12010</v>
      </c>
      <c r="E279" s="65">
        <v>1826.69</v>
      </c>
      <c r="F279" s="62" t="s">
        <v>12011</v>
      </c>
    </row>
    <row r="280" spans="1:6" ht="40.5" x14ac:dyDescent="0.25">
      <c r="A280" s="62">
        <v>103387</v>
      </c>
      <c r="B280" s="63" t="s">
        <v>12288</v>
      </c>
      <c r="C280" s="62" t="s">
        <v>74</v>
      </c>
      <c r="D280" s="62" t="s">
        <v>12010</v>
      </c>
      <c r="E280" s="65">
        <v>3204.93</v>
      </c>
      <c r="F280" s="62" t="s">
        <v>12011</v>
      </c>
    </row>
    <row r="281" spans="1:6" ht="40.5" x14ac:dyDescent="0.25">
      <c r="A281" s="62">
        <v>103389</v>
      </c>
      <c r="B281" s="63" t="s">
        <v>12289</v>
      </c>
      <c r="C281" s="62" t="s">
        <v>74</v>
      </c>
      <c r="D281" s="62" t="s">
        <v>12010</v>
      </c>
      <c r="E281" s="65">
        <v>4766.29</v>
      </c>
      <c r="F281" s="62" t="s">
        <v>12011</v>
      </c>
    </row>
    <row r="282" spans="1:6" ht="40.5" x14ac:dyDescent="0.25">
      <c r="A282" s="62">
        <v>103391</v>
      </c>
      <c r="B282" s="63" t="s">
        <v>12290</v>
      </c>
      <c r="C282" s="62" t="s">
        <v>74</v>
      </c>
      <c r="D282" s="62" t="s">
        <v>12010</v>
      </c>
      <c r="E282" s="65">
        <v>3137.11</v>
      </c>
      <c r="F282" s="62" t="s">
        <v>12011</v>
      </c>
    </row>
    <row r="283" spans="1:6" ht="40.5" x14ac:dyDescent="0.25">
      <c r="A283" s="62">
        <v>103392</v>
      </c>
      <c r="B283" s="63" t="s">
        <v>12291</v>
      </c>
      <c r="C283" s="62" t="s">
        <v>74</v>
      </c>
      <c r="D283" s="62" t="s">
        <v>12010</v>
      </c>
      <c r="E283" s="65">
        <v>5129.9399999999996</v>
      </c>
      <c r="F283" s="62" t="s">
        <v>12011</v>
      </c>
    </row>
    <row r="284" spans="1:6" ht="40.5" x14ac:dyDescent="0.25">
      <c r="A284" s="62">
        <v>103393</v>
      </c>
      <c r="B284" s="63" t="s">
        <v>12292</v>
      </c>
      <c r="C284" s="62" t="s">
        <v>74</v>
      </c>
      <c r="D284" s="62" t="s">
        <v>12010</v>
      </c>
      <c r="E284" s="65">
        <v>5657.81</v>
      </c>
      <c r="F284" s="62" t="s">
        <v>12011</v>
      </c>
    </row>
    <row r="285" spans="1:6" ht="40.5" x14ac:dyDescent="0.25">
      <c r="A285" s="62">
        <v>103394</v>
      </c>
      <c r="B285" s="63" t="s">
        <v>12293</v>
      </c>
      <c r="C285" s="62" t="s">
        <v>74</v>
      </c>
      <c r="D285" s="62" t="s">
        <v>12010</v>
      </c>
      <c r="E285" s="65">
        <v>4189.72</v>
      </c>
      <c r="F285" s="62" t="s">
        <v>12011</v>
      </c>
    </row>
    <row r="286" spans="1:6" ht="40.5" x14ac:dyDescent="0.25">
      <c r="A286" s="62">
        <v>103395</v>
      </c>
      <c r="B286" s="63" t="s">
        <v>12294</v>
      </c>
      <c r="C286" s="62" t="s">
        <v>74</v>
      </c>
      <c r="D286" s="62" t="s">
        <v>12010</v>
      </c>
      <c r="E286" s="65">
        <v>2079.14</v>
      </c>
      <c r="F286" s="62" t="s">
        <v>12011</v>
      </c>
    </row>
    <row r="287" spans="1:6" ht="40.5" x14ac:dyDescent="0.25">
      <c r="A287" s="62">
        <v>103396</v>
      </c>
      <c r="B287" s="63" t="s">
        <v>12295</v>
      </c>
      <c r="C287" s="62" t="s">
        <v>74</v>
      </c>
      <c r="D287" s="62" t="s">
        <v>12010</v>
      </c>
      <c r="E287" s="65">
        <v>1401.21</v>
      </c>
      <c r="F287" s="62" t="s">
        <v>12011</v>
      </c>
    </row>
    <row r="288" spans="1:6" ht="40.5" x14ac:dyDescent="0.25">
      <c r="A288" s="62">
        <v>103397</v>
      </c>
      <c r="B288" s="63" t="s">
        <v>12296</v>
      </c>
      <c r="C288" s="62" t="s">
        <v>517</v>
      </c>
      <c r="D288" s="62" t="s">
        <v>12010</v>
      </c>
      <c r="E288" s="64">
        <v>4.1500000000000004</v>
      </c>
      <c r="F288" s="62" t="s">
        <v>12011</v>
      </c>
    </row>
    <row r="289" spans="1:6" ht="40.5" x14ac:dyDescent="0.25">
      <c r="A289" s="62">
        <v>103398</v>
      </c>
      <c r="B289" s="63" t="s">
        <v>12297</v>
      </c>
      <c r="C289" s="62" t="s">
        <v>517</v>
      </c>
      <c r="D289" s="62" t="s">
        <v>12010</v>
      </c>
      <c r="E289" s="64">
        <v>6.65</v>
      </c>
      <c r="F289" s="62" t="s">
        <v>12011</v>
      </c>
    </row>
    <row r="290" spans="1:6" ht="40.5" x14ac:dyDescent="0.25">
      <c r="A290" s="62">
        <v>103399</v>
      </c>
      <c r="B290" s="63" t="s">
        <v>12298</v>
      </c>
      <c r="C290" s="62" t="s">
        <v>517</v>
      </c>
      <c r="D290" s="62" t="s">
        <v>12010</v>
      </c>
      <c r="E290" s="64">
        <v>13.1</v>
      </c>
      <c r="F290" s="62" t="s">
        <v>12011</v>
      </c>
    </row>
    <row r="291" spans="1:6" ht="40.5" x14ac:dyDescent="0.25">
      <c r="A291" s="62">
        <v>103400</v>
      </c>
      <c r="B291" s="63" t="s">
        <v>12299</v>
      </c>
      <c r="C291" s="62" t="s">
        <v>517</v>
      </c>
      <c r="D291" s="62" t="s">
        <v>12010</v>
      </c>
      <c r="E291" s="64">
        <v>18.71</v>
      </c>
      <c r="F291" s="62" t="s">
        <v>12011</v>
      </c>
    </row>
    <row r="292" spans="1:6" ht="40.5" x14ac:dyDescent="0.25">
      <c r="A292" s="62">
        <v>103401</v>
      </c>
      <c r="B292" s="63" t="s">
        <v>12300</v>
      </c>
      <c r="C292" s="62" t="s">
        <v>517</v>
      </c>
      <c r="D292" s="62" t="s">
        <v>12010</v>
      </c>
      <c r="E292" s="64">
        <v>22.88</v>
      </c>
      <c r="F292" s="62" t="s">
        <v>12011</v>
      </c>
    </row>
    <row r="293" spans="1:6" ht="40.5" x14ac:dyDescent="0.25">
      <c r="A293" s="62">
        <v>103402</v>
      </c>
      <c r="B293" s="63" t="s">
        <v>12301</v>
      </c>
      <c r="C293" s="62" t="s">
        <v>517</v>
      </c>
      <c r="D293" s="62" t="s">
        <v>12010</v>
      </c>
      <c r="E293" s="64">
        <v>33.28</v>
      </c>
      <c r="F293" s="62" t="s">
        <v>12011</v>
      </c>
    </row>
    <row r="294" spans="1:6" ht="40.5" x14ac:dyDescent="0.25">
      <c r="A294" s="62">
        <v>103403</v>
      </c>
      <c r="B294" s="63" t="s">
        <v>12302</v>
      </c>
      <c r="C294" s="62" t="s">
        <v>517</v>
      </c>
      <c r="D294" s="62" t="s">
        <v>12010</v>
      </c>
      <c r="E294" s="64">
        <v>37.44</v>
      </c>
      <c r="F294" s="62" t="s">
        <v>12011</v>
      </c>
    </row>
    <row r="295" spans="1:6" ht="40.5" x14ac:dyDescent="0.25">
      <c r="A295" s="62">
        <v>103404</v>
      </c>
      <c r="B295" s="63" t="s">
        <v>12303</v>
      </c>
      <c r="C295" s="62" t="s">
        <v>517</v>
      </c>
      <c r="D295" s="62" t="s">
        <v>12010</v>
      </c>
      <c r="E295" s="64">
        <v>41.6</v>
      </c>
      <c r="F295" s="62" t="s">
        <v>12011</v>
      </c>
    </row>
    <row r="296" spans="1:6" ht="40.5" x14ac:dyDescent="0.25">
      <c r="A296" s="62">
        <v>103405</v>
      </c>
      <c r="B296" s="63" t="s">
        <v>12304</v>
      </c>
      <c r="C296" s="62" t="s">
        <v>517</v>
      </c>
      <c r="D296" s="62" t="s">
        <v>12010</v>
      </c>
      <c r="E296" s="64">
        <v>46.8</v>
      </c>
      <c r="F296" s="62" t="s">
        <v>12011</v>
      </c>
    </row>
    <row r="297" spans="1:6" ht="40.5" x14ac:dyDescent="0.25">
      <c r="A297" s="62">
        <v>103406</v>
      </c>
      <c r="B297" s="63" t="s">
        <v>12305</v>
      </c>
      <c r="C297" s="62" t="s">
        <v>517</v>
      </c>
      <c r="D297" s="62" t="s">
        <v>12010</v>
      </c>
      <c r="E297" s="64">
        <v>52.01</v>
      </c>
      <c r="F297" s="62" t="s">
        <v>12011</v>
      </c>
    </row>
    <row r="298" spans="1:6" ht="40.5" x14ac:dyDescent="0.25">
      <c r="A298" s="62">
        <v>103407</v>
      </c>
      <c r="B298" s="63" t="s">
        <v>12306</v>
      </c>
      <c r="C298" s="62" t="s">
        <v>517</v>
      </c>
      <c r="D298" s="62" t="s">
        <v>12010</v>
      </c>
      <c r="E298" s="64">
        <v>58.25</v>
      </c>
      <c r="F298" s="62" t="s">
        <v>12011</v>
      </c>
    </row>
    <row r="299" spans="1:6" ht="40.5" x14ac:dyDescent="0.25">
      <c r="A299" s="62">
        <v>103408</v>
      </c>
      <c r="B299" s="63" t="s">
        <v>12307</v>
      </c>
      <c r="C299" s="62" t="s">
        <v>517</v>
      </c>
      <c r="D299" s="62" t="s">
        <v>12010</v>
      </c>
      <c r="E299" s="64">
        <v>65.53</v>
      </c>
      <c r="F299" s="62" t="s">
        <v>12011</v>
      </c>
    </row>
    <row r="300" spans="1:6" ht="40.5" x14ac:dyDescent="0.25">
      <c r="A300" s="62">
        <v>103409</v>
      </c>
      <c r="B300" s="63" t="s">
        <v>12308</v>
      </c>
      <c r="C300" s="62" t="s">
        <v>517</v>
      </c>
      <c r="D300" s="62" t="s">
        <v>12010</v>
      </c>
      <c r="E300" s="64">
        <v>73.86</v>
      </c>
      <c r="F300" s="62" t="s">
        <v>12011</v>
      </c>
    </row>
    <row r="301" spans="1:6" ht="40.5" x14ac:dyDescent="0.25">
      <c r="A301" s="62">
        <v>103410</v>
      </c>
      <c r="B301" s="63" t="s">
        <v>12309</v>
      </c>
      <c r="C301" s="62" t="s">
        <v>517</v>
      </c>
      <c r="D301" s="62" t="s">
        <v>12010</v>
      </c>
      <c r="E301" s="64">
        <v>83.23</v>
      </c>
      <c r="F301" s="62" t="s">
        <v>12011</v>
      </c>
    </row>
    <row r="302" spans="1:6" ht="40.5" x14ac:dyDescent="0.25">
      <c r="A302" s="62">
        <v>103411</v>
      </c>
      <c r="B302" s="63" t="s">
        <v>12310</v>
      </c>
      <c r="C302" s="62" t="s">
        <v>517</v>
      </c>
      <c r="D302" s="62" t="s">
        <v>12010</v>
      </c>
      <c r="E302" s="64">
        <v>8.31</v>
      </c>
      <c r="F302" s="62" t="s">
        <v>12011</v>
      </c>
    </row>
    <row r="303" spans="1:6" ht="40.5" x14ac:dyDescent="0.25">
      <c r="A303" s="62">
        <v>103412</v>
      </c>
      <c r="B303" s="63" t="s">
        <v>12311</v>
      </c>
      <c r="C303" s="62" t="s">
        <v>517</v>
      </c>
      <c r="D303" s="62" t="s">
        <v>12010</v>
      </c>
      <c r="E303" s="64">
        <v>13.31</v>
      </c>
      <c r="F303" s="62" t="s">
        <v>12011</v>
      </c>
    </row>
    <row r="304" spans="1:6" ht="40.5" x14ac:dyDescent="0.25">
      <c r="A304" s="62">
        <v>103413</v>
      </c>
      <c r="B304" s="63" t="s">
        <v>12312</v>
      </c>
      <c r="C304" s="62" t="s">
        <v>517</v>
      </c>
      <c r="D304" s="62" t="s">
        <v>12010</v>
      </c>
      <c r="E304" s="64">
        <v>26.21</v>
      </c>
      <c r="F304" s="62" t="s">
        <v>12011</v>
      </c>
    </row>
    <row r="305" spans="1:6" ht="40.5" x14ac:dyDescent="0.25">
      <c r="A305" s="62">
        <v>103414</v>
      </c>
      <c r="B305" s="63" t="s">
        <v>12313</v>
      </c>
      <c r="C305" s="62" t="s">
        <v>517</v>
      </c>
      <c r="D305" s="62" t="s">
        <v>12010</v>
      </c>
      <c r="E305" s="64">
        <v>37.44</v>
      </c>
      <c r="F305" s="62" t="s">
        <v>12011</v>
      </c>
    </row>
    <row r="306" spans="1:6" ht="40.5" x14ac:dyDescent="0.25">
      <c r="A306" s="62">
        <v>103415</v>
      </c>
      <c r="B306" s="63" t="s">
        <v>12314</v>
      </c>
      <c r="C306" s="62" t="s">
        <v>517</v>
      </c>
      <c r="D306" s="62" t="s">
        <v>12010</v>
      </c>
      <c r="E306" s="64">
        <v>45.77</v>
      </c>
      <c r="F306" s="62" t="s">
        <v>12011</v>
      </c>
    </row>
    <row r="307" spans="1:6" ht="40.5" x14ac:dyDescent="0.25">
      <c r="A307" s="62">
        <v>103416</v>
      </c>
      <c r="B307" s="63" t="s">
        <v>12315</v>
      </c>
      <c r="C307" s="62" t="s">
        <v>517</v>
      </c>
      <c r="D307" s="62" t="s">
        <v>12010</v>
      </c>
      <c r="E307" s="64">
        <v>66.58</v>
      </c>
      <c r="F307" s="62" t="s">
        <v>12011</v>
      </c>
    </row>
    <row r="308" spans="1:6" ht="40.5" x14ac:dyDescent="0.25">
      <c r="A308" s="62">
        <v>103417</v>
      </c>
      <c r="B308" s="63" t="s">
        <v>12316</v>
      </c>
      <c r="C308" s="62" t="s">
        <v>517</v>
      </c>
      <c r="D308" s="62" t="s">
        <v>12010</v>
      </c>
      <c r="E308" s="64">
        <v>74.900000000000006</v>
      </c>
      <c r="F308" s="62" t="s">
        <v>12011</v>
      </c>
    </row>
    <row r="309" spans="1:6" ht="40.5" x14ac:dyDescent="0.25">
      <c r="A309" s="62">
        <v>103418</v>
      </c>
      <c r="B309" s="63" t="s">
        <v>12317</v>
      </c>
      <c r="C309" s="62" t="s">
        <v>517</v>
      </c>
      <c r="D309" s="62" t="s">
        <v>12010</v>
      </c>
      <c r="E309" s="64">
        <v>83.23</v>
      </c>
      <c r="F309" s="62" t="s">
        <v>12011</v>
      </c>
    </row>
    <row r="310" spans="1:6" ht="40.5" x14ac:dyDescent="0.25">
      <c r="A310" s="62">
        <v>103419</v>
      </c>
      <c r="B310" s="63" t="s">
        <v>12318</v>
      </c>
      <c r="C310" s="62" t="s">
        <v>517</v>
      </c>
      <c r="D310" s="62" t="s">
        <v>12010</v>
      </c>
      <c r="E310" s="64">
        <v>93.63</v>
      </c>
      <c r="F310" s="62" t="s">
        <v>12011</v>
      </c>
    </row>
    <row r="311" spans="1:6" ht="40.5" x14ac:dyDescent="0.25">
      <c r="A311" s="62">
        <v>103420</v>
      </c>
      <c r="B311" s="63" t="s">
        <v>12319</v>
      </c>
      <c r="C311" s="62" t="s">
        <v>517</v>
      </c>
      <c r="D311" s="62" t="s">
        <v>12010</v>
      </c>
      <c r="E311" s="64">
        <v>104.03</v>
      </c>
      <c r="F311" s="62" t="s">
        <v>12011</v>
      </c>
    </row>
    <row r="312" spans="1:6" ht="40.5" x14ac:dyDescent="0.25">
      <c r="A312" s="62">
        <v>103421</v>
      </c>
      <c r="B312" s="63" t="s">
        <v>12320</v>
      </c>
      <c r="C312" s="62" t="s">
        <v>517</v>
      </c>
      <c r="D312" s="62" t="s">
        <v>12010</v>
      </c>
      <c r="E312" s="64">
        <v>116.51</v>
      </c>
      <c r="F312" s="62" t="s">
        <v>12011</v>
      </c>
    </row>
    <row r="313" spans="1:6" ht="40.5" x14ac:dyDescent="0.25">
      <c r="A313" s="62">
        <v>103422</v>
      </c>
      <c r="B313" s="63" t="s">
        <v>12321</v>
      </c>
      <c r="C313" s="62" t="s">
        <v>517</v>
      </c>
      <c r="D313" s="62" t="s">
        <v>12010</v>
      </c>
      <c r="E313" s="64">
        <v>131.08000000000001</v>
      </c>
      <c r="F313" s="62" t="s">
        <v>12011</v>
      </c>
    </row>
    <row r="314" spans="1:6" ht="40.5" x14ac:dyDescent="0.25">
      <c r="A314" s="62">
        <v>103423</v>
      </c>
      <c r="B314" s="63" t="s">
        <v>12322</v>
      </c>
      <c r="C314" s="62" t="s">
        <v>517</v>
      </c>
      <c r="D314" s="62" t="s">
        <v>12010</v>
      </c>
      <c r="E314" s="64">
        <v>147.72999999999999</v>
      </c>
      <c r="F314" s="62" t="s">
        <v>12011</v>
      </c>
    </row>
    <row r="315" spans="1:6" ht="40.5" x14ac:dyDescent="0.25">
      <c r="A315" s="62">
        <v>103424</v>
      </c>
      <c r="B315" s="63" t="s">
        <v>12323</v>
      </c>
      <c r="C315" s="62" t="s">
        <v>517</v>
      </c>
      <c r="D315" s="62" t="s">
        <v>12010</v>
      </c>
      <c r="E315" s="64">
        <v>166.46</v>
      </c>
      <c r="F315" s="62" t="s">
        <v>12011</v>
      </c>
    </row>
    <row r="316" spans="1:6" ht="40.5" x14ac:dyDescent="0.25">
      <c r="A316" s="62">
        <v>103425</v>
      </c>
      <c r="B316" s="63" t="s">
        <v>12324</v>
      </c>
      <c r="C316" s="62" t="s">
        <v>517</v>
      </c>
      <c r="D316" s="62" t="s">
        <v>12010</v>
      </c>
      <c r="E316" s="64">
        <v>17.09</v>
      </c>
      <c r="F316" s="62" t="s">
        <v>12011</v>
      </c>
    </row>
    <row r="317" spans="1:6" ht="40.5" x14ac:dyDescent="0.25">
      <c r="A317" s="62">
        <v>103426</v>
      </c>
      <c r="B317" s="63" t="s">
        <v>12325</v>
      </c>
      <c r="C317" s="62" t="s">
        <v>517</v>
      </c>
      <c r="D317" s="62" t="s">
        <v>12010</v>
      </c>
      <c r="E317" s="64">
        <v>20.6</v>
      </c>
      <c r="F317" s="62" t="s">
        <v>12011</v>
      </c>
    </row>
    <row r="318" spans="1:6" ht="40.5" x14ac:dyDescent="0.25">
      <c r="A318" s="62">
        <v>103427</v>
      </c>
      <c r="B318" s="63" t="s">
        <v>12326</v>
      </c>
      <c r="C318" s="62" t="s">
        <v>517</v>
      </c>
      <c r="D318" s="62" t="s">
        <v>12010</v>
      </c>
      <c r="E318" s="64">
        <v>41.26</v>
      </c>
      <c r="F318" s="62" t="s">
        <v>12011</v>
      </c>
    </row>
    <row r="319" spans="1:6" ht="40.5" x14ac:dyDescent="0.25">
      <c r="A319" s="62">
        <v>103428</v>
      </c>
      <c r="B319" s="63" t="s">
        <v>12327</v>
      </c>
      <c r="C319" s="62" t="s">
        <v>517</v>
      </c>
      <c r="D319" s="62" t="s">
        <v>12010</v>
      </c>
      <c r="E319" s="64">
        <v>273.10000000000002</v>
      </c>
      <c r="F319" s="62" t="s">
        <v>12011</v>
      </c>
    </row>
    <row r="320" spans="1:6" ht="40.5" x14ac:dyDescent="0.25">
      <c r="A320" s="62">
        <v>103429</v>
      </c>
      <c r="B320" s="63" t="s">
        <v>12328</v>
      </c>
      <c r="C320" s="62" t="s">
        <v>517</v>
      </c>
      <c r="D320" s="62" t="s">
        <v>12010</v>
      </c>
      <c r="E320" s="65">
        <v>3010.66</v>
      </c>
      <c r="F320" s="62" t="s">
        <v>12011</v>
      </c>
    </row>
    <row r="321" spans="1:6" ht="40.5" x14ac:dyDescent="0.25">
      <c r="A321" s="62">
        <v>103430</v>
      </c>
      <c r="B321" s="63" t="s">
        <v>12329</v>
      </c>
      <c r="C321" s="62" t="s">
        <v>517</v>
      </c>
      <c r="D321" s="62" t="s">
        <v>12010</v>
      </c>
      <c r="E321" s="64">
        <v>36.619999999999997</v>
      </c>
      <c r="F321" s="62" t="s">
        <v>12011</v>
      </c>
    </row>
    <row r="322" spans="1:6" ht="40.5" x14ac:dyDescent="0.25">
      <c r="A322" s="62">
        <v>103431</v>
      </c>
      <c r="B322" s="63" t="s">
        <v>12330</v>
      </c>
      <c r="C322" s="62" t="s">
        <v>517</v>
      </c>
      <c r="D322" s="62" t="s">
        <v>12010</v>
      </c>
      <c r="E322" s="64">
        <v>64.25</v>
      </c>
      <c r="F322" s="62" t="s">
        <v>12011</v>
      </c>
    </row>
    <row r="323" spans="1:6" ht="40.5" x14ac:dyDescent="0.25">
      <c r="A323" s="62">
        <v>103432</v>
      </c>
      <c r="B323" s="63" t="s">
        <v>12331</v>
      </c>
      <c r="C323" s="62" t="s">
        <v>517</v>
      </c>
      <c r="D323" s="62" t="s">
        <v>12010</v>
      </c>
      <c r="E323" s="65">
        <v>1708.84</v>
      </c>
      <c r="F323" s="62" t="s">
        <v>12011</v>
      </c>
    </row>
    <row r="324" spans="1:6" ht="40.5" x14ac:dyDescent="0.25">
      <c r="A324" s="62">
        <v>103433</v>
      </c>
      <c r="B324" s="63" t="s">
        <v>12332</v>
      </c>
      <c r="C324" s="62" t="s">
        <v>517</v>
      </c>
      <c r="D324" s="62" t="s">
        <v>12010</v>
      </c>
      <c r="E324" s="64">
        <v>36.11</v>
      </c>
      <c r="F324" s="62" t="s">
        <v>12011</v>
      </c>
    </row>
    <row r="325" spans="1:6" ht="40.5" x14ac:dyDescent="0.25">
      <c r="A325" s="62">
        <v>103434</v>
      </c>
      <c r="B325" s="63" t="s">
        <v>12333</v>
      </c>
      <c r="C325" s="62" t="s">
        <v>517</v>
      </c>
      <c r="D325" s="62" t="s">
        <v>12010</v>
      </c>
      <c r="E325" s="64">
        <v>50</v>
      </c>
      <c r="F325" s="62" t="s">
        <v>12011</v>
      </c>
    </row>
    <row r="326" spans="1:6" ht="40.5" x14ac:dyDescent="0.25">
      <c r="A326" s="62">
        <v>103435</v>
      </c>
      <c r="B326" s="63" t="s">
        <v>12334</v>
      </c>
      <c r="C326" s="62" t="s">
        <v>517</v>
      </c>
      <c r="D326" s="62" t="s">
        <v>12010</v>
      </c>
      <c r="E326" s="64">
        <v>93.06</v>
      </c>
      <c r="F326" s="62" t="s">
        <v>12011</v>
      </c>
    </row>
    <row r="327" spans="1:6" ht="40.5" x14ac:dyDescent="0.25">
      <c r="A327" s="62">
        <v>103436</v>
      </c>
      <c r="B327" s="63" t="s">
        <v>12335</v>
      </c>
      <c r="C327" s="62" t="s">
        <v>517</v>
      </c>
      <c r="D327" s="62" t="s">
        <v>12010</v>
      </c>
      <c r="E327" s="65">
        <v>2419.31</v>
      </c>
      <c r="F327" s="62" t="s">
        <v>12011</v>
      </c>
    </row>
    <row r="328" spans="1:6" ht="40.5" x14ac:dyDescent="0.25">
      <c r="A328" s="62">
        <v>103437</v>
      </c>
      <c r="B328" s="63" t="s">
        <v>12336</v>
      </c>
      <c r="C328" s="62" t="s">
        <v>517</v>
      </c>
      <c r="D328" s="62" t="s">
        <v>12010</v>
      </c>
      <c r="E328" s="64">
        <v>193.04</v>
      </c>
      <c r="F328" s="62" t="s">
        <v>12011</v>
      </c>
    </row>
    <row r="329" spans="1:6" ht="40.5" x14ac:dyDescent="0.25">
      <c r="A329" s="62">
        <v>103438</v>
      </c>
      <c r="B329" s="63" t="s">
        <v>12337</v>
      </c>
      <c r="C329" s="62" t="s">
        <v>517</v>
      </c>
      <c r="D329" s="62" t="s">
        <v>12010</v>
      </c>
      <c r="E329" s="64">
        <v>193.04</v>
      </c>
      <c r="F329" s="62" t="s">
        <v>12011</v>
      </c>
    </row>
    <row r="330" spans="1:6" ht="40.5" x14ac:dyDescent="0.25">
      <c r="A330" s="62">
        <v>103439</v>
      </c>
      <c r="B330" s="63" t="s">
        <v>12338</v>
      </c>
      <c r="C330" s="62" t="s">
        <v>517</v>
      </c>
      <c r="D330" s="62" t="s">
        <v>12010</v>
      </c>
      <c r="E330" s="64">
        <v>227.14</v>
      </c>
      <c r="F330" s="62" t="s">
        <v>12011</v>
      </c>
    </row>
    <row r="331" spans="1:6" ht="40.5" x14ac:dyDescent="0.25">
      <c r="A331" s="62">
        <v>103440</v>
      </c>
      <c r="B331" s="63" t="s">
        <v>12339</v>
      </c>
      <c r="C331" s="62" t="s">
        <v>517</v>
      </c>
      <c r="D331" s="62" t="s">
        <v>12010</v>
      </c>
      <c r="E331" s="64">
        <v>436.42</v>
      </c>
      <c r="F331" s="62" t="s">
        <v>12011</v>
      </c>
    </row>
    <row r="332" spans="1:6" ht="40.5" x14ac:dyDescent="0.25">
      <c r="A332" s="62">
        <v>103441</v>
      </c>
      <c r="B332" s="63" t="s">
        <v>12340</v>
      </c>
      <c r="C332" s="62" t="s">
        <v>517</v>
      </c>
      <c r="D332" s="62" t="s">
        <v>12010</v>
      </c>
      <c r="E332" s="64">
        <v>441.95</v>
      </c>
      <c r="F332" s="62" t="s">
        <v>12011</v>
      </c>
    </row>
    <row r="333" spans="1:6" ht="40.5" x14ac:dyDescent="0.25">
      <c r="A333" s="62">
        <v>103442</v>
      </c>
      <c r="B333" s="63" t="s">
        <v>12341</v>
      </c>
      <c r="C333" s="62" t="s">
        <v>517</v>
      </c>
      <c r="D333" s="62" t="s">
        <v>12010</v>
      </c>
      <c r="E333" s="64">
        <v>575.27</v>
      </c>
      <c r="F333" s="62" t="s">
        <v>12011</v>
      </c>
    </row>
    <row r="334" spans="1:6" ht="27" x14ac:dyDescent="0.25">
      <c r="A334" s="62">
        <v>93206</v>
      </c>
      <c r="B334" s="63" t="s">
        <v>12342</v>
      </c>
      <c r="C334" s="62" t="s">
        <v>238</v>
      </c>
      <c r="D334" s="62" t="s">
        <v>12010</v>
      </c>
      <c r="E334" s="65">
        <v>1181.6099999999999</v>
      </c>
      <c r="F334" s="62" t="s">
        <v>12011</v>
      </c>
    </row>
    <row r="335" spans="1:6" ht="40.5" x14ac:dyDescent="0.25">
      <c r="A335" s="62">
        <v>93207</v>
      </c>
      <c r="B335" s="63" t="s">
        <v>12343</v>
      </c>
      <c r="C335" s="62" t="s">
        <v>238</v>
      </c>
      <c r="D335" s="62" t="s">
        <v>12010</v>
      </c>
      <c r="E335" s="65">
        <v>1200.44</v>
      </c>
      <c r="F335" s="62" t="s">
        <v>12011</v>
      </c>
    </row>
    <row r="336" spans="1:6" ht="27" x14ac:dyDescent="0.25">
      <c r="A336" s="62">
        <v>93208</v>
      </c>
      <c r="B336" s="63" t="s">
        <v>12344</v>
      </c>
      <c r="C336" s="62" t="s">
        <v>238</v>
      </c>
      <c r="D336" s="62" t="s">
        <v>12010</v>
      </c>
      <c r="E336" s="64">
        <v>956.3</v>
      </c>
      <c r="F336" s="62" t="s">
        <v>12011</v>
      </c>
    </row>
    <row r="337" spans="1:6" ht="27" x14ac:dyDescent="0.25">
      <c r="A337" s="62">
        <v>93209</v>
      </c>
      <c r="B337" s="63" t="s">
        <v>12345</v>
      </c>
      <c r="C337" s="62" t="s">
        <v>238</v>
      </c>
      <c r="D337" s="62" t="s">
        <v>12010</v>
      </c>
      <c r="E337" s="64">
        <v>962.36</v>
      </c>
      <c r="F337" s="62" t="s">
        <v>12011</v>
      </c>
    </row>
    <row r="338" spans="1:6" ht="40.5" x14ac:dyDescent="0.25">
      <c r="A338" s="62">
        <v>93210</v>
      </c>
      <c r="B338" s="63" t="s">
        <v>12346</v>
      </c>
      <c r="C338" s="62" t="s">
        <v>238</v>
      </c>
      <c r="D338" s="62" t="s">
        <v>12010</v>
      </c>
      <c r="E338" s="64">
        <v>623.46</v>
      </c>
      <c r="F338" s="62" t="s">
        <v>12011</v>
      </c>
    </row>
    <row r="339" spans="1:6" ht="27" x14ac:dyDescent="0.25">
      <c r="A339" s="62">
        <v>93211</v>
      </c>
      <c r="B339" s="63" t="s">
        <v>12347</v>
      </c>
      <c r="C339" s="62" t="s">
        <v>238</v>
      </c>
      <c r="D339" s="62" t="s">
        <v>12010</v>
      </c>
      <c r="E339" s="64">
        <v>605.59</v>
      </c>
      <c r="F339" s="62" t="s">
        <v>12011</v>
      </c>
    </row>
    <row r="340" spans="1:6" ht="40.5" x14ac:dyDescent="0.25">
      <c r="A340" s="62">
        <v>93212</v>
      </c>
      <c r="B340" s="63" t="s">
        <v>12348</v>
      </c>
      <c r="C340" s="62" t="s">
        <v>238</v>
      </c>
      <c r="D340" s="62" t="s">
        <v>12010</v>
      </c>
      <c r="E340" s="65">
        <v>1043.0999999999999</v>
      </c>
      <c r="F340" s="62" t="s">
        <v>12011</v>
      </c>
    </row>
    <row r="341" spans="1:6" ht="27" x14ac:dyDescent="0.25">
      <c r="A341" s="62">
        <v>93213</v>
      </c>
      <c r="B341" s="63" t="s">
        <v>12349</v>
      </c>
      <c r="C341" s="62" t="s">
        <v>238</v>
      </c>
      <c r="D341" s="62" t="s">
        <v>12010</v>
      </c>
      <c r="E341" s="65">
        <v>1028.8599999999999</v>
      </c>
      <c r="F341" s="62" t="s">
        <v>12011</v>
      </c>
    </row>
    <row r="342" spans="1:6" ht="40.5" x14ac:dyDescent="0.25">
      <c r="A342" s="62">
        <v>93214</v>
      </c>
      <c r="B342" s="63" t="s">
        <v>12350</v>
      </c>
      <c r="C342" s="62" t="s">
        <v>517</v>
      </c>
      <c r="D342" s="62" t="s">
        <v>12010</v>
      </c>
      <c r="E342" s="65">
        <v>6436.46</v>
      </c>
      <c r="F342" s="62" t="s">
        <v>12011</v>
      </c>
    </row>
    <row r="343" spans="1:6" ht="40.5" x14ac:dyDescent="0.25">
      <c r="A343" s="62">
        <v>93243</v>
      </c>
      <c r="B343" s="63" t="s">
        <v>12351</v>
      </c>
      <c r="C343" s="62" t="s">
        <v>517</v>
      </c>
      <c r="D343" s="62" t="s">
        <v>12010</v>
      </c>
      <c r="E343" s="65">
        <v>9840.8700000000008</v>
      </c>
      <c r="F343" s="62" t="s">
        <v>12011</v>
      </c>
    </row>
    <row r="344" spans="1:6" ht="27" x14ac:dyDescent="0.25">
      <c r="A344" s="62">
        <v>93582</v>
      </c>
      <c r="B344" s="63" t="s">
        <v>12352</v>
      </c>
      <c r="C344" s="62" t="s">
        <v>238</v>
      </c>
      <c r="D344" s="62" t="s">
        <v>12010</v>
      </c>
      <c r="E344" s="64">
        <v>287.95</v>
      </c>
      <c r="F344" s="62" t="s">
        <v>12011</v>
      </c>
    </row>
    <row r="345" spans="1:6" ht="40.5" x14ac:dyDescent="0.25">
      <c r="A345" s="62">
        <v>93583</v>
      </c>
      <c r="B345" s="63" t="s">
        <v>12353</v>
      </c>
      <c r="C345" s="62" t="s">
        <v>238</v>
      </c>
      <c r="D345" s="62" t="s">
        <v>12010</v>
      </c>
      <c r="E345" s="64">
        <v>460.39</v>
      </c>
      <c r="F345" s="62" t="s">
        <v>12011</v>
      </c>
    </row>
    <row r="346" spans="1:6" ht="27" x14ac:dyDescent="0.25">
      <c r="A346" s="62">
        <v>93584</v>
      </c>
      <c r="B346" s="63" t="s">
        <v>12354</v>
      </c>
      <c r="C346" s="62" t="s">
        <v>238</v>
      </c>
      <c r="D346" s="62" t="s">
        <v>12010</v>
      </c>
      <c r="E346" s="64">
        <v>939.44</v>
      </c>
      <c r="F346" s="62" t="s">
        <v>12011</v>
      </c>
    </row>
    <row r="347" spans="1:6" ht="27" x14ac:dyDescent="0.25">
      <c r="A347" s="62">
        <v>93585</v>
      </c>
      <c r="B347" s="63" t="s">
        <v>12355</v>
      </c>
      <c r="C347" s="62" t="s">
        <v>238</v>
      </c>
      <c r="D347" s="62" t="s">
        <v>12010</v>
      </c>
      <c r="E347" s="65">
        <v>1298.08</v>
      </c>
      <c r="F347" s="62" t="s">
        <v>12011</v>
      </c>
    </row>
    <row r="348" spans="1:6" ht="40.5" x14ac:dyDescent="0.25">
      <c r="A348" s="62">
        <v>98441</v>
      </c>
      <c r="B348" s="63" t="s">
        <v>12356</v>
      </c>
      <c r="C348" s="62" t="s">
        <v>238</v>
      </c>
      <c r="D348" s="62" t="s">
        <v>12010</v>
      </c>
      <c r="E348" s="64">
        <v>155.27000000000001</v>
      </c>
      <c r="F348" s="62" t="s">
        <v>12011</v>
      </c>
    </row>
    <row r="349" spans="1:6" ht="40.5" x14ac:dyDescent="0.25">
      <c r="A349" s="62">
        <v>98442</v>
      </c>
      <c r="B349" s="63" t="s">
        <v>12357</v>
      </c>
      <c r="C349" s="62" t="s">
        <v>238</v>
      </c>
      <c r="D349" s="62" t="s">
        <v>12010</v>
      </c>
      <c r="E349" s="64">
        <v>158.6</v>
      </c>
      <c r="F349" s="62" t="s">
        <v>12011</v>
      </c>
    </row>
    <row r="350" spans="1:6" ht="40.5" x14ac:dyDescent="0.25">
      <c r="A350" s="62">
        <v>98443</v>
      </c>
      <c r="B350" s="63" t="s">
        <v>12358</v>
      </c>
      <c r="C350" s="62" t="s">
        <v>238</v>
      </c>
      <c r="D350" s="62" t="s">
        <v>12010</v>
      </c>
      <c r="E350" s="64">
        <v>135.76</v>
      </c>
      <c r="F350" s="62" t="s">
        <v>12011</v>
      </c>
    </row>
    <row r="351" spans="1:6" ht="40.5" x14ac:dyDescent="0.25">
      <c r="A351" s="62">
        <v>98444</v>
      </c>
      <c r="B351" s="63" t="s">
        <v>12359</v>
      </c>
      <c r="C351" s="62" t="s">
        <v>238</v>
      </c>
      <c r="D351" s="62" t="s">
        <v>12010</v>
      </c>
      <c r="E351" s="64">
        <v>138.13</v>
      </c>
      <c r="F351" s="62" t="s">
        <v>12011</v>
      </c>
    </row>
    <row r="352" spans="1:6" ht="40.5" x14ac:dyDescent="0.25">
      <c r="A352" s="62">
        <v>98445</v>
      </c>
      <c r="B352" s="63" t="s">
        <v>12360</v>
      </c>
      <c r="C352" s="62" t="s">
        <v>238</v>
      </c>
      <c r="D352" s="62" t="s">
        <v>12010</v>
      </c>
      <c r="E352" s="64">
        <v>188.07</v>
      </c>
      <c r="F352" s="62" t="s">
        <v>12011</v>
      </c>
    </row>
    <row r="353" spans="1:6" ht="40.5" x14ac:dyDescent="0.25">
      <c r="A353" s="62">
        <v>98446</v>
      </c>
      <c r="B353" s="63" t="s">
        <v>12361</v>
      </c>
      <c r="C353" s="62" t="s">
        <v>238</v>
      </c>
      <c r="D353" s="62" t="s">
        <v>12010</v>
      </c>
      <c r="E353" s="64">
        <v>242.41</v>
      </c>
      <c r="F353" s="62" t="s">
        <v>12011</v>
      </c>
    </row>
    <row r="354" spans="1:6" ht="40.5" x14ac:dyDescent="0.25">
      <c r="A354" s="62">
        <v>98447</v>
      </c>
      <c r="B354" s="63" t="s">
        <v>12362</v>
      </c>
      <c r="C354" s="62" t="s">
        <v>238</v>
      </c>
      <c r="D354" s="62" t="s">
        <v>12010</v>
      </c>
      <c r="E354" s="64">
        <v>160.84</v>
      </c>
      <c r="F354" s="62" t="s">
        <v>12011</v>
      </c>
    </row>
    <row r="355" spans="1:6" ht="40.5" x14ac:dyDescent="0.25">
      <c r="A355" s="62">
        <v>98448</v>
      </c>
      <c r="B355" s="63" t="s">
        <v>12363</v>
      </c>
      <c r="C355" s="62" t="s">
        <v>238</v>
      </c>
      <c r="D355" s="62" t="s">
        <v>12010</v>
      </c>
      <c r="E355" s="64">
        <v>203.26</v>
      </c>
      <c r="F355" s="62" t="s">
        <v>12011</v>
      </c>
    </row>
    <row r="356" spans="1:6" ht="40.5" x14ac:dyDescent="0.25">
      <c r="A356" s="62">
        <v>98449</v>
      </c>
      <c r="B356" s="63" t="s">
        <v>12364</v>
      </c>
      <c r="C356" s="62" t="s">
        <v>238</v>
      </c>
      <c r="D356" s="62" t="s">
        <v>12010</v>
      </c>
      <c r="E356" s="64">
        <v>195.18</v>
      </c>
      <c r="F356" s="62" t="s">
        <v>12011</v>
      </c>
    </row>
    <row r="357" spans="1:6" ht="40.5" x14ac:dyDescent="0.25">
      <c r="A357" s="62">
        <v>98450</v>
      </c>
      <c r="B357" s="63" t="s">
        <v>12365</v>
      </c>
      <c r="C357" s="62" t="s">
        <v>238</v>
      </c>
      <c r="D357" s="62" t="s">
        <v>12010</v>
      </c>
      <c r="E357" s="64">
        <v>200.05</v>
      </c>
      <c r="F357" s="62" t="s">
        <v>12011</v>
      </c>
    </row>
    <row r="358" spans="1:6" ht="40.5" x14ac:dyDescent="0.25">
      <c r="A358" s="62">
        <v>98451</v>
      </c>
      <c r="B358" s="63" t="s">
        <v>12366</v>
      </c>
      <c r="C358" s="62" t="s">
        <v>238</v>
      </c>
      <c r="D358" s="62" t="s">
        <v>12010</v>
      </c>
      <c r="E358" s="64">
        <v>172.8</v>
      </c>
      <c r="F358" s="62" t="s">
        <v>12011</v>
      </c>
    </row>
    <row r="359" spans="1:6" ht="40.5" x14ac:dyDescent="0.25">
      <c r="A359" s="62">
        <v>98452</v>
      </c>
      <c r="B359" s="63" t="s">
        <v>12367</v>
      </c>
      <c r="C359" s="62" t="s">
        <v>238</v>
      </c>
      <c r="D359" s="62" t="s">
        <v>12010</v>
      </c>
      <c r="E359" s="64">
        <v>175.75</v>
      </c>
      <c r="F359" s="62" t="s">
        <v>12011</v>
      </c>
    </row>
    <row r="360" spans="1:6" ht="40.5" x14ac:dyDescent="0.25">
      <c r="A360" s="62">
        <v>98453</v>
      </c>
      <c r="B360" s="63" t="s">
        <v>12368</v>
      </c>
      <c r="C360" s="62" t="s">
        <v>238</v>
      </c>
      <c r="D360" s="62" t="s">
        <v>12010</v>
      </c>
      <c r="E360" s="64">
        <v>233.72</v>
      </c>
      <c r="F360" s="62" t="s">
        <v>12011</v>
      </c>
    </row>
    <row r="361" spans="1:6" ht="40.5" x14ac:dyDescent="0.25">
      <c r="A361" s="62">
        <v>98454</v>
      </c>
      <c r="B361" s="63" t="s">
        <v>12369</v>
      </c>
      <c r="C361" s="62" t="s">
        <v>238</v>
      </c>
      <c r="D361" s="62" t="s">
        <v>12010</v>
      </c>
      <c r="E361" s="64">
        <v>301.95999999999998</v>
      </c>
      <c r="F361" s="62" t="s">
        <v>12011</v>
      </c>
    </row>
    <row r="362" spans="1:6" ht="40.5" x14ac:dyDescent="0.25">
      <c r="A362" s="62">
        <v>98455</v>
      </c>
      <c r="B362" s="63" t="s">
        <v>12370</v>
      </c>
      <c r="C362" s="62" t="s">
        <v>238</v>
      </c>
      <c r="D362" s="62" t="s">
        <v>12010</v>
      </c>
      <c r="E362" s="64">
        <v>203.61</v>
      </c>
      <c r="F362" s="62" t="s">
        <v>12011</v>
      </c>
    </row>
    <row r="363" spans="1:6" ht="40.5" x14ac:dyDescent="0.25">
      <c r="A363" s="62">
        <v>98456</v>
      </c>
      <c r="B363" s="63" t="s">
        <v>12371</v>
      </c>
      <c r="C363" s="62" t="s">
        <v>238</v>
      </c>
      <c r="D363" s="62" t="s">
        <v>12010</v>
      </c>
      <c r="E363" s="64">
        <v>258.99</v>
      </c>
      <c r="F363" s="62" t="s">
        <v>12011</v>
      </c>
    </row>
    <row r="364" spans="1:6" x14ac:dyDescent="0.25">
      <c r="A364" s="62">
        <v>98458</v>
      </c>
      <c r="B364" s="63" t="s">
        <v>12372</v>
      </c>
      <c r="C364" s="62" t="s">
        <v>238</v>
      </c>
      <c r="D364" s="62" t="s">
        <v>12010</v>
      </c>
      <c r="E364" s="64">
        <v>149.6</v>
      </c>
      <c r="F364" s="62" t="s">
        <v>12011</v>
      </c>
    </row>
    <row r="365" spans="1:6" x14ac:dyDescent="0.25">
      <c r="A365" s="62">
        <v>98459</v>
      </c>
      <c r="B365" s="63" t="s">
        <v>12373</v>
      </c>
      <c r="C365" s="62" t="s">
        <v>238</v>
      </c>
      <c r="D365" s="62" t="s">
        <v>12010</v>
      </c>
      <c r="E365" s="64">
        <v>131.99</v>
      </c>
      <c r="F365" s="62" t="s">
        <v>12011</v>
      </c>
    </row>
    <row r="366" spans="1:6" ht="27" x14ac:dyDescent="0.25">
      <c r="A366" s="62">
        <v>98460</v>
      </c>
      <c r="B366" s="63" t="s">
        <v>12374</v>
      </c>
      <c r="C366" s="62" t="s">
        <v>238</v>
      </c>
      <c r="D366" s="62" t="s">
        <v>12010</v>
      </c>
      <c r="E366" s="64">
        <v>181.65</v>
      </c>
      <c r="F366" s="62" t="s">
        <v>12011</v>
      </c>
    </row>
    <row r="367" spans="1:6" ht="27" x14ac:dyDescent="0.25">
      <c r="A367" s="62">
        <v>98461</v>
      </c>
      <c r="B367" s="63" t="s">
        <v>12375</v>
      </c>
      <c r="C367" s="62" t="s">
        <v>517</v>
      </c>
      <c r="D367" s="62" t="s">
        <v>12010</v>
      </c>
      <c r="E367" s="65">
        <v>5571.93</v>
      </c>
      <c r="F367" s="62" t="s">
        <v>12011</v>
      </c>
    </row>
    <row r="368" spans="1:6" ht="27" x14ac:dyDescent="0.25">
      <c r="A368" s="62">
        <v>98462</v>
      </c>
      <c r="B368" s="63" t="s">
        <v>12376</v>
      </c>
      <c r="C368" s="62" t="s">
        <v>517</v>
      </c>
      <c r="D368" s="62" t="s">
        <v>12010</v>
      </c>
      <c r="E368" s="65">
        <v>8415.7099999999991</v>
      </c>
      <c r="F368" s="62" t="s">
        <v>12011</v>
      </c>
    </row>
    <row r="369" spans="1:6" ht="40.5" x14ac:dyDescent="0.25">
      <c r="A369" s="62">
        <v>5631</v>
      </c>
      <c r="B369" s="63" t="s">
        <v>12377</v>
      </c>
      <c r="C369" s="62" t="s">
        <v>12378</v>
      </c>
      <c r="D369" s="62" t="s">
        <v>12379</v>
      </c>
      <c r="E369" s="64">
        <v>214.36</v>
      </c>
      <c r="F369" s="62" t="s">
        <v>12011</v>
      </c>
    </row>
    <row r="370" spans="1:6" ht="54" x14ac:dyDescent="0.25">
      <c r="A370" s="62">
        <v>5678</v>
      </c>
      <c r="B370" s="63" t="s">
        <v>12380</v>
      </c>
      <c r="C370" s="62" t="s">
        <v>12378</v>
      </c>
      <c r="D370" s="62" t="s">
        <v>12010</v>
      </c>
      <c r="E370" s="64">
        <v>145.43</v>
      </c>
      <c r="F370" s="62" t="s">
        <v>12011</v>
      </c>
    </row>
    <row r="371" spans="1:6" ht="54" x14ac:dyDescent="0.25">
      <c r="A371" s="62">
        <v>5680</v>
      </c>
      <c r="B371" s="63" t="s">
        <v>12381</v>
      </c>
      <c r="C371" s="62" t="s">
        <v>12378</v>
      </c>
      <c r="D371" s="62" t="s">
        <v>12010</v>
      </c>
      <c r="E371" s="64">
        <v>133.4</v>
      </c>
      <c r="F371" s="62" t="s">
        <v>12011</v>
      </c>
    </row>
    <row r="372" spans="1:6" ht="54" x14ac:dyDescent="0.25">
      <c r="A372" s="62">
        <v>5684</v>
      </c>
      <c r="B372" s="63" t="s">
        <v>12382</v>
      </c>
      <c r="C372" s="62" t="s">
        <v>12378</v>
      </c>
      <c r="D372" s="62" t="s">
        <v>12010</v>
      </c>
      <c r="E372" s="64">
        <v>162.19</v>
      </c>
      <c r="F372" s="62" t="s">
        <v>12011</v>
      </c>
    </row>
    <row r="373" spans="1:6" ht="27" x14ac:dyDescent="0.25">
      <c r="A373" s="62">
        <v>5689</v>
      </c>
      <c r="B373" s="63" t="s">
        <v>12383</v>
      </c>
      <c r="C373" s="62" t="s">
        <v>12378</v>
      </c>
      <c r="D373" s="62" t="s">
        <v>12010</v>
      </c>
      <c r="E373" s="64">
        <v>7.63</v>
      </c>
      <c r="F373" s="62" t="s">
        <v>12011</v>
      </c>
    </row>
    <row r="374" spans="1:6" ht="27" x14ac:dyDescent="0.25">
      <c r="A374" s="62">
        <v>5795</v>
      </c>
      <c r="B374" s="63" t="s">
        <v>12384</v>
      </c>
      <c r="C374" s="62" t="s">
        <v>12378</v>
      </c>
      <c r="D374" s="62" t="s">
        <v>12010</v>
      </c>
      <c r="E374" s="64">
        <v>26.62</v>
      </c>
      <c r="F374" s="62" t="s">
        <v>12011</v>
      </c>
    </row>
    <row r="375" spans="1:6" ht="54" x14ac:dyDescent="0.25">
      <c r="A375" s="62">
        <v>5811</v>
      </c>
      <c r="B375" s="63" t="s">
        <v>12385</v>
      </c>
      <c r="C375" s="62" t="s">
        <v>12378</v>
      </c>
      <c r="D375" s="62" t="s">
        <v>12010</v>
      </c>
      <c r="E375" s="64">
        <v>201.61</v>
      </c>
      <c r="F375" s="62" t="s">
        <v>12011</v>
      </c>
    </row>
    <row r="376" spans="1:6" ht="27" x14ac:dyDescent="0.25">
      <c r="A376" s="62">
        <v>5823</v>
      </c>
      <c r="B376" s="63" t="s">
        <v>12386</v>
      </c>
      <c r="C376" s="62" t="s">
        <v>12378</v>
      </c>
      <c r="D376" s="62" t="s">
        <v>12010</v>
      </c>
      <c r="E376" s="64">
        <v>209.88</v>
      </c>
      <c r="F376" s="62" t="s">
        <v>12011</v>
      </c>
    </row>
    <row r="377" spans="1:6" ht="67.5" x14ac:dyDescent="0.25">
      <c r="A377" s="62">
        <v>5824</v>
      </c>
      <c r="B377" s="63" t="s">
        <v>12387</v>
      </c>
      <c r="C377" s="62" t="s">
        <v>12378</v>
      </c>
      <c r="D377" s="62" t="s">
        <v>12010</v>
      </c>
      <c r="E377" s="64">
        <v>210.77</v>
      </c>
      <c r="F377" s="62" t="s">
        <v>12011</v>
      </c>
    </row>
    <row r="378" spans="1:6" ht="40.5" x14ac:dyDescent="0.25">
      <c r="A378" s="62">
        <v>5835</v>
      </c>
      <c r="B378" s="63" t="s">
        <v>12388</v>
      </c>
      <c r="C378" s="62" t="s">
        <v>12378</v>
      </c>
      <c r="D378" s="62" t="s">
        <v>12010</v>
      </c>
      <c r="E378" s="64">
        <v>377.53</v>
      </c>
      <c r="F378" s="62" t="s">
        <v>12011</v>
      </c>
    </row>
    <row r="379" spans="1:6" ht="27" x14ac:dyDescent="0.25">
      <c r="A379" s="62">
        <v>5839</v>
      </c>
      <c r="B379" s="63" t="s">
        <v>12389</v>
      </c>
      <c r="C379" s="62" t="s">
        <v>12378</v>
      </c>
      <c r="D379" s="62" t="s">
        <v>12010</v>
      </c>
      <c r="E379" s="64">
        <v>11.45</v>
      </c>
      <c r="F379" s="62" t="s">
        <v>12011</v>
      </c>
    </row>
    <row r="380" spans="1:6" ht="27" x14ac:dyDescent="0.25">
      <c r="A380" s="62">
        <v>5843</v>
      </c>
      <c r="B380" s="63" t="s">
        <v>12390</v>
      </c>
      <c r="C380" s="62" t="s">
        <v>12378</v>
      </c>
      <c r="D380" s="62" t="s">
        <v>12010</v>
      </c>
      <c r="E380" s="64">
        <v>176.05</v>
      </c>
      <c r="F380" s="62" t="s">
        <v>12011</v>
      </c>
    </row>
    <row r="381" spans="1:6" ht="27" x14ac:dyDescent="0.25">
      <c r="A381" s="62">
        <v>5847</v>
      </c>
      <c r="B381" s="63" t="s">
        <v>12391</v>
      </c>
      <c r="C381" s="62" t="s">
        <v>12378</v>
      </c>
      <c r="D381" s="62" t="s">
        <v>12010</v>
      </c>
      <c r="E381" s="64">
        <v>267.55</v>
      </c>
      <c r="F381" s="62" t="s">
        <v>12011</v>
      </c>
    </row>
    <row r="382" spans="1:6" ht="40.5" x14ac:dyDescent="0.25">
      <c r="A382" s="62">
        <v>5851</v>
      </c>
      <c r="B382" s="63" t="s">
        <v>12392</v>
      </c>
      <c r="C382" s="62" t="s">
        <v>12378</v>
      </c>
      <c r="D382" s="62" t="s">
        <v>12010</v>
      </c>
      <c r="E382" s="64">
        <v>254.77</v>
      </c>
      <c r="F382" s="62" t="s">
        <v>12011</v>
      </c>
    </row>
    <row r="383" spans="1:6" ht="27" x14ac:dyDescent="0.25">
      <c r="A383" s="62">
        <v>5855</v>
      </c>
      <c r="B383" s="63" t="s">
        <v>12393</v>
      </c>
      <c r="C383" s="62" t="s">
        <v>12378</v>
      </c>
      <c r="D383" s="62" t="s">
        <v>12010</v>
      </c>
      <c r="E383" s="64">
        <v>669.49</v>
      </c>
      <c r="F383" s="62" t="s">
        <v>12011</v>
      </c>
    </row>
    <row r="384" spans="1:6" ht="40.5" x14ac:dyDescent="0.25">
      <c r="A384" s="62">
        <v>5863</v>
      </c>
      <c r="B384" s="63" t="s">
        <v>12394</v>
      </c>
      <c r="C384" s="62" t="s">
        <v>12378</v>
      </c>
      <c r="D384" s="62" t="s">
        <v>12010</v>
      </c>
      <c r="E384" s="64">
        <v>22.44</v>
      </c>
      <c r="F384" s="62" t="s">
        <v>12011</v>
      </c>
    </row>
    <row r="385" spans="1:6" ht="40.5" x14ac:dyDescent="0.25">
      <c r="A385" s="62">
        <v>5867</v>
      </c>
      <c r="B385" s="63" t="s">
        <v>12395</v>
      </c>
      <c r="C385" s="62" t="s">
        <v>12378</v>
      </c>
      <c r="D385" s="62" t="s">
        <v>12010</v>
      </c>
      <c r="E385" s="64">
        <v>161.51</v>
      </c>
      <c r="F385" s="62" t="s">
        <v>12011</v>
      </c>
    </row>
    <row r="386" spans="1:6" ht="54" x14ac:dyDescent="0.25">
      <c r="A386" s="62">
        <v>5875</v>
      </c>
      <c r="B386" s="63" t="s">
        <v>12396</v>
      </c>
      <c r="C386" s="62" t="s">
        <v>12378</v>
      </c>
      <c r="D386" s="62" t="s">
        <v>12379</v>
      </c>
      <c r="E386" s="64">
        <v>133.36000000000001</v>
      </c>
      <c r="F386" s="62" t="s">
        <v>12011</v>
      </c>
    </row>
    <row r="387" spans="1:6" ht="40.5" x14ac:dyDescent="0.25">
      <c r="A387" s="62">
        <v>5879</v>
      </c>
      <c r="B387" s="63" t="s">
        <v>12397</v>
      </c>
      <c r="C387" s="62" t="s">
        <v>12378</v>
      </c>
      <c r="D387" s="62" t="s">
        <v>12010</v>
      </c>
      <c r="E387" s="64">
        <v>140.52000000000001</v>
      </c>
      <c r="F387" s="62" t="s">
        <v>12011</v>
      </c>
    </row>
    <row r="388" spans="1:6" ht="54" x14ac:dyDescent="0.25">
      <c r="A388" s="62">
        <v>5882</v>
      </c>
      <c r="B388" s="63" t="s">
        <v>12398</v>
      </c>
      <c r="C388" s="62" t="s">
        <v>12378</v>
      </c>
      <c r="D388" s="62" t="s">
        <v>12010</v>
      </c>
      <c r="E388" s="64">
        <v>124.25</v>
      </c>
      <c r="F388" s="62" t="s">
        <v>12011</v>
      </c>
    </row>
    <row r="389" spans="1:6" ht="40.5" x14ac:dyDescent="0.25">
      <c r="A389" s="62">
        <v>5890</v>
      </c>
      <c r="B389" s="63" t="s">
        <v>12399</v>
      </c>
      <c r="C389" s="62" t="s">
        <v>12378</v>
      </c>
      <c r="D389" s="62" t="s">
        <v>12010</v>
      </c>
      <c r="E389" s="64">
        <v>197.68</v>
      </c>
      <c r="F389" s="62" t="s">
        <v>12011</v>
      </c>
    </row>
    <row r="390" spans="1:6" ht="40.5" x14ac:dyDescent="0.25">
      <c r="A390" s="62">
        <v>5894</v>
      </c>
      <c r="B390" s="63" t="s">
        <v>12400</v>
      </c>
      <c r="C390" s="62" t="s">
        <v>12378</v>
      </c>
      <c r="D390" s="62" t="s">
        <v>12010</v>
      </c>
      <c r="E390" s="64">
        <v>204.92</v>
      </c>
      <c r="F390" s="62" t="s">
        <v>12011</v>
      </c>
    </row>
    <row r="391" spans="1:6" ht="54" x14ac:dyDescent="0.25">
      <c r="A391" s="62">
        <v>5901</v>
      </c>
      <c r="B391" s="63" t="s">
        <v>12401</v>
      </c>
      <c r="C391" s="62" t="s">
        <v>12378</v>
      </c>
      <c r="D391" s="62" t="s">
        <v>12010</v>
      </c>
      <c r="E391" s="64">
        <v>312.02</v>
      </c>
      <c r="F391" s="62" t="s">
        <v>12011</v>
      </c>
    </row>
    <row r="392" spans="1:6" ht="40.5" x14ac:dyDescent="0.25">
      <c r="A392" s="62">
        <v>5909</v>
      </c>
      <c r="B392" s="63" t="s">
        <v>12402</v>
      </c>
      <c r="C392" s="62" t="s">
        <v>12378</v>
      </c>
      <c r="D392" s="62" t="s">
        <v>12379</v>
      </c>
      <c r="E392" s="64">
        <v>39.07</v>
      </c>
      <c r="F392" s="62" t="s">
        <v>12011</v>
      </c>
    </row>
    <row r="393" spans="1:6" ht="27" x14ac:dyDescent="0.25">
      <c r="A393" s="62">
        <v>5921</v>
      </c>
      <c r="B393" s="63" t="s">
        <v>12403</v>
      </c>
      <c r="C393" s="62" t="s">
        <v>12378</v>
      </c>
      <c r="D393" s="62" t="s">
        <v>12379</v>
      </c>
      <c r="E393" s="64">
        <v>5.97</v>
      </c>
      <c r="F393" s="62" t="s">
        <v>12011</v>
      </c>
    </row>
    <row r="394" spans="1:6" ht="54" x14ac:dyDescent="0.25">
      <c r="A394" s="62">
        <v>5928</v>
      </c>
      <c r="B394" s="63" t="s">
        <v>12404</v>
      </c>
      <c r="C394" s="62" t="s">
        <v>12378</v>
      </c>
      <c r="D394" s="62" t="s">
        <v>12010</v>
      </c>
      <c r="E394" s="64">
        <v>266.04000000000002</v>
      </c>
      <c r="F394" s="62" t="s">
        <v>12011</v>
      </c>
    </row>
    <row r="395" spans="1:6" ht="40.5" x14ac:dyDescent="0.25">
      <c r="A395" s="62">
        <v>5932</v>
      </c>
      <c r="B395" s="63" t="s">
        <v>12405</v>
      </c>
      <c r="C395" s="62" t="s">
        <v>12378</v>
      </c>
      <c r="D395" s="62" t="s">
        <v>12010</v>
      </c>
      <c r="E395" s="64">
        <v>240.02</v>
      </c>
      <c r="F395" s="62" t="s">
        <v>12011</v>
      </c>
    </row>
    <row r="396" spans="1:6" ht="40.5" x14ac:dyDescent="0.25">
      <c r="A396" s="62">
        <v>5940</v>
      </c>
      <c r="B396" s="63" t="s">
        <v>12406</v>
      </c>
      <c r="C396" s="62" t="s">
        <v>12378</v>
      </c>
      <c r="D396" s="62" t="s">
        <v>12010</v>
      </c>
      <c r="E396" s="64">
        <v>175.4</v>
      </c>
      <c r="F396" s="62" t="s">
        <v>12011</v>
      </c>
    </row>
    <row r="397" spans="1:6" ht="40.5" x14ac:dyDescent="0.25">
      <c r="A397" s="62">
        <v>5944</v>
      </c>
      <c r="B397" s="63" t="s">
        <v>12407</v>
      </c>
      <c r="C397" s="62" t="s">
        <v>12378</v>
      </c>
      <c r="D397" s="62" t="s">
        <v>12010</v>
      </c>
      <c r="E397" s="64">
        <v>215.11</v>
      </c>
      <c r="F397" s="62" t="s">
        <v>12011</v>
      </c>
    </row>
    <row r="398" spans="1:6" ht="40.5" x14ac:dyDescent="0.25">
      <c r="A398" s="62">
        <v>5953</v>
      </c>
      <c r="B398" s="63" t="s">
        <v>12408</v>
      </c>
      <c r="C398" s="62" t="s">
        <v>12378</v>
      </c>
      <c r="D398" s="62" t="s">
        <v>12010</v>
      </c>
      <c r="E398" s="64">
        <v>60.45</v>
      </c>
      <c r="F398" s="62" t="s">
        <v>12011</v>
      </c>
    </row>
    <row r="399" spans="1:6" ht="54" x14ac:dyDescent="0.25">
      <c r="A399" s="62">
        <v>6259</v>
      </c>
      <c r="B399" s="63" t="s">
        <v>12409</v>
      </c>
      <c r="C399" s="62" t="s">
        <v>12378</v>
      </c>
      <c r="D399" s="62" t="s">
        <v>12010</v>
      </c>
      <c r="E399" s="64">
        <v>253.53</v>
      </c>
      <c r="F399" s="62" t="s">
        <v>12011</v>
      </c>
    </row>
    <row r="400" spans="1:6" ht="40.5" x14ac:dyDescent="0.25">
      <c r="A400" s="62">
        <v>6879</v>
      </c>
      <c r="B400" s="63" t="s">
        <v>12410</v>
      </c>
      <c r="C400" s="62" t="s">
        <v>12378</v>
      </c>
      <c r="D400" s="62" t="s">
        <v>12010</v>
      </c>
      <c r="E400" s="64">
        <v>211.95</v>
      </c>
      <c r="F400" s="62" t="s">
        <v>12011</v>
      </c>
    </row>
    <row r="401" spans="1:6" ht="27" x14ac:dyDescent="0.25">
      <c r="A401" s="62">
        <v>7030</v>
      </c>
      <c r="B401" s="63" t="s">
        <v>12411</v>
      </c>
      <c r="C401" s="62" t="s">
        <v>12378</v>
      </c>
      <c r="D401" s="62" t="s">
        <v>12010</v>
      </c>
      <c r="E401" s="64">
        <v>288.06</v>
      </c>
      <c r="F401" s="62" t="s">
        <v>12011</v>
      </c>
    </row>
    <row r="402" spans="1:6" ht="54" x14ac:dyDescent="0.25">
      <c r="A402" s="62">
        <v>7042</v>
      </c>
      <c r="B402" s="63" t="s">
        <v>12412</v>
      </c>
      <c r="C402" s="62" t="s">
        <v>12378</v>
      </c>
      <c r="D402" s="62" t="s">
        <v>12010</v>
      </c>
      <c r="E402" s="64">
        <v>28.74</v>
      </c>
      <c r="F402" s="62" t="s">
        <v>12011</v>
      </c>
    </row>
    <row r="403" spans="1:6" ht="54" x14ac:dyDescent="0.25">
      <c r="A403" s="62">
        <v>7049</v>
      </c>
      <c r="B403" s="63" t="s">
        <v>12413</v>
      </c>
      <c r="C403" s="62" t="s">
        <v>12378</v>
      </c>
      <c r="D403" s="62" t="s">
        <v>12010</v>
      </c>
      <c r="E403" s="64">
        <v>225.7</v>
      </c>
      <c r="F403" s="62" t="s">
        <v>12011</v>
      </c>
    </row>
    <row r="404" spans="1:6" ht="54" x14ac:dyDescent="0.25">
      <c r="A404" s="62">
        <v>67826</v>
      </c>
      <c r="B404" s="63" t="s">
        <v>12414</v>
      </c>
      <c r="C404" s="62" t="s">
        <v>12378</v>
      </c>
      <c r="D404" s="62" t="s">
        <v>12010</v>
      </c>
      <c r="E404" s="64">
        <v>174.19</v>
      </c>
      <c r="F404" s="62" t="s">
        <v>12011</v>
      </c>
    </row>
    <row r="405" spans="1:6" ht="27" x14ac:dyDescent="0.25">
      <c r="A405" s="62">
        <v>73417</v>
      </c>
      <c r="B405" s="63" t="s">
        <v>12415</v>
      </c>
      <c r="C405" s="62" t="s">
        <v>12378</v>
      </c>
      <c r="D405" s="62" t="s">
        <v>12010</v>
      </c>
      <c r="E405" s="64">
        <v>203.67</v>
      </c>
      <c r="F405" s="62" t="s">
        <v>12011</v>
      </c>
    </row>
    <row r="406" spans="1:6" ht="40.5" x14ac:dyDescent="0.25">
      <c r="A406" s="62">
        <v>73436</v>
      </c>
      <c r="B406" s="63" t="s">
        <v>12416</v>
      </c>
      <c r="C406" s="62" t="s">
        <v>12378</v>
      </c>
      <c r="D406" s="62" t="s">
        <v>12010</v>
      </c>
      <c r="E406" s="64">
        <v>217</v>
      </c>
      <c r="F406" s="62" t="s">
        <v>12011</v>
      </c>
    </row>
    <row r="407" spans="1:6" ht="67.5" x14ac:dyDescent="0.25">
      <c r="A407" s="62">
        <v>73467</v>
      </c>
      <c r="B407" s="63" t="s">
        <v>12417</v>
      </c>
      <c r="C407" s="62" t="s">
        <v>12378</v>
      </c>
      <c r="D407" s="62" t="s">
        <v>12010</v>
      </c>
      <c r="E407" s="64">
        <v>166.04</v>
      </c>
      <c r="F407" s="62" t="s">
        <v>12011</v>
      </c>
    </row>
    <row r="408" spans="1:6" ht="40.5" x14ac:dyDescent="0.25">
      <c r="A408" s="62">
        <v>73536</v>
      </c>
      <c r="B408" s="63" t="s">
        <v>12418</v>
      </c>
      <c r="C408" s="62" t="s">
        <v>12378</v>
      </c>
      <c r="D408" s="62" t="s">
        <v>12010</v>
      </c>
      <c r="E408" s="64">
        <v>24.32</v>
      </c>
      <c r="F408" s="62" t="s">
        <v>12011</v>
      </c>
    </row>
    <row r="409" spans="1:6" ht="54" x14ac:dyDescent="0.25">
      <c r="A409" s="62">
        <v>83362</v>
      </c>
      <c r="B409" s="63" t="s">
        <v>12419</v>
      </c>
      <c r="C409" s="62" t="s">
        <v>12378</v>
      </c>
      <c r="D409" s="62" t="s">
        <v>12010</v>
      </c>
      <c r="E409" s="64">
        <v>262.10000000000002</v>
      </c>
      <c r="F409" s="62" t="s">
        <v>12011</v>
      </c>
    </row>
    <row r="410" spans="1:6" ht="40.5" x14ac:dyDescent="0.25">
      <c r="A410" s="62">
        <v>83765</v>
      </c>
      <c r="B410" s="63" t="s">
        <v>12420</v>
      </c>
      <c r="C410" s="62" t="s">
        <v>12378</v>
      </c>
      <c r="D410" s="62" t="s">
        <v>12010</v>
      </c>
      <c r="E410" s="64">
        <v>100.43</v>
      </c>
      <c r="F410" s="62" t="s">
        <v>12011</v>
      </c>
    </row>
    <row r="411" spans="1:6" ht="40.5" x14ac:dyDescent="0.25">
      <c r="A411" s="62">
        <v>87445</v>
      </c>
      <c r="B411" s="63" t="s">
        <v>12421</v>
      </c>
      <c r="C411" s="62" t="s">
        <v>12378</v>
      </c>
      <c r="D411" s="62" t="s">
        <v>12010</v>
      </c>
      <c r="E411" s="64">
        <v>5.53</v>
      </c>
      <c r="F411" s="62" t="s">
        <v>12011</v>
      </c>
    </row>
    <row r="412" spans="1:6" ht="40.5" x14ac:dyDescent="0.25">
      <c r="A412" s="62">
        <v>88386</v>
      </c>
      <c r="B412" s="63" t="s">
        <v>12422</v>
      </c>
      <c r="C412" s="62" t="s">
        <v>12378</v>
      </c>
      <c r="D412" s="62" t="s">
        <v>12010</v>
      </c>
      <c r="E412" s="64">
        <v>4.0199999999999996</v>
      </c>
      <c r="F412" s="62" t="s">
        <v>12011</v>
      </c>
    </row>
    <row r="413" spans="1:6" ht="40.5" x14ac:dyDescent="0.25">
      <c r="A413" s="62">
        <v>88393</v>
      </c>
      <c r="B413" s="63" t="s">
        <v>12423</v>
      </c>
      <c r="C413" s="62" t="s">
        <v>12378</v>
      </c>
      <c r="D413" s="62" t="s">
        <v>12010</v>
      </c>
      <c r="E413" s="64">
        <v>5.46</v>
      </c>
      <c r="F413" s="62" t="s">
        <v>12011</v>
      </c>
    </row>
    <row r="414" spans="1:6" ht="40.5" x14ac:dyDescent="0.25">
      <c r="A414" s="62">
        <v>88399</v>
      </c>
      <c r="B414" s="63" t="s">
        <v>12424</v>
      </c>
      <c r="C414" s="62" t="s">
        <v>12378</v>
      </c>
      <c r="D414" s="62" t="s">
        <v>12010</v>
      </c>
      <c r="E414" s="64">
        <v>3.04</v>
      </c>
      <c r="F414" s="62" t="s">
        <v>12011</v>
      </c>
    </row>
    <row r="415" spans="1:6" ht="40.5" x14ac:dyDescent="0.25">
      <c r="A415" s="62">
        <v>88418</v>
      </c>
      <c r="B415" s="63" t="s">
        <v>12425</v>
      </c>
      <c r="C415" s="62" t="s">
        <v>12378</v>
      </c>
      <c r="D415" s="62" t="s">
        <v>12010</v>
      </c>
      <c r="E415" s="64">
        <v>12.88</v>
      </c>
      <c r="F415" s="62" t="s">
        <v>12011</v>
      </c>
    </row>
    <row r="416" spans="1:6" ht="40.5" x14ac:dyDescent="0.25">
      <c r="A416" s="62">
        <v>88433</v>
      </c>
      <c r="B416" s="63" t="s">
        <v>12426</v>
      </c>
      <c r="C416" s="62" t="s">
        <v>12378</v>
      </c>
      <c r="D416" s="62" t="s">
        <v>12010</v>
      </c>
      <c r="E416" s="64">
        <v>16.84</v>
      </c>
      <c r="F416" s="62" t="s">
        <v>12011</v>
      </c>
    </row>
    <row r="417" spans="1:6" ht="40.5" x14ac:dyDescent="0.25">
      <c r="A417" s="62">
        <v>88830</v>
      </c>
      <c r="B417" s="63" t="s">
        <v>12427</v>
      </c>
      <c r="C417" s="62" t="s">
        <v>12378</v>
      </c>
      <c r="D417" s="62" t="s">
        <v>12010</v>
      </c>
      <c r="E417" s="64">
        <v>1.55</v>
      </c>
      <c r="F417" s="62" t="s">
        <v>12011</v>
      </c>
    </row>
    <row r="418" spans="1:6" ht="27" x14ac:dyDescent="0.25">
      <c r="A418" s="62">
        <v>88843</v>
      </c>
      <c r="B418" s="63" t="s">
        <v>12428</v>
      </c>
      <c r="C418" s="62" t="s">
        <v>12378</v>
      </c>
      <c r="D418" s="62" t="s">
        <v>12010</v>
      </c>
      <c r="E418" s="64">
        <v>214.01</v>
      </c>
      <c r="F418" s="62" t="s">
        <v>12011</v>
      </c>
    </row>
    <row r="419" spans="1:6" ht="40.5" x14ac:dyDescent="0.25">
      <c r="A419" s="62">
        <v>88907</v>
      </c>
      <c r="B419" s="63" t="s">
        <v>12429</v>
      </c>
      <c r="C419" s="62" t="s">
        <v>12378</v>
      </c>
      <c r="D419" s="62" t="s">
        <v>12010</v>
      </c>
      <c r="E419" s="64">
        <v>254.59</v>
      </c>
      <c r="F419" s="62" t="s">
        <v>12011</v>
      </c>
    </row>
    <row r="420" spans="1:6" ht="40.5" x14ac:dyDescent="0.25">
      <c r="A420" s="62">
        <v>89021</v>
      </c>
      <c r="B420" s="63" t="s">
        <v>12430</v>
      </c>
      <c r="C420" s="62" t="s">
        <v>12378</v>
      </c>
      <c r="D420" s="62" t="s">
        <v>12010</v>
      </c>
      <c r="E420" s="64">
        <v>2.0099999999999998</v>
      </c>
      <c r="F420" s="62" t="s">
        <v>12011</v>
      </c>
    </row>
    <row r="421" spans="1:6" ht="27" x14ac:dyDescent="0.25">
      <c r="A421" s="62">
        <v>89028</v>
      </c>
      <c r="B421" s="63" t="s">
        <v>12431</v>
      </c>
      <c r="C421" s="62" t="s">
        <v>12378</v>
      </c>
      <c r="D421" s="62" t="s">
        <v>12010</v>
      </c>
      <c r="E421" s="64">
        <v>267.19</v>
      </c>
      <c r="F421" s="62" t="s">
        <v>12011</v>
      </c>
    </row>
    <row r="422" spans="1:6" ht="27" x14ac:dyDescent="0.25">
      <c r="A422" s="62">
        <v>89032</v>
      </c>
      <c r="B422" s="63" t="s">
        <v>12432</v>
      </c>
      <c r="C422" s="62" t="s">
        <v>12378</v>
      </c>
      <c r="D422" s="62" t="s">
        <v>12010</v>
      </c>
      <c r="E422" s="64">
        <v>192.59</v>
      </c>
      <c r="F422" s="62" t="s">
        <v>12011</v>
      </c>
    </row>
    <row r="423" spans="1:6" ht="27" x14ac:dyDescent="0.25">
      <c r="A423" s="62">
        <v>89035</v>
      </c>
      <c r="B423" s="63" t="s">
        <v>12433</v>
      </c>
      <c r="C423" s="62" t="s">
        <v>12378</v>
      </c>
      <c r="D423" s="62" t="s">
        <v>12010</v>
      </c>
      <c r="E423" s="64">
        <v>133.13999999999999</v>
      </c>
      <c r="F423" s="62" t="s">
        <v>12011</v>
      </c>
    </row>
    <row r="424" spans="1:6" ht="40.5" x14ac:dyDescent="0.25">
      <c r="A424" s="62">
        <v>89225</v>
      </c>
      <c r="B424" s="63" t="s">
        <v>12434</v>
      </c>
      <c r="C424" s="62" t="s">
        <v>12378</v>
      </c>
      <c r="D424" s="62" t="s">
        <v>12010</v>
      </c>
      <c r="E424" s="64">
        <v>4.58</v>
      </c>
      <c r="F424" s="62" t="s">
        <v>12011</v>
      </c>
    </row>
    <row r="425" spans="1:6" ht="27" x14ac:dyDescent="0.25">
      <c r="A425" s="62">
        <v>89234</v>
      </c>
      <c r="B425" s="63" t="s">
        <v>12435</v>
      </c>
      <c r="C425" s="62" t="s">
        <v>12378</v>
      </c>
      <c r="D425" s="62" t="s">
        <v>12010</v>
      </c>
      <c r="E425" s="64">
        <v>580.15</v>
      </c>
      <c r="F425" s="62" t="s">
        <v>12011</v>
      </c>
    </row>
    <row r="426" spans="1:6" ht="27" x14ac:dyDescent="0.25">
      <c r="A426" s="62">
        <v>89242</v>
      </c>
      <c r="B426" s="63" t="s">
        <v>12436</v>
      </c>
      <c r="C426" s="62" t="s">
        <v>12378</v>
      </c>
      <c r="D426" s="62" t="s">
        <v>12010</v>
      </c>
      <c r="E426" s="65">
        <v>1369.45</v>
      </c>
      <c r="F426" s="62" t="s">
        <v>12011</v>
      </c>
    </row>
    <row r="427" spans="1:6" ht="27" x14ac:dyDescent="0.25">
      <c r="A427" s="62">
        <v>89250</v>
      </c>
      <c r="B427" s="63" t="s">
        <v>12437</v>
      </c>
      <c r="C427" s="62" t="s">
        <v>12378</v>
      </c>
      <c r="D427" s="62" t="s">
        <v>12010</v>
      </c>
      <c r="E427" s="65">
        <v>1186.1400000000001</v>
      </c>
      <c r="F427" s="62" t="s">
        <v>12011</v>
      </c>
    </row>
    <row r="428" spans="1:6" ht="40.5" x14ac:dyDescent="0.25">
      <c r="A428" s="62">
        <v>89257</v>
      </c>
      <c r="B428" s="63" t="s">
        <v>12438</v>
      </c>
      <c r="C428" s="62" t="s">
        <v>12378</v>
      </c>
      <c r="D428" s="62" t="s">
        <v>12010</v>
      </c>
      <c r="E428" s="64">
        <v>327.8</v>
      </c>
      <c r="F428" s="62" t="s">
        <v>12011</v>
      </c>
    </row>
    <row r="429" spans="1:6" ht="40.5" x14ac:dyDescent="0.25">
      <c r="A429" s="62">
        <v>89272</v>
      </c>
      <c r="B429" s="63" t="s">
        <v>12439</v>
      </c>
      <c r="C429" s="62" t="s">
        <v>12378</v>
      </c>
      <c r="D429" s="62" t="s">
        <v>12010</v>
      </c>
      <c r="E429" s="64">
        <v>191.16</v>
      </c>
      <c r="F429" s="62" t="s">
        <v>12011</v>
      </c>
    </row>
    <row r="430" spans="1:6" ht="40.5" x14ac:dyDescent="0.25">
      <c r="A430" s="62">
        <v>89278</v>
      </c>
      <c r="B430" s="63" t="s">
        <v>12440</v>
      </c>
      <c r="C430" s="62" t="s">
        <v>12378</v>
      </c>
      <c r="D430" s="62" t="s">
        <v>12010</v>
      </c>
      <c r="E430" s="64">
        <v>12.74</v>
      </c>
      <c r="F430" s="62" t="s">
        <v>12011</v>
      </c>
    </row>
    <row r="431" spans="1:6" ht="27" x14ac:dyDescent="0.25">
      <c r="A431" s="62">
        <v>89843</v>
      </c>
      <c r="B431" s="63" t="s">
        <v>12441</v>
      </c>
      <c r="C431" s="62" t="s">
        <v>12378</v>
      </c>
      <c r="D431" s="62" t="s">
        <v>12010</v>
      </c>
      <c r="E431" s="64">
        <v>210.74</v>
      </c>
      <c r="F431" s="62" t="s">
        <v>12011</v>
      </c>
    </row>
    <row r="432" spans="1:6" ht="54" x14ac:dyDescent="0.25">
      <c r="A432" s="62">
        <v>89876</v>
      </c>
      <c r="B432" s="63" t="s">
        <v>12442</v>
      </c>
      <c r="C432" s="62" t="s">
        <v>12378</v>
      </c>
      <c r="D432" s="62" t="s">
        <v>12010</v>
      </c>
      <c r="E432" s="64">
        <v>314.87</v>
      </c>
      <c r="F432" s="62" t="s">
        <v>12011</v>
      </c>
    </row>
    <row r="433" spans="1:6" ht="54" x14ac:dyDescent="0.25">
      <c r="A433" s="62">
        <v>89883</v>
      </c>
      <c r="B433" s="63" t="s">
        <v>12443</v>
      </c>
      <c r="C433" s="62" t="s">
        <v>12378</v>
      </c>
      <c r="D433" s="62" t="s">
        <v>12010</v>
      </c>
      <c r="E433" s="64">
        <v>350.85</v>
      </c>
      <c r="F433" s="62" t="s">
        <v>12011</v>
      </c>
    </row>
    <row r="434" spans="1:6" ht="27" x14ac:dyDescent="0.25">
      <c r="A434" s="62">
        <v>90586</v>
      </c>
      <c r="B434" s="63" t="s">
        <v>12444</v>
      </c>
      <c r="C434" s="62" t="s">
        <v>12378</v>
      </c>
      <c r="D434" s="62" t="s">
        <v>12010</v>
      </c>
      <c r="E434" s="64">
        <v>1.26</v>
      </c>
      <c r="F434" s="62" t="s">
        <v>12011</v>
      </c>
    </row>
    <row r="435" spans="1:6" ht="27" x14ac:dyDescent="0.25">
      <c r="A435" s="62">
        <v>90625</v>
      </c>
      <c r="B435" s="63" t="s">
        <v>12445</v>
      </c>
      <c r="C435" s="62" t="s">
        <v>12378</v>
      </c>
      <c r="D435" s="62" t="s">
        <v>12010</v>
      </c>
      <c r="E435" s="64">
        <v>5.72</v>
      </c>
      <c r="F435" s="62" t="s">
        <v>12011</v>
      </c>
    </row>
    <row r="436" spans="1:6" ht="40.5" x14ac:dyDescent="0.25">
      <c r="A436" s="62">
        <v>90631</v>
      </c>
      <c r="B436" s="63" t="s">
        <v>12446</v>
      </c>
      <c r="C436" s="62" t="s">
        <v>12378</v>
      </c>
      <c r="D436" s="62" t="s">
        <v>12010</v>
      </c>
      <c r="E436" s="64">
        <v>143.31</v>
      </c>
      <c r="F436" s="62" t="s">
        <v>12011</v>
      </c>
    </row>
    <row r="437" spans="1:6" ht="54" x14ac:dyDescent="0.25">
      <c r="A437" s="62">
        <v>90637</v>
      </c>
      <c r="B437" s="63" t="s">
        <v>12447</v>
      </c>
      <c r="C437" s="62" t="s">
        <v>12378</v>
      </c>
      <c r="D437" s="62" t="s">
        <v>12010</v>
      </c>
      <c r="E437" s="64">
        <v>13.09</v>
      </c>
      <c r="F437" s="62" t="s">
        <v>12011</v>
      </c>
    </row>
    <row r="438" spans="1:6" ht="40.5" x14ac:dyDescent="0.25">
      <c r="A438" s="62">
        <v>90643</v>
      </c>
      <c r="B438" s="63" t="s">
        <v>12448</v>
      </c>
      <c r="C438" s="62" t="s">
        <v>12378</v>
      </c>
      <c r="D438" s="62" t="s">
        <v>12010</v>
      </c>
      <c r="E438" s="64">
        <v>26.63</v>
      </c>
      <c r="F438" s="62" t="s">
        <v>12011</v>
      </c>
    </row>
    <row r="439" spans="1:6" ht="40.5" x14ac:dyDescent="0.25">
      <c r="A439" s="62">
        <v>90650</v>
      </c>
      <c r="B439" s="63" t="s">
        <v>12449</v>
      </c>
      <c r="C439" s="62" t="s">
        <v>12378</v>
      </c>
      <c r="D439" s="62" t="s">
        <v>12010</v>
      </c>
      <c r="E439" s="64">
        <v>8.6</v>
      </c>
      <c r="F439" s="62" t="s">
        <v>12011</v>
      </c>
    </row>
    <row r="440" spans="1:6" ht="27" x14ac:dyDescent="0.25">
      <c r="A440" s="62">
        <v>90656</v>
      </c>
      <c r="B440" s="63" t="s">
        <v>12450</v>
      </c>
      <c r="C440" s="62" t="s">
        <v>12378</v>
      </c>
      <c r="D440" s="62" t="s">
        <v>12010</v>
      </c>
      <c r="E440" s="64">
        <v>12.97</v>
      </c>
      <c r="F440" s="62" t="s">
        <v>12011</v>
      </c>
    </row>
    <row r="441" spans="1:6" ht="27" x14ac:dyDescent="0.25">
      <c r="A441" s="62">
        <v>90662</v>
      </c>
      <c r="B441" s="63" t="s">
        <v>12451</v>
      </c>
      <c r="C441" s="62" t="s">
        <v>12378</v>
      </c>
      <c r="D441" s="62" t="s">
        <v>12010</v>
      </c>
      <c r="E441" s="64">
        <v>13.58</v>
      </c>
      <c r="F441" s="62" t="s">
        <v>12011</v>
      </c>
    </row>
    <row r="442" spans="1:6" ht="54" x14ac:dyDescent="0.25">
      <c r="A442" s="62">
        <v>90668</v>
      </c>
      <c r="B442" s="63" t="s">
        <v>12452</v>
      </c>
      <c r="C442" s="62" t="s">
        <v>12378</v>
      </c>
      <c r="D442" s="62" t="s">
        <v>12010</v>
      </c>
      <c r="E442" s="64">
        <v>28.8</v>
      </c>
      <c r="F442" s="62" t="s">
        <v>12011</v>
      </c>
    </row>
    <row r="443" spans="1:6" ht="67.5" x14ac:dyDescent="0.25">
      <c r="A443" s="62">
        <v>90674</v>
      </c>
      <c r="B443" s="63" t="s">
        <v>12453</v>
      </c>
      <c r="C443" s="62" t="s">
        <v>12378</v>
      </c>
      <c r="D443" s="62" t="s">
        <v>12010</v>
      </c>
      <c r="E443" s="64">
        <v>682.66</v>
      </c>
      <c r="F443" s="62" t="s">
        <v>12011</v>
      </c>
    </row>
    <row r="444" spans="1:6" ht="54" x14ac:dyDescent="0.25">
      <c r="A444" s="62">
        <v>90680</v>
      </c>
      <c r="B444" s="63" t="s">
        <v>12454</v>
      </c>
      <c r="C444" s="62" t="s">
        <v>12378</v>
      </c>
      <c r="D444" s="62" t="s">
        <v>12010</v>
      </c>
      <c r="E444" s="64">
        <v>397.44</v>
      </c>
      <c r="F444" s="62" t="s">
        <v>12011</v>
      </c>
    </row>
    <row r="445" spans="1:6" ht="40.5" x14ac:dyDescent="0.25">
      <c r="A445" s="62">
        <v>90686</v>
      </c>
      <c r="B445" s="63" t="s">
        <v>12455</v>
      </c>
      <c r="C445" s="62" t="s">
        <v>12378</v>
      </c>
      <c r="D445" s="62" t="s">
        <v>12010</v>
      </c>
      <c r="E445" s="64">
        <v>153.49</v>
      </c>
      <c r="F445" s="62" t="s">
        <v>12011</v>
      </c>
    </row>
    <row r="446" spans="1:6" ht="40.5" x14ac:dyDescent="0.25">
      <c r="A446" s="62">
        <v>90692</v>
      </c>
      <c r="B446" s="63" t="s">
        <v>12456</v>
      </c>
      <c r="C446" s="62" t="s">
        <v>12378</v>
      </c>
      <c r="D446" s="62" t="s">
        <v>12010</v>
      </c>
      <c r="E446" s="64">
        <v>114</v>
      </c>
      <c r="F446" s="62" t="s">
        <v>12011</v>
      </c>
    </row>
    <row r="447" spans="1:6" ht="40.5" x14ac:dyDescent="0.25">
      <c r="A447" s="62">
        <v>90964</v>
      </c>
      <c r="B447" s="63" t="s">
        <v>12457</v>
      </c>
      <c r="C447" s="62" t="s">
        <v>12378</v>
      </c>
      <c r="D447" s="62" t="s">
        <v>12379</v>
      </c>
      <c r="E447" s="64">
        <v>28.74</v>
      </c>
      <c r="F447" s="62" t="s">
        <v>12011</v>
      </c>
    </row>
    <row r="448" spans="1:6" ht="40.5" x14ac:dyDescent="0.25">
      <c r="A448" s="62">
        <v>90972</v>
      </c>
      <c r="B448" s="63" t="s">
        <v>12458</v>
      </c>
      <c r="C448" s="62" t="s">
        <v>12378</v>
      </c>
      <c r="D448" s="62" t="s">
        <v>12010</v>
      </c>
      <c r="E448" s="64">
        <v>78.22</v>
      </c>
      <c r="F448" s="62" t="s">
        <v>12011</v>
      </c>
    </row>
    <row r="449" spans="1:6" ht="40.5" x14ac:dyDescent="0.25">
      <c r="A449" s="62">
        <v>90979</v>
      </c>
      <c r="B449" s="63" t="s">
        <v>12459</v>
      </c>
      <c r="C449" s="62" t="s">
        <v>12378</v>
      </c>
      <c r="D449" s="62" t="s">
        <v>12010</v>
      </c>
      <c r="E449" s="64">
        <v>202.24</v>
      </c>
      <c r="F449" s="62" t="s">
        <v>12011</v>
      </c>
    </row>
    <row r="450" spans="1:6" ht="40.5" x14ac:dyDescent="0.25">
      <c r="A450" s="62">
        <v>90991</v>
      </c>
      <c r="B450" s="63" t="s">
        <v>12460</v>
      </c>
      <c r="C450" s="62" t="s">
        <v>12378</v>
      </c>
      <c r="D450" s="62" t="s">
        <v>12010</v>
      </c>
      <c r="E450" s="64">
        <v>208.57</v>
      </c>
      <c r="F450" s="62" t="s">
        <v>12011</v>
      </c>
    </row>
    <row r="451" spans="1:6" ht="40.5" x14ac:dyDescent="0.25">
      <c r="A451" s="62">
        <v>90999</v>
      </c>
      <c r="B451" s="63" t="s">
        <v>12461</v>
      </c>
      <c r="C451" s="62" t="s">
        <v>12378</v>
      </c>
      <c r="D451" s="62" t="s">
        <v>12010</v>
      </c>
      <c r="E451" s="64">
        <v>104.07</v>
      </c>
      <c r="F451" s="62" t="s">
        <v>12011</v>
      </c>
    </row>
    <row r="452" spans="1:6" ht="40.5" x14ac:dyDescent="0.25">
      <c r="A452" s="62">
        <v>91031</v>
      </c>
      <c r="B452" s="63" t="s">
        <v>12462</v>
      </c>
      <c r="C452" s="62" t="s">
        <v>12378</v>
      </c>
      <c r="D452" s="62" t="s">
        <v>12010</v>
      </c>
      <c r="E452" s="64">
        <v>251.25</v>
      </c>
      <c r="F452" s="62" t="s">
        <v>12011</v>
      </c>
    </row>
    <row r="453" spans="1:6" ht="40.5" x14ac:dyDescent="0.25">
      <c r="A453" s="62">
        <v>91277</v>
      </c>
      <c r="B453" s="63" t="s">
        <v>12463</v>
      </c>
      <c r="C453" s="62" t="s">
        <v>12378</v>
      </c>
      <c r="D453" s="62" t="s">
        <v>12010</v>
      </c>
      <c r="E453" s="64">
        <v>11.25</v>
      </c>
      <c r="F453" s="62" t="s">
        <v>12011</v>
      </c>
    </row>
    <row r="454" spans="1:6" ht="54" x14ac:dyDescent="0.25">
      <c r="A454" s="62">
        <v>91283</v>
      </c>
      <c r="B454" s="63" t="s">
        <v>12464</v>
      </c>
      <c r="C454" s="62" t="s">
        <v>12378</v>
      </c>
      <c r="D454" s="62" t="s">
        <v>12010</v>
      </c>
      <c r="E454" s="64">
        <v>11.76</v>
      </c>
      <c r="F454" s="62" t="s">
        <v>12011</v>
      </c>
    </row>
    <row r="455" spans="1:6" ht="54" x14ac:dyDescent="0.25">
      <c r="A455" s="62">
        <v>91386</v>
      </c>
      <c r="B455" s="63" t="s">
        <v>12465</v>
      </c>
      <c r="C455" s="62" t="s">
        <v>12378</v>
      </c>
      <c r="D455" s="62" t="s">
        <v>12010</v>
      </c>
      <c r="E455" s="64">
        <v>255.69</v>
      </c>
      <c r="F455" s="62" t="s">
        <v>12011</v>
      </c>
    </row>
    <row r="456" spans="1:6" ht="27" x14ac:dyDescent="0.25">
      <c r="A456" s="62">
        <v>91533</v>
      </c>
      <c r="B456" s="63" t="s">
        <v>12466</v>
      </c>
      <c r="C456" s="62" t="s">
        <v>12378</v>
      </c>
      <c r="D456" s="62" t="s">
        <v>12010</v>
      </c>
      <c r="E456" s="64">
        <v>36.950000000000003</v>
      </c>
      <c r="F456" s="62" t="s">
        <v>12011</v>
      </c>
    </row>
    <row r="457" spans="1:6" ht="54" x14ac:dyDescent="0.25">
      <c r="A457" s="62">
        <v>91634</v>
      </c>
      <c r="B457" s="63" t="s">
        <v>12467</v>
      </c>
      <c r="C457" s="62" t="s">
        <v>12378</v>
      </c>
      <c r="D457" s="62" t="s">
        <v>12010</v>
      </c>
      <c r="E457" s="64">
        <v>225.7</v>
      </c>
      <c r="F457" s="62" t="s">
        <v>12011</v>
      </c>
    </row>
    <row r="458" spans="1:6" ht="54" x14ac:dyDescent="0.25">
      <c r="A458" s="62">
        <v>91645</v>
      </c>
      <c r="B458" s="63" t="s">
        <v>12468</v>
      </c>
      <c r="C458" s="62" t="s">
        <v>12378</v>
      </c>
      <c r="D458" s="62" t="s">
        <v>12010</v>
      </c>
      <c r="E458" s="64">
        <v>464</v>
      </c>
      <c r="F458" s="62" t="s">
        <v>12011</v>
      </c>
    </row>
    <row r="459" spans="1:6" ht="27" x14ac:dyDescent="0.25">
      <c r="A459" s="62">
        <v>91692</v>
      </c>
      <c r="B459" s="63" t="s">
        <v>12469</v>
      </c>
      <c r="C459" s="62" t="s">
        <v>12378</v>
      </c>
      <c r="D459" s="62" t="s">
        <v>12010</v>
      </c>
      <c r="E459" s="64">
        <v>29.01</v>
      </c>
      <c r="F459" s="62" t="s">
        <v>12011</v>
      </c>
    </row>
    <row r="460" spans="1:6" ht="27" x14ac:dyDescent="0.25">
      <c r="A460" s="62">
        <v>92043</v>
      </c>
      <c r="B460" s="63" t="s">
        <v>12470</v>
      </c>
      <c r="C460" s="62" t="s">
        <v>12378</v>
      </c>
      <c r="D460" s="62" t="s">
        <v>12010</v>
      </c>
      <c r="E460" s="64">
        <v>12.65</v>
      </c>
      <c r="F460" s="62" t="s">
        <v>12011</v>
      </c>
    </row>
    <row r="461" spans="1:6" ht="67.5" x14ac:dyDescent="0.25">
      <c r="A461" s="62">
        <v>92106</v>
      </c>
      <c r="B461" s="63" t="s">
        <v>12471</v>
      </c>
      <c r="C461" s="62" t="s">
        <v>12378</v>
      </c>
      <c r="D461" s="62" t="s">
        <v>12010</v>
      </c>
      <c r="E461" s="64">
        <v>330.84</v>
      </c>
      <c r="F461" s="62" t="s">
        <v>12011</v>
      </c>
    </row>
    <row r="462" spans="1:6" ht="40.5" x14ac:dyDescent="0.25">
      <c r="A462" s="62">
        <v>92112</v>
      </c>
      <c r="B462" s="63" t="s">
        <v>12472</v>
      </c>
      <c r="C462" s="62" t="s">
        <v>12378</v>
      </c>
      <c r="D462" s="62" t="s">
        <v>12010</v>
      </c>
      <c r="E462" s="64">
        <v>2.61</v>
      </c>
      <c r="F462" s="62" t="s">
        <v>12011</v>
      </c>
    </row>
    <row r="463" spans="1:6" ht="27" x14ac:dyDescent="0.25">
      <c r="A463" s="62">
        <v>92118</v>
      </c>
      <c r="B463" s="63" t="s">
        <v>12473</v>
      </c>
      <c r="C463" s="62" t="s">
        <v>12378</v>
      </c>
      <c r="D463" s="62" t="s">
        <v>12010</v>
      </c>
      <c r="E463" s="64">
        <v>0.24</v>
      </c>
      <c r="F463" s="62" t="s">
        <v>12011</v>
      </c>
    </row>
    <row r="464" spans="1:6" ht="27" x14ac:dyDescent="0.25">
      <c r="A464" s="62">
        <v>92138</v>
      </c>
      <c r="B464" s="63" t="s">
        <v>12474</v>
      </c>
      <c r="C464" s="62" t="s">
        <v>12378</v>
      </c>
      <c r="D464" s="62" t="s">
        <v>12010</v>
      </c>
      <c r="E464" s="64">
        <v>93.08</v>
      </c>
      <c r="F464" s="62" t="s">
        <v>12011</v>
      </c>
    </row>
    <row r="465" spans="1:6" ht="40.5" x14ac:dyDescent="0.25">
      <c r="A465" s="62">
        <v>92145</v>
      </c>
      <c r="B465" s="63" t="s">
        <v>12475</v>
      </c>
      <c r="C465" s="62" t="s">
        <v>12378</v>
      </c>
      <c r="D465" s="62" t="s">
        <v>12010</v>
      </c>
      <c r="E465" s="64">
        <v>82.11</v>
      </c>
      <c r="F465" s="62" t="s">
        <v>12011</v>
      </c>
    </row>
    <row r="466" spans="1:6" ht="54" x14ac:dyDescent="0.25">
      <c r="A466" s="62">
        <v>92242</v>
      </c>
      <c r="B466" s="63" t="s">
        <v>12476</v>
      </c>
      <c r="C466" s="62" t="s">
        <v>12378</v>
      </c>
      <c r="D466" s="62" t="s">
        <v>12010</v>
      </c>
      <c r="E466" s="64">
        <v>408.87</v>
      </c>
      <c r="F466" s="62" t="s">
        <v>12011</v>
      </c>
    </row>
    <row r="467" spans="1:6" ht="27" x14ac:dyDescent="0.25">
      <c r="A467" s="62">
        <v>92716</v>
      </c>
      <c r="B467" s="63" t="s">
        <v>12477</v>
      </c>
      <c r="C467" s="62" t="s">
        <v>12378</v>
      </c>
      <c r="D467" s="62" t="s">
        <v>12010</v>
      </c>
      <c r="E467" s="64">
        <v>20.81</v>
      </c>
      <c r="F467" s="62" t="s">
        <v>12011</v>
      </c>
    </row>
    <row r="468" spans="1:6" ht="27" x14ac:dyDescent="0.25">
      <c r="A468" s="62">
        <v>92960</v>
      </c>
      <c r="B468" s="63" t="s">
        <v>12478</v>
      </c>
      <c r="C468" s="62" t="s">
        <v>12378</v>
      </c>
      <c r="D468" s="62" t="s">
        <v>12010</v>
      </c>
      <c r="E468" s="64">
        <v>20.010000000000002</v>
      </c>
      <c r="F468" s="62" t="s">
        <v>12011</v>
      </c>
    </row>
    <row r="469" spans="1:6" ht="27" x14ac:dyDescent="0.25">
      <c r="A469" s="62">
        <v>92966</v>
      </c>
      <c r="B469" s="63" t="s">
        <v>12479</v>
      </c>
      <c r="C469" s="62" t="s">
        <v>12378</v>
      </c>
      <c r="D469" s="62" t="s">
        <v>12010</v>
      </c>
      <c r="E469" s="64">
        <v>26.69</v>
      </c>
      <c r="F469" s="62" t="s">
        <v>12011</v>
      </c>
    </row>
    <row r="470" spans="1:6" ht="67.5" x14ac:dyDescent="0.25">
      <c r="A470" s="62">
        <v>93224</v>
      </c>
      <c r="B470" s="63" t="s">
        <v>12480</v>
      </c>
      <c r="C470" s="62" t="s">
        <v>12378</v>
      </c>
      <c r="D470" s="62" t="s">
        <v>12010</v>
      </c>
      <c r="E470" s="65">
        <v>1013.81</v>
      </c>
      <c r="F470" s="62" t="s">
        <v>12011</v>
      </c>
    </row>
    <row r="471" spans="1:6" ht="40.5" x14ac:dyDescent="0.25">
      <c r="A471" s="62">
        <v>93233</v>
      </c>
      <c r="B471" s="63" t="s">
        <v>12481</v>
      </c>
      <c r="C471" s="62" t="s">
        <v>12378</v>
      </c>
      <c r="D471" s="62" t="s">
        <v>12010</v>
      </c>
      <c r="E471" s="64">
        <v>10.76</v>
      </c>
      <c r="F471" s="62" t="s">
        <v>12011</v>
      </c>
    </row>
    <row r="472" spans="1:6" ht="27" x14ac:dyDescent="0.25">
      <c r="A472" s="62">
        <v>93272</v>
      </c>
      <c r="B472" s="63" t="s">
        <v>12482</v>
      </c>
      <c r="C472" s="62" t="s">
        <v>12378</v>
      </c>
      <c r="D472" s="62" t="s">
        <v>12010</v>
      </c>
      <c r="E472" s="64">
        <v>124.63</v>
      </c>
      <c r="F472" s="62" t="s">
        <v>12011</v>
      </c>
    </row>
    <row r="473" spans="1:6" ht="27" x14ac:dyDescent="0.25">
      <c r="A473" s="62">
        <v>93281</v>
      </c>
      <c r="B473" s="63" t="s">
        <v>12483</v>
      </c>
      <c r="C473" s="62" t="s">
        <v>12378</v>
      </c>
      <c r="D473" s="62" t="s">
        <v>12010</v>
      </c>
      <c r="E473" s="64">
        <v>24.65</v>
      </c>
      <c r="F473" s="62" t="s">
        <v>12011</v>
      </c>
    </row>
    <row r="474" spans="1:6" ht="40.5" x14ac:dyDescent="0.25">
      <c r="A474" s="62">
        <v>93287</v>
      </c>
      <c r="B474" s="63" t="s">
        <v>12484</v>
      </c>
      <c r="C474" s="62" t="s">
        <v>12378</v>
      </c>
      <c r="D474" s="62" t="s">
        <v>12010</v>
      </c>
      <c r="E474" s="64">
        <v>293.23</v>
      </c>
      <c r="F474" s="62" t="s">
        <v>12011</v>
      </c>
    </row>
    <row r="475" spans="1:6" ht="54" x14ac:dyDescent="0.25">
      <c r="A475" s="62">
        <v>93402</v>
      </c>
      <c r="B475" s="63" t="s">
        <v>12485</v>
      </c>
      <c r="C475" s="62" t="s">
        <v>12378</v>
      </c>
      <c r="D475" s="62" t="s">
        <v>12010</v>
      </c>
      <c r="E475" s="64">
        <v>260.97000000000003</v>
      </c>
      <c r="F475" s="62" t="s">
        <v>12011</v>
      </c>
    </row>
    <row r="476" spans="1:6" ht="67.5" x14ac:dyDescent="0.25">
      <c r="A476" s="62">
        <v>93408</v>
      </c>
      <c r="B476" s="63" t="s">
        <v>12486</v>
      </c>
      <c r="C476" s="62" t="s">
        <v>12378</v>
      </c>
      <c r="D476" s="62" t="s">
        <v>12010</v>
      </c>
      <c r="E476" s="64">
        <v>93.69</v>
      </c>
      <c r="F476" s="62" t="s">
        <v>12011</v>
      </c>
    </row>
    <row r="477" spans="1:6" ht="27" x14ac:dyDescent="0.25">
      <c r="A477" s="62">
        <v>93415</v>
      </c>
      <c r="B477" s="63" t="s">
        <v>12487</v>
      </c>
      <c r="C477" s="62" t="s">
        <v>12378</v>
      </c>
      <c r="D477" s="62" t="s">
        <v>12010</v>
      </c>
      <c r="E477" s="64">
        <v>17.8</v>
      </c>
      <c r="F477" s="62" t="s">
        <v>12011</v>
      </c>
    </row>
    <row r="478" spans="1:6" ht="27" x14ac:dyDescent="0.25">
      <c r="A478" s="62">
        <v>93421</v>
      </c>
      <c r="B478" s="63" t="s">
        <v>12488</v>
      </c>
      <c r="C478" s="62" t="s">
        <v>12378</v>
      </c>
      <c r="D478" s="62" t="s">
        <v>12010</v>
      </c>
      <c r="E478" s="64">
        <v>80.05</v>
      </c>
      <c r="F478" s="62" t="s">
        <v>12011</v>
      </c>
    </row>
    <row r="479" spans="1:6" ht="27" x14ac:dyDescent="0.25">
      <c r="A479" s="62">
        <v>93427</v>
      </c>
      <c r="B479" s="63" t="s">
        <v>12489</v>
      </c>
      <c r="C479" s="62" t="s">
        <v>12378</v>
      </c>
      <c r="D479" s="62" t="s">
        <v>12010</v>
      </c>
      <c r="E479" s="64">
        <v>184.09</v>
      </c>
      <c r="F479" s="62" t="s">
        <v>12011</v>
      </c>
    </row>
    <row r="480" spans="1:6" ht="27" x14ac:dyDescent="0.25">
      <c r="A480" s="62">
        <v>93433</v>
      </c>
      <c r="B480" s="63" t="s">
        <v>12490</v>
      </c>
      <c r="C480" s="62" t="s">
        <v>12378</v>
      </c>
      <c r="D480" s="62" t="s">
        <v>12010</v>
      </c>
      <c r="E480" s="65">
        <v>3533.19</v>
      </c>
      <c r="F480" s="62" t="s">
        <v>12011</v>
      </c>
    </row>
    <row r="481" spans="1:6" ht="27" x14ac:dyDescent="0.25">
      <c r="A481" s="62">
        <v>93439</v>
      </c>
      <c r="B481" s="63" t="s">
        <v>12491</v>
      </c>
      <c r="C481" s="62" t="s">
        <v>12378</v>
      </c>
      <c r="D481" s="62" t="s">
        <v>12010</v>
      </c>
      <c r="E481" s="64">
        <v>166.45</v>
      </c>
      <c r="F481" s="62" t="s">
        <v>12011</v>
      </c>
    </row>
    <row r="482" spans="1:6" ht="27" x14ac:dyDescent="0.25">
      <c r="A482" s="62">
        <v>95121</v>
      </c>
      <c r="B482" s="63" t="s">
        <v>12492</v>
      </c>
      <c r="C482" s="62" t="s">
        <v>12378</v>
      </c>
      <c r="D482" s="62" t="s">
        <v>12010</v>
      </c>
      <c r="E482" s="64">
        <v>309.37</v>
      </c>
      <c r="F482" s="62" t="s">
        <v>12011</v>
      </c>
    </row>
    <row r="483" spans="1:6" ht="27" x14ac:dyDescent="0.25">
      <c r="A483" s="62">
        <v>95127</v>
      </c>
      <c r="B483" s="63" t="s">
        <v>12493</v>
      </c>
      <c r="C483" s="62" t="s">
        <v>12378</v>
      </c>
      <c r="D483" s="62" t="s">
        <v>12010</v>
      </c>
      <c r="E483" s="64">
        <v>228</v>
      </c>
      <c r="F483" s="62" t="s">
        <v>12011</v>
      </c>
    </row>
    <row r="484" spans="1:6" ht="27" x14ac:dyDescent="0.25">
      <c r="A484" s="62">
        <v>95133</v>
      </c>
      <c r="B484" s="63" t="s">
        <v>12494</v>
      </c>
      <c r="C484" s="62" t="s">
        <v>12378</v>
      </c>
      <c r="D484" s="62" t="s">
        <v>12010</v>
      </c>
      <c r="E484" s="64">
        <v>149.34</v>
      </c>
      <c r="F484" s="62" t="s">
        <v>12011</v>
      </c>
    </row>
    <row r="485" spans="1:6" ht="27" x14ac:dyDescent="0.25">
      <c r="A485" s="62">
        <v>95139</v>
      </c>
      <c r="B485" s="63" t="s">
        <v>12495</v>
      </c>
      <c r="C485" s="62" t="s">
        <v>12378</v>
      </c>
      <c r="D485" s="62" t="s">
        <v>12379</v>
      </c>
      <c r="E485" s="64">
        <v>0.05</v>
      </c>
      <c r="F485" s="62" t="s">
        <v>12011</v>
      </c>
    </row>
    <row r="486" spans="1:6" ht="27" x14ac:dyDescent="0.25">
      <c r="A486" s="62">
        <v>95212</v>
      </c>
      <c r="B486" s="63" t="s">
        <v>12496</v>
      </c>
      <c r="C486" s="62" t="s">
        <v>12378</v>
      </c>
      <c r="D486" s="62" t="s">
        <v>12010</v>
      </c>
      <c r="E486" s="64">
        <v>137.01</v>
      </c>
      <c r="F486" s="62" t="s">
        <v>12011</v>
      </c>
    </row>
    <row r="487" spans="1:6" ht="27" x14ac:dyDescent="0.25">
      <c r="A487" s="62">
        <v>95258</v>
      </c>
      <c r="B487" s="63" t="s">
        <v>12497</v>
      </c>
      <c r="C487" s="62" t="s">
        <v>12378</v>
      </c>
      <c r="D487" s="62" t="s">
        <v>12010</v>
      </c>
      <c r="E487" s="64">
        <v>26.31</v>
      </c>
      <c r="F487" s="62" t="s">
        <v>12011</v>
      </c>
    </row>
    <row r="488" spans="1:6" ht="27" x14ac:dyDescent="0.25">
      <c r="A488" s="62">
        <v>95264</v>
      </c>
      <c r="B488" s="63" t="s">
        <v>12498</v>
      </c>
      <c r="C488" s="62" t="s">
        <v>12378</v>
      </c>
      <c r="D488" s="62" t="s">
        <v>12010</v>
      </c>
      <c r="E488" s="64">
        <v>7.19</v>
      </c>
      <c r="F488" s="62" t="s">
        <v>12011</v>
      </c>
    </row>
    <row r="489" spans="1:6" ht="40.5" x14ac:dyDescent="0.25">
      <c r="A489" s="62">
        <v>95270</v>
      </c>
      <c r="B489" s="63" t="s">
        <v>12499</v>
      </c>
      <c r="C489" s="62" t="s">
        <v>12378</v>
      </c>
      <c r="D489" s="62" t="s">
        <v>12010</v>
      </c>
      <c r="E489" s="64">
        <v>10.86</v>
      </c>
      <c r="F489" s="62" t="s">
        <v>12011</v>
      </c>
    </row>
    <row r="490" spans="1:6" ht="27" x14ac:dyDescent="0.25">
      <c r="A490" s="62">
        <v>95276</v>
      </c>
      <c r="B490" s="63" t="s">
        <v>12500</v>
      </c>
      <c r="C490" s="62" t="s">
        <v>12378</v>
      </c>
      <c r="D490" s="62" t="s">
        <v>12010</v>
      </c>
      <c r="E490" s="64">
        <v>2.57</v>
      </c>
      <c r="F490" s="62" t="s">
        <v>12011</v>
      </c>
    </row>
    <row r="491" spans="1:6" ht="27" x14ac:dyDescent="0.25">
      <c r="A491" s="62">
        <v>95282</v>
      </c>
      <c r="B491" s="63" t="s">
        <v>12501</v>
      </c>
      <c r="C491" s="62" t="s">
        <v>12378</v>
      </c>
      <c r="D491" s="62" t="s">
        <v>12379</v>
      </c>
      <c r="E491" s="64">
        <v>11.04</v>
      </c>
      <c r="F491" s="62" t="s">
        <v>12011</v>
      </c>
    </row>
    <row r="492" spans="1:6" ht="40.5" x14ac:dyDescent="0.25">
      <c r="A492" s="62">
        <v>95620</v>
      </c>
      <c r="B492" s="63" t="s">
        <v>12502</v>
      </c>
      <c r="C492" s="62" t="s">
        <v>12378</v>
      </c>
      <c r="D492" s="62" t="s">
        <v>12010</v>
      </c>
      <c r="E492" s="64">
        <v>25.89</v>
      </c>
      <c r="F492" s="62" t="s">
        <v>12011</v>
      </c>
    </row>
    <row r="493" spans="1:6" ht="40.5" x14ac:dyDescent="0.25">
      <c r="A493" s="62">
        <v>95631</v>
      </c>
      <c r="B493" s="63" t="s">
        <v>12503</v>
      </c>
      <c r="C493" s="62" t="s">
        <v>12378</v>
      </c>
      <c r="D493" s="62" t="s">
        <v>12010</v>
      </c>
      <c r="E493" s="64">
        <v>233.87</v>
      </c>
      <c r="F493" s="62" t="s">
        <v>12011</v>
      </c>
    </row>
    <row r="494" spans="1:6" ht="27" x14ac:dyDescent="0.25">
      <c r="A494" s="62">
        <v>95702</v>
      </c>
      <c r="B494" s="63" t="s">
        <v>12504</v>
      </c>
      <c r="C494" s="62" t="s">
        <v>12378</v>
      </c>
      <c r="D494" s="62" t="s">
        <v>12010</v>
      </c>
      <c r="E494" s="64">
        <v>37.96</v>
      </c>
      <c r="F494" s="62" t="s">
        <v>12011</v>
      </c>
    </row>
    <row r="495" spans="1:6" ht="40.5" x14ac:dyDescent="0.25">
      <c r="A495" s="62">
        <v>95708</v>
      </c>
      <c r="B495" s="63" t="s">
        <v>12505</v>
      </c>
      <c r="C495" s="62" t="s">
        <v>12378</v>
      </c>
      <c r="D495" s="62" t="s">
        <v>12010</v>
      </c>
      <c r="E495" s="64">
        <v>140.38999999999999</v>
      </c>
      <c r="F495" s="62" t="s">
        <v>12011</v>
      </c>
    </row>
    <row r="496" spans="1:6" ht="40.5" x14ac:dyDescent="0.25">
      <c r="A496" s="62">
        <v>95714</v>
      </c>
      <c r="B496" s="63" t="s">
        <v>12506</v>
      </c>
      <c r="C496" s="62" t="s">
        <v>12378</v>
      </c>
      <c r="D496" s="62" t="s">
        <v>12010</v>
      </c>
      <c r="E496" s="64">
        <v>261.32</v>
      </c>
      <c r="F496" s="62" t="s">
        <v>12011</v>
      </c>
    </row>
    <row r="497" spans="1:6" ht="54" x14ac:dyDescent="0.25">
      <c r="A497" s="62">
        <v>95720</v>
      </c>
      <c r="B497" s="63" t="s">
        <v>12507</v>
      </c>
      <c r="C497" s="62" t="s">
        <v>12378</v>
      </c>
      <c r="D497" s="62" t="s">
        <v>12010</v>
      </c>
      <c r="E497" s="64">
        <v>256.41000000000003</v>
      </c>
      <c r="F497" s="62" t="s">
        <v>12011</v>
      </c>
    </row>
    <row r="498" spans="1:6" ht="27" x14ac:dyDescent="0.25">
      <c r="A498" s="62">
        <v>95872</v>
      </c>
      <c r="B498" s="63" t="s">
        <v>12508</v>
      </c>
      <c r="C498" s="62" t="s">
        <v>12378</v>
      </c>
      <c r="D498" s="62" t="s">
        <v>12010</v>
      </c>
      <c r="E498" s="64">
        <v>312.52</v>
      </c>
      <c r="F498" s="62" t="s">
        <v>12011</v>
      </c>
    </row>
    <row r="499" spans="1:6" ht="27" x14ac:dyDescent="0.25">
      <c r="A499" s="62">
        <v>96013</v>
      </c>
      <c r="B499" s="63" t="s">
        <v>12509</v>
      </c>
      <c r="C499" s="62" t="s">
        <v>12378</v>
      </c>
      <c r="D499" s="62" t="s">
        <v>12010</v>
      </c>
      <c r="E499" s="64">
        <v>186.25</v>
      </c>
      <c r="F499" s="62" t="s">
        <v>12011</v>
      </c>
    </row>
    <row r="500" spans="1:6" ht="27" x14ac:dyDescent="0.25">
      <c r="A500" s="62">
        <v>96020</v>
      </c>
      <c r="B500" s="63" t="s">
        <v>12510</v>
      </c>
      <c r="C500" s="62" t="s">
        <v>12378</v>
      </c>
      <c r="D500" s="62" t="s">
        <v>12010</v>
      </c>
      <c r="E500" s="64">
        <v>267.13</v>
      </c>
      <c r="F500" s="62" t="s">
        <v>12011</v>
      </c>
    </row>
    <row r="501" spans="1:6" ht="27" x14ac:dyDescent="0.25">
      <c r="A501" s="62">
        <v>96028</v>
      </c>
      <c r="B501" s="63" t="s">
        <v>12511</v>
      </c>
      <c r="C501" s="62" t="s">
        <v>12378</v>
      </c>
      <c r="D501" s="62" t="s">
        <v>12010</v>
      </c>
      <c r="E501" s="64">
        <v>199.52</v>
      </c>
      <c r="F501" s="62" t="s">
        <v>12011</v>
      </c>
    </row>
    <row r="502" spans="1:6" ht="40.5" x14ac:dyDescent="0.25">
      <c r="A502" s="62">
        <v>96035</v>
      </c>
      <c r="B502" s="63" t="s">
        <v>12512</v>
      </c>
      <c r="C502" s="62" t="s">
        <v>12378</v>
      </c>
      <c r="D502" s="62" t="s">
        <v>12010</v>
      </c>
      <c r="E502" s="64">
        <v>265.52</v>
      </c>
      <c r="F502" s="62" t="s">
        <v>12011</v>
      </c>
    </row>
    <row r="503" spans="1:6" ht="27" x14ac:dyDescent="0.25">
      <c r="A503" s="62">
        <v>96157</v>
      </c>
      <c r="B503" s="63" t="s">
        <v>12513</v>
      </c>
      <c r="C503" s="62" t="s">
        <v>12378</v>
      </c>
      <c r="D503" s="62" t="s">
        <v>12010</v>
      </c>
      <c r="E503" s="64">
        <v>143.34</v>
      </c>
      <c r="F503" s="62" t="s">
        <v>12011</v>
      </c>
    </row>
    <row r="504" spans="1:6" ht="40.5" x14ac:dyDescent="0.25">
      <c r="A504" s="62">
        <v>96158</v>
      </c>
      <c r="B504" s="63" t="s">
        <v>12514</v>
      </c>
      <c r="C504" s="62" t="s">
        <v>12378</v>
      </c>
      <c r="D504" s="62" t="s">
        <v>12010</v>
      </c>
      <c r="E504" s="64">
        <v>130.13</v>
      </c>
      <c r="F504" s="62" t="s">
        <v>12011</v>
      </c>
    </row>
    <row r="505" spans="1:6" ht="27" x14ac:dyDescent="0.25">
      <c r="A505" s="62">
        <v>96245</v>
      </c>
      <c r="B505" s="63" t="s">
        <v>12515</v>
      </c>
      <c r="C505" s="62" t="s">
        <v>12378</v>
      </c>
      <c r="D505" s="62" t="s">
        <v>12010</v>
      </c>
      <c r="E505" s="64">
        <v>97.84</v>
      </c>
      <c r="F505" s="62" t="s">
        <v>12011</v>
      </c>
    </row>
    <row r="506" spans="1:6" ht="40.5" x14ac:dyDescent="0.25">
      <c r="A506" s="62">
        <v>96463</v>
      </c>
      <c r="B506" s="63" t="s">
        <v>12516</v>
      </c>
      <c r="C506" s="62" t="s">
        <v>12378</v>
      </c>
      <c r="D506" s="62" t="s">
        <v>12010</v>
      </c>
      <c r="E506" s="64">
        <v>218.45</v>
      </c>
      <c r="F506" s="62" t="s">
        <v>12011</v>
      </c>
    </row>
    <row r="507" spans="1:6" ht="40.5" x14ac:dyDescent="0.25">
      <c r="A507" s="62">
        <v>98764</v>
      </c>
      <c r="B507" s="63" t="s">
        <v>12517</v>
      </c>
      <c r="C507" s="62" t="s">
        <v>12378</v>
      </c>
      <c r="D507" s="62" t="s">
        <v>12010</v>
      </c>
      <c r="E507" s="64">
        <v>3.32</v>
      </c>
      <c r="F507" s="62" t="s">
        <v>12011</v>
      </c>
    </row>
    <row r="508" spans="1:6" ht="40.5" x14ac:dyDescent="0.25">
      <c r="A508" s="62">
        <v>99833</v>
      </c>
      <c r="B508" s="63" t="s">
        <v>12518</v>
      </c>
      <c r="C508" s="62" t="s">
        <v>12378</v>
      </c>
      <c r="D508" s="62" t="s">
        <v>12010</v>
      </c>
      <c r="E508" s="64">
        <v>3.48</v>
      </c>
      <c r="F508" s="62" t="s">
        <v>12011</v>
      </c>
    </row>
    <row r="509" spans="1:6" ht="27" x14ac:dyDescent="0.25">
      <c r="A509" s="62">
        <v>100641</v>
      </c>
      <c r="B509" s="63" t="s">
        <v>12519</v>
      </c>
      <c r="C509" s="62" t="s">
        <v>12378</v>
      </c>
      <c r="D509" s="62" t="s">
        <v>12010</v>
      </c>
      <c r="E509" s="64">
        <v>564.65</v>
      </c>
      <c r="F509" s="62" t="s">
        <v>12011</v>
      </c>
    </row>
    <row r="510" spans="1:6" ht="27" x14ac:dyDescent="0.25">
      <c r="A510" s="62">
        <v>100647</v>
      </c>
      <c r="B510" s="63" t="s">
        <v>12520</v>
      </c>
      <c r="C510" s="62" t="s">
        <v>12378</v>
      </c>
      <c r="D510" s="62" t="s">
        <v>12010</v>
      </c>
      <c r="E510" s="65">
        <v>1241.02</v>
      </c>
      <c r="F510" s="62" t="s">
        <v>12011</v>
      </c>
    </row>
    <row r="511" spans="1:6" ht="27" x14ac:dyDescent="0.25">
      <c r="A511" s="62">
        <v>102275</v>
      </c>
      <c r="B511" s="63" t="s">
        <v>12521</v>
      </c>
      <c r="C511" s="62" t="s">
        <v>12378</v>
      </c>
      <c r="D511" s="62" t="s">
        <v>12010</v>
      </c>
      <c r="E511" s="64">
        <v>26.31</v>
      </c>
      <c r="F511" s="62" t="s">
        <v>12011</v>
      </c>
    </row>
    <row r="512" spans="1:6" ht="40.5" x14ac:dyDescent="0.25">
      <c r="A512" s="62">
        <v>5632</v>
      </c>
      <c r="B512" s="63" t="s">
        <v>12522</v>
      </c>
      <c r="C512" s="62" t="s">
        <v>12523</v>
      </c>
      <c r="D512" s="62" t="s">
        <v>12379</v>
      </c>
      <c r="E512" s="64">
        <v>85.78</v>
      </c>
      <c r="F512" s="62" t="s">
        <v>12011</v>
      </c>
    </row>
    <row r="513" spans="1:6" ht="54" x14ac:dyDescent="0.25">
      <c r="A513" s="62">
        <v>5679</v>
      </c>
      <c r="B513" s="63" t="s">
        <v>12524</v>
      </c>
      <c r="C513" s="62" t="s">
        <v>12523</v>
      </c>
      <c r="D513" s="62" t="s">
        <v>12010</v>
      </c>
      <c r="E513" s="64">
        <v>59.87</v>
      </c>
      <c r="F513" s="62" t="s">
        <v>12011</v>
      </c>
    </row>
    <row r="514" spans="1:6" ht="54" x14ac:dyDescent="0.25">
      <c r="A514" s="62">
        <v>5681</v>
      </c>
      <c r="B514" s="63" t="s">
        <v>12525</v>
      </c>
      <c r="C514" s="62" t="s">
        <v>12523</v>
      </c>
      <c r="D514" s="62" t="s">
        <v>12010</v>
      </c>
      <c r="E514" s="64">
        <v>56.83</v>
      </c>
      <c r="F514" s="62" t="s">
        <v>12011</v>
      </c>
    </row>
    <row r="515" spans="1:6" ht="54" x14ac:dyDescent="0.25">
      <c r="A515" s="62">
        <v>5685</v>
      </c>
      <c r="B515" s="63" t="s">
        <v>12526</v>
      </c>
      <c r="C515" s="62" t="s">
        <v>12523</v>
      </c>
      <c r="D515" s="62" t="s">
        <v>12010</v>
      </c>
      <c r="E515" s="64">
        <v>61.37</v>
      </c>
      <c r="F515" s="62" t="s">
        <v>12011</v>
      </c>
    </row>
    <row r="516" spans="1:6" ht="27" x14ac:dyDescent="0.25">
      <c r="A516" s="62">
        <v>5690</v>
      </c>
      <c r="B516" s="63" t="s">
        <v>12527</v>
      </c>
      <c r="C516" s="62" t="s">
        <v>12523</v>
      </c>
      <c r="D516" s="62" t="s">
        <v>12010</v>
      </c>
      <c r="E516" s="64">
        <v>4.74</v>
      </c>
      <c r="F516" s="62" t="s">
        <v>12011</v>
      </c>
    </row>
    <row r="517" spans="1:6" ht="40.5" x14ac:dyDescent="0.25">
      <c r="A517" s="62">
        <v>5806</v>
      </c>
      <c r="B517" s="63" t="s">
        <v>12528</v>
      </c>
      <c r="C517" s="62" t="s">
        <v>12523</v>
      </c>
      <c r="D517" s="62" t="s">
        <v>12010</v>
      </c>
      <c r="E517" s="64">
        <v>0.24</v>
      </c>
      <c r="F517" s="62" t="s">
        <v>12011</v>
      </c>
    </row>
    <row r="518" spans="1:6" ht="67.5" x14ac:dyDescent="0.25">
      <c r="A518" s="62">
        <v>5826</v>
      </c>
      <c r="B518" s="63" t="s">
        <v>12529</v>
      </c>
      <c r="C518" s="62" t="s">
        <v>12523</v>
      </c>
      <c r="D518" s="62" t="s">
        <v>12010</v>
      </c>
      <c r="E518" s="64">
        <v>51.12</v>
      </c>
      <c r="F518" s="62" t="s">
        <v>12011</v>
      </c>
    </row>
    <row r="519" spans="1:6" ht="27" x14ac:dyDescent="0.25">
      <c r="A519" s="62">
        <v>5829</v>
      </c>
      <c r="B519" s="63" t="s">
        <v>12530</v>
      </c>
      <c r="C519" s="62" t="s">
        <v>12523</v>
      </c>
      <c r="D519" s="62" t="s">
        <v>12010</v>
      </c>
      <c r="E519" s="64">
        <v>158.22</v>
      </c>
      <c r="F519" s="62" t="s">
        <v>12011</v>
      </c>
    </row>
    <row r="520" spans="1:6" ht="40.5" x14ac:dyDescent="0.25">
      <c r="A520" s="62">
        <v>5837</v>
      </c>
      <c r="B520" s="63" t="s">
        <v>12531</v>
      </c>
      <c r="C520" s="62" t="s">
        <v>12523</v>
      </c>
      <c r="D520" s="62" t="s">
        <v>12010</v>
      </c>
      <c r="E520" s="64">
        <v>136.97</v>
      </c>
      <c r="F520" s="62" t="s">
        <v>12011</v>
      </c>
    </row>
    <row r="521" spans="1:6" ht="27" x14ac:dyDescent="0.25">
      <c r="A521" s="62">
        <v>5841</v>
      </c>
      <c r="B521" s="63" t="s">
        <v>12532</v>
      </c>
      <c r="C521" s="62" t="s">
        <v>12523</v>
      </c>
      <c r="D521" s="62" t="s">
        <v>12010</v>
      </c>
      <c r="E521" s="64">
        <v>5.45</v>
      </c>
      <c r="F521" s="62" t="s">
        <v>12011</v>
      </c>
    </row>
    <row r="522" spans="1:6" ht="27" x14ac:dyDescent="0.25">
      <c r="A522" s="62">
        <v>5845</v>
      </c>
      <c r="B522" s="63" t="s">
        <v>12533</v>
      </c>
      <c r="C522" s="62" t="s">
        <v>12523</v>
      </c>
      <c r="D522" s="62" t="s">
        <v>12010</v>
      </c>
      <c r="E522" s="64">
        <v>50.86</v>
      </c>
      <c r="F522" s="62" t="s">
        <v>12011</v>
      </c>
    </row>
    <row r="523" spans="1:6" ht="27" x14ac:dyDescent="0.25">
      <c r="A523" s="62">
        <v>5849</v>
      </c>
      <c r="B523" s="63" t="s">
        <v>12534</v>
      </c>
      <c r="C523" s="62" t="s">
        <v>12523</v>
      </c>
      <c r="D523" s="62" t="s">
        <v>12010</v>
      </c>
      <c r="E523" s="64">
        <v>79.53</v>
      </c>
      <c r="F523" s="62" t="s">
        <v>12011</v>
      </c>
    </row>
    <row r="524" spans="1:6" ht="40.5" x14ac:dyDescent="0.25">
      <c r="A524" s="62">
        <v>5853</v>
      </c>
      <c r="B524" s="63" t="s">
        <v>12535</v>
      </c>
      <c r="C524" s="62" t="s">
        <v>12523</v>
      </c>
      <c r="D524" s="62" t="s">
        <v>12010</v>
      </c>
      <c r="E524" s="64">
        <v>79.84</v>
      </c>
      <c r="F524" s="62" t="s">
        <v>12011</v>
      </c>
    </row>
    <row r="525" spans="1:6" ht="27" x14ac:dyDescent="0.25">
      <c r="A525" s="62">
        <v>5857</v>
      </c>
      <c r="B525" s="63" t="s">
        <v>12536</v>
      </c>
      <c r="C525" s="62" t="s">
        <v>12523</v>
      </c>
      <c r="D525" s="62" t="s">
        <v>12010</v>
      </c>
      <c r="E525" s="64">
        <v>194.27</v>
      </c>
      <c r="F525" s="62" t="s">
        <v>12011</v>
      </c>
    </row>
    <row r="526" spans="1:6" ht="40.5" x14ac:dyDescent="0.25">
      <c r="A526" s="62">
        <v>5865</v>
      </c>
      <c r="B526" s="63" t="s">
        <v>12537</v>
      </c>
      <c r="C526" s="62" t="s">
        <v>12523</v>
      </c>
      <c r="D526" s="62" t="s">
        <v>12010</v>
      </c>
      <c r="E526" s="64">
        <v>10.69</v>
      </c>
      <c r="F526" s="62" t="s">
        <v>12011</v>
      </c>
    </row>
    <row r="527" spans="1:6" ht="40.5" x14ac:dyDescent="0.25">
      <c r="A527" s="62">
        <v>5869</v>
      </c>
      <c r="B527" s="63" t="s">
        <v>12538</v>
      </c>
      <c r="C527" s="62" t="s">
        <v>12523</v>
      </c>
      <c r="D527" s="62" t="s">
        <v>12010</v>
      </c>
      <c r="E527" s="64">
        <v>69.44</v>
      </c>
      <c r="F527" s="62" t="s">
        <v>12011</v>
      </c>
    </row>
    <row r="528" spans="1:6" ht="54" x14ac:dyDescent="0.25">
      <c r="A528" s="62">
        <v>5877</v>
      </c>
      <c r="B528" s="63" t="s">
        <v>12539</v>
      </c>
      <c r="C528" s="62" t="s">
        <v>12523</v>
      </c>
      <c r="D528" s="62" t="s">
        <v>12379</v>
      </c>
      <c r="E528" s="64">
        <v>58.91</v>
      </c>
      <c r="F528" s="62" t="s">
        <v>12011</v>
      </c>
    </row>
    <row r="529" spans="1:6" ht="40.5" x14ac:dyDescent="0.25">
      <c r="A529" s="62">
        <v>5881</v>
      </c>
      <c r="B529" s="63" t="s">
        <v>12540</v>
      </c>
      <c r="C529" s="62" t="s">
        <v>12523</v>
      </c>
      <c r="D529" s="62" t="s">
        <v>12010</v>
      </c>
      <c r="E529" s="64">
        <v>74.349999999999994</v>
      </c>
      <c r="F529" s="62" t="s">
        <v>12011</v>
      </c>
    </row>
    <row r="530" spans="1:6" ht="54" x14ac:dyDescent="0.25">
      <c r="A530" s="62">
        <v>5884</v>
      </c>
      <c r="B530" s="63" t="s">
        <v>12541</v>
      </c>
      <c r="C530" s="62" t="s">
        <v>12523</v>
      </c>
      <c r="D530" s="62" t="s">
        <v>12010</v>
      </c>
      <c r="E530" s="64">
        <v>51.24</v>
      </c>
      <c r="F530" s="62" t="s">
        <v>12011</v>
      </c>
    </row>
    <row r="531" spans="1:6" ht="40.5" x14ac:dyDescent="0.25">
      <c r="A531" s="62">
        <v>5892</v>
      </c>
      <c r="B531" s="63" t="s">
        <v>12542</v>
      </c>
      <c r="C531" s="62" t="s">
        <v>12523</v>
      </c>
      <c r="D531" s="62" t="s">
        <v>12010</v>
      </c>
      <c r="E531" s="64">
        <v>47.26</v>
      </c>
      <c r="F531" s="62" t="s">
        <v>12011</v>
      </c>
    </row>
    <row r="532" spans="1:6" ht="40.5" x14ac:dyDescent="0.25">
      <c r="A532" s="62">
        <v>5896</v>
      </c>
      <c r="B532" s="63" t="s">
        <v>12543</v>
      </c>
      <c r="C532" s="62" t="s">
        <v>12523</v>
      </c>
      <c r="D532" s="62" t="s">
        <v>12010</v>
      </c>
      <c r="E532" s="64">
        <v>49.2</v>
      </c>
      <c r="F532" s="62" t="s">
        <v>12011</v>
      </c>
    </row>
    <row r="533" spans="1:6" ht="54" x14ac:dyDescent="0.25">
      <c r="A533" s="62">
        <v>5903</v>
      </c>
      <c r="B533" s="63" t="s">
        <v>12544</v>
      </c>
      <c r="C533" s="62" t="s">
        <v>12523</v>
      </c>
      <c r="D533" s="62" t="s">
        <v>12010</v>
      </c>
      <c r="E533" s="64">
        <v>60.58</v>
      </c>
      <c r="F533" s="62" t="s">
        <v>12011</v>
      </c>
    </row>
    <row r="534" spans="1:6" ht="40.5" x14ac:dyDescent="0.25">
      <c r="A534" s="62">
        <v>5911</v>
      </c>
      <c r="B534" s="63" t="s">
        <v>12545</v>
      </c>
      <c r="C534" s="62" t="s">
        <v>12523</v>
      </c>
      <c r="D534" s="62" t="s">
        <v>12379</v>
      </c>
      <c r="E534" s="64">
        <v>28.24</v>
      </c>
      <c r="F534" s="62" t="s">
        <v>12011</v>
      </c>
    </row>
    <row r="535" spans="1:6" ht="27" x14ac:dyDescent="0.25">
      <c r="A535" s="62">
        <v>5923</v>
      </c>
      <c r="B535" s="63" t="s">
        <v>12546</v>
      </c>
      <c r="C535" s="62" t="s">
        <v>12523</v>
      </c>
      <c r="D535" s="62" t="s">
        <v>12379</v>
      </c>
      <c r="E535" s="64">
        <v>3.71</v>
      </c>
      <c r="F535" s="62" t="s">
        <v>12011</v>
      </c>
    </row>
    <row r="536" spans="1:6" ht="54" x14ac:dyDescent="0.25">
      <c r="A536" s="62">
        <v>5930</v>
      </c>
      <c r="B536" s="63" t="s">
        <v>12547</v>
      </c>
      <c r="C536" s="62" t="s">
        <v>12523</v>
      </c>
      <c r="D536" s="62" t="s">
        <v>12010</v>
      </c>
      <c r="E536" s="64">
        <v>56.43</v>
      </c>
      <c r="F536" s="62" t="s">
        <v>12011</v>
      </c>
    </row>
    <row r="537" spans="1:6" ht="40.5" x14ac:dyDescent="0.25">
      <c r="A537" s="62">
        <v>5934</v>
      </c>
      <c r="B537" s="63" t="s">
        <v>12548</v>
      </c>
      <c r="C537" s="62" t="s">
        <v>12523</v>
      </c>
      <c r="D537" s="62" t="s">
        <v>12010</v>
      </c>
      <c r="E537" s="64">
        <v>83.98</v>
      </c>
      <c r="F537" s="62" t="s">
        <v>12011</v>
      </c>
    </row>
    <row r="538" spans="1:6" ht="40.5" x14ac:dyDescent="0.25">
      <c r="A538" s="62">
        <v>5942</v>
      </c>
      <c r="B538" s="63" t="s">
        <v>12549</v>
      </c>
      <c r="C538" s="62" t="s">
        <v>12523</v>
      </c>
      <c r="D538" s="62" t="s">
        <v>12010</v>
      </c>
      <c r="E538" s="64">
        <v>65.8</v>
      </c>
      <c r="F538" s="62" t="s">
        <v>12011</v>
      </c>
    </row>
    <row r="539" spans="1:6" ht="40.5" x14ac:dyDescent="0.25">
      <c r="A539" s="62">
        <v>5946</v>
      </c>
      <c r="B539" s="63" t="s">
        <v>12550</v>
      </c>
      <c r="C539" s="62" t="s">
        <v>12523</v>
      </c>
      <c r="D539" s="62" t="s">
        <v>12010</v>
      </c>
      <c r="E539" s="64">
        <v>80.58</v>
      </c>
      <c r="F539" s="62" t="s">
        <v>12011</v>
      </c>
    </row>
    <row r="540" spans="1:6" ht="27" x14ac:dyDescent="0.25">
      <c r="A540" s="62">
        <v>5952</v>
      </c>
      <c r="B540" s="63" t="s">
        <v>12551</v>
      </c>
      <c r="C540" s="62" t="s">
        <v>12523</v>
      </c>
      <c r="D540" s="62" t="s">
        <v>12010</v>
      </c>
      <c r="E540" s="64">
        <v>25.22</v>
      </c>
      <c r="F540" s="62" t="s">
        <v>12011</v>
      </c>
    </row>
    <row r="541" spans="1:6" ht="40.5" x14ac:dyDescent="0.25">
      <c r="A541" s="62">
        <v>5954</v>
      </c>
      <c r="B541" s="63" t="s">
        <v>12552</v>
      </c>
      <c r="C541" s="62" t="s">
        <v>12523</v>
      </c>
      <c r="D541" s="62" t="s">
        <v>12010</v>
      </c>
      <c r="E541" s="64">
        <v>4.47</v>
      </c>
      <c r="F541" s="62" t="s">
        <v>12011</v>
      </c>
    </row>
    <row r="542" spans="1:6" ht="54" x14ac:dyDescent="0.25">
      <c r="A542" s="62">
        <v>5961</v>
      </c>
      <c r="B542" s="63" t="s">
        <v>12553</v>
      </c>
      <c r="C542" s="62" t="s">
        <v>12523</v>
      </c>
      <c r="D542" s="62" t="s">
        <v>12010</v>
      </c>
      <c r="E542" s="64">
        <v>50.98</v>
      </c>
      <c r="F542" s="62" t="s">
        <v>12011</v>
      </c>
    </row>
    <row r="543" spans="1:6" ht="54" x14ac:dyDescent="0.25">
      <c r="A543" s="62">
        <v>6260</v>
      </c>
      <c r="B543" s="63" t="s">
        <v>12554</v>
      </c>
      <c r="C543" s="62" t="s">
        <v>12523</v>
      </c>
      <c r="D543" s="62" t="s">
        <v>12010</v>
      </c>
      <c r="E543" s="64">
        <v>51.39</v>
      </c>
      <c r="F543" s="62" t="s">
        <v>12011</v>
      </c>
    </row>
    <row r="544" spans="1:6" ht="40.5" x14ac:dyDescent="0.25">
      <c r="A544" s="62">
        <v>6880</v>
      </c>
      <c r="B544" s="63" t="s">
        <v>12555</v>
      </c>
      <c r="C544" s="62" t="s">
        <v>12523</v>
      </c>
      <c r="D544" s="62" t="s">
        <v>12010</v>
      </c>
      <c r="E544" s="64">
        <v>81.31</v>
      </c>
      <c r="F544" s="62" t="s">
        <v>12011</v>
      </c>
    </row>
    <row r="545" spans="1:6" ht="27" x14ac:dyDescent="0.25">
      <c r="A545" s="62">
        <v>7031</v>
      </c>
      <c r="B545" s="63" t="s">
        <v>12556</v>
      </c>
      <c r="C545" s="62" t="s">
        <v>12523</v>
      </c>
      <c r="D545" s="62" t="s">
        <v>12010</v>
      </c>
      <c r="E545" s="64">
        <v>6.01</v>
      </c>
      <c r="F545" s="62" t="s">
        <v>12011</v>
      </c>
    </row>
    <row r="546" spans="1:6" ht="54" x14ac:dyDescent="0.25">
      <c r="A546" s="62">
        <v>7043</v>
      </c>
      <c r="B546" s="63" t="s">
        <v>12557</v>
      </c>
      <c r="C546" s="62" t="s">
        <v>12523</v>
      </c>
      <c r="D546" s="62" t="s">
        <v>12010</v>
      </c>
      <c r="E546" s="64">
        <v>0.31</v>
      </c>
      <c r="F546" s="62" t="s">
        <v>12011</v>
      </c>
    </row>
    <row r="547" spans="1:6" ht="54" x14ac:dyDescent="0.25">
      <c r="A547" s="62">
        <v>7050</v>
      </c>
      <c r="B547" s="63" t="s">
        <v>12558</v>
      </c>
      <c r="C547" s="62" t="s">
        <v>12523</v>
      </c>
      <c r="D547" s="62" t="s">
        <v>12010</v>
      </c>
      <c r="E547" s="64">
        <v>75.040000000000006</v>
      </c>
      <c r="F547" s="62" t="s">
        <v>12011</v>
      </c>
    </row>
    <row r="548" spans="1:6" ht="54" x14ac:dyDescent="0.25">
      <c r="A548" s="62">
        <v>67827</v>
      </c>
      <c r="B548" s="63" t="s">
        <v>12559</v>
      </c>
      <c r="C548" s="62" t="s">
        <v>12523</v>
      </c>
      <c r="D548" s="62" t="s">
        <v>12010</v>
      </c>
      <c r="E548" s="64">
        <v>51.86</v>
      </c>
      <c r="F548" s="62" t="s">
        <v>12011</v>
      </c>
    </row>
    <row r="549" spans="1:6" ht="27" x14ac:dyDescent="0.25">
      <c r="A549" s="62">
        <v>73395</v>
      </c>
      <c r="B549" s="63" t="s">
        <v>12560</v>
      </c>
      <c r="C549" s="62" t="s">
        <v>12523</v>
      </c>
      <c r="D549" s="62" t="s">
        <v>12010</v>
      </c>
      <c r="E549" s="64">
        <v>6.71</v>
      </c>
      <c r="F549" s="62" t="s">
        <v>12011</v>
      </c>
    </row>
    <row r="550" spans="1:6" ht="40.5" x14ac:dyDescent="0.25">
      <c r="A550" s="62">
        <v>83766</v>
      </c>
      <c r="B550" s="63" t="s">
        <v>12561</v>
      </c>
      <c r="C550" s="62" t="s">
        <v>12523</v>
      </c>
      <c r="D550" s="62" t="s">
        <v>12010</v>
      </c>
      <c r="E550" s="64">
        <v>39.299999999999997</v>
      </c>
      <c r="F550" s="62" t="s">
        <v>12011</v>
      </c>
    </row>
    <row r="551" spans="1:6" ht="40.5" x14ac:dyDescent="0.25">
      <c r="A551" s="62">
        <v>84013</v>
      </c>
      <c r="B551" s="63" t="s">
        <v>12562</v>
      </c>
      <c r="C551" s="62" t="s">
        <v>12523</v>
      </c>
      <c r="D551" s="62" t="s">
        <v>12010</v>
      </c>
      <c r="E551" s="64">
        <v>83.33</v>
      </c>
      <c r="F551" s="62" t="s">
        <v>12011</v>
      </c>
    </row>
    <row r="552" spans="1:6" ht="40.5" x14ac:dyDescent="0.25">
      <c r="A552" s="62">
        <v>87446</v>
      </c>
      <c r="B552" s="63" t="s">
        <v>12563</v>
      </c>
      <c r="C552" s="62" t="s">
        <v>12523</v>
      </c>
      <c r="D552" s="62" t="s">
        <v>12010</v>
      </c>
      <c r="E552" s="64">
        <v>0.47</v>
      </c>
      <c r="F552" s="62" t="s">
        <v>12011</v>
      </c>
    </row>
    <row r="553" spans="1:6" ht="40.5" x14ac:dyDescent="0.25">
      <c r="A553" s="62">
        <v>88392</v>
      </c>
      <c r="B553" s="63" t="s">
        <v>12564</v>
      </c>
      <c r="C553" s="62" t="s">
        <v>12523</v>
      </c>
      <c r="D553" s="62" t="s">
        <v>12010</v>
      </c>
      <c r="E553" s="64">
        <v>0.92</v>
      </c>
      <c r="F553" s="62" t="s">
        <v>12011</v>
      </c>
    </row>
    <row r="554" spans="1:6" ht="40.5" x14ac:dyDescent="0.25">
      <c r="A554" s="62">
        <v>88398</v>
      </c>
      <c r="B554" s="63" t="s">
        <v>12565</v>
      </c>
      <c r="C554" s="62" t="s">
        <v>12523</v>
      </c>
      <c r="D554" s="62" t="s">
        <v>12010</v>
      </c>
      <c r="E554" s="64">
        <v>1.1000000000000001</v>
      </c>
      <c r="F554" s="62" t="s">
        <v>12011</v>
      </c>
    </row>
    <row r="555" spans="1:6" ht="40.5" x14ac:dyDescent="0.25">
      <c r="A555" s="62">
        <v>88404</v>
      </c>
      <c r="B555" s="63" t="s">
        <v>12566</v>
      </c>
      <c r="C555" s="62" t="s">
        <v>12523</v>
      </c>
      <c r="D555" s="62" t="s">
        <v>12010</v>
      </c>
      <c r="E555" s="64">
        <v>0.87</v>
      </c>
      <c r="F555" s="62" t="s">
        <v>12011</v>
      </c>
    </row>
    <row r="556" spans="1:6" ht="40.5" x14ac:dyDescent="0.25">
      <c r="A556" s="62">
        <v>88430</v>
      </c>
      <c r="B556" s="63" t="s">
        <v>12567</v>
      </c>
      <c r="C556" s="62" t="s">
        <v>12523</v>
      </c>
      <c r="D556" s="62" t="s">
        <v>12010</v>
      </c>
      <c r="E556" s="64">
        <v>5.73</v>
      </c>
      <c r="F556" s="62" t="s">
        <v>12011</v>
      </c>
    </row>
    <row r="557" spans="1:6" ht="40.5" x14ac:dyDescent="0.25">
      <c r="A557" s="62">
        <v>88438</v>
      </c>
      <c r="B557" s="63" t="s">
        <v>12568</v>
      </c>
      <c r="C557" s="62" t="s">
        <v>12523</v>
      </c>
      <c r="D557" s="62" t="s">
        <v>12010</v>
      </c>
      <c r="E557" s="64">
        <v>7.6</v>
      </c>
      <c r="F557" s="62" t="s">
        <v>12011</v>
      </c>
    </row>
    <row r="558" spans="1:6" ht="40.5" x14ac:dyDescent="0.25">
      <c r="A558" s="62">
        <v>88831</v>
      </c>
      <c r="B558" s="63" t="s">
        <v>12569</v>
      </c>
      <c r="C558" s="62" t="s">
        <v>12523</v>
      </c>
      <c r="D558" s="62" t="s">
        <v>12379</v>
      </c>
      <c r="E558" s="64">
        <v>0.34</v>
      </c>
      <c r="F558" s="62" t="s">
        <v>12011</v>
      </c>
    </row>
    <row r="559" spans="1:6" ht="27" x14ac:dyDescent="0.25">
      <c r="A559" s="62">
        <v>88844</v>
      </c>
      <c r="B559" s="63" t="s">
        <v>12570</v>
      </c>
      <c r="C559" s="62" t="s">
        <v>12523</v>
      </c>
      <c r="D559" s="62" t="s">
        <v>12010</v>
      </c>
      <c r="E559" s="64">
        <v>70.14</v>
      </c>
      <c r="F559" s="62" t="s">
        <v>12011</v>
      </c>
    </row>
    <row r="560" spans="1:6" ht="40.5" x14ac:dyDescent="0.25">
      <c r="A560" s="62">
        <v>88908</v>
      </c>
      <c r="B560" s="63" t="s">
        <v>12571</v>
      </c>
      <c r="C560" s="62" t="s">
        <v>12523</v>
      </c>
      <c r="D560" s="62" t="s">
        <v>12010</v>
      </c>
      <c r="E560" s="64">
        <v>91.79</v>
      </c>
      <c r="F560" s="62" t="s">
        <v>12011</v>
      </c>
    </row>
    <row r="561" spans="1:6" ht="40.5" x14ac:dyDescent="0.25">
      <c r="A561" s="62">
        <v>89022</v>
      </c>
      <c r="B561" s="63" t="s">
        <v>12572</v>
      </c>
      <c r="C561" s="62" t="s">
        <v>12523</v>
      </c>
      <c r="D561" s="62" t="s">
        <v>12010</v>
      </c>
      <c r="E561" s="64">
        <v>0.33</v>
      </c>
      <c r="F561" s="62" t="s">
        <v>12011</v>
      </c>
    </row>
    <row r="562" spans="1:6" ht="27" x14ac:dyDescent="0.25">
      <c r="A562" s="62">
        <v>89027</v>
      </c>
      <c r="B562" s="63" t="s">
        <v>12573</v>
      </c>
      <c r="C562" s="62" t="s">
        <v>12523</v>
      </c>
      <c r="D562" s="62" t="s">
        <v>12010</v>
      </c>
      <c r="E562" s="64">
        <v>4.87</v>
      </c>
      <c r="F562" s="62" t="s">
        <v>12011</v>
      </c>
    </row>
    <row r="563" spans="1:6" ht="27" x14ac:dyDescent="0.25">
      <c r="A563" s="62">
        <v>89031</v>
      </c>
      <c r="B563" s="63" t="s">
        <v>12574</v>
      </c>
      <c r="C563" s="62" t="s">
        <v>12523</v>
      </c>
      <c r="D563" s="62" t="s">
        <v>12010</v>
      </c>
      <c r="E563" s="64">
        <v>68.33</v>
      </c>
      <c r="F563" s="62" t="s">
        <v>12011</v>
      </c>
    </row>
    <row r="564" spans="1:6" ht="27" x14ac:dyDescent="0.25">
      <c r="A564" s="62">
        <v>89036</v>
      </c>
      <c r="B564" s="63" t="s">
        <v>12575</v>
      </c>
      <c r="C564" s="62" t="s">
        <v>12523</v>
      </c>
      <c r="D564" s="62" t="s">
        <v>12010</v>
      </c>
      <c r="E564" s="64">
        <v>45.17</v>
      </c>
      <c r="F564" s="62" t="s">
        <v>12011</v>
      </c>
    </row>
    <row r="565" spans="1:6" ht="27" x14ac:dyDescent="0.25">
      <c r="A565" s="62">
        <v>89218</v>
      </c>
      <c r="B565" s="63" t="s">
        <v>12576</v>
      </c>
      <c r="C565" s="62" t="s">
        <v>12523</v>
      </c>
      <c r="D565" s="62" t="s">
        <v>12010</v>
      </c>
      <c r="E565" s="64">
        <v>85.38</v>
      </c>
      <c r="F565" s="62" t="s">
        <v>12011</v>
      </c>
    </row>
    <row r="566" spans="1:6" ht="40.5" x14ac:dyDescent="0.25">
      <c r="A566" s="62">
        <v>89226</v>
      </c>
      <c r="B566" s="63" t="s">
        <v>12577</v>
      </c>
      <c r="C566" s="62" t="s">
        <v>12523</v>
      </c>
      <c r="D566" s="62" t="s">
        <v>12010</v>
      </c>
      <c r="E566" s="64">
        <v>1.43</v>
      </c>
      <c r="F566" s="62" t="s">
        <v>12011</v>
      </c>
    </row>
    <row r="567" spans="1:6" ht="27" x14ac:dyDescent="0.25">
      <c r="A567" s="62">
        <v>89235</v>
      </c>
      <c r="B567" s="63" t="s">
        <v>12578</v>
      </c>
      <c r="C567" s="62" t="s">
        <v>12523</v>
      </c>
      <c r="D567" s="62" t="s">
        <v>12010</v>
      </c>
      <c r="E567" s="64">
        <v>176.06</v>
      </c>
      <c r="F567" s="62" t="s">
        <v>12011</v>
      </c>
    </row>
    <row r="568" spans="1:6" ht="27" x14ac:dyDescent="0.25">
      <c r="A568" s="62">
        <v>89243</v>
      </c>
      <c r="B568" s="63" t="s">
        <v>12579</v>
      </c>
      <c r="C568" s="62" t="s">
        <v>12523</v>
      </c>
      <c r="D568" s="62" t="s">
        <v>12010</v>
      </c>
      <c r="E568" s="64">
        <v>369.65</v>
      </c>
      <c r="F568" s="62" t="s">
        <v>12011</v>
      </c>
    </row>
    <row r="569" spans="1:6" ht="27" x14ac:dyDescent="0.25">
      <c r="A569" s="62">
        <v>89251</v>
      </c>
      <c r="B569" s="63" t="s">
        <v>12580</v>
      </c>
      <c r="C569" s="62" t="s">
        <v>12523</v>
      </c>
      <c r="D569" s="62" t="s">
        <v>12010</v>
      </c>
      <c r="E569" s="64">
        <v>325.27999999999997</v>
      </c>
      <c r="F569" s="62" t="s">
        <v>12011</v>
      </c>
    </row>
    <row r="570" spans="1:6" ht="40.5" x14ac:dyDescent="0.25">
      <c r="A570" s="62">
        <v>89258</v>
      </c>
      <c r="B570" s="63" t="s">
        <v>12581</v>
      </c>
      <c r="C570" s="62" t="s">
        <v>12523</v>
      </c>
      <c r="D570" s="62" t="s">
        <v>12010</v>
      </c>
      <c r="E570" s="64">
        <v>117.86</v>
      </c>
      <c r="F570" s="62" t="s">
        <v>12011</v>
      </c>
    </row>
    <row r="571" spans="1:6" ht="40.5" x14ac:dyDescent="0.25">
      <c r="A571" s="62">
        <v>89273</v>
      </c>
      <c r="B571" s="63" t="s">
        <v>12582</v>
      </c>
      <c r="C571" s="62" t="s">
        <v>12523</v>
      </c>
      <c r="D571" s="62" t="s">
        <v>12010</v>
      </c>
      <c r="E571" s="64">
        <v>85.81</v>
      </c>
      <c r="F571" s="62" t="s">
        <v>12011</v>
      </c>
    </row>
    <row r="572" spans="1:6" ht="40.5" x14ac:dyDescent="0.25">
      <c r="A572" s="62">
        <v>89279</v>
      </c>
      <c r="B572" s="63" t="s">
        <v>12583</v>
      </c>
      <c r="C572" s="62" t="s">
        <v>12523</v>
      </c>
      <c r="D572" s="62" t="s">
        <v>12010</v>
      </c>
      <c r="E572" s="64">
        <v>1.73</v>
      </c>
      <c r="F572" s="62" t="s">
        <v>12011</v>
      </c>
    </row>
    <row r="573" spans="1:6" ht="54" x14ac:dyDescent="0.25">
      <c r="A573" s="62">
        <v>89877</v>
      </c>
      <c r="B573" s="63" t="s">
        <v>12584</v>
      </c>
      <c r="C573" s="62" t="s">
        <v>12523</v>
      </c>
      <c r="D573" s="62" t="s">
        <v>12010</v>
      </c>
      <c r="E573" s="64">
        <v>68.94</v>
      </c>
      <c r="F573" s="62" t="s">
        <v>12011</v>
      </c>
    </row>
    <row r="574" spans="1:6" ht="54" x14ac:dyDescent="0.25">
      <c r="A574" s="62">
        <v>89884</v>
      </c>
      <c r="B574" s="63" t="s">
        <v>12585</v>
      </c>
      <c r="C574" s="62" t="s">
        <v>12523</v>
      </c>
      <c r="D574" s="62" t="s">
        <v>12010</v>
      </c>
      <c r="E574" s="64">
        <v>71.989999999999995</v>
      </c>
      <c r="F574" s="62" t="s">
        <v>12011</v>
      </c>
    </row>
    <row r="575" spans="1:6" ht="27" x14ac:dyDescent="0.25">
      <c r="A575" s="62">
        <v>90587</v>
      </c>
      <c r="B575" s="63" t="s">
        <v>12586</v>
      </c>
      <c r="C575" s="62" t="s">
        <v>12523</v>
      </c>
      <c r="D575" s="62" t="s">
        <v>12010</v>
      </c>
      <c r="E575" s="64">
        <v>0.53</v>
      </c>
      <c r="F575" s="62" t="s">
        <v>12011</v>
      </c>
    </row>
    <row r="576" spans="1:6" ht="27" x14ac:dyDescent="0.25">
      <c r="A576" s="62">
        <v>90626</v>
      </c>
      <c r="B576" s="63" t="s">
        <v>12587</v>
      </c>
      <c r="C576" s="62" t="s">
        <v>12523</v>
      </c>
      <c r="D576" s="62" t="s">
        <v>12010</v>
      </c>
      <c r="E576" s="64">
        <v>1.66</v>
      </c>
      <c r="F576" s="62" t="s">
        <v>12011</v>
      </c>
    </row>
    <row r="577" spans="1:6" ht="40.5" x14ac:dyDescent="0.25">
      <c r="A577" s="62">
        <v>90632</v>
      </c>
      <c r="B577" s="63" t="s">
        <v>12588</v>
      </c>
      <c r="C577" s="62" t="s">
        <v>12523</v>
      </c>
      <c r="D577" s="62" t="s">
        <v>12010</v>
      </c>
      <c r="E577" s="64">
        <v>82.36</v>
      </c>
      <c r="F577" s="62" t="s">
        <v>12011</v>
      </c>
    </row>
    <row r="578" spans="1:6" ht="54" x14ac:dyDescent="0.25">
      <c r="A578" s="62">
        <v>90638</v>
      </c>
      <c r="B578" s="63" t="s">
        <v>12589</v>
      </c>
      <c r="C578" s="62" t="s">
        <v>12523</v>
      </c>
      <c r="D578" s="62" t="s">
        <v>12010</v>
      </c>
      <c r="E578" s="64">
        <v>4.4000000000000004</v>
      </c>
      <c r="F578" s="62" t="s">
        <v>12011</v>
      </c>
    </row>
    <row r="579" spans="1:6" ht="40.5" x14ac:dyDescent="0.25">
      <c r="A579" s="62">
        <v>90644</v>
      </c>
      <c r="B579" s="63" t="s">
        <v>12590</v>
      </c>
      <c r="C579" s="62" t="s">
        <v>12523</v>
      </c>
      <c r="D579" s="62" t="s">
        <v>12010</v>
      </c>
      <c r="E579" s="64">
        <v>6.59</v>
      </c>
      <c r="F579" s="62" t="s">
        <v>12011</v>
      </c>
    </row>
    <row r="580" spans="1:6" ht="40.5" x14ac:dyDescent="0.25">
      <c r="A580" s="62">
        <v>90651</v>
      </c>
      <c r="B580" s="63" t="s">
        <v>12591</v>
      </c>
      <c r="C580" s="62" t="s">
        <v>12523</v>
      </c>
      <c r="D580" s="62" t="s">
        <v>12010</v>
      </c>
      <c r="E580" s="64">
        <v>0.89</v>
      </c>
      <c r="F580" s="62" t="s">
        <v>12011</v>
      </c>
    </row>
    <row r="581" spans="1:6" ht="27" x14ac:dyDescent="0.25">
      <c r="A581" s="62">
        <v>90657</v>
      </c>
      <c r="B581" s="63" t="s">
        <v>12592</v>
      </c>
      <c r="C581" s="62" t="s">
        <v>12523</v>
      </c>
      <c r="D581" s="62" t="s">
        <v>12010</v>
      </c>
      <c r="E581" s="64">
        <v>4.28</v>
      </c>
      <c r="F581" s="62" t="s">
        <v>12011</v>
      </c>
    </row>
    <row r="582" spans="1:6" ht="27" x14ac:dyDescent="0.25">
      <c r="A582" s="62">
        <v>90663</v>
      </c>
      <c r="B582" s="63" t="s">
        <v>12593</v>
      </c>
      <c r="C582" s="62" t="s">
        <v>12523</v>
      </c>
      <c r="D582" s="62" t="s">
        <v>12010</v>
      </c>
      <c r="E582" s="64">
        <v>4.59</v>
      </c>
      <c r="F582" s="62" t="s">
        <v>12011</v>
      </c>
    </row>
    <row r="583" spans="1:6" ht="54" x14ac:dyDescent="0.25">
      <c r="A583" s="62">
        <v>90669</v>
      </c>
      <c r="B583" s="63" t="s">
        <v>12594</v>
      </c>
      <c r="C583" s="62" t="s">
        <v>12523</v>
      </c>
      <c r="D583" s="62" t="s">
        <v>12010</v>
      </c>
      <c r="E583" s="64">
        <v>6</v>
      </c>
      <c r="F583" s="62" t="s">
        <v>12011</v>
      </c>
    </row>
    <row r="584" spans="1:6" ht="67.5" x14ac:dyDescent="0.25">
      <c r="A584" s="62">
        <v>90675</v>
      </c>
      <c r="B584" s="63" t="s">
        <v>12595</v>
      </c>
      <c r="C584" s="62" t="s">
        <v>12523</v>
      </c>
      <c r="D584" s="62" t="s">
        <v>12010</v>
      </c>
      <c r="E584" s="64">
        <v>278.16000000000003</v>
      </c>
      <c r="F584" s="62" t="s">
        <v>12011</v>
      </c>
    </row>
    <row r="585" spans="1:6" ht="54" x14ac:dyDescent="0.25">
      <c r="A585" s="62">
        <v>90681</v>
      </c>
      <c r="B585" s="63" t="s">
        <v>12596</v>
      </c>
      <c r="C585" s="62" t="s">
        <v>12523</v>
      </c>
      <c r="D585" s="62" t="s">
        <v>12010</v>
      </c>
      <c r="E585" s="64">
        <v>158.16</v>
      </c>
      <c r="F585" s="62" t="s">
        <v>12011</v>
      </c>
    </row>
    <row r="586" spans="1:6" ht="40.5" x14ac:dyDescent="0.25">
      <c r="A586" s="62">
        <v>90687</v>
      </c>
      <c r="B586" s="63" t="s">
        <v>12597</v>
      </c>
      <c r="C586" s="62" t="s">
        <v>12523</v>
      </c>
      <c r="D586" s="62" t="s">
        <v>12010</v>
      </c>
      <c r="E586" s="64">
        <v>60.09</v>
      </c>
      <c r="F586" s="62" t="s">
        <v>12011</v>
      </c>
    </row>
    <row r="587" spans="1:6" ht="40.5" x14ac:dyDescent="0.25">
      <c r="A587" s="62">
        <v>90693</v>
      </c>
      <c r="B587" s="63" t="s">
        <v>12598</v>
      </c>
      <c r="C587" s="62" t="s">
        <v>12523</v>
      </c>
      <c r="D587" s="62" t="s">
        <v>12010</v>
      </c>
      <c r="E587" s="64">
        <v>47.85</v>
      </c>
      <c r="F587" s="62" t="s">
        <v>12011</v>
      </c>
    </row>
    <row r="588" spans="1:6" ht="40.5" x14ac:dyDescent="0.25">
      <c r="A588" s="62">
        <v>90965</v>
      </c>
      <c r="B588" s="63" t="s">
        <v>12599</v>
      </c>
      <c r="C588" s="62" t="s">
        <v>12523</v>
      </c>
      <c r="D588" s="62" t="s">
        <v>12379</v>
      </c>
      <c r="E588" s="64">
        <v>5.97</v>
      </c>
      <c r="F588" s="62" t="s">
        <v>12011</v>
      </c>
    </row>
    <row r="589" spans="1:6" ht="40.5" x14ac:dyDescent="0.25">
      <c r="A589" s="62">
        <v>90973</v>
      </c>
      <c r="B589" s="63" t="s">
        <v>12600</v>
      </c>
      <c r="C589" s="62" t="s">
        <v>12523</v>
      </c>
      <c r="D589" s="62" t="s">
        <v>12010</v>
      </c>
      <c r="E589" s="64">
        <v>5.99</v>
      </c>
      <c r="F589" s="62" t="s">
        <v>12011</v>
      </c>
    </row>
    <row r="590" spans="1:6" ht="40.5" x14ac:dyDescent="0.25">
      <c r="A590" s="62">
        <v>90982</v>
      </c>
      <c r="B590" s="63" t="s">
        <v>12601</v>
      </c>
      <c r="C590" s="62" t="s">
        <v>12523</v>
      </c>
      <c r="D590" s="62" t="s">
        <v>12010</v>
      </c>
      <c r="E590" s="64">
        <v>15.22</v>
      </c>
      <c r="F590" s="62" t="s">
        <v>12011</v>
      </c>
    </row>
    <row r="591" spans="1:6" ht="40.5" x14ac:dyDescent="0.25">
      <c r="A591" s="62">
        <v>91001</v>
      </c>
      <c r="B591" s="63" t="s">
        <v>12602</v>
      </c>
      <c r="C591" s="62" t="s">
        <v>12523</v>
      </c>
      <c r="D591" s="62" t="s">
        <v>12010</v>
      </c>
      <c r="E591" s="64">
        <v>7.1</v>
      </c>
      <c r="F591" s="62" t="s">
        <v>12011</v>
      </c>
    </row>
    <row r="592" spans="1:6" ht="40.5" x14ac:dyDescent="0.25">
      <c r="A592" s="62">
        <v>91032</v>
      </c>
      <c r="B592" s="63" t="s">
        <v>12603</v>
      </c>
      <c r="C592" s="62" t="s">
        <v>12523</v>
      </c>
      <c r="D592" s="62" t="s">
        <v>12010</v>
      </c>
      <c r="E592" s="64">
        <v>55.22</v>
      </c>
      <c r="F592" s="62" t="s">
        <v>12011</v>
      </c>
    </row>
    <row r="593" spans="1:6" ht="40.5" x14ac:dyDescent="0.25">
      <c r="A593" s="62">
        <v>91278</v>
      </c>
      <c r="B593" s="63" t="s">
        <v>12604</v>
      </c>
      <c r="C593" s="62" t="s">
        <v>12523</v>
      </c>
      <c r="D593" s="62" t="s">
        <v>12010</v>
      </c>
      <c r="E593" s="64">
        <v>0.61</v>
      </c>
      <c r="F593" s="62" t="s">
        <v>12011</v>
      </c>
    </row>
    <row r="594" spans="1:6" ht="54" x14ac:dyDescent="0.25">
      <c r="A594" s="62">
        <v>91285</v>
      </c>
      <c r="B594" s="63" t="s">
        <v>12605</v>
      </c>
      <c r="C594" s="62" t="s">
        <v>12523</v>
      </c>
      <c r="D594" s="62" t="s">
        <v>12010</v>
      </c>
      <c r="E594" s="64">
        <v>0.81</v>
      </c>
      <c r="F594" s="62" t="s">
        <v>12011</v>
      </c>
    </row>
    <row r="595" spans="1:6" ht="54" x14ac:dyDescent="0.25">
      <c r="A595" s="62">
        <v>91387</v>
      </c>
      <c r="B595" s="63" t="s">
        <v>12606</v>
      </c>
      <c r="C595" s="62" t="s">
        <v>12523</v>
      </c>
      <c r="D595" s="62" t="s">
        <v>12010</v>
      </c>
      <c r="E595" s="64">
        <v>58.83</v>
      </c>
      <c r="F595" s="62" t="s">
        <v>12011</v>
      </c>
    </row>
    <row r="596" spans="1:6" ht="67.5" x14ac:dyDescent="0.25">
      <c r="A596" s="62">
        <v>91395</v>
      </c>
      <c r="B596" s="63" t="s">
        <v>12607</v>
      </c>
      <c r="C596" s="62" t="s">
        <v>12523</v>
      </c>
      <c r="D596" s="62" t="s">
        <v>12010</v>
      </c>
      <c r="E596" s="64">
        <v>49.05</v>
      </c>
      <c r="F596" s="62" t="s">
        <v>12011</v>
      </c>
    </row>
    <row r="597" spans="1:6" ht="54" x14ac:dyDescent="0.25">
      <c r="A597" s="62">
        <v>91486</v>
      </c>
      <c r="B597" s="63" t="s">
        <v>12608</v>
      </c>
      <c r="C597" s="62" t="s">
        <v>12523</v>
      </c>
      <c r="D597" s="62" t="s">
        <v>12010</v>
      </c>
      <c r="E597" s="64">
        <v>57.66</v>
      </c>
      <c r="F597" s="62" t="s">
        <v>12011</v>
      </c>
    </row>
    <row r="598" spans="1:6" ht="27" x14ac:dyDescent="0.25">
      <c r="A598" s="62">
        <v>91534</v>
      </c>
      <c r="B598" s="63" t="s">
        <v>12609</v>
      </c>
      <c r="C598" s="62" t="s">
        <v>12523</v>
      </c>
      <c r="D598" s="62" t="s">
        <v>12010</v>
      </c>
      <c r="E598" s="64">
        <v>28.83</v>
      </c>
      <c r="F598" s="62" t="s">
        <v>12011</v>
      </c>
    </row>
    <row r="599" spans="1:6" ht="54" x14ac:dyDescent="0.25">
      <c r="A599" s="62">
        <v>91635</v>
      </c>
      <c r="B599" s="63" t="s">
        <v>12610</v>
      </c>
      <c r="C599" s="62" t="s">
        <v>12523</v>
      </c>
      <c r="D599" s="62" t="s">
        <v>12010</v>
      </c>
      <c r="E599" s="64">
        <v>50.11</v>
      </c>
      <c r="F599" s="62" t="s">
        <v>12011</v>
      </c>
    </row>
    <row r="600" spans="1:6" ht="54" x14ac:dyDescent="0.25">
      <c r="A600" s="62">
        <v>91646</v>
      </c>
      <c r="B600" s="63" t="s">
        <v>12611</v>
      </c>
      <c r="C600" s="62" t="s">
        <v>12523</v>
      </c>
      <c r="D600" s="62" t="s">
        <v>12010</v>
      </c>
      <c r="E600" s="64">
        <v>79.459999999999994</v>
      </c>
      <c r="F600" s="62" t="s">
        <v>12011</v>
      </c>
    </row>
    <row r="601" spans="1:6" ht="27" x14ac:dyDescent="0.25">
      <c r="A601" s="62">
        <v>91693</v>
      </c>
      <c r="B601" s="63" t="s">
        <v>12612</v>
      </c>
      <c r="C601" s="62" t="s">
        <v>12523</v>
      </c>
      <c r="D601" s="62" t="s">
        <v>12010</v>
      </c>
      <c r="E601" s="64">
        <v>28.01</v>
      </c>
      <c r="F601" s="62" t="s">
        <v>12011</v>
      </c>
    </row>
    <row r="602" spans="1:6" ht="27" x14ac:dyDescent="0.25">
      <c r="A602" s="62">
        <v>92044</v>
      </c>
      <c r="B602" s="63" t="s">
        <v>12613</v>
      </c>
      <c r="C602" s="62" t="s">
        <v>12523</v>
      </c>
      <c r="D602" s="62" t="s">
        <v>12010</v>
      </c>
      <c r="E602" s="64">
        <v>7.21</v>
      </c>
      <c r="F602" s="62" t="s">
        <v>12011</v>
      </c>
    </row>
    <row r="603" spans="1:6" ht="67.5" x14ac:dyDescent="0.25">
      <c r="A603" s="62">
        <v>92107</v>
      </c>
      <c r="B603" s="63" t="s">
        <v>12614</v>
      </c>
      <c r="C603" s="62" t="s">
        <v>12523</v>
      </c>
      <c r="D603" s="62" t="s">
        <v>12010</v>
      </c>
      <c r="E603" s="64">
        <v>69.94</v>
      </c>
      <c r="F603" s="62" t="s">
        <v>12011</v>
      </c>
    </row>
    <row r="604" spans="1:6" ht="40.5" x14ac:dyDescent="0.25">
      <c r="A604" s="62">
        <v>92113</v>
      </c>
      <c r="B604" s="63" t="s">
        <v>12615</v>
      </c>
      <c r="C604" s="62" t="s">
        <v>12523</v>
      </c>
      <c r="D604" s="62" t="s">
        <v>12010</v>
      </c>
      <c r="E604" s="64">
        <v>1.02</v>
      </c>
      <c r="F604" s="62" t="s">
        <v>12011</v>
      </c>
    </row>
    <row r="605" spans="1:6" ht="27" x14ac:dyDescent="0.25">
      <c r="A605" s="62">
        <v>92119</v>
      </c>
      <c r="B605" s="63" t="s">
        <v>12616</v>
      </c>
      <c r="C605" s="62" t="s">
        <v>12523</v>
      </c>
      <c r="D605" s="62" t="s">
        <v>12010</v>
      </c>
      <c r="E605" s="64">
        <v>0.11</v>
      </c>
      <c r="F605" s="62" t="s">
        <v>12011</v>
      </c>
    </row>
    <row r="606" spans="1:6" ht="27" x14ac:dyDescent="0.25">
      <c r="A606" s="62">
        <v>92139</v>
      </c>
      <c r="B606" s="63" t="s">
        <v>12617</v>
      </c>
      <c r="C606" s="62" t="s">
        <v>12523</v>
      </c>
      <c r="D606" s="62" t="s">
        <v>12010</v>
      </c>
      <c r="E606" s="64">
        <v>40</v>
      </c>
      <c r="F606" s="62" t="s">
        <v>12011</v>
      </c>
    </row>
    <row r="607" spans="1:6" ht="40.5" x14ac:dyDescent="0.25">
      <c r="A607" s="62">
        <v>92146</v>
      </c>
      <c r="B607" s="63" t="s">
        <v>12618</v>
      </c>
      <c r="C607" s="62" t="s">
        <v>12523</v>
      </c>
      <c r="D607" s="62" t="s">
        <v>12010</v>
      </c>
      <c r="E607" s="64">
        <v>30.29</v>
      </c>
      <c r="F607" s="62" t="s">
        <v>12011</v>
      </c>
    </row>
    <row r="608" spans="1:6" ht="54" x14ac:dyDescent="0.25">
      <c r="A608" s="62">
        <v>92243</v>
      </c>
      <c r="B608" s="63" t="s">
        <v>12619</v>
      </c>
      <c r="C608" s="62" t="s">
        <v>12523</v>
      </c>
      <c r="D608" s="62" t="s">
        <v>12010</v>
      </c>
      <c r="E608" s="64">
        <v>67.42</v>
      </c>
      <c r="F608" s="62" t="s">
        <v>12011</v>
      </c>
    </row>
    <row r="609" spans="1:6" ht="27" x14ac:dyDescent="0.25">
      <c r="A609" s="62">
        <v>92717</v>
      </c>
      <c r="B609" s="63" t="s">
        <v>12620</v>
      </c>
      <c r="C609" s="62" t="s">
        <v>12523</v>
      </c>
      <c r="D609" s="62" t="s">
        <v>12010</v>
      </c>
      <c r="E609" s="64">
        <v>0.14000000000000001</v>
      </c>
      <c r="F609" s="62" t="s">
        <v>12011</v>
      </c>
    </row>
    <row r="610" spans="1:6" ht="27" x14ac:dyDescent="0.25">
      <c r="A610" s="62">
        <v>92961</v>
      </c>
      <c r="B610" s="63" t="s">
        <v>12621</v>
      </c>
      <c r="C610" s="62" t="s">
        <v>12523</v>
      </c>
      <c r="D610" s="62" t="s">
        <v>12010</v>
      </c>
      <c r="E610" s="64">
        <v>5.04</v>
      </c>
      <c r="F610" s="62" t="s">
        <v>12011</v>
      </c>
    </row>
    <row r="611" spans="1:6" ht="27" x14ac:dyDescent="0.25">
      <c r="A611" s="62">
        <v>92967</v>
      </c>
      <c r="B611" s="63" t="s">
        <v>12622</v>
      </c>
      <c r="C611" s="62" t="s">
        <v>12523</v>
      </c>
      <c r="D611" s="62" t="s">
        <v>12010</v>
      </c>
      <c r="E611" s="64">
        <v>25.25</v>
      </c>
      <c r="F611" s="62" t="s">
        <v>12011</v>
      </c>
    </row>
    <row r="612" spans="1:6" ht="67.5" x14ac:dyDescent="0.25">
      <c r="A612" s="62">
        <v>93225</v>
      </c>
      <c r="B612" s="63" t="s">
        <v>12623</v>
      </c>
      <c r="C612" s="62" t="s">
        <v>12523</v>
      </c>
      <c r="D612" s="62" t="s">
        <v>12010</v>
      </c>
      <c r="E612" s="64">
        <v>417.04</v>
      </c>
      <c r="F612" s="62" t="s">
        <v>12011</v>
      </c>
    </row>
    <row r="613" spans="1:6" ht="40.5" x14ac:dyDescent="0.25">
      <c r="A613" s="62">
        <v>93234</v>
      </c>
      <c r="B613" s="63" t="s">
        <v>12624</v>
      </c>
      <c r="C613" s="62" t="s">
        <v>12523</v>
      </c>
      <c r="D613" s="62" t="s">
        <v>12010</v>
      </c>
      <c r="E613" s="64">
        <v>0.43</v>
      </c>
      <c r="F613" s="62" t="s">
        <v>12011</v>
      </c>
    </row>
    <row r="614" spans="1:6" ht="40.5" x14ac:dyDescent="0.25">
      <c r="A614" s="62">
        <v>93244</v>
      </c>
      <c r="B614" s="63" t="s">
        <v>12625</v>
      </c>
      <c r="C614" s="62" t="s">
        <v>12523</v>
      </c>
      <c r="D614" s="62" t="s">
        <v>12010</v>
      </c>
      <c r="E614" s="64">
        <v>62.77</v>
      </c>
      <c r="F614" s="62" t="s">
        <v>12011</v>
      </c>
    </row>
    <row r="615" spans="1:6" ht="27" x14ac:dyDescent="0.25">
      <c r="A615" s="62">
        <v>93274</v>
      </c>
      <c r="B615" s="63" t="s">
        <v>12626</v>
      </c>
      <c r="C615" s="62" t="s">
        <v>12523</v>
      </c>
      <c r="D615" s="62" t="s">
        <v>12010</v>
      </c>
      <c r="E615" s="64">
        <v>72.069999999999993</v>
      </c>
      <c r="F615" s="62" t="s">
        <v>12011</v>
      </c>
    </row>
    <row r="616" spans="1:6" ht="27" x14ac:dyDescent="0.25">
      <c r="A616" s="62">
        <v>93282</v>
      </c>
      <c r="B616" s="63" t="s">
        <v>12627</v>
      </c>
      <c r="C616" s="62" t="s">
        <v>12523</v>
      </c>
      <c r="D616" s="62" t="s">
        <v>12010</v>
      </c>
      <c r="E616" s="64">
        <v>23.83</v>
      </c>
      <c r="F616" s="62" t="s">
        <v>12011</v>
      </c>
    </row>
    <row r="617" spans="1:6" ht="40.5" x14ac:dyDescent="0.25">
      <c r="A617" s="62">
        <v>93288</v>
      </c>
      <c r="B617" s="63" t="s">
        <v>12628</v>
      </c>
      <c r="C617" s="62" t="s">
        <v>12523</v>
      </c>
      <c r="D617" s="62" t="s">
        <v>12010</v>
      </c>
      <c r="E617" s="64">
        <v>141.96</v>
      </c>
      <c r="F617" s="62" t="s">
        <v>12011</v>
      </c>
    </row>
    <row r="618" spans="1:6" ht="54" x14ac:dyDescent="0.25">
      <c r="A618" s="62">
        <v>93403</v>
      </c>
      <c r="B618" s="63" t="s">
        <v>12629</v>
      </c>
      <c r="C618" s="62" t="s">
        <v>12523</v>
      </c>
      <c r="D618" s="62" t="s">
        <v>12010</v>
      </c>
      <c r="E618" s="64">
        <v>53.9</v>
      </c>
      <c r="F618" s="62" t="s">
        <v>12011</v>
      </c>
    </row>
    <row r="619" spans="1:6" ht="67.5" x14ac:dyDescent="0.25">
      <c r="A619" s="62">
        <v>93409</v>
      </c>
      <c r="B619" s="63" t="s">
        <v>12630</v>
      </c>
      <c r="C619" s="62" t="s">
        <v>12523</v>
      </c>
      <c r="D619" s="62" t="s">
        <v>12010</v>
      </c>
      <c r="E619" s="64">
        <v>35.78</v>
      </c>
      <c r="F619" s="62" t="s">
        <v>12011</v>
      </c>
    </row>
    <row r="620" spans="1:6" ht="27" x14ac:dyDescent="0.25">
      <c r="A620" s="62">
        <v>93416</v>
      </c>
      <c r="B620" s="63" t="s">
        <v>12631</v>
      </c>
      <c r="C620" s="62" t="s">
        <v>12523</v>
      </c>
      <c r="D620" s="62" t="s">
        <v>12010</v>
      </c>
      <c r="E620" s="64">
        <v>0.31</v>
      </c>
      <c r="F620" s="62" t="s">
        <v>12011</v>
      </c>
    </row>
    <row r="621" spans="1:6" ht="27" x14ac:dyDescent="0.25">
      <c r="A621" s="62">
        <v>93422</v>
      </c>
      <c r="B621" s="63" t="s">
        <v>12632</v>
      </c>
      <c r="C621" s="62" t="s">
        <v>12523</v>
      </c>
      <c r="D621" s="62" t="s">
        <v>12010</v>
      </c>
      <c r="E621" s="64">
        <v>4.22</v>
      </c>
      <c r="F621" s="62" t="s">
        <v>12011</v>
      </c>
    </row>
    <row r="622" spans="1:6" ht="27" x14ac:dyDescent="0.25">
      <c r="A622" s="62">
        <v>93428</v>
      </c>
      <c r="B622" s="63" t="s">
        <v>12633</v>
      </c>
      <c r="C622" s="62" t="s">
        <v>12523</v>
      </c>
      <c r="D622" s="62" t="s">
        <v>12010</v>
      </c>
      <c r="E622" s="64">
        <v>5.98</v>
      </c>
      <c r="F622" s="62" t="s">
        <v>12011</v>
      </c>
    </row>
    <row r="623" spans="1:6" ht="27" x14ac:dyDescent="0.25">
      <c r="A623" s="62">
        <v>93434</v>
      </c>
      <c r="B623" s="63" t="s">
        <v>12634</v>
      </c>
      <c r="C623" s="62" t="s">
        <v>12523</v>
      </c>
      <c r="D623" s="62" t="s">
        <v>12010</v>
      </c>
      <c r="E623" s="64">
        <v>248.86</v>
      </c>
      <c r="F623" s="62" t="s">
        <v>12011</v>
      </c>
    </row>
    <row r="624" spans="1:6" ht="27" x14ac:dyDescent="0.25">
      <c r="A624" s="62">
        <v>93440</v>
      </c>
      <c r="B624" s="63" t="s">
        <v>12635</v>
      </c>
      <c r="C624" s="62" t="s">
        <v>12523</v>
      </c>
      <c r="D624" s="62" t="s">
        <v>12010</v>
      </c>
      <c r="E624" s="64">
        <v>128.26</v>
      </c>
      <c r="F624" s="62" t="s">
        <v>12011</v>
      </c>
    </row>
    <row r="625" spans="1:6" ht="27" x14ac:dyDescent="0.25">
      <c r="A625" s="62">
        <v>95122</v>
      </c>
      <c r="B625" s="63" t="s">
        <v>12636</v>
      </c>
      <c r="C625" s="62" t="s">
        <v>12523</v>
      </c>
      <c r="D625" s="62" t="s">
        <v>12010</v>
      </c>
      <c r="E625" s="64">
        <v>194.99</v>
      </c>
      <c r="F625" s="62" t="s">
        <v>12011</v>
      </c>
    </row>
    <row r="626" spans="1:6" ht="27" x14ac:dyDescent="0.25">
      <c r="A626" s="62">
        <v>95128</v>
      </c>
      <c r="B626" s="63" t="s">
        <v>12637</v>
      </c>
      <c r="C626" s="62" t="s">
        <v>12523</v>
      </c>
      <c r="D626" s="62" t="s">
        <v>12010</v>
      </c>
      <c r="E626" s="64">
        <v>48.8</v>
      </c>
      <c r="F626" s="62" t="s">
        <v>12011</v>
      </c>
    </row>
    <row r="627" spans="1:6" ht="27" x14ac:dyDescent="0.25">
      <c r="A627" s="62">
        <v>95140</v>
      </c>
      <c r="B627" s="63" t="s">
        <v>12638</v>
      </c>
      <c r="C627" s="62" t="s">
        <v>12523</v>
      </c>
      <c r="D627" s="62" t="s">
        <v>12379</v>
      </c>
      <c r="E627" s="64">
        <v>0.03</v>
      </c>
      <c r="F627" s="62" t="s">
        <v>12011</v>
      </c>
    </row>
    <row r="628" spans="1:6" ht="27" x14ac:dyDescent="0.25">
      <c r="A628" s="62">
        <v>95213</v>
      </c>
      <c r="B628" s="63" t="s">
        <v>12639</v>
      </c>
      <c r="C628" s="62" t="s">
        <v>12523</v>
      </c>
      <c r="D628" s="62" t="s">
        <v>12010</v>
      </c>
      <c r="E628" s="64">
        <v>78.33</v>
      </c>
      <c r="F628" s="62" t="s">
        <v>12011</v>
      </c>
    </row>
    <row r="629" spans="1:6" ht="27" x14ac:dyDescent="0.25">
      <c r="A629" s="62">
        <v>95259</v>
      </c>
      <c r="B629" s="63" t="s">
        <v>12640</v>
      </c>
      <c r="C629" s="62" t="s">
        <v>12523</v>
      </c>
      <c r="D629" s="62" t="s">
        <v>12010</v>
      </c>
      <c r="E629" s="64">
        <v>25.07</v>
      </c>
      <c r="F629" s="62" t="s">
        <v>12011</v>
      </c>
    </row>
    <row r="630" spans="1:6" ht="27" x14ac:dyDescent="0.25">
      <c r="A630" s="62">
        <v>95265</v>
      </c>
      <c r="B630" s="63" t="s">
        <v>12641</v>
      </c>
      <c r="C630" s="62" t="s">
        <v>12523</v>
      </c>
      <c r="D630" s="62" t="s">
        <v>12010</v>
      </c>
      <c r="E630" s="64">
        <v>0.75</v>
      </c>
      <c r="F630" s="62" t="s">
        <v>12011</v>
      </c>
    </row>
    <row r="631" spans="1:6" ht="40.5" x14ac:dyDescent="0.25">
      <c r="A631" s="62">
        <v>95271</v>
      </c>
      <c r="B631" s="63" t="s">
        <v>12642</v>
      </c>
      <c r="C631" s="62" t="s">
        <v>12523</v>
      </c>
      <c r="D631" s="62" t="s">
        <v>12010</v>
      </c>
      <c r="E631" s="64">
        <v>0.47</v>
      </c>
      <c r="F631" s="62" t="s">
        <v>12011</v>
      </c>
    </row>
    <row r="632" spans="1:6" ht="27" x14ac:dyDescent="0.25">
      <c r="A632" s="62">
        <v>95277</v>
      </c>
      <c r="B632" s="63" t="s">
        <v>12643</v>
      </c>
      <c r="C632" s="62" t="s">
        <v>12523</v>
      </c>
      <c r="D632" s="62" t="s">
        <v>12010</v>
      </c>
      <c r="E632" s="64">
        <v>0.47</v>
      </c>
      <c r="F632" s="62" t="s">
        <v>12011</v>
      </c>
    </row>
    <row r="633" spans="1:6" ht="27" x14ac:dyDescent="0.25">
      <c r="A633" s="62">
        <v>95283</v>
      </c>
      <c r="B633" s="63" t="s">
        <v>12644</v>
      </c>
      <c r="C633" s="62" t="s">
        <v>12523</v>
      </c>
      <c r="D633" s="62" t="s">
        <v>12379</v>
      </c>
      <c r="E633" s="64">
        <v>0.56999999999999995</v>
      </c>
      <c r="F633" s="62" t="s">
        <v>12011</v>
      </c>
    </row>
    <row r="634" spans="1:6" ht="40.5" x14ac:dyDescent="0.25">
      <c r="A634" s="62">
        <v>95621</v>
      </c>
      <c r="B634" s="63" t="s">
        <v>12645</v>
      </c>
      <c r="C634" s="62" t="s">
        <v>12523</v>
      </c>
      <c r="D634" s="62" t="s">
        <v>12010</v>
      </c>
      <c r="E634" s="64">
        <v>24.87</v>
      </c>
      <c r="F634" s="62" t="s">
        <v>12011</v>
      </c>
    </row>
    <row r="635" spans="1:6" ht="40.5" x14ac:dyDescent="0.25">
      <c r="A635" s="62">
        <v>95632</v>
      </c>
      <c r="B635" s="63" t="s">
        <v>12646</v>
      </c>
      <c r="C635" s="62" t="s">
        <v>12523</v>
      </c>
      <c r="D635" s="62" t="s">
        <v>12010</v>
      </c>
      <c r="E635" s="64">
        <v>78.94</v>
      </c>
      <c r="F635" s="62" t="s">
        <v>12011</v>
      </c>
    </row>
    <row r="636" spans="1:6" ht="27" x14ac:dyDescent="0.25">
      <c r="A636" s="62">
        <v>95703</v>
      </c>
      <c r="B636" s="63" t="s">
        <v>12647</v>
      </c>
      <c r="C636" s="62" t="s">
        <v>12523</v>
      </c>
      <c r="D636" s="62" t="s">
        <v>12010</v>
      </c>
      <c r="E636" s="64">
        <v>31.63</v>
      </c>
      <c r="F636" s="62" t="s">
        <v>12011</v>
      </c>
    </row>
    <row r="637" spans="1:6" ht="40.5" x14ac:dyDescent="0.25">
      <c r="A637" s="62">
        <v>95709</v>
      </c>
      <c r="B637" s="63" t="s">
        <v>12648</v>
      </c>
      <c r="C637" s="62" t="s">
        <v>12523</v>
      </c>
      <c r="D637" s="62" t="s">
        <v>12010</v>
      </c>
      <c r="E637" s="64">
        <v>80.099999999999994</v>
      </c>
      <c r="F637" s="62" t="s">
        <v>12011</v>
      </c>
    </row>
    <row r="638" spans="1:6" ht="40.5" x14ac:dyDescent="0.25">
      <c r="A638" s="62">
        <v>95715</v>
      </c>
      <c r="B638" s="63" t="s">
        <v>12649</v>
      </c>
      <c r="C638" s="62" t="s">
        <v>12523</v>
      </c>
      <c r="D638" s="62" t="s">
        <v>12010</v>
      </c>
      <c r="E638" s="64">
        <v>94.99</v>
      </c>
      <c r="F638" s="62" t="s">
        <v>12011</v>
      </c>
    </row>
    <row r="639" spans="1:6" ht="54" x14ac:dyDescent="0.25">
      <c r="A639" s="62">
        <v>95721</v>
      </c>
      <c r="B639" s="63" t="s">
        <v>12650</v>
      </c>
      <c r="C639" s="62" t="s">
        <v>12523</v>
      </c>
      <c r="D639" s="62" t="s">
        <v>12010</v>
      </c>
      <c r="E639" s="64">
        <v>92.65</v>
      </c>
      <c r="F639" s="62" t="s">
        <v>12011</v>
      </c>
    </row>
    <row r="640" spans="1:6" ht="27" x14ac:dyDescent="0.25">
      <c r="A640" s="62">
        <v>95873</v>
      </c>
      <c r="B640" s="63" t="s">
        <v>12651</v>
      </c>
      <c r="C640" s="62" t="s">
        <v>12523</v>
      </c>
      <c r="D640" s="62" t="s">
        <v>12010</v>
      </c>
      <c r="E640" s="64">
        <v>9.5500000000000007</v>
      </c>
      <c r="F640" s="62" t="s">
        <v>12011</v>
      </c>
    </row>
    <row r="641" spans="1:6" ht="27" x14ac:dyDescent="0.25">
      <c r="A641" s="62">
        <v>96014</v>
      </c>
      <c r="B641" s="63" t="s">
        <v>12652</v>
      </c>
      <c r="C641" s="62" t="s">
        <v>12523</v>
      </c>
      <c r="D641" s="62" t="s">
        <v>12010</v>
      </c>
      <c r="E641" s="64">
        <v>56.06</v>
      </c>
      <c r="F641" s="62" t="s">
        <v>12011</v>
      </c>
    </row>
    <row r="642" spans="1:6" ht="27" x14ac:dyDescent="0.25">
      <c r="A642" s="62">
        <v>96021</v>
      </c>
      <c r="B642" s="63" t="s">
        <v>12653</v>
      </c>
      <c r="C642" s="62" t="s">
        <v>12523</v>
      </c>
      <c r="D642" s="62" t="s">
        <v>12010</v>
      </c>
      <c r="E642" s="64">
        <v>55.76</v>
      </c>
      <c r="F642" s="62" t="s">
        <v>12011</v>
      </c>
    </row>
    <row r="643" spans="1:6" ht="27" x14ac:dyDescent="0.25">
      <c r="A643" s="62">
        <v>96029</v>
      </c>
      <c r="B643" s="63" t="s">
        <v>12654</v>
      </c>
      <c r="C643" s="62" t="s">
        <v>12523</v>
      </c>
      <c r="D643" s="62" t="s">
        <v>12010</v>
      </c>
      <c r="E643" s="64">
        <v>50.07</v>
      </c>
      <c r="F643" s="62" t="s">
        <v>12011</v>
      </c>
    </row>
    <row r="644" spans="1:6" ht="40.5" x14ac:dyDescent="0.25">
      <c r="A644" s="62">
        <v>96036</v>
      </c>
      <c r="B644" s="63" t="s">
        <v>12655</v>
      </c>
      <c r="C644" s="62" t="s">
        <v>12523</v>
      </c>
      <c r="D644" s="62" t="s">
        <v>12010</v>
      </c>
      <c r="E644" s="64">
        <v>64.13</v>
      </c>
      <c r="F644" s="62" t="s">
        <v>12011</v>
      </c>
    </row>
    <row r="645" spans="1:6" ht="27" x14ac:dyDescent="0.25">
      <c r="A645" s="62">
        <v>96155</v>
      </c>
      <c r="B645" s="63" t="s">
        <v>12656</v>
      </c>
      <c r="C645" s="62" t="s">
        <v>12523</v>
      </c>
      <c r="D645" s="62" t="s">
        <v>12010</v>
      </c>
      <c r="E645" s="64">
        <v>50.37</v>
      </c>
      <c r="F645" s="62" t="s">
        <v>12011</v>
      </c>
    </row>
    <row r="646" spans="1:6" ht="40.5" x14ac:dyDescent="0.25">
      <c r="A646" s="62">
        <v>96156</v>
      </c>
      <c r="B646" s="63" t="s">
        <v>12657</v>
      </c>
      <c r="C646" s="62" t="s">
        <v>12523</v>
      </c>
      <c r="D646" s="62" t="s">
        <v>12010</v>
      </c>
      <c r="E646" s="64">
        <v>55.4</v>
      </c>
      <c r="F646" s="62" t="s">
        <v>12011</v>
      </c>
    </row>
    <row r="647" spans="1:6" ht="27" x14ac:dyDescent="0.25">
      <c r="A647" s="62">
        <v>96159</v>
      </c>
      <c r="B647" s="63" t="s">
        <v>12658</v>
      </c>
      <c r="C647" s="62" t="s">
        <v>12523</v>
      </c>
      <c r="D647" s="62" t="s">
        <v>12010</v>
      </c>
      <c r="E647" s="64">
        <v>63.07</v>
      </c>
      <c r="F647" s="62" t="s">
        <v>12011</v>
      </c>
    </row>
    <row r="648" spans="1:6" ht="27" x14ac:dyDescent="0.25">
      <c r="A648" s="62">
        <v>96246</v>
      </c>
      <c r="B648" s="63" t="s">
        <v>12659</v>
      </c>
      <c r="C648" s="62" t="s">
        <v>12523</v>
      </c>
      <c r="D648" s="62" t="s">
        <v>12010</v>
      </c>
      <c r="E648" s="64">
        <v>54.56</v>
      </c>
      <c r="F648" s="62" t="s">
        <v>12011</v>
      </c>
    </row>
    <row r="649" spans="1:6" ht="40.5" x14ac:dyDescent="0.25">
      <c r="A649" s="62">
        <v>96464</v>
      </c>
      <c r="B649" s="63" t="s">
        <v>12660</v>
      </c>
      <c r="C649" s="62" t="s">
        <v>12523</v>
      </c>
      <c r="D649" s="62" t="s">
        <v>12010</v>
      </c>
      <c r="E649" s="64">
        <v>84.71</v>
      </c>
      <c r="F649" s="62" t="s">
        <v>12011</v>
      </c>
    </row>
    <row r="650" spans="1:6" ht="40.5" x14ac:dyDescent="0.25">
      <c r="A650" s="62">
        <v>98765</v>
      </c>
      <c r="B650" s="63" t="s">
        <v>12661</v>
      </c>
      <c r="C650" s="62" t="s">
        <v>12523</v>
      </c>
      <c r="D650" s="62" t="s">
        <v>12379</v>
      </c>
      <c r="E650" s="64">
        <v>0.05</v>
      </c>
      <c r="F650" s="62" t="s">
        <v>12011</v>
      </c>
    </row>
    <row r="651" spans="1:6" ht="40.5" x14ac:dyDescent="0.25">
      <c r="A651" s="62">
        <v>99834</v>
      </c>
      <c r="B651" s="63" t="s">
        <v>12662</v>
      </c>
      <c r="C651" s="62" t="s">
        <v>12523</v>
      </c>
      <c r="D651" s="62" t="s">
        <v>12379</v>
      </c>
      <c r="E651" s="64">
        <v>0.18</v>
      </c>
      <c r="F651" s="62" t="s">
        <v>12011</v>
      </c>
    </row>
    <row r="652" spans="1:6" ht="27" x14ac:dyDescent="0.25">
      <c r="A652" s="62">
        <v>100642</v>
      </c>
      <c r="B652" s="63" t="s">
        <v>12663</v>
      </c>
      <c r="C652" s="62" t="s">
        <v>12523</v>
      </c>
      <c r="D652" s="62" t="s">
        <v>12010</v>
      </c>
      <c r="E652" s="64">
        <v>184.41</v>
      </c>
      <c r="F652" s="62" t="s">
        <v>12011</v>
      </c>
    </row>
    <row r="653" spans="1:6" ht="27" x14ac:dyDescent="0.25">
      <c r="A653" s="62">
        <v>100648</v>
      </c>
      <c r="B653" s="63" t="s">
        <v>12664</v>
      </c>
      <c r="C653" s="62" t="s">
        <v>12523</v>
      </c>
      <c r="D653" s="62" t="s">
        <v>12010</v>
      </c>
      <c r="E653" s="64">
        <v>440.5</v>
      </c>
      <c r="F653" s="62" t="s">
        <v>12011</v>
      </c>
    </row>
    <row r="654" spans="1:6" ht="27" x14ac:dyDescent="0.25">
      <c r="A654" s="62">
        <v>102274</v>
      </c>
      <c r="B654" s="63" t="s">
        <v>12665</v>
      </c>
      <c r="C654" s="62" t="s">
        <v>12523</v>
      </c>
      <c r="D654" s="62" t="s">
        <v>12010</v>
      </c>
      <c r="E654" s="64">
        <v>24.51</v>
      </c>
      <c r="F654" s="62" t="s">
        <v>12011</v>
      </c>
    </row>
    <row r="655" spans="1:6" ht="40.5" x14ac:dyDescent="0.25">
      <c r="A655" s="62">
        <v>5089</v>
      </c>
      <c r="B655" s="63" t="s">
        <v>12666</v>
      </c>
      <c r="C655" s="62" t="s">
        <v>2260</v>
      </c>
      <c r="D655" s="62" t="s">
        <v>12010</v>
      </c>
      <c r="E655" s="64">
        <v>40.49</v>
      </c>
      <c r="F655" s="62" t="s">
        <v>12011</v>
      </c>
    </row>
    <row r="656" spans="1:6" ht="40.5" x14ac:dyDescent="0.25">
      <c r="A656" s="62">
        <v>5627</v>
      </c>
      <c r="B656" s="63" t="s">
        <v>12667</v>
      </c>
      <c r="C656" s="62" t="s">
        <v>2260</v>
      </c>
      <c r="D656" s="62" t="s">
        <v>12379</v>
      </c>
      <c r="E656" s="64">
        <v>47.04</v>
      </c>
      <c r="F656" s="62" t="s">
        <v>12011</v>
      </c>
    </row>
    <row r="657" spans="1:6" ht="27" x14ac:dyDescent="0.25">
      <c r="A657" s="62">
        <v>5628</v>
      </c>
      <c r="B657" s="63" t="s">
        <v>12668</v>
      </c>
      <c r="C657" s="62" t="s">
        <v>2260</v>
      </c>
      <c r="D657" s="62" t="s">
        <v>12379</v>
      </c>
      <c r="E657" s="64">
        <v>6.38</v>
      </c>
      <c r="F657" s="62" t="s">
        <v>12011</v>
      </c>
    </row>
    <row r="658" spans="1:6" ht="40.5" x14ac:dyDescent="0.25">
      <c r="A658" s="62">
        <v>5629</v>
      </c>
      <c r="B658" s="63" t="s">
        <v>12669</v>
      </c>
      <c r="C658" s="62" t="s">
        <v>2260</v>
      </c>
      <c r="D658" s="62" t="s">
        <v>12379</v>
      </c>
      <c r="E658" s="64">
        <v>58.8</v>
      </c>
      <c r="F658" s="62" t="s">
        <v>12011</v>
      </c>
    </row>
    <row r="659" spans="1:6" ht="40.5" x14ac:dyDescent="0.25">
      <c r="A659" s="62">
        <v>5630</v>
      </c>
      <c r="B659" s="63" t="s">
        <v>12670</v>
      </c>
      <c r="C659" s="62" t="s">
        <v>2260</v>
      </c>
      <c r="D659" s="62" t="s">
        <v>12379</v>
      </c>
      <c r="E659" s="64">
        <v>69.78</v>
      </c>
      <c r="F659" s="62" t="s">
        <v>12011</v>
      </c>
    </row>
    <row r="660" spans="1:6" ht="27" x14ac:dyDescent="0.25">
      <c r="A660" s="62">
        <v>5658</v>
      </c>
      <c r="B660" s="63" t="s">
        <v>12671</v>
      </c>
      <c r="C660" s="62" t="s">
        <v>2260</v>
      </c>
      <c r="D660" s="62" t="s">
        <v>12010</v>
      </c>
      <c r="E660" s="64">
        <v>2.89</v>
      </c>
      <c r="F660" s="62" t="s">
        <v>12011</v>
      </c>
    </row>
    <row r="661" spans="1:6" ht="54" x14ac:dyDescent="0.25">
      <c r="A661" s="62">
        <v>5664</v>
      </c>
      <c r="B661" s="63" t="s">
        <v>12672</v>
      </c>
      <c r="C661" s="62" t="s">
        <v>2260</v>
      </c>
      <c r="D661" s="62" t="s">
        <v>12010</v>
      </c>
      <c r="E661" s="64">
        <v>30.29</v>
      </c>
      <c r="F661" s="62" t="s">
        <v>12011</v>
      </c>
    </row>
    <row r="662" spans="1:6" ht="54" x14ac:dyDescent="0.25">
      <c r="A662" s="62">
        <v>5667</v>
      </c>
      <c r="B662" s="63" t="s">
        <v>12673</v>
      </c>
      <c r="C662" s="62" t="s">
        <v>2260</v>
      </c>
      <c r="D662" s="62" t="s">
        <v>12010</v>
      </c>
      <c r="E662" s="64">
        <v>26.94</v>
      </c>
      <c r="F662" s="62" t="s">
        <v>12011</v>
      </c>
    </row>
    <row r="663" spans="1:6" ht="67.5" x14ac:dyDescent="0.25">
      <c r="A663" s="62">
        <v>5668</v>
      </c>
      <c r="B663" s="63" t="s">
        <v>12674</v>
      </c>
      <c r="C663" s="62" t="s">
        <v>2260</v>
      </c>
      <c r="D663" s="62" t="s">
        <v>12379</v>
      </c>
      <c r="E663" s="64">
        <v>49.63</v>
      </c>
      <c r="F663" s="62" t="s">
        <v>12011</v>
      </c>
    </row>
    <row r="664" spans="1:6" ht="54" x14ac:dyDescent="0.25">
      <c r="A664" s="62">
        <v>5674</v>
      </c>
      <c r="B664" s="63" t="s">
        <v>12675</v>
      </c>
      <c r="C664" s="62" t="s">
        <v>2260</v>
      </c>
      <c r="D664" s="62" t="s">
        <v>12010</v>
      </c>
      <c r="E664" s="64">
        <v>38.94</v>
      </c>
      <c r="F664" s="62" t="s">
        <v>12011</v>
      </c>
    </row>
    <row r="665" spans="1:6" ht="40.5" x14ac:dyDescent="0.25">
      <c r="A665" s="62">
        <v>5692</v>
      </c>
      <c r="B665" s="63" t="s">
        <v>12676</v>
      </c>
      <c r="C665" s="62" t="s">
        <v>2260</v>
      </c>
      <c r="D665" s="62" t="s">
        <v>12010</v>
      </c>
      <c r="E665" s="64">
        <v>0.25</v>
      </c>
      <c r="F665" s="62" t="s">
        <v>12011</v>
      </c>
    </row>
    <row r="666" spans="1:6" ht="54" x14ac:dyDescent="0.25">
      <c r="A666" s="62">
        <v>5693</v>
      </c>
      <c r="B666" s="63" t="s">
        <v>12677</v>
      </c>
      <c r="C666" s="62" t="s">
        <v>2260</v>
      </c>
      <c r="D666" s="62" t="s">
        <v>12379</v>
      </c>
      <c r="E666" s="64">
        <v>23.83</v>
      </c>
      <c r="F666" s="62" t="s">
        <v>12011</v>
      </c>
    </row>
    <row r="667" spans="1:6" ht="54" x14ac:dyDescent="0.25">
      <c r="A667" s="62">
        <v>5695</v>
      </c>
      <c r="B667" s="63" t="s">
        <v>12678</v>
      </c>
      <c r="C667" s="62" t="s">
        <v>2260</v>
      </c>
      <c r="D667" s="62" t="s">
        <v>12010</v>
      </c>
      <c r="E667" s="64">
        <v>40.93</v>
      </c>
      <c r="F667" s="62" t="s">
        <v>12011</v>
      </c>
    </row>
    <row r="668" spans="1:6" ht="27" x14ac:dyDescent="0.25">
      <c r="A668" s="62">
        <v>5703</v>
      </c>
      <c r="B668" s="63" t="s">
        <v>12679</v>
      </c>
      <c r="C668" s="62" t="s">
        <v>2260</v>
      </c>
      <c r="D668" s="62" t="s">
        <v>12010</v>
      </c>
      <c r="E668" s="64">
        <v>16.66</v>
      </c>
      <c r="F668" s="62" t="s">
        <v>12011</v>
      </c>
    </row>
    <row r="669" spans="1:6" ht="67.5" x14ac:dyDescent="0.25">
      <c r="A669" s="62">
        <v>5705</v>
      </c>
      <c r="B669" s="63" t="s">
        <v>12680</v>
      </c>
      <c r="C669" s="62" t="s">
        <v>2260</v>
      </c>
      <c r="D669" s="62" t="s">
        <v>12010</v>
      </c>
      <c r="E669" s="64">
        <v>33.49</v>
      </c>
      <c r="F669" s="62" t="s">
        <v>12011</v>
      </c>
    </row>
    <row r="670" spans="1:6" ht="27" x14ac:dyDescent="0.25">
      <c r="A670" s="62">
        <v>5707</v>
      </c>
      <c r="B670" s="63" t="s">
        <v>12681</v>
      </c>
      <c r="C670" s="62" t="s">
        <v>2260</v>
      </c>
      <c r="D670" s="62" t="s">
        <v>12010</v>
      </c>
      <c r="E670" s="64">
        <v>69.760000000000005</v>
      </c>
      <c r="F670" s="62" t="s">
        <v>12011</v>
      </c>
    </row>
    <row r="671" spans="1:6" ht="40.5" x14ac:dyDescent="0.25">
      <c r="A671" s="62">
        <v>5710</v>
      </c>
      <c r="B671" s="63" t="s">
        <v>12682</v>
      </c>
      <c r="C671" s="62" t="s">
        <v>2260</v>
      </c>
      <c r="D671" s="62" t="s">
        <v>12379</v>
      </c>
      <c r="E671" s="64">
        <v>144.13999999999999</v>
      </c>
      <c r="F671" s="62" t="s">
        <v>12011</v>
      </c>
    </row>
    <row r="672" spans="1:6" ht="40.5" x14ac:dyDescent="0.25">
      <c r="A672" s="62">
        <v>5711</v>
      </c>
      <c r="B672" s="63" t="s">
        <v>12683</v>
      </c>
      <c r="C672" s="62" t="s">
        <v>2260</v>
      </c>
      <c r="D672" s="62" t="s">
        <v>12379</v>
      </c>
      <c r="E672" s="64">
        <v>96.42</v>
      </c>
      <c r="F672" s="62" t="s">
        <v>12011</v>
      </c>
    </row>
    <row r="673" spans="1:6" ht="27" x14ac:dyDescent="0.25">
      <c r="A673" s="62">
        <v>5714</v>
      </c>
      <c r="B673" s="63" t="s">
        <v>12684</v>
      </c>
      <c r="C673" s="62" t="s">
        <v>2260</v>
      </c>
      <c r="D673" s="62" t="s">
        <v>12379</v>
      </c>
      <c r="E673" s="64">
        <v>15.01</v>
      </c>
      <c r="F673" s="62" t="s">
        <v>12011</v>
      </c>
    </row>
    <row r="674" spans="1:6" ht="27" x14ac:dyDescent="0.25">
      <c r="A674" s="62">
        <v>5715</v>
      </c>
      <c r="B674" s="63" t="s">
        <v>12685</v>
      </c>
      <c r="C674" s="62" t="s">
        <v>2260</v>
      </c>
      <c r="D674" s="62" t="s">
        <v>12379</v>
      </c>
      <c r="E674" s="64">
        <v>72.959999999999994</v>
      </c>
      <c r="F674" s="62" t="s">
        <v>12011</v>
      </c>
    </row>
    <row r="675" spans="1:6" ht="27" x14ac:dyDescent="0.25">
      <c r="A675" s="62">
        <v>5718</v>
      </c>
      <c r="B675" s="63" t="s">
        <v>12686</v>
      </c>
      <c r="C675" s="62" t="s">
        <v>2260</v>
      </c>
      <c r="D675" s="62" t="s">
        <v>12379</v>
      </c>
      <c r="E675" s="64">
        <v>115.08</v>
      </c>
      <c r="F675" s="62" t="s">
        <v>12011</v>
      </c>
    </row>
    <row r="676" spans="1:6" ht="40.5" x14ac:dyDescent="0.25">
      <c r="A676" s="62">
        <v>5721</v>
      </c>
      <c r="B676" s="63" t="s">
        <v>12687</v>
      </c>
      <c r="C676" s="62" t="s">
        <v>2260</v>
      </c>
      <c r="D676" s="62" t="s">
        <v>12379</v>
      </c>
      <c r="E676" s="64">
        <v>101.54</v>
      </c>
      <c r="F676" s="62" t="s">
        <v>12011</v>
      </c>
    </row>
    <row r="677" spans="1:6" ht="27" x14ac:dyDescent="0.25">
      <c r="A677" s="62">
        <v>5722</v>
      </c>
      <c r="B677" s="63" t="s">
        <v>12688</v>
      </c>
      <c r="C677" s="62" t="s">
        <v>2260</v>
      </c>
      <c r="D677" s="62" t="s">
        <v>12379</v>
      </c>
      <c r="E677" s="64">
        <v>234.83</v>
      </c>
      <c r="F677" s="62" t="s">
        <v>12011</v>
      </c>
    </row>
    <row r="678" spans="1:6" ht="27" x14ac:dyDescent="0.25">
      <c r="A678" s="62">
        <v>5724</v>
      </c>
      <c r="B678" s="63" t="s">
        <v>12689</v>
      </c>
      <c r="C678" s="62" t="s">
        <v>2260</v>
      </c>
      <c r="D678" s="62" t="s">
        <v>12010</v>
      </c>
      <c r="E678" s="64">
        <v>56.61</v>
      </c>
      <c r="F678" s="62" t="s">
        <v>12011</v>
      </c>
    </row>
    <row r="679" spans="1:6" ht="40.5" x14ac:dyDescent="0.25">
      <c r="A679" s="62">
        <v>5727</v>
      </c>
      <c r="B679" s="63" t="s">
        <v>12690</v>
      </c>
      <c r="C679" s="62" t="s">
        <v>2260</v>
      </c>
      <c r="D679" s="62" t="s">
        <v>12010</v>
      </c>
      <c r="E679" s="64">
        <v>11.75</v>
      </c>
      <c r="F679" s="62" t="s">
        <v>12011</v>
      </c>
    </row>
    <row r="680" spans="1:6" ht="40.5" x14ac:dyDescent="0.25">
      <c r="A680" s="62">
        <v>5729</v>
      </c>
      <c r="B680" s="63" t="s">
        <v>12691</v>
      </c>
      <c r="C680" s="62" t="s">
        <v>2260</v>
      </c>
      <c r="D680" s="62" t="s">
        <v>12010</v>
      </c>
      <c r="E680" s="64">
        <v>47.82</v>
      </c>
      <c r="F680" s="62" t="s">
        <v>12011</v>
      </c>
    </row>
    <row r="681" spans="1:6" ht="40.5" x14ac:dyDescent="0.25">
      <c r="A681" s="62">
        <v>5730</v>
      </c>
      <c r="B681" s="63" t="s">
        <v>12692</v>
      </c>
      <c r="C681" s="62" t="s">
        <v>2260</v>
      </c>
      <c r="D681" s="62" t="s">
        <v>12379</v>
      </c>
      <c r="E681" s="64">
        <v>44.25</v>
      </c>
      <c r="F681" s="62" t="s">
        <v>12011</v>
      </c>
    </row>
    <row r="682" spans="1:6" ht="54" x14ac:dyDescent="0.25">
      <c r="A682" s="62">
        <v>5735</v>
      </c>
      <c r="B682" s="63" t="s">
        <v>12693</v>
      </c>
      <c r="C682" s="62" t="s">
        <v>2260</v>
      </c>
      <c r="D682" s="62" t="s">
        <v>12379</v>
      </c>
      <c r="E682" s="64">
        <v>29.22</v>
      </c>
      <c r="F682" s="62" t="s">
        <v>12011</v>
      </c>
    </row>
    <row r="683" spans="1:6" ht="67.5" x14ac:dyDescent="0.25">
      <c r="A683" s="62">
        <v>5736</v>
      </c>
      <c r="B683" s="63" t="s">
        <v>12694</v>
      </c>
      <c r="C683" s="62" t="s">
        <v>2260</v>
      </c>
      <c r="D683" s="62" t="s">
        <v>12379</v>
      </c>
      <c r="E683" s="64">
        <v>45.23</v>
      </c>
      <c r="F683" s="62" t="s">
        <v>12011</v>
      </c>
    </row>
    <row r="684" spans="1:6" ht="40.5" x14ac:dyDescent="0.25">
      <c r="A684" s="62">
        <v>5738</v>
      </c>
      <c r="B684" s="63" t="s">
        <v>12695</v>
      </c>
      <c r="C684" s="62" t="s">
        <v>2260</v>
      </c>
      <c r="D684" s="62" t="s">
        <v>12010</v>
      </c>
      <c r="E684" s="64">
        <v>42.52</v>
      </c>
      <c r="F684" s="62" t="s">
        <v>12011</v>
      </c>
    </row>
    <row r="685" spans="1:6" ht="40.5" x14ac:dyDescent="0.25">
      <c r="A685" s="62">
        <v>5739</v>
      </c>
      <c r="B685" s="63" t="s">
        <v>12696</v>
      </c>
      <c r="C685" s="62" t="s">
        <v>2260</v>
      </c>
      <c r="D685" s="62" t="s">
        <v>12010</v>
      </c>
      <c r="E685" s="64">
        <v>53.21</v>
      </c>
      <c r="F685" s="62" t="s">
        <v>12011</v>
      </c>
    </row>
    <row r="686" spans="1:6" ht="54" x14ac:dyDescent="0.25">
      <c r="A686" s="62">
        <v>5741</v>
      </c>
      <c r="B686" s="63" t="s">
        <v>12697</v>
      </c>
      <c r="C686" s="62" t="s">
        <v>2260</v>
      </c>
      <c r="D686" s="62" t="s">
        <v>12010</v>
      </c>
      <c r="E686" s="64">
        <v>43.14</v>
      </c>
      <c r="F686" s="62" t="s">
        <v>12011</v>
      </c>
    </row>
    <row r="687" spans="1:6" ht="54" x14ac:dyDescent="0.25">
      <c r="A687" s="62">
        <v>5742</v>
      </c>
      <c r="B687" s="63" t="s">
        <v>12698</v>
      </c>
      <c r="C687" s="62" t="s">
        <v>2260</v>
      </c>
      <c r="D687" s="62" t="s">
        <v>12379</v>
      </c>
      <c r="E687" s="64">
        <v>29.87</v>
      </c>
      <c r="F687" s="62" t="s">
        <v>12011</v>
      </c>
    </row>
    <row r="688" spans="1:6" ht="54" x14ac:dyDescent="0.25">
      <c r="A688" s="62">
        <v>5747</v>
      </c>
      <c r="B688" s="63" t="s">
        <v>12699</v>
      </c>
      <c r="C688" s="62" t="s">
        <v>2260</v>
      </c>
      <c r="D688" s="62" t="s">
        <v>12379</v>
      </c>
      <c r="E688" s="64">
        <v>171.26</v>
      </c>
      <c r="F688" s="62" t="s">
        <v>12011</v>
      </c>
    </row>
    <row r="689" spans="1:6" ht="40.5" x14ac:dyDescent="0.25">
      <c r="A689" s="62">
        <v>5751</v>
      </c>
      <c r="B689" s="63" t="s">
        <v>12700</v>
      </c>
      <c r="C689" s="62" t="s">
        <v>2260</v>
      </c>
      <c r="D689" s="62" t="s">
        <v>12010</v>
      </c>
      <c r="E689" s="64">
        <v>26.92</v>
      </c>
      <c r="F689" s="62" t="s">
        <v>12011</v>
      </c>
    </row>
    <row r="690" spans="1:6" ht="40.5" x14ac:dyDescent="0.25">
      <c r="A690" s="62">
        <v>5754</v>
      </c>
      <c r="B690" s="63" t="s">
        <v>12701</v>
      </c>
      <c r="C690" s="62" t="s">
        <v>2260</v>
      </c>
      <c r="D690" s="62" t="s">
        <v>12010</v>
      </c>
      <c r="E690" s="64">
        <v>29.56</v>
      </c>
      <c r="F690" s="62" t="s">
        <v>12011</v>
      </c>
    </row>
    <row r="691" spans="1:6" ht="54" x14ac:dyDescent="0.25">
      <c r="A691" s="62">
        <v>5763</v>
      </c>
      <c r="B691" s="63" t="s">
        <v>12702</v>
      </c>
      <c r="C691" s="62" t="s">
        <v>2260</v>
      </c>
      <c r="D691" s="62" t="s">
        <v>12010</v>
      </c>
      <c r="E691" s="64">
        <v>43.05</v>
      </c>
      <c r="F691" s="62" t="s">
        <v>12011</v>
      </c>
    </row>
    <row r="692" spans="1:6" ht="40.5" x14ac:dyDescent="0.25">
      <c r="A692" s="62">
        <v>5765</v>
      </c>
      <c r="B692" s="63" t="s">
        <v>12703</v>
      </c>
      <c r="C692" s="62" t="s">
        <v>2260</v>
      </c>
      <c r="D692" s="62" t="s">
        <v>12379</v>
      </c>
      <c r="E692" s="64">
        <v>7.51</v>
      </c>
      <c r="F692" s="62" t="s">
        <v>12011</v>
      </c>
    </row>
    <row r="693" spans="1:6" ht="40.5" x14ac:dyDescent="0.25">
      <c r="A693" s="62">
        <v>5766</v>
      </c>
      <c r="B693" s="63" t="s">
        <v>12704</v>
      </c>
      <c r="C693" s="62" t="s">
        <v>2260</v>
      </c>
      <c r="D693" s="62" t="s">
        <v>12379</v>
      </c>
      <c r="E693" s="64">
        <v>3.32</v>
      </c>
      <c r="F693" s="62" t="s">
        <v>12011</v>
      </c>
    </row>
    <row r="694" spans="1:6" ht="40.5" x14ac:dyDescent="0.25">
      <c r="A694" s="62">
        <v>5779</v>
      </c>
      <c r="B694" s="63" t="s">
        <v>12705</v>
      </c>
      <c r="C694" s="62" t="s">
        <v>2260</v>
      </c>
      <c r="D694" s="62" t="s">
        <v>12379</v>
      </c>
      <c r="E694" s="64">
        <v>65.39</v>
      </c>
      <c r="F694" s="62" t="s">
        <v>12011</v>
      </c>
    </row>
    <row r="695" spans="1:6" ht="40.5" x14ac:dyDescent="0.25">
      <c r="A695" s="62">
        <v>5787</v>
      </c>
      <c r="B695" s="63" t="s">
        <v>12706</v>
      </c>
      <c r="C695" s="62" t="s">
        <v>2260</v>
      </c>
      <c r="D695" s="62" t="s">
        <v>12379</v>
      </c>
      <c r="E695" s="64">
        <v>76.2</v>
      </c>
      <c r="F695" s="62" t="s">
        <v>12011</v>
      </c>
    </row>
    <row r="696" spans="1:6" ht="40.5" x14ac:dyDescent="0.25">
      <c r="A696" s="62">
        <v>5797</v>
      </c>
      <c r="B696" s="63" t="s">
        <v>12707</v>
      </c>
      <c r="C696" s="62" t="s">
        <v>2260</v>
      </c>
      <c r="D696" s="62" t="s">
        <v>12010</v>
      </c>
      <c r="E696" s="64">
        <v>4.92</v>
      </c>
      <c r="F696" s="62" t="s">
        <v>12011</v>
      </c>
    </row>
    <row r="697" spans="1:6" ht="40.5" x14ac:dyDescent="0.25">
      <c r="A697" s="62">
        <v>5800</v>
      </c>
      <c r="B697" s="63" t="s">
        <v>12708</v>
      </c>
      <c r="C697" s="62" t="s">
        <v>2260</v>
      </c>
      <c r="D697" s="62" t="s">
        <v>12010</v>
      </c>
      <c r="E697" s="64">
        <v>0.33</v>
      </c>
      <c r="F697" s="62" t="s">
        <v>12011</v>
      </c>
    </row>
    <row r="698" spans="1:6" ht="27" x14ac:dyDescent="0.25">
      <c r="A698" s="62">
        <v>7032</v>
      </c>
      <c r="B698" s="63" t="s">
        <v>12709</v>
      </c>
      <c r="C698" s="62" t="s">
        <v>2260</v>
      </c>
      <c r="D698" s="62" t="s">
        <v>12010</v>
      </c>
      <c r="E698" s="64">
        <v>5.19</v>
      </c>
      <c r="F698" s="62" t="s">
        <v>12011</v>
      </c>
    </row>
    <row r="699" spans="1:6" ht="27" x14ac:dyDescent="0.25">
      <c r="A699" s="62">
        <v>7033</v>
      </c>
      <c r="B699" s="63" t="s">
        <v>12710</v>
      </c>
      <c r="C699" s="62" t="s">
        <v>2260</v>
      </c>
      <c r="D699" s="62" t="s">
        <v>12010</v>
      </c>
      <c r="E699" s="64">
        <v>0.82</v>
      </c>
      <c r="F699" s="62" t="s">
        <v>12011</v>
      </c>
    </row>
    <row r="700" spans="1:6" ht="27" x14ac:dyDescent="0.25">
      <c r="A700" s="62">
        <v>7034</v>
      </c>
      <c r="B700" s="63" t="s">
        <v>12711</v>
      </c>
      <c r="C700" s="62" t="s">
        <v>2260</v>
      </c>
      <c r="D700" s="62" t="s">
        <v>12010</v>
      </c>
      <c r="E700" s="64">
        <v>4.32</v>
      </c>
      <c r="F700" s="62" t="s">
        <v>12011</v>
      </c>
    </row>
    <row r="701" spans="1:6" ht="27" x14ac:dyDescent="0.25">
      <c r="A701" s="62">
        <v>7035</v>
      </c>
      <c r="B701" s="63" t="s">
        <v>12712</v>
      </c>
      <c r="C701" s="62" t="s">
        <v>2260</v>
      </c>
      <c r="D701" s="62" t="s">
        <v>12379</v>
      </c>
      <c r="E701" s="64">
        <v>277.73</v>
      </c>
      <c r="F701" s="62" t="s">
        <v>12011</v>
      </c>
    </row>
    <row r="702" spans="1:6" ht="40.5" x14ac:dyDescent="0.25">
      <c r="A702" s="62">
        <v>7038</v>
      </c>
      <c r="B702" s="63" t="s">
        <v>12713</v>
      </c>
      <c r="C702" s="62" t="s">
        <v>2260</v>
      </c>
      <c r="D702" s="62" t="s">
        <v>12379</v>
      </c>
      <c r="E702" s="64">
        <v>48.63</v>
      </c>
      <c r="F702" s="62" t="s">
        <v>12011</v>
      </c>
    </row>
    <row r="703" spans="1:6" ht="40.5" x14ac:dyDescent="0.25">
      <c r="A703" s="62">
        <v>7039</v>
      </c>
      <c r="B703" s="63" t="s">
        <v>12714</v>
      </c>
      <c r="C703" s="62" t="s">
        <v>2260</v>
      </c>
      <c r="D703" s="62" t="s">
        <v>12379</v>
      </c>
      <c r="E703" s="64">
        <v>6.75</v>
      </c>
      <c r="F703" s="62" t="s">
        <v>12011</v>
      </c>
    </row>
    <row r="704" spans="1:6" ht="40.5" x14ac:dyDescent="0.25">
      <c r="A704" s="62">
        <v>7040</v>
      </c>
      <c r="B704" s="63" t="s">
        <v>12715</v>
      </c>
      <c r="C704" s="62" t="s">
        <v>2260</v>
      </c>
      <c r="D704" s="62" t="s">
        <v>12379</v>
      </c>
      <c r="E704" s="64">
        <v>60.86</v>
      </c>
      <c r="F704" s="62" t="s">
        <v>12011</v>
      </c>
    </row>
    <row r="705" spans="1:6" ht="54" x14ac:dyDescent="0.25">
      <c r="A705" s="62">
        <v>7044</v>
      </c>
      <c r="B705" s="63" t="s">
        <v>12716</v>
      </c>
      <c r="C705" s="62" t="s">
        <v>2260</v>
      </c>
      <c r="D705" s="62" t="s">
        <v>12010</v>
      </c>
      <c r="E705" s="64">
        <v>0.28000000000000003</v>
      </c>
      <c r="F705" s="62" t="s">
        <v>12011</v>
      </c>
    </row>
    <row r="706" spans="1:6" ht="54" x14ac:dyDescent="0.25">
      <c r="A706" s="62">
        <v>7045</v>
      </c>
      <c r="B706" s="63" t="s">
        <v>12717</v>
      </c>
      <c r="C706" s="62" t="s">
        <v>2260</v>
      </c>
      <c r="D706" s="62" t="s">
        <v>12010</v>
      </c>
      <c r="E706" s="64">
        <v>0.03</v>
      </c>
      <c r="F706" s="62" t="s">
        <v>12011</v>
      </c>
    </row>
    <row r="707" spans="1:6" ht="54" x14ac:dyDescent="0.25">
      <c r="A707" s="62">
        <v>7046</v>
      </c>
      <c r="B707" s="63" t="s">
        <v>12718</v>
      </c>
      <c r="C707" s="62" t="s">
        <v>2260</v>
      </c>
      <c r="D707" s="62" t="s">
        <v>12010</v>
      </c>
      <c r="E707" s="64">
        <v>0.3</v>
      </c>
      <c r="F707" s="62" t="s">
        <v>12011</v>
      </c>
    </row>
    <row r="708" spans="1:6" ht="54" x14ac:dyDescent="0.25">
      <c r="A708" s="62">
        <v>7047</v>
      </c>
      <c r="B708" s="63" t="s">
        <v>12719</v>
      </c>
      <c r="C708" s="62" t="s">
        <v>2260</v>
      </c>
      <c r="D708" s="62" t="s">
        <v>12379</v>
      </c>
      <c r="E708" s="64">
        <v>28.13</v>
      </c>
      <c r="F708" s="62" t="s">
        <v>12011</v>
      </c>
    </row>
    <row r="709" spans="1:6" ht="54" x14ac:dyDescent="0.25">
      <c r="A709" s="62">
        <v>7051</v>
      </c>
      <c r="B709" s="63" t="s">
        <v>12720</v>
      </c>
      <c r="C709" s="62" t="s">
        <v>2260</v>
      </c>
      <c r="D709" s="62" t="s">
        <v>12010</v>
      </c>
      <c r="E709" s="64">
        <v>43.13</v>
      </c>
      <c r="F709" s="62" t="s">
        <v>12011</v>
      </c>
    </row>
    <row r="710" spans="1:6" ht="54" x14ac:dyDescent="0.25">
      <c r="A710" s="62">
        <v>7052</v>
      </c>
      <c r="B710" s="63" t="s">
        <v>12721</v>
      </c>
      <c r="C710" s="62" t="s">
        <v>2260</v>
      </c>
      <c r="D710" s="62" t="s">
        <v>12010</v>
      </c>
      <c r="E710" s="64">
        <v>5.98</v>
      </c>
      <c r="F710" s="62" t="s">
        <v>12011</v>
      </c>
    </row>
    <row r="711" spans="1:6" ht="54" x14ac:dyDescent="0.25">
      <c r="A711" s="62">
        <v>7053</v>
      </c>
      <c r="B711" s="63" t="s">
        <v>12722</v>
      </c>
      <c r="C711" s="62" t="s">
        <v>2260</v>
      </c>
      <c r="D711" s="62" t="s">
        <v>12010</v>
      </c>
      <c r="E711" s="64">
        <v>53.98</v>
      </c>
      <c r="F711" s="62" t="s">
        <v>12011</v>
      </c>
    </row>
    <row r="712" spans="1:6" ht="54" x14ac:dyDescent="0.25">
      <c r="A712" s="62">
        <v>7054</v>
      </c>
      <c r="B712" s="63" t="s">
        <v>12723</v>
      </c>
      <c r="C712" s="62" t="s">
        <v>2260</v>
      </c>
      <c r="D712" s="62" t="s">
        <v>12379</v>
      </c>
      <c r="E712" s="64">
        <v>96.68</v>
      </c>
      <c r="F712" s="62" t="s">
        <v>12011</v>
      </c>
    </row>
    <row r="713" spans="1:6" ht="54" x14ac:dyDescent="0.25">
      <c r="A713" s="62">
        <v>7058</v>
      </c>
      <c r="B713" s="63" t="s">
        <v>12724</v>
      </c>
      <c r="C713" s="62" t="s">
        <v>2260</v>
      </c>
      <c r="D713" s="62" t="s">
        <v>12010</v>
      </c>
      <c r="E713" s="64">
        <v>18.96</v>
      </c>
      <c r="F713" s="62" t="s">
        <v>12011</v>
      </c>
    </row>
    <row r="714" spans="1:6" ht="54" x14ac:dyDescent="0.25">
      <c r="A714" s="62">
        <v>7059</v>
      </c>
      <c r="B714" s="63" t="s">
        <v>12725</v>
      </c>
      <c r="C714" s="62" t="s">
        <v>2260</v>
      </c>
      <c r="D714" s="62" t="s">
        <v>12010</v>
      </c>
      <c r="E714" s="64">
        <v>3.7</v>
      </c>
      <c r="F714" s="62" t="s">
        <v>12011</v>
      </c>
    </row>
    <row r="715" spans="1:6" ht="54" x14ac:dyDescent="0.25">
      <c r="A715" s="62">
        <v>7060</v>
      </c>
      <c r="B715" s="63" t="s">
        <v>12726</v>
      </c>
      <c r="C715" s="62" t="s">
        <v>2260</v>
      </c>
      <c r="D715" s="62" t="s">
        <v>12010</v>
      </c>
      <c r="E715" s="64">
        <v>34.08</v>
      </c>
      <c r="F715" s="62" t="s">
        <v>12011</v>
      </c>
    </row>
    <row r="716" spans="1:6" ht="54" x14ac:dyDescent="0.25">
      <c r="A716" s="62">
        <v>7061</v>
      </c>
      <c r="B716" s="63" t="s">
        <v>12727</v>
      </c>
      <c r="C716" s="62" t="s">
        <v>2260</v>
      </c>
      <c r="D716" s="62" t="s">
        <v>12379</v>
      </c>
      <c r="E716" s="64">
        <v>88.25</v>
      </c>
      <c r="F716" s="62" t="s">
        <v>12011</v>
      </c>
    </row>
    <row r="717" spans="1:6" ht="27" x14ac:dyDescent="0.25">
      <c r="A717" s="62">
        <v>7063</v>
      </c>
      <c r="B717" s="63" t="s">
        <v>12728</v>
      </c>
      <c r="C717" s="62" t="s">
        <v>2260</v>
      </c>
      <c r="D717" s="62" t="s">
        <v>12010</v>
      </c>
      <c r="E717" s="64">
        <v>18.72</v>
      </c>
      <c r="F717" s="62" t="s">
        <v>12011</v>
      </c>
    </row>
    <row r="718" spans="1:6" ht="27" x14ac:dyDescent="0.25">
      <c r="A718" s="62">
        <v>7064</v>
      </c>
      <c r="B718" s="63" t="s">
        <v>12729</v>
      </c>
      <c r="C718" s="62" t="s">
        <v>2260</v>
      </c>
      <c r="D718" s="62" t="s">
        <v>12010</v>
      </c>
      <c r="E718" s="64">
        <v>2.59</v>
      </c>
      <c r="F718" s="62" t="s">
        <v>12011</v>
      </c>
    </row>
    <row r="719" spans="1:6" ht="27" x14ac:dyDescent="0.25">
      <c r="A719" s="62">
        <v>7065</v>
      </c>
      <c r="B719" s="63" t="s">
        <v>12730</v>
      </c>
      <c r="C719" s="62" t="s">
        <v>2260</v>
      </c>
      <c r="D719" s="62" t="s">
        <v>12010</v>
      </c>
      <c r="E719" s="64">
        <v>20.48</v>
      </c>
      <c r="F719" s="62" t="s">
        <v>12011</v>
      </c>
    </row>
    <row r="720" spans="1:6" ht="27" x14ac:dyDescent="0.25">
      <c r="A720" s="62">
        <v>7066</v>
      </c>
      <c r="B720" s="63" t="s">
        <v>12731</v>
      </c>
      <c r="C720" s="62" t="s">
        <v>2260</v>
      </c>
      <c r="D720" s="62" t="s">
        <v>12379</v>
      </c>
      <c r="E720" s="64">
        <v>104.71</v>
      </c>
      <c r="F720" s="62" t="s">
        <v>12011</v>
      </c>
    </row>
    <row r="721" spans="1:6" ht="67.5" x14ac:dyDescent="0.25">
      <c r="A721" s="62">
        <v>53786</v>
      </c>
      <c r="B721" s="63" t="s">
        <v>12732</v>
      </c>
      <c r="C721" s="62" t="s">
        <v>2260</v>
      </c>
      <c r="D721" s="62" t="s">
        <v>12379</v>
      </c>
      <c r="E721" s="64">
        <v>55.27</v>
      </c>
      <c r="F721" s="62" t="s">
        <v>12011</v>
      </c>
    </row>
    <row r="722" spans="1:6" ht="54" x14ac:dyDescent="0.25">
      <c r="A722" s="62">
        <v>53788</v>
      </c>
      <c r="B722" s="63" t="s">
        <v>12733</v>
      </c>
      <c r="C722" s="62" t="s">
        <v>2260</v>
      </c>
      <c r="D722" s="62" t="s">
        <v>12379</v>
      </c>
      <c r="E722" s="64">
        <v>61.88</v>
      </c>
      <c r="F722" s="62" t="s">
        <v>12011</v>
      </c>
    </row>
    <row r="723" spans="1:6" ht="54" x14ac:dyDescent="0.25">
      <c r="A723" s="62">
        <v>53792</v>
      </c>
      <c r="B723" s="63" t="s">
        <v>12734</v>
      </c>
      <c r="C723" s="62" t="s">
        <v>2260</v>
      </c>
      <c r="D723" s="62" t="s">
        <v>12379</v>
      </c>
      <c r="E723" s="64">
        <v>109.7</v>
      </c>
      <c r="F723" s="62" t="s">
        <v>12011</v>
      </c>
    </row>
    <row r="724" spans="1:6" ht="27" x14ac:dyDescent="0.25">
      <c r="A724" s="62">
        <v>53794</v>
      </c>
      <c r="B724" s="63" t="s">
        <v>12735</v>
      </c>
      <c r="C724" s="62" t="s">
        <v>2260</v>
      </c>
      <c r="D724" s="62" t="s">
        <v>12379</v>
      </c>
      <c r="E724" s="64">
        <v>35</v>
      </c>
      <c r="F724" s="62" t="s">
        <v>12011</v>
      </c>
    </row>
    <row r="725" spans="1:6" ht="67.5" x14ac:dyDescent="0.25">
      <c r="A725" s="62">
        <v>53797</v>
      </c>
      <c r="B725" s="63" t="s">
        <v>12736</v>
      </c>
      <c r="C725" s="62" t="s">
        <v>2260</v>
      </c>
      <c r="D725" s="62" t="s">
        <v>12379</v>
      </c>
      <c r="E725" s="64">
        <v>126.16</v>
      </c>
      <c r="F725" s="62" t="s">
        <v>12011</v>
      </c>
    </row>
    <row r="726" spans="1:6" ht="27" x14ac:dyDescent="0.25">
      <c r="A726" s="62">
        <v>53804</v>
      </c>
      <c r="B726" s="63" t="s">
        <v>12737</v>
      </c>
      <c r="C726" s="62" t="s">
        <v>2260</v>
      </c>
      <c r="D726" s="62" t="s">
        <v>12010</v>
      </c>
      <c r="E726" s="64">
        <v>6</v>
      </c>
      <c r="F726" s="62" t="s">
        <v>12011</v>
      </c>
    </row>
    <row r="727" spans="1:6" ht="27" x14ac:dyDescent="0.25">
      <c r="A727" s="62">
        <v>53806</v>
      </c>
      <c r="B727" s="63" t="s">
        <v>12738</v>
      </c>
      <c r="C727" s="62" t="s">
        <v>2260</v>
      </c>
      <c r="D727" s="62" t="s">
        <v>12010</v>
      </c>
      <c r="E727" s="64">
        <v>72.94</v>
      </c>
      <c r="F727" s="62" t="s">
        <v>12011</v>
      </c>
    </row>
    <row r="728" spans="1:6" ht="40.5" x14ac:dyDescent="0.25">
      <c r="A728" s="62">
        <v>53810</v>
      </c>
      <c r="B728" s="63" t="s">
        <v>12739</v>
      </c>
      <c r="C728" s="62" t="s">
        <v>2260</v>
      </c>
      <c r="D728" s="62" t="s">
        <v>12379</v>
      </c>
      <c r="E728" s="64">
        <v>73.39</v>
      </c>
      <c r="F728" s="62" t="s">
        <v>12011</v>
      </c>
    </row>
    <row r="729" spans="1:6" ht="27" x14ac:dyDescent="0.25">
      <c r="A729" s="62">
        <v>53814</v>
      </c>
      <c r="B729" s="63" t="s">
        <v>12740</v>
      </c>
      <c r="C729" s="62" t="s">
        <v>2260</v>
      </c>
      <c r="D729" s="62" t="s">
        <v>12010</v>
      </c>
      <c r="E729" s="64">
        <v>240.39</v>
      </c>
      <c r="F729" s="62" t="s">
        <v>12011</v>
      </c>
    </row>
    <row r="730" spans="1:6" ht="27" x14ac:dyDescent="0.25">
      <c r="A730" s="62">
        <v>53817</v>
      </c>
      <c r="B730" s="63" t="s">
        <v>12741</v>
      </c>
      <c r="C730" s="62" t="s">
        <v>2260</v>
      </c>
      <c r="D730" s="62" t="s">
        <v>12379</v>
      </c>
      <c r="E730" s="64">
        <v>67.650000000000006</v>
      </c>
      <c r="F730" s="62" t="s">
        <v>12011</v>
      </c>
    </row>
    <row r="731" spans="1:6" ht="40.5" x14ac:dyDescent="0.25">
      <c r="A731" s="62">
        <v>53818</v>
      </c>
      <c r="B731" s="63" t="s">
        <v>12742</v>
      </c>
      <c r="C731" s="62" t="s">
        <v>2260</v>
      </c>
      <c r="D731" s="62" t="s">
        <v>12010</v>
      </c>
      <c r="E731" s="64">
        <v>9.39</v>
      </c>
      <c r="F731" s="62" t="s">
        <v>12011</v>
      </c>
    </row>
    <row r="732" spans="1:6" ht="40.5" x14ac:dyDescent="0.25">
      <c r="A732" s="62">
        <v>53827</v>
      </c>
      <c r="B732" s="63" t="s">
        <v>12743</v>
      </c>
      <c r="C732" s="62" t="s">
        <v>2260</v>
      </c>
      <c r="D732" s="62" t="s">
        <v>12379</v>
      </c>
      <c r="E732" s="64">
        <v>123.5</v>
      </c>
      <c r="F732" s="62" t="s">
        <v>12011</v>
      </c>
    </row>
    <row r="733" spans="1:6" ht="40.5" x14ac:dyDescent="0.25">
      <c r="A733" s="62">
        <v>53829</v>
      </c>
      <c r="B733" s="63" t="s">
        <v>12744</v>
      </c>
      <c r="C733" s="62" t="s">
        <v>2260</v>
      </c>
      <c r="D733" s="62" t="s">
        <v>12379</v>
      </c>
      <c r="E733" s="64">
        <v>126.16</v>
      </c>
      <c r="F733" s="62" t="s">
        <v>12011</v>
      </c>
    </row>
    <row r="734" spans="1:6" ht="54" x14ac:dyDescent="0.25">
      <c r="A734" s="62">
        <v>53831</v>
      </c>
      <c r="B734" s="63" t="s">
        <v>12745</v>
      </c>
      <c r="C734" s="62" t="s">
        <v>2260</v>
      </c>
      <c r="D734" s="62" t="s">
        <v>12379</v>
      </c>
      <c r="E734" s="64">
        <v>208.39</v>
      </c>
      <c r="F734" s="62" t="s">
        <v>12011</v>
      </c>
    </row>
    <row r="735" spans="1:6" ht="27" x14ac:dyDescent="0.25">
      <c r="A735" s="62">
        <v>53840</v>
      </c>
      <c r="B735" s="63" t="s">
        <v>12746</v>
      </c>
      <c r="C735" s="62" t="s">
        <v>2260</v>
      </c>
      <c r="D735" s="62" t="s">
        <v>12379</v>
      </c>
      <c r="E735" s="64">
        <v>3.26</v>
      </c>
      <c r="F735" s="62" t="s">
        <v>12011</v>
      </c>
    </row>
    <row r="736" spans="1:6" ht="27" x14ac:dyDescent="0.25">
      <c r="A736" s="62">
        <v>53841</v>
      </c>
      <c r="B736" s="63" t="s">
        <v>12747</v>
      </c>
      <c r="C736" s="62" t="s">
        <v>2260</v>
      </c>
      <c r="D736" s="62" t="s">
        <v>12379</v>
      </c>
      <c r="E736" s="64">
        <v>2.2599999999999998</v>
      </c>
      <c r="F736" s="62" t="s">
        <v>12011</v>
      </c>
    </row>
    <row r="737" spans="1:6" ht="40.5" x14ac:dyDescent="0.25">
      <c r="A737" s="62">
        <v>53849</v>
      </c>
      <c r="B737" s="63" t="s">
        <v>12748</v>
      </c>
      <c r="C737" s="62" t="s">
        <v>2260</v>
      </c>
      <c r="D737" s="62" t="s">
        <v>12379</v>
      </c>
      <c r="E737" s="64">
        <v>90.65</v>
      </c>
      <c r="F737" s="62" t="s">
        <v>12011</v>
      </c>
    </row>
    <row r="738" spans="1:6" ht="40.5" x14ac:dyDescent="0.25">
      <c r="A738" s="62">
        <v>53857</v>
      </c>
      <c r="B738" s="63" t="s">
        <v>12749</v>
      </c>
      <c r="C738" s="62" t="s">
        <v>2260</v>
      </c>
      <c r="D738" s="62" t="s">
        <v>12379</v>
      </c>
      <c r="E738" s="64">
        <v>60.1</v>
      </c>
      <c r="F738" s="62" t="s">
        <v>12011</v>
      </c>
    </row>
    <row r="739" spans="1:6" ht="40.5" x14ac:dyDescent="0.25">
      <c r="A739" s="62">
        <v>53858</v>
      </c>
      <c r="B739" s="63" t="s">
        <v>12750</v>
      </c>
      <c r="C739" s="62" t="s">
        <v>2260</v>
      </c>
      <c r="D739" s="62" t="s">
        <v>12379</v>
      </c>
      <c r="E739" s="64">
        <v>49.5</v>
      </c>
      <c r="F739" s="62" t="s">
        <v>12011</v>
      </c>
    </row>
    <row r="740" spans="1:6" ht="40.5" x14ac:dyDescent="0.25">
      <c r="A740" s="62">
        <v>53861</v>
      </c>
      <c r="B740" s="63" t="s">
        <v>12751</v>
      </c>
      <c r="C740" s="62" t="s">
        <v>2260</v>
      </c>
      <c r="D740" s="62" t="s">
        <v>12010</v>
      </c>
      <c r="E740" s="64">
        <v>58.33</v>
      </c>
      <c r="F740" s="62" t="s">
        <v>12011</v>
      </c>
    </row>
    <row r="741" spans="1:6" ht="27" x14ac:dyDescent="0.25">
      <c r="A741" s="62">
        <v>53863</v>
      </c>
      <c r="B741" s="63" t="s">
        <v>12752</v>
      </c>
      <c r="C741" s="62" t="s">
        <v>2260</v>
      </c>
      <c r="D741" s="62" t="s">
        <v>12010</v>
      </c>
      <c r="E741" s="64">
        <v>1.4</v>
      </c>
      <c r="F741" s="62" t="s">
        <v>12011</v>
      </c>
    </row>
    <row r="742" spans="1:6" ht="40.5" x14ac:dyDescent="0.25">
      <c r="A742" s="62">
        <v>53865</v>
      </c>
      <c r="B742" s="63" t="s">
        <v>12753</v>
      </c>
      <c r="C742" s="62" t="s">
        <v>2260</v>
      </c>
      <c r="D742" s="62" t="s">
        <v>12379</v>
      </c>
      <c r="E742" s="64">
        <v>51.06</v>
      </c>
      <c r="F742" s="62" t="s">
        <v>12011</v>
      </c>
    </row>
    <row r="743" spans="1:6" ht="54" x14ac:dyDescent="0.25">
      <c r="A743" s="62">
        <v>53866</v>
      </c>
      <c r="B743" s="63" t="s">
        <v>12754</v>
      </c>
      <c r="C743" s="62" t="s">
        <v>2260</v>
      </c>
      <c r="D743" s="62" t="s">
        <v>12379</v>
      </c>
      <c r="E743" s="64">
        <v>1.35</v>
      </c>
      <c r="F743" s="62" t="s">
        <v>12011</v>
      </c>
    </row>
    <row r="744" spans="1:6" ht="54" x14ac:dyDescent="0.25">
      <c r="A744" s="62">
        <v>53882</v>
      </c>
      <c r="B744" s="63" t="s">
        <v>12755</v>
      </c>
      <c r="C744" s="62" t="s">
        <v>2260</v>
      </c>
      <c r="D744" s="62" t="s">
        <v>12010</v>
      </c>
      <c r="E744" s="64">
        <v>30.88</v>
      </c>
      <c r="F744" s="62" t="s">
        <v>12011</v>
      </c>
    </row>
    <row r="745" spans="1:6" ht="40.5" x14ac:dyDescent="0.25">
      <c r="A745" s="62">
        <v>55263</v>
      </c>
      <c r="B745" s="63" t="s">
        <v>12756</v>
      </c>
      <c r="C745" s="62" t="s">
        <v>2260</v>
      </c>
      <c r="D745" s="62" t="s">
        <v>12379</v>
      </c>
      <c r="E745" s="64">
        <v>69.78</v>
      </c>
      <c r="F745" s="62" t="s">
        <v>12011</v>
      </c>
    </row>
    <row r="746" spans="1:6" ht="27" x14ac:dyDescent="0.25">
      <c r="A746" s="62">
        <v>73303</v>
      </c>
      <c r="B746" s="63" t="s">
        <v>12757</v>
      </c>
      <c r="C746" s="62" t="s">
        <v>2260</v>
      </c>
      <c r="D746" s="62" t="s">
        <v>12010</v>
      </c>
      <c r="E746" s="64">
        <v>5.69</v>
      </c>
      <c r="F746" s="62" t="s">
        <v>12011</v>
      </c>
    </row>
    <row r="747" spans="1:6" ht="27" x14ac:dyDescent="0.25">
      <c r="A747" s="62">
        <v>73307</v>
      </c>
      <c r="B747" s="63" t="s">
        <v>12758</v>
      </c>
      <c r="C747" s="62" t="s">
        <v>2260</v>
      </c>
      <c r="D747" s="62" t="s">
        <v>12010</v>
      </c>
      <c r="E747" s="64">
        <v>5.08</v>
      </c>
      <c r="F747" s="62" t="s">
        <v>12011</v>
      </c>
    </row>
    <row r="748" spans="1:6" ht="40.5" x14ac:dyDescent="0.25">
      <c r="A748" s="62">
        <v>73309</v>
      </c>
      <c r="B748" s="63" t="s">
        <v>12759</v>
      </c>
      <c r="C748" s="62" t="s">
        <v>2260</v>
      </c>
      <c r="D748" s="62" t="s">
        <v>12010</v>
      </c>
      <c r="E748" s="64">
        <v>32.35</v>
      </c>
      <c r="F748" s="62" t="s">
        <v>12011</v>
      </c>
    </row>
    <row r="749" spans="1:6" ht="27" x14ac:dyDescent="0.25">
      <c r="A749" s="62">
        <v>73311</v>
      </c>
      <c r="B749" s="63" t="s">
        <v>12760</v>
      </c>
      <c r="C749" s="62" t="s">
        <v>2260</v>
      </c>
      <c r="D749" s="62" t="s">
        <v>12379</v>
      </c>
      <c r="E749" s="64">
        <v>192.9</v>
      </c>
      <c r="F749" s="62" t="s">
        <v>12011</v>
      </c>
    </row>
    <row r="750" spans="1:6" ht="40.5" x14ac:dyDescent="0.25">
      <c r="A750" s="62">
        <v>73313</v>
      </c>
      <c r="B750" s="63" t="s">
        <v>12761</v>
      </c>
      <c r="C750" s="62" t="s">
        <v>2260</v>
      </c>
      <c r="D750" s="62" t="s">
        <v>12010</v>
      </c>
      <c r="E750" s="64">
        <v>4.49</v>
      </c>
      <c r="F750" s="62" t="s">
        <v>12011</v>
      </c>
    </row>
    <row r="751" spans="1:6" ht="54" x14ac:dyDescent="0.25">
      <c r="A751" s="62">
        <v>73315</v>
      </c>
      <c r="B751" s="63" t="s">
        <v>12762</v>
      </c>
      <c r="C751" s="62" t="s">
        <v>2260</v>
      </c>
      <c r="D751" s="62" t="s">
        <v>12379</v>
      </c>
      <c r="E751" s="64">
        <v>61.88</v>
      </c>
      <c r="F751" s="62" t="s">
        <v>12011</v>
      </c>
    </row>
    <row r="752" spans="1:6" ht="67.5" x14ac:dyDescent="0.25">
      <c r="A752" s="62">
        <v>73335</v>
      </c>
      <c r="B752" s="63" t="s">
        <v>12763</v>
      </c>
      <c r="C752" s="62" t="s">
        <v>2260</v>
      </c>
      <c r="D752" s="62" t="s">
        <v>12010</v>
      </c>
      <c r="E752" s="64">
        <v>28.74</v>
      </c>
      <c r="F752" s="62" t="s">
        <v>12011</v>
      </c>
    </row>
    <row r="753" spans="1:6" ht="67.5" x14ac:dyDescent="0.25">
      <c r="A753" s="62">
        <v>73340</v>
      </c>
      <c r="B753" s="63" t="s">
        <v>12764</v>
      </c>
      <c r="C753" s="62" t="s">
        <v>2260</v>
      </c>
      <c r="D753" s="62" t="s">
        <v>12379</v>
      </c>
      <c r="E753" s="64">
        <v>88.25</v>
      </c>
      <c r="F753" s="62" t="s">
        <v>12011</v>
      </c>
    </row>
    <row r="754" spans="1:6" ht="54" x14ac:dyDescent="0.25">
      <c r="A754" s="62">
        <v>83361</v>
      </c>
      <c r="B754" s="63" t="s">
        <v>12765</v>
      </c>
      <c r="C754" s="62" t="s">
        <v>2260</v>
      </c>
      <c r="D754" s="62" t="s">
        <v>12010</v>
      </c>
      <c r="E754" s="64">
        <v>36.81</v>
      </c>
      <c r="F754" s="62" t="s">
        <v>12011</v>
      </c>
    </row>
    <row r="755" spans="1:6" ht="40.5" x14ac:dyDescent="0.25">
      <c r="A755" s="62">
        <v>83761</v>
      </c>
      <c r="B755" s="63" t="s">
        <v>12766</v>
      </c>
      <c r="C755" s="62" t="s">
        <v>2260</v>
      </c>
      <c r="D755" s="62" t="s">
        <v>12010</v>
      </c>
      <c r="E755" s="64">
        <v>7.59</v>
      </c>
      <c r="F755" s="62" t="s">
        <v>12011</v>
      </c>
    </row>
    <row r="756" spans="1:6" ht="40.5" x14ac:dyDescent="0.25">
      <c r="A756" s="62">
        <v>83762</v>
      </c>
      <c r="B756" s="63" t="s">
        <v>12767</v>
      </c>
      <c r="C756" s="62" t="s">
        <v>2260</v>
      </c>
      <c r="D756" s="62" t="s">
        <v>12010</v>
      </c>
      <c r="E756" s="64">
        <v>6.77</v>
      </c>
      <c r="F756" s="62" t="s">
        <v>12011</v>
      </c>
    </row>
    <row r="757" spans="1:6" ht="40.5" x14ac:dyDescent="0.25">
      <c r="A757" s="62">
        <v>83763</v>
      </c>
      <c r="B757" s="63" t="s">
        <v>12768</v>
      </c>
      <c r="C757" s="62" t="s">
        <v>2260</v>
      </c>
      <c r="D757" s="62" t="s">
        <v>12379</v>
      </c>
      <c r="E757" s="64">
        <v>54.36</v>
      </c>
      <c r="F757" s="62" t="s">
        <v>12011</v>
      </c>
    </row>
    <row r="758" spans="1:6" ht="40.5" x14ac:dyDescent="0.25">
      <c r="A758" s="62">
        <v>83764</v>
      </c>
      <c r="B758" s="63" t="s">
        <v>12769</v>
      </c>
      <c r="C758" s="62" t="s">
        <v>2260</v>
      </c>
      <c r="D758" s="62" t="s">
        <v>12010</v>
      </c>
      <c r="E758" s="64">
        <v>1.36</v>
      </c>
      <c r="F758" s="62" t="s">
        <v>12011</v>
      </c>
    </row>
    <row r="759" spans="1:6" ht="27" x14ac:dyDescent="0.25">
      <c r="A759" s="62">
        <v>87026</v>
      </c>
      <c r="B759" s="63" t="s">
        <v>12770</v>
      </c>
      <c r="C759" s="62" t="s">
        <v>2260</v>
      </c>
      <c r="D759" s="62" t="s">
        <v>12379</v>
      </c>
      <c r="E759" s="64">
        <v>0.45</v>
      </c>
      <c r="F759" s="62" t="s">
        <v>12011</v>
      </c>
    </row>
    <row r="760" spans="1:6" ht="40.5" x14ac:dyDescent="0.25">
      <c r="A760" s="62">
        <v>87441</v>
      </c>
      <c r="B760" s="63" t="s">
        <v>12771</v>
      </c>
      <c r="C760" s="62" t="s">
        <v>2260</v>
      </c>
      <c r="D760" s="62" t="s">
        <v>12010</v>
      </c>
      <c r="E760" s="64">
        <v>0.42</v>
      </c>
      <c r="F760" s="62" t="s">
        <v>12011</v>
      </c>
    </row>
    <row r="761" spans="1:6" ht="40.5" x14ac:dyDescent="0.25">
      <c r="A761" s="62">
        <v>87442</v>
      </c>
      <c r="B761" s="63" t="s">
        <v>12772</v>
      </c>
      <c r="C761" s="62" t="s">
        <v>2260</v>
      </c>
      <c r="D761" s="62" t="s">
        <v>12010</v>
      </c>
      <c r="E761" s="64">
        <v>0.05</v>
      </c>
      <c r="F761" s="62" t="s">
        <v>12011</v>
      </c>
    </row>
    <row r="762" spans="1:6" ht="40.5" x14ac:dyDescent="0.25">
      <c r="A762" s="62">
        <v>87443</v>
      </c>
      <c r="B762" s="63" t="s">
        <v>12773</v>
      </c>
      <c r="C762" s="62" t="s">
        <v>2260</v>
      </c>
      <c r="D762" s="62" t="s">
        <v>12010</v>
      </c>
      <c r="E762" s="64">
        <v>0.53</v>
      </c>
      <c r="F762" s="62" t="s">
        <v>12011</v>
      </c>
    </row>
    <row r="763" spans="1:6" ht="40.5" x14ac:dyDescent="0.25">
      <c r="A763" s="62">
        <v>87444</v>
      </c>
      <c r="B763" s="63" t="s">
        <v>12774</v>
      </c>
      <c r="C763" s="62" t="s">
        <v>2260</v>
      </c>
      <c r="D763" s="62" t="s">
        <v>12379</v>
      </c>
      <c r="E763" s="64">
        <v>4.53</v>
      </c>
      <c r="F763" s="62" t="s">
        <v>12011</v>
      </c>
    </row>
    <row r="764" spans="1:6" ht="40.5" x14ac:dyDescent="0.25">
      <c r="A764" s="62">
        <v>88387</v>
      </c>
      <c r="B764" s="63" t="s">
        <v>12775</v>
      </c>
      <c r="C764" s="62" t="s">
        <v>2260</v>
      </c>
      <c r="D764" s="62" t="s">
        <v>12010</v>
      </c>
      <c r="E764" s="64">
        <v>0.83</v>
      </c>
      <c r="F764" s="62" t="s">
        <v>12011</v>
      </c>
    </row>
    <row r="765" spans="1:6" ht="40.5" x14ac:dyDescent="0.25">
      <c r="A765" s="62">
        <v>88389</v>
      </c>
      <c r="B765" s="63" t="s">
        <v>12776</v>
      </c>
      <c r="C765" s="62" t="s">
        <v>2260</v>
      </c>
      <c r="D765" s="62" t="s">
        <v>12010</v>
      </c>
      <c r="E765" s="64">
        <v>0.09</v>
      </c>
      <c r="F765" s="62" t="s">
        <v>12011</v>
      </c>
    </row>
    <row r="766" spans="1:6" ht="40.5" x14ac:dyDescent="0.25">
      <c r="A766" s="62">
        <v>88390</v>
      </c>
      <c r="B766" s="63" t="s">
        <v>12777</v>
      </c>
      <c r="C766" s="62" t="s">
        <v>2260</v>
      </c>
      <c r="D766" s="62" t="s">
        <v>12010</v>
      </c>
      <c r="E766" s="64">
        <v>0.91</v>
      </c>
      <c r="F766" s="62" t="s">
        <v>12011</v>
      </c>
    </row>
    <row r="767" spans="1:6" ht="40.5" x14ac:dyDescent="0.25">
      <c r="A767" s="62">
        <v>88391</v>
      </c>
      <c r="B767" s="63" t="s">
        <v>12778</v>
      </c>
      <c r="C767" s="62" t="s">
        <v>2260</v>
      </c>
      <c r="D767" s="62" t="s">
        <v>12010</v>
      </c>
      <c r="E767" s="64">
        <v>2.19</v>
      </c>
      <c r="F767" s="62" t="s">
        <v>12011</v>
      </c>
    </row>
    <row r="768" spans="1:6" ht="40.5" x14ac:dyDescent="0.25">
      <c r="A768" s="62">
        <v>88394</v>
      </c>
      <c r="B768" s="63" t="s">
        <v>12779</v>
      </c>
      <c r="C768" s="62" t="s">
        <v>2260</v>
      </c>
      <c r="D768" s="62" t="s">
        <v>12010</v>
      </c>
      <c r="E768" s="64">
        <v>0.99</v>
      </c>
      <c r="F768" s="62" t="s">
        <v>12011</v>
      </c>
    </row>
    <row r="769" spans="1:6" ht="40.5" x14ac:dyDescent="0.25">
      <c r="A769" s="62">
        <v>88395</v>
      </c>
      <c r="B769" s="63" t="s">
        <v>12780</v>
      </c>
      <c r="C769" s="62" t="s">
        <v>2260</v>
      </c>
      <c r="D769" s="62" t="s">
        <v>12010</v>
      </c>
      <c r="E769" s="64">
        <v>0.11</v>
      </c>
      <c r="F769" s="62" t="s">
        <v>12011</v>
      </c>
    </row>
    <row r="770" spans="1:6" ht="40.5" x14ac:dyDescent="0.25">
      <c r="A770" s="62">
        <v>88396</v>
      </c>
      <c r="B770" s="63" t="s">
        <v>12781</v>
      </c>
      <c r="C770" s="62" t="s">
        <v>2260</v>
      </c>
      <c r="D770" s="62" t="s">
        <v>12010</v>
      </c>
      <c r="E770" s="64">
        <v>1.08</v>
      </c>
      <c r="F770" s="62" t="s">
        <v>12011</v>
      </c>
    </row>
    <row r="771" spans="1:6" ht="40.5" x14ac:dyDescent="0.25">
      <c r="A771" s="62">
        <v>88397</v>
      </c>
      <c r="B771" s="63" t="s">
        <v>12782</v>
      </c>
      <c r="C771" s="62" t="s">
        <v>2260</v>
      </c>
      <c r="D771" s="62" t="s">
        <v>12010</v>
      </c>
      <c r="E771" s="64">
        <v>3.28</v>
      </c>
      <c r="F771" s="62" t="s">
        <v>12011</v>
      </c>
    </row>
    <row r="772" spans="1:6" ht="40.5" x14ac:dyDescent="0.25">
      <c r="A772" s="62">
        <v>88400</v>
      </c>
      <c r="B772" s="63" t="s">
        <v>12783</v>
      </c>
      <c r="C772" s="62" t="s">
        <v>2260</v>
      </c>
      <c r="D772" s="62" t="s">
        <v>12010</v>
      </c>
      <c r="E772" s="64">
        <v>0.78</v>
      </c>
      <c r="F772" s="62" t="s">
        <v>12011</v>
      </c>
    </row>
    <row r="773" spans="1:6" ht="40.5" x14ac:dyDescent="0.25">
      <c r="A773" s="62">
        <v>88401</v>
      </c>
      <c r="B773" s="63" t="s">
        <v>12784</v>
      </c>
      <c r="C773" s="62" t="s">
        <v>2260</v>
      </c>
      <c r="D773" s="62" t="s">
        <v>12010</v>
      </c>
      <c r="E773" s="64">
        <v>0.09</v>
      </c>
      <c r="F773" s="62" t="s">
        <v>12011</v>
      </c>
    </row>
    <row r="774" spans="1:6" ht="40.5" x14ac:dyDescent="0.25">
      <c r="A774" s="62">
        <v>88402</v>
      </c>
      <c r="B774" s="63" t="s">
        <v>12785</v>
      </c>
      <c r="C774" s="62" t="s">
        <v>2260</v>
      </c>
      <c r="D774" s="62" t="s">
        <v>12010</v>
      </c>
      <c r="E774" s="64">
        <v>0.86</v>
      </c>
      <c r="F774" s="62" t="s">
        <v>12011</v>
      </c>
    </row>
    <row r="775" spans="1:6" ht="40.5" x14ac:dyDescent="0.25">
      <c r="A775" s="62">
        <v>88403</v>
      </c>
      <c r="B775" s="63" t="s">
        <v>12786</v>
      </c>
      <c r="C775" s="62" t="s">
        <v>2260</v>
      </c>
      <c r="D775" s="62" t="s">
        <v>12010</v>
      </c>
      <c r="E775" s="64">
        <v>1.31</v>
      </c>
      <c r="F775" s="62" t="s">
        <v>12011</v>
      </c>
    </row>
    <row r="776" spans="1:6" ht="40.5" x14ac:dyDescent="0.25">
      <c r="A776" s="62">
        <v>88419</v>
      </c>
      <c r="B776" s="63" t="s">
        <v>12787</v>
      </c>
      <c r="C776" s="62" t="s">
        <v>2260</v>
      </c>
      <c r="D776" s="62" t="s">
        <v>12010</v>
      </c>
      <c r="E776" s="64">
        <v>5.13</v>
      </c>
      <c r="F776" s="62" t="s">
        <v>12011</v>
      </c>
    </row>
    <row r="777" spans="1:6" ht="40.5" x14ac:dyDescent="0.25">
      <c r="A777" s="62">
        <v>88422</v>
      </c>
      <c r="B777" s="63" t="s">
        <v>12788</v>
      </c>
      <c r="C777" s="62" t="s">
        <v>2260</v>
      </c>
      <c r="D777" s="62" t="s">
        <v>12010</v>
      </c>
      <c r="E777" s="64">
        <v>0.6</v>
      </c>
      <c r="F777" s="62" t="s">
        <v>12011</v>
      </c>
    </row>
    <row r="778" spans="1:6" ht="40.5" x14ac:dyDescent="0.25">
      <c r="A778" s="62">
        <v>88425</v>
      </c>
      <c r="B778" s="63" t="s">
        <v>12789</v>
      </c>
      <c r="C778" s="62" t="s">
        <v>2260</v>
      </c>
      <c r="D778" s="62" t="s">
        <v>12010</v>
      </c>
      <c r="E778" s="64">
        <v>6.41</v>
      </c>
      <c r="F778" s="62" t="s">
        <v>12011</v>
      </c>
    </row>
    <row r="779" spans="1:6" ht="40.5" x14ac:dyDescent="0.25">
      <c r="A779" s="62">
        <v>88427</v>
      </c>
      <c r="B779" s="63" t="s">
        <v>12790</v>
      </c>
      <c r="C779" s="62" t="s">
        <v>2260</v>
      </c>
      <c r="D779" s="62" t="s">
        <v>12010</v>
      </c>
      <c r="E779" s="64">
        <v>0.74</v>
      </c>
      <c r="F779" s="62" t="s">
        <v>12011</v>
      </c>
    </row>
    <row r="780" spans="1:6" ht="40.5" x14ac:dyDescent="0.25">
      <c r="A780" s="62">
        <v>88434</v>
      </c>
      <c r="B780" s="63" t="s">
        <v>12791</v>
      </c>
      <c r="C780" s="62" t="s">
        <v>2260</v>
      </c>
      <c r="D780" s="62" t="s">
        <v>12010</v>
      </c>
      <c r="E780" s="64">
        <v>6.8</v>
      </c>
      <c r="F780" s="62" t="s">
        <v>12011</v>
      </c>
    </row>
    <row r="781" spans="1:6" ht="40.5" x14ac:dyDescent="0.25">
      <c r="A781" s="62">
        <v>88435</v>
      </c>
      <c r="B781" s="63" t="s">
        <v>12792</v>
      </c>
      <c r="C781" s="62" t="s">
        <v>2260</v>
      </c>
      <c r="D781" s="62" t="s">
        <v>12010</v>
      </c>
      <c r="E781" s="64">
        <v>0.8</v>
      </c>
      <c r="F781" s="62" t="s">
        <v>12011</v>
      </c>
    </row>
    <row r="782" spans="1:6" ht="40.5" x14ac:dyDescent="0.25">
      <c r="A782" s="62">
        <v>88436</v>
      </c>
      <c r="B782" s="63" t="s">
        <v>12793</v>
      </c>
      <c r="C782" s="62" t="s">
        <v>2260</v>
      </c>
      <c r="D782" s="62" t="s">
        <v>12010</v>
      </c>
      <c r="E782" s="64">
        <v>8.5</v>
      </c>
      <c r="F782" s="62" t="s">
        <v>12011</v>
      </c>
    </row>
    <row r="783" spans="1:6" ht="40.5" x14ac:dyDescent="0.25">
      <c r="A783" s="62">
        <v>88437</v>
      </c>
      <c r="B783" s="63" t="s">
        <v>12794</v>
      </c>
      <c r="C783" s="62" t="s">
        <v>2260</v>
      </c>
      <c r="D783" s="62" t="s">
        <v>12010</v>
      </c>
      <c r="E783" s="64">
        <v>0.74</v>
      </c>
      <c r="F783" s="62" t="s">
        <v>12011</v>
      </c>
    </row>
    <row r="784" spans="1:6" ht="40.5" x14ac:dyDescent="0.25">
      <c r="A784" s="62">
        <v>88569</v>
      </c>
      <c r="B784" s="63" t="s">
        <v>12795</v>
      </c>
      <c r="C784" s="62" t="s">
        <v>2260</v>
      </c>
      <c r="D784" s="62" t="s">
        <v>12379</v>
      </c>
      <c r="E784" s="64">
        <v>4</v>
      </c>
      <c r="F784" s="62" t="s">
        <v>12011</v>
      </c>
    </row>
    <row r="785" spans="1:6" ht="40.5" x14ac:dyDescent="0.25">
      <c r="A785" s="62">
        <v>88570</v>
      </c>
      <c r="B785" s="63" t="s">
        <v>12796</v>
      </c>
      <c r="C785" s="62" t="s">
        <v>2260</v>
      </c>
      <c r="D785" s="62" t="s">
        <v>12379</v>
      </c>
      <c r="E785" s="64">
        <v>0.84</v>
      </c>
      <c r="F785" s="62" t="s">
        <v>12011</v>
      </c>
    </row>
    <row r="786" spans="1:6" ht="40.5" x14ac:dyDescent="0.25">
      <c r="A786" s="62">
        <v>88826</v>
      </c>
      <c r="B786" s="63" t="s">
        <v>12797</v>
      </c>
      <c r="C786" s="62" t="s">
        <v>2260</v>
      </c>
      <c r="D786" s="62" t="s">
        <v>12379</v>
      </c>
      <c r="E786" s="64">
        <v>0.31</v>
      </c>
      <c r="F786" s="62" t="s">
        <v>12011</v>
      </c>
    </row>
    <row r="787" spans="1:6" ht="40.5" x14ac:dyDescent="0.25">
      <c r="A787" s="62">
        <v>88827</v>
      </c>
      <c r="B787" s="63" t="s">
        <v>12798</v>
      </c>
      <c r="C787" s="62" t="s">
        <v>2260</v>
      </c>
      <c r="D787" s="62" t="s">
        <v>12379</v>
      </c>
      <c r="E787" s="64">
        <v>0.03</v>
      </c>
      <c r="F787" s="62" t="s">
        <v>12011</v>
      </c>
    </row>
    <row r="788" spans="1:6" ht="40.5" x14ac:dyDescent="0.25">
      <c r="A788" s="62">
        <v>88828</v>
      </c>
      <c r="B788" s="63" t="s">
        <v>12799</v>
      </c>
      <c r="C788" s="62" t="s">
        <v>2260</v>
      </c>
      <c r="D788" s="62" t="s">
        <v>12379</v>
      </c>
      <c r="E788" s="64">
        <v>0.34</v>
      </c>
      <c r="F788" s="62" t="s">
        <v>12011</v>
      </c>
    </row>
    <row r="789" spans="1:6" ht="40.5" x14ac:dyDescent="0.25">
      <c r="A789" s="62">
        <v>88829</v>
      </c>
      <c r="B789" s="63" t="s">
        <v>12800</v>
      </c>
      <c r="C789" s="62" t="s">
        <v>2260</v>
      </c>
      <c r="D789" s="62" t="s">
        <v>12010</v>
      </c>
      <c r="E789" s="64">
        <v>0.87</v>
      </c>
      <c r="F789" s="62" t="s">
        <v>12011</v>
      </c>
    </row>
    <row r="790" spans="1:6" ht="40.5" x14ac:dyDescent="0.25">
      <c r="A790" s="62">
        <v>88832</v>
      </c>
      <c r="B790" s="63" t="s">
        <v>12801</v>
      </c>
      <c r="C790" s="62" t="s">
        <v>2260</v>
      </c>
      <c r="D790" s="62" t="s">
        <v>12010</v>
      </c>
      <c r="E790" s="64">
        <v>44.88</v>
      </c>
      <c r="F790" s="62" t="s">
        <v>12011</v>
      </c>
    </row>
    <row r="791" spans="1:6" ht="40.5" x14ac:dyDescent="0.25">
      <c r="A791" s="62">
        <v>88834</v>
      </c>
      <c r="B791" s="63" t="s">
        <v>12802</v>
      </c>
      <c r="C791" s="62" t="s">
        <v>2260</v>
      </c>
      <c r="D791" s="62" t="s">
        <v>12010</v>
      </c>
      <c r="E791" s="64">
        <v>6.09</v>
      </c>
      <c r="F791" s="62" t="s">
        <v>12011</v>
      </c>
    </row>
    <row r="792" spans="1:6" ht="40.5" x14ac:dyDescent="0.25">
      <c r="A792" s="62">
        <v>88835</v>
      </c>
      <c r="B792" s="63" t="s">
        <v>12803</v>
      </c>
      <c r="C792" s="62" t="s">
        <v>2260</v>
      </c>
      <c r="D792" s="62" t="s">
        <v>12010</v>
      </c>
      <c r="E792" s="64">
        <v>56.1</v>
      </c>
      <c r="F792" s="62" t="s">
        <v>12011</v>
      </c>
    </row>
    <row r="793" spans="1:6" ht="40.5" x14ac:dyDescent="0.25">
      <c r="A793" s="62">
        <v>88836</v>
      </c>
      <c r="B793" s="63" t="s">
        <v>12804</v>
      </c>
      <c r="C793" s="62" t="s">
        <v>2260</v>
      </c>
      <c r="D793" s="62" t="s">
        <v>12379</v>
      </c>
      <c r="E793" s="64">
        <v>69.14</v>
      </c>
      <c r="F793" s="62" t="s">
        <v>12011</v>
      </c>
    </row>
    <row r="794" spans="1:6" ht="27" x14ac:dyDescent="0.25">
      <c r="A794" s="62">
        <v>88839</v>
      </c>
      <c r="B794" s="63" t="s">
        <v>12805</v>
      </c>
      <c r="C794" s="62" t="s">
        <v>2260</v>
      </c>
      <c r="D794" s="62" t="s">
        <v>12010</v>
      </c>
      <c r="E794" s="64">
        <v>33.14</v>
      </c>
      <c r="F794" s="62" t="s">
        <v>12011</v>
      </c>
    </row>
    <row r="795" spans="1:6" ht="27" x14ac:dyDescent="0.25">
      <c r="A795" s="62">
        <v>88840</v>
      </c>
      <c r="B795" s="63" t="s">
        <v>12806</v>
      </c>
      <c r="C795" s="62" t="s">
        <v>2260</v>
      </c>
      <c r="D795" s="62" t="s">
        <v>12010</v>
      </c>
      <c r="E795" s="64">
        <v>7.45</v>
      </c>
      <c r="F795" s="62" t="s">
        <v>12011</v>
      </c>
    </row>
    <row r="796" spans="1:6" ht="27" x14ac:dyDescent="0.25">
      <c r="A796" s="62">
        <v>88841</v>
      </c>
      <c r="B796" s="63" t="s">
        <v>12807</v>
      </c>
      <c r="C796" s="62" t="s">
        <v>2260</v>
      </c>
      <c r="D796" s="62" t="s">
        <v>12010</v>
      </c>
      <c r="E796" s="64">
        <v>59.25</v>
      </c>
      <c r="F796" s="62" t="s">
        <v>12011</v>
      </c>
    </row>
    <row r="797" spans="1:6" ht="27" x14ac:dyDescent="0.25">
      <c r="A797" s="62">
        <v>88842</v>
      </c>
      <c r="B797" s="63" t="s">
        <v>12808</v>
      </c>
      <c r="C797" s="62" t="s">
        <v>2260</v>
      </c>
      <c r="D797" s="62" t="s">
        <v>12379</v>
      </c>
      <c r="E797" s="64">
        <v>84.62</v>
      </c>
      <c r="F797" s="62" t="s">
        <v>12011</v>
      </c>
    </row>
    <row r="798" spans="1:6" ht="54" x14ac:dyDescent="0.25">
      <c r="A798" s="62">
        <v>88847</v>
      </c>
      <c r="B798" s="63" t="s">
        <v>12809</v>
      </c>
      <c r="C798" s="62" t="s">
        <v>2260</v>
      </c>
      <c r="D798" s="62" t="s">
        <v>12010</v>
      </c>
      <c r="E798" s="64">
        <v>23.01</v>
      </c>
      <c r="F798" s="62" t="s">
        <v>12011</v>
      </c>
    </row>
    <row r="799" spans="1:6" ht="54" x14ac:dyDescent="0.25">
      <c r="A799" s="62">
        <v>88848</v>
      </c>
      <c r="B799" s="63" t="s">
        <v>12810</v>
      </c>
      <c r="C799" s="62" t="s">
        <v>2260</v>
      </c>
      <c r="D799" s="62" t="s">
        <v>12010</v>
      </c>
      <c r="E799" s="64">
        <v>4.83</v>
      </c>
      <c r="F799" s="62" t="s">
        <v>12011</v>
      </c>
    </row>
    <row r="800" spans="1:6" ht="40.5" x14ac:dyDescent="0.25">
      <c r="A800" s="62">
        <v>88853</v>
      </c>
      <c r="B800" s="63" t="s">
        <v>12811</v>
      </c>
      <c r="C800" s="62" t="s">
        <v>2260</v>
      </c>
      <c r="D800" s="62" t="s">
        <v>12010</v>
      </c>
      <c r="E800" s="64">
        <v>0.22</v>
      </c>
      <c r="F800" s="62" t="s">
        <v>12011</v>
      </c>
    </row>
    <row r="801" spans="1:6" ht="40.5" x14ac:dyDescent="0.25">
      <c r="A801" s="62">
        <v>88854</v>
      </c>
      <c r="B801" s="63" t="s">
        <v>12812</v>
      </c>
      <c r="C801" s="62" t="s">
        <v>2260</v>
      </c>
      <c r="D801" s="62" t="s">
        <v>12010</v>
      </c>
      <c r="E801" s="64">
        <v>0.02</v>
      </c>
      <c r="F801" s="62" t="s">
        <v>12011</v>
      </c>
    </row>
    <row r="802" spans="1:6" ht="27" x14ac:dyDescent="0.25">
      <c r="A802" s="62">
        <v>88855</v>
      </c>
      <c r="B802" s="63" t="s">
        <v>12813</v>
      </c>
      <c r="C802" s="62" t="s">
        <v>2260</v>
      </c>
      <c r="D802" s="62" t="s">
        <v>12010</v>
      </c>
      <c r="E802" s="64">
        <v>4.16</v>
      </c>
      <c r="F802" s="62" t="s">
        <v>12011</v>
      </c>
    </row>
    <row r="803" spans="1:6" ht="27" x14ac:dyDescent="0.25">
      <c r="A803" s="62">
        <v>88856</v>
      </c>
      <c r="B803" s="63" t="s">
        <v>12814</v>
      </c>
      <c r="C803" s="62" t="s">
        <v>2260</v>
      </c>
      <c r="D803" s="62" t="s">
        <v>12010</v>
      </c>
      <c r="E803" s="64">
        <v>0.57999999999999996</v>
      </c>
      <c r="F803" s="62" t="s">
        <v>12011</v>
      </c>
    </row>
    <row r="804" spans="1:6" ht="54" x14ac:dyDescent="0.25">
      <c r="A804" s="62">
        <v>88857</v>
      </c>
      <c r="B804" s="63" t="s">
        <v>12815</v>
      </c>
      <c r="C804" s="62" t="s">
        <v>2260</v>
      </c>
      <c r="D804" s="62" t="s">
        <v>12010</v>
      </c>
      <c r="E804" s="64">
        <v>24.23</v>
      </c>
      <c r="F804" s="62" t="s">
        <v>12011</v>
      </c>
    </row>
    <row r="805" spans="1:6" ht="54" x14ac:dyDescent="0.25">
      <c r="A805" s="62">
        <v>88858</v>
      </c>
      <c r="B805" s="63" t="s">
        <v>12816</v>
      </c>
      <c r="C805" s="62" t="s">
        <v>2260</v>
      </c>
      <c r="D805" s="62" t="s">
        <v>12010</v>
      </c>
      <c r="E805" s="64">
        <v>3.28</v>
      </c>
      <c r="F805" s="62" t="s">
        <v>12011</v>
      </c>
    </row>
    <row r="806" spans="1:6" ht="54" x14ac:dyDescent="0.25">
      <c r="A806" s="62">
        <v>88859</v>
      </c>
      <c r="B806" s="63" t="s">
        <v>12817</v>
      </c>
      <c r="C806" s="62" t="s">
        <v>2260</v>
      </c>
      <c r="D806" s="62" t="s">
        <v>12010</v>
      </c>
      <c r="E806" s="64">
        <v>21.55</v>
      </c>
      <c r="F806" s="62" t="s">
        <v>12011</v>
      </c>
    </row>
    <row r="807" spans="1:6" ht="54" x14ac:dyDescent="0.25">
      <c r="A807" s="62">
        <v>88860</v>
      </c>
      <c r="B807" s="63" t="s">
        <v>12818</v>
      </c>
      <c r="C807" s="62" t="s">
        <v>2260</v>
      </c>
      <c r="D807" s="62" t="s">
        <v>12010</v>
      </c>
      <c r="E807" s="64">
        <v>2.92</v>
      </c>
      <c r="F807" s="62" t="s">
        <v>12011</v>
      </c>
    </row>
    <row r="808" spans="1:6" ht="40.5" x14ac:dyDescent="0.25">
      <c r="A808" s="62">
        <v>88900</v>
      </c>
      <c r="B808" s="63" t="s">
        <v>12819</v>
      </c>
      <c r="C808" s="62" t="s">
        <v>2260</v>
      </c>
      <c r="D808" s="62" t="s">
        <v>12010</v>
      </c>
      <c r="E808" s="64">
        <v>52.33</v>
      </c>
      <c r="F808" s="62" t="s">
        <v>12011</v>
      </c>
    </row>
    <row r="809" spans="1:6" ht="27" x14ac:dyDescent="0.25">
      <c r="A809" s="62">
        <v>88902</v>
      </c>
      <c r="B809" s="63" t="s">
        <v>12820</v>
      </c>
      <c r="C809" s="62" t="s">
        <v>2260</v>
      </c>
      <c r="D809" s="62" t="s">
        <v>12010</v>
      </c>
      <c r="E809" s="64">
        <v>7.1</v>
      </c>
      <c r="F809" s="62" t="s">
        <v>12011</v>
      </c>
    </row>
    <row r="810" spans="1:6" ht="40.5" x14ac:dyDescent="0.25">
      <c r="A810" s="62">
        <v>88903</v>
      </c>
      <c r="B810" s="63" t="s">
        <v>12821</v>
      </c>
      <c r="C810" s="62" t="s">
        <v>2260</v>
      </c>
      <c r="D810" s="62" t="s">
        <v>12010</v>
      </c>
      <c r="E810" s="64">
        <v>65.41</v>
      </c>
      <c r="F810" s="62" t="s">
        <v>12011</v>
      </c>
    </row>
    <row r="811" spans="1:6" ht="40.5" x14ac:dyDescent="0.25">
      <c r="A811" s="62">
        <v>88904</v>
      </c>
      <c r="B811" s="63" t="s">
        <v>12822</v>
      </c>
      <c r="C811" s="62" t="s">
        <v>2260</v>
      </c>
      <c r="D811" s="62" t="s">
        <v>12379</v>
      </c>
      <c r="E811" s="64">
        <v>97.39</v>
      </c>
      <c r="F811" s="62" t="s">
        <v>12011</v>
      </c>
    </row>
    <row r="812" spans="1:6" ht="40.5" x14ac:dyDescent="0.25">
      <c r="A812" s="62">
        <v>89009</v>
      </c>
      <c r="B812" s="63" t="s">
        <v>12823</v>
      </c>
      <c r="C812" s="62" t="s">
        <v>2260</v>
      </c>
      <c r="D812" s="62" t="s">
        <v>12379</v>
      </c>
      <c r="E812" s="64">
        <v>41.05</v>
      </c>
      <c r="F812" s="62" t="s">
        <v>12011</v>
      </c>
    </row>
    <row r="813" spans="1:6" ht="40.5" x14ac:dyDescent="0.25">
      <c r="A813" s="62">
        <v>89010</v>
      </c>
      <c r="B813" s="63" t="s">
        <v>12824</v>
      </c>
      <c r="C813" s="62" t="s">
        <v>2260</v>
      </c>
      <c r="D813" s="62" t="s">
        <v>12379</v>
      </c>
      <c r="E813" s="64">
        <v>9.24</v>
      </c>
      <c r="F813" s="62" t="s">
        <v>12011</v>
      </c>
    </row>
    <row r="814" spans="1:6" ht="54" x14ac:dyDescent="0.25">
      <c r="A814" s="62">
        <v>89011</v>
      </c>
      <c r="B814" s="63" t="s">
        <v>12825</v>
      </c>
      <c r="C814" s="62" t="s">
        <v>2260</v>
      </c>
      <c r="D814" s="62" t="s">
        <v>12379</v>
      </c>
      <c r="E814" s="64">
        <v>23.38</v>
      </c>
      <c r="F814" s="62" t="s">
        <v>12011</v>
      </c>
    </row>
    <row r="815" spans="1:6" ht="54" x14ac:dyDescent="0.25">
      <c r="A815" s="62">
        <v>89012</v>
      </c>
      <c r="B815" s="63" t="s">
        <v>12826</v>
      </c>
      <c r="C815" s="62" t="s">
        <v>2260</v>
      </c>
      <c r="D815" s="62" t="s">
        <v>12379</v>
      </c>
      <c r="E815" s="64">
        <v>3.17</v>
      </c>
      <c r="F815" s="62" t="s">
        <v>12011</v>
      </c>
    </row>
    <row r="816" spans="1:6" ht="27" x14ac:dyDescent="0.25">
      <c r="A816" s="62">
        <v>89013</v>
      </c>
      <c r="B816" s="63" t="s">
        <v>12827</v>
      </c>
      <c r="C816" s="62" t="s">
        <v>2260</v>
      </c>
      <c r="D816" s="62" t="s">
        <v>12010</v>
      </c>
      <c r="E816" s="64">
        <v>134.46</v>
      </c>
      <c r="F816" s="62" t="s">
        <v>12011</v>
      </c>
    </row>
    <row r="817" spans="1:6" ht="27" x14ac:dyDescent="0.25">
      <c r="A817" s="62">
        <v>89014</v>
      </c>
      <c r="B817" s="63" t="s">
        <v>12828</v>
      </c>
      <c r="C817" s="62" t="s">
        <v>2260</v>
      </c>
      <c r="D817" s="62" t="s">
        <v>12010</v>
      </c>
      <c r="E817" s="64">
        <v>30.26</v>
      </c>
      <c r="F817" s="62" t="s">
        <v>12011</v>
      </c>
    </row>
    <row r="818" spans="1:6" ht="27" x14ac:dyDescent="0.25">
      <c r="A818" s="62">
        <v>89015</v>
      </c>
      <c r="B818" s="63" t="s">
        <v>12829</v>
      </c>
      <c r="C818" s="62" t="s">
        <v>2260</v>
      </c>
      <c r="D818" s="62" t="s">
        <v>12010</v>
      </c>
      <c r="E818" s="64">
        <v>4.8</v>
      </c>
      <c r="F818" s="62" t="s">
        <v>12011</v>
      </c>
    </row>
    <row r="819" spans="1:6" ht="27" x14ac:dyDescent="0.25">
      <c r="A819" s="62">
        <v>89016</v>
      </c>
      <c r="B819" s="63" t="s">
        <v>12830</v>
      </c>
      <c r="C819" s="62" t="s">
        <v>2260</v>
      </c>
      <c r="D819" s="62" t="s">
        <v>12010</v>
      </c>
      <c r="E819" s="64">
        <v>0.65</v>
      </c>
      <c r="F819" s="62" t="s">
        <v>12011</v>
      </c>
    </row>
    <row r="820" spans="1:6" ht="27" x14ac:dyDescent="0.25">
      <c r="A820" s="62">
        <v>89017</v>
      </c>
      <c r="B820" s="63" t="s">
        <v>12831</v>
      </c>
      <c r="C820" s="62" t="s">
        <v>2260</v>
      </c>
      <c r="D820" s="62" t="s">
        <v>12010</v>
      </c>
      <c r="E820" s="64">
        <v>40.799999999999997</v>
      </c>
      <c r="F820" s="62" t="s">
        <v>12011</v>
      </c>
    </row>
    <row r="821" spans="1:6" ht="27" x14ac:dyDescent="0.25">
      <c r="A821" s="62">
        <v>89018</v>
      </c>
      <c r="B821" s="63" t="s">
        <v>12832</v>
      </c>
      <c r="C821" s="62" t="s">
        <v>2260</v>
      </c>
      <c r="D821" s="62" t="s">
        <v>12010</v>
      </c>
      <c r="E821" s="64">
        <v>9.18</v>
      </c>
      <c r="F821" s="62" t="s">
        <v>12011</v>
      </c>
    </row>
    <row r="822" spans="1:6" ht="40.5" x14ac:dyDescent="0.25">
      <c r="A822" s="62">
        <v>89019</v>
      </c>
      <c r="B822" s="63" t="s">
        <v>12833</v>
      </c>
      <c r="C822" s="62" t="s">
        <v>2260</v>
      </c>
      <c r="D822" s="62" t="s">
        <v>12010</v>
      </c>
      <c r="E822" s="64">
        <v>0.3</v>
      </c>
      <c r="F822" s="62" t="s">
        <v>12011</v>
      </c>
    </row>
    <row r="823" spans="1:6" ht="40.5" x14ac:dyDescent="0.25">
      <c r="A823" s="62">
        <v>89020</v>
      </c>
      <c r="B823" s="63" t="s">
        <v>12834</v>
      </c>
      <c r="C823" s="62" t="s">
        <v>2260</v>
      </c>
      <c r="D823" s="62" t="s">
        <v>12010</v>
      </c>
      <c r="E823" s="64">
        <v>0.03</v>
      </c>
      <c r="F823" s="62" t="s">
        <v>12011</v>
      </c>
    </row>
    <row r="824" spans="1:6" ht="27" x14ac:dyDescent="0.25">
      <c r="A824" s="62">
        <v>89023</v>
      </c>
      <c r="B824" s="63" t="s">
        <v>12835</v>
      </c>
      <c r="C824" s="62" t="s">
        <v>2260</v>
      </c>
      <c r="D824" s="62" t="s">
        <v>12010</v>
      </c>
      <c r="E824" s="64">
        <v>4.21</v>
      </c>
      <c r="F824" s="62" t="s">
        <v>12011</v>
      </c>
    </row>
    <row r="825" spans="1:6" ht="27" x14ac:dyDescent="0.25">
      <c r="A825" s="62">
        <v>89024</v>
      </c>
      <c r="B825" s="63" t="s">
        <v>12836</v>
      </c>
      <c r="C825" s="62" t="s">
        <v>2260</v>
      </c>
      <c r="D825" s="62" t="s">
        <v>12010</v>
      </c>
      <c r="E825" s="64">
        <v>0.66</v>
      </c>
      <c r="F825" s="62" t="s">
        <v>12011</v>
      </c>
    </row>
    <row r="826" spans="1:6" ht="27" x14ac:dyDescent="0.25">
      <c r="A826" s="62">
        <v>89025</v>
      </c>
      <c r="B826" s="63" t="s">
        <v>12837</v>
      </c>
      <c r="C826" s="62" t="s">
        <v>2260</v>
      </c>
      <c r="D826" s="62" t="s">
        <v>12010</v>
      </c>
      <c r="E826" s="64">
        <v>3.51</v>
      </c>
      <c r="F826" s="62" t="s">
        <v>12011</v>
      </c>
    </row>
    <row r="827" spans="1:6" ht="27" x14ac:dyDescent="0.25">
      <c r="A827" s="62">
        <v>89026</v>
      </c>
      <c r="B827" s="63" t="s">
        <v>12838</v>
      </c>
      <c r="C827" s="62" t="s">
        <v>2260</v>
      </c>
      <c r="D827" s="62" t="s">
        <v>12379</v>
      </c>
      <c r="E827" s="64">
        <v>258.81</v>
      </c>
      <c r="F827" s="62" t="s">
        <v>12011</v>
      </c>
    </row>
    <row r="828" spans="1:6" ht="27" x14ac:dyDescent="0.25">
      <c r="A828" s="62">
        <v>89029</v>
      </c>
      <c r="B828" s="63" t="s">
        <v>12839</v>
      </c>
      <c r="C828" s="62" t="s">
        <v>2260</v>
      </c>
      <c r="D828" s="62" t="s">
        <v>12010</v>
      </c>
      <c r="E828" s="64">
        <v>31.66</v>
      </c>
      <c r="F828" s="62" t="s">
        <v>12011</v>
      </c>
    </row>
    <row r="829" spans="1:6" ht="27" x14ac:dyDescent="0.25">
      <c r="A829" s="62">
        <v>89030</v>
      </c>
      <c r="B829" s="63" t="s">
        <v>12840</v>
      </c>
      <c r="C829" s="62" t="s">
        <v>2260</v>
      </c>
      <c r="D829" s="62" t="s">
        <v>12010</v>
      </c>
      <c r="E829" s="64">
        <v>7.12</v>
      </c>
      <c r="F829" s="62" t="s">
        <v>12011</v>
      </c>
    </row>
    <row r="830" spans="1:6" ht="27" x14ac:dyDescent="0.25">
      <c r="A830" s="62">
        <v>89033</v>
      </c>
      <c r="B830" s="63" t="s">
        <v>12841</v>
      </c>
      <c r="C830" s="62" t="s">
        <v>2260</v>
      </c>
      <c r="D830" s="62" t="s">
        <v>12379</v>
      </c>
      <c r="E830" s="64">
        <v>13.72</v>
      </c>
      <c r="F830" s="62" t="s">
        <v>12011</v>
      </c>
    </row>
    <row r="831" spans="1:6" ht="27" x14ac:dyDescent="0.25">
      <c r="A831" s="62">
        <v>89034</v>
      </c>
      <c r="B831" s="63" t="s">
        <v>12842</v>
      </c>
      <c r="C831" s="62" t="s">
        <v>2260</v>
      </c>
      <c r="D831" s="62" t="s">
        <v>12379</v>
      </c>
      <c r="E831" s="64">
        <v>1.9</v>
      </c>
      <c r="F831" s="62" t="s">
        <v>12011</v>
      </c>
    </row>
    <row r="832" spans="1:6" ht="40.5" x14ac:dyDescent="0.25">
      <c r="A832" s="62">
        <v>89128</v>
      </c>
      <c r="B832" s="63" t="s">
        <v>12843</v>
      </c>
      <c r="C832" s="62" t="s">
        <v>2260</v>
      </c>
      <c r="D832" s="62" t="s">
        <v>12379</v>
      </c>
      <c r="E832" s="64">
        <v>33.65</v>
      </c>
      <c r="F832" s="62" t="s">
        <v>12011</v>
      </c>
    </row>
    <row r="833" spans="1:6" ht="40.5" x14ac:dyDescent="0.25">
      <c r="A833" s="62">
        <v>89129</v>
      </c>
      <c r="B833" s="63" t="s">
        <v>12844</v>
      </c>
      <c r="C833" s="62" t="s">
        <v>2260</v>
      </c>
      <c r="D833" s="62" t="s">
        <v>12379</v>
      </c>
      <c r="E833" s="64">
        <v>4.5599999999999996</v>
      </c>
      <c r="F833" s="62" t="s">
        <v>12011</v>
      </c>
    </row>
    <row r="834" spans="1:6" ht="40.5" x14ac:dyDescent="0.25">
      <c r="A834" s="62">
        <v>89130</v>
      </c>
      <c r="B834" s="63" t="s">
        <v>12845</v>
      </c>
      <c r="C834" s="62" t="s">
        <v>2260</v>
      </c>
      <c r="D834" s="62" t="s">
        <v>12010</v>
      </c>
      <c r="E834" s="64">
        <v>46.66</v>
      </c>
      <c r="F834" s="62" t="s">
        <v>12011</v>
      </c>
    </row>
    <row r="835" spans="1:6" ht="40.5" x14ac:dyDescent="0.25">
      <c r="A835" s="62">
        <v>89131</v>
      </c>
      <c r="B835" s="63" t="s">
        <v>12846</v>
      </c>
      <c r="C835" s="62" t="s">
        <v>2260</v>
      </c>
      <c r="D835" s="62" t="s">
        <v>12010</v>
      </c>
      <c r="E835" s="64">
        <v>6.33</v>
      </c>
      <c r="F835" s="62" t="s">
        <v>12011</v>
      </c>
    </row>
    <row r="836" spans="1:6" ht="54" x14ac:dyDescent="0.25">
      <c r="A836" s="62">
        <v>89210</v>
      </c>
      <c r="B836" s="63" t="s">
        <v>12847</v>
      </c>
      <c r="C836" s="62" t="s">
        <v>2260</v>
      </c>
      <c r="D836" s="62" t="s">
        <v>12010</v>
      </c>
      <c r="E836" s="64">
        <v>31.12</v>
      </c>
      <c r="F836" s="62" t="s">
        <v>12011</v>
      </c>
    </row>
    <row r="837" spans="1:6" ht="54" x14ac:dyDescent="0.25">
      <c r="A837" s="62">
        <v>89211</v>
      </c>
      <c r="B837" s="63" t="s">
        <v>12848</v>
      </c>
      <c r="C837" s="62" t="s">
        <v>2260</v>
      </c>
      <c r="D837" s="62" t="s">
        <v>12010</v>
      </c>
      <c r="E837" s="64">
        <v>4.32</v>
      </c>
      <c r="F837" s="62" t="s">
        <v>12011</v>
      </c>
    </row>
    <row r="838" spans="1:6" ht="27" x14ac:dyDescent="0.25">
      <c r="A838" s="62">
        <v>89212</v>
      </c>
      <c r="B838" s="63" t="s">
        <v>12849</v>
      </c>
      <c r="C838" s="62" t="s">
        <v>2260</v>
      </c>
      <c r="D838" s="62" t="s">
        <v>12010</v>
      </c>
      <c r="E838" s="64">
        <v>26.42</v>
      </c>
      <c r="F838" s="62" t="s">
        <v>12011</v>
      </c>
    </row>
    <row r="839" spans="1:6" ht="27" x14ac:dyDescent="0.25">
      <c r="A839" s="62">
        <v>89213</v>
      </c>
      <c r="B839" s="63" t="s">
        <v>12850</v>
      </c>
      <c r="C839" s="62" t="s">
        <v>2260</v>
      </c>
      <c r="D839" s="62" t="s">
        <v>12010</v>
      </c>
      <c r="E839" s="64">
        <v>4.16</v>
      </c>
      <c r="F839" s="62" t="s">
        <v>12011</v>
      </c>
    </row>
    <row r="840" spans="1:6" ht="27" x14ac:dyDescent="0.25">
      <c r="A840" s="62">
        <v>89214</v>
      </c>
      <c r="B840" s="63" t="s">
        <v>12851</v>
      </c>
      <c r="C840" s="62" t="s">
        <v>2260</v>
      </c>
      <c r="D840" s="62" t="s">
        <v>12010</v>
      </c>
      <c r="E840" s="64">
        <v>24.8</v>
      </c>
      <c r="F840" s="62" t="s">
        <v>12011</v>
      </c>
    </row>
    <row r="841" spans="1:6" ht="27" x14ac:dyDescent="0.25">
      <c r="A841" s="62">
        <v>89215</v>
      </c>
      <c r="B841" s="63" t="s">
        <v>12852</v>
      </c>
      <c r="C841" s="62" t="s">
        <v>2260</v>
      </c>
      <c r="D841" s="62" t="s">
        <v>12379</v>
      </c>
      <c r="E841" s="64">
        <v>100.56</v>
      </c>
      <c r="F841" s="62" t="s">
        <v>12011</v>
      </c>
    </row>
    <row r="842" spans="1:6" ht="40.5" x14ac:dyDescent="0.25">
      <c r="A842" s="62">
        <v>89221</v>
      </c>
      <c r="B842" s="63" t="s">
        <v>12853</v>
      </c>
      <c r="C842" s="62" t="s">
        <v>2260</v>
      </c>
      <c r="D842" s="62" t="s">
        <v>12010</v>
      </c>
      <c r="E842" s="64">
        <v>1.28</v>
      </c>
      <c r="F842" s="62" t="s">
        <v>12011</v>
      </c>
    </row>
    <row r="843" spans="1:6" ht="40.5" x14ac:dyDescent="0.25">
      <c r="A843" s="62">
        <v>89222</v>
      </c>
      <c r="B843" s="63" t="s">
        <v>12854</v>
      </c>
      <c r="C843" s="62" t="s">
        <v>2260</v>
      </c>
      <c r="D843" s="62" t="s">
        <v>12010</v>
      </c>
      <c r="E843" s="64">
        <v>0.15</v>
      </c>
      <c r="F843" s="62" t="s">
        <v>12011</v>
      </c>
    </row>
    <row r="844" spans="1:6" ht="40.5" x14ac:dyDescent="0.25">
      <c r="A844" s="62">
        <v>89223</v>
      </c>
      <c r="B844" s="63" t="s">
        <v>12855</v>
      </c>
      <c r="C844" s="62" t="s">
        <v>2260</v>
      </c>
      <c r="D844" s="62" t="s">
        <v>12010</v>
      </c>
      <c r="E844" s="64">
        <v>1.4</v>
      </c>
      <c r="F844" s="62" t="s">
        <v>12011</v>
      </c>
    </row>
    <row r="845" spans="1:6" ht="40.5" x14ac:dyDescent="0.25">
      <c r="A845" s="62">
        <v>89224</v>
      </c>
      <c r="B845" s="63" t="s">
        <v>12856</v>
      </c>
      <c r="C845" s="62" t="s">
        <v>2260</v>
      </c>
      <c r="D845" s="62" t="s">
        <v>12010</v>
      </c>
      <c r="E845" s="64">
        <v>1.75</v>
      </c>
      <c r="F845" s="62" t="s">
        <v>12011</v>
      </c>
    </row>
    <row r="846" spans="1:6" ht="40.5" x14ac:dyDescent="0.25">
      <c r="A846" s="62">
        <v>89228</v>
      </c>
      <c r="B846" s="63" t="s">
        <v>12857</v>
      </c>
      <c r="C846" s="62" t="s">
        <v>2260</v>
      </c>
      <c r="D846" s="62" t="s">
        <v>12379</v>
      </c>
      <c r="E846" s="64">
        <v>40.68</v>
      </c>
      <c r="F846" s="62" t="s">
        <v>12011</v>
      </c>
    </row>
    <row r="847" spans="1:6" ht="40.5" x14ac:dyDescent="0.25">
      <c r="A847" s="62">
        <v>89229</v>
      </c>
      <c r="B847" s="63" t="s">
        <v>12858</v>
      </c>
      <c r="C847" s="62" t="s">
        <v>2260</v>
      </c>
      <c r="D847" s="62" t="s">
        <v>12379</v>
      </c>
      <c r="E847" s="64">
        <v>7.32</v>
      </c>
      <c r="F847" s="62" t="s">
        <v>12011</v>
      </c>
    </row>
    <row r="848" spans="1:6" ht="27" x14ac:dyDescent="0.25">
      <c r="A848" s="62">
        <v>89230</v>
      </c>
      <c r="B848" s="63" t="s">
        <v>12859</v>
      </c>
      <c r="C848" s="62" t="s">
        <v>2260</v>
      </c>
      <c r="D848" s="62" t="s">
        <v>12010</v>
      </c>
      <c r="E848" s="64">
        <v>125.08</v>
      </c>
      <c r="F848" s="62" t="s">
        <v>12011</v>
      </c>
    </row>
    <row r="849" spans="1:6" ht="27" x14ac:dyDescent="0.25">
      <c r="A849" s="62">
        <v>89231</v>
      </c>
      <c r="B849" s="63" t="s">
        <v>12860</v>
      </c>
      <c r="C849" s="62" t="s">
        <v>2260</v>
      </c>
      <c r="D849" s="62" t="s">
        <v>12010</v>
      </c>
      <c r="E849" s="64">
        <v>19.82</v>
      </c>
      <c r="F849" s="62" t="s">
        <v>12011</v>
      </c>
    </row>
    <row r="850" spans="1:6" ht="27" x14ac:dyDescent="0.25">
      <c r="A850" s="62">
        <v>89232</v>
      </c>
      <c r="B850" s="63" t="s">
        <v>12861</v>
      </c>
      <c r="C850" s="62" t="s">
        <v>2260</v>
      </c>
      <c r="D850" s="62" t="s">
        <v>12010</v>
      </c>
      <c r="E850" s="64">
        <v>223.11</v>
      </c>
      <c r="F850" s="62" t="s">
        <v>12011</v>
      </c>
    </row>
    <row r="851" spans="1:6" ht="27" x14ac:dyDescent="0.25">
      <c r="A851" s="62">
        <v>89233</v>
      </c>
      <c r="B851" s="63" t="s">
        <v>12862</v>
      </c>
      <c r="C851" s="62" t="s">
        <v>2260</v>
      </c>
      <c r="D851" s="62" t="s">
        <v>12379</v>
      </c>
      <c r="E851" s="64">
        <v>180.98</v>
      </c>
      <c r="F851" s="62" t="s">
        <v>12011</v>
      </c>
    </row>
    <row r="852" spans="1:6" ht="27" x14ac:dyDescent="0.25">
      <c r="A852" s="62">
        <v>89236</v>
      </c>
      <c r="B852" s="63" t="s">
        <v>12863</v>
      </c>
      <c r="C852" s="62" t="s">
        <v>2260</v>
      </c>
      <c r="D852" s="62" t="s">
        <v>12010</v>
      </c>
      <c r="E852" s="64">
        <v>292.19</v>
      </c>
      <c r="F852" s="62" t="s">
        <v>12011</v>
      </c>
    </row>
    <row r="853" spans="1:6" ht="27" x14ac:dyDescent="0.25">
      <c r="A853" s="62">
        <v>89237</v>
      </c>
      <c r="B853" s="63" t="s">
        <v>12864</v>
      </c>
      <c r="C853" s="62" t="s">
        <v>2260</v>
      </c>
      <c r="D853" s="62" t="s">
        <v>12010</v>
      </c>
      <c r="E853" s="64">
        <v>46.3</v>
      </c>
      <c r="F853" s="62" t="s">
        <v>12011</v>
      </c>
    </row>
    <row r="854" spans="1:6" ht="27" x14ac:dyDescent="0.25">
      <c r="A854" s="62">
        <v>89238</v>
      </c>
      <c r="B854" s="63" t="s">
        <v>12865</v>
      </c>
      <c r="C854" s="62" t="s">
        <v>2260</v>
      </c>
      <c r="D854" s="62" t="s">
        <v>12010</v>
      </c>
      <c r="E854" s="64">
        <v>521.19000000000005</v>
      </c>
      <c r="F854" s="62" t="s">
        <v>12011</v>
      </c>
    </row>
    <row r="855" spans="1:6" ht="27" x14ac:dyDescent="0.25">
      <c r="A855" s="62">
        <v>89239</v>
      </c>
      <c r="B855" s="63" t="s">
        <v>12866</v>
      </c>
      <c r="C855" s="62" t="s">
        <v>2260</v>
      </c>
      <c r="D855" s="62" t="s">
        <v>12379</v>
      </c>
      <c r="E855" s="64">
        <v>478.61</v>
      </c>
      <c r="F855" s="62" t="s">
        <v>12011</v>
      </c>
    </row>
    <row r="856" spans="1:6" ht="40.5" x14ac:dyDescent="0.25">
      <c r="A856" s="62">
        <v>89240</v>
      </c>
      <c r="B856" s="63" t="s">
        <v>12867</v>
      </c>
      <c r="C856" s="62" t="s">
        <v>2260</v>
      </c>
      <c r="D856" s="62" t="s">
        <v>12379</v>
      </c>
      <c r="E856" s="64">
        <v>89.67</v>
      </c>
      <c r="F856" s="62" t="s">
        <v>12011</v>
      </c>
    </row>
    <row r="857" spans="1:6" ht="40.5" x14ac:dyDescent="0.25">
      <c r="A857" s="62">
        <v>89241</v>
      </c>
      <c r="B857" s="63" t="s">
        <v>12868</v>
      </c>
      <c r="C857" s="62" t="s">
        <v>2260</v>
      </c>
      <c r="D857" s="62" t="s">
        <v>12379</v>
      </c>
      <c r="E857" s="64">
        <v>16.14</v>
      </c>
      <c r="F857" s="62" t="s">
        <v>12011</v>
      </c>
    </row>
    <row r="858" spans="1:6" ht="27" x14ac:dyDescent="0.25">
      <c r="A858" s="62">
        <v>89246</v>
      </c>
      <c r="B858" s="63" t="s">
        <v>12869</v>
      </c>
      <c r="C858" s="62" t="s">
        <v>2260</v>
      </c>
      <c r="D858" s="62" t="s">
        <v>12010</v>
      </c>
      <c r="E858" s="64">
        <v>253.89</v>
      </c>
      <c r="F858" s="62" t="s">
        <v>12011</v>
      </c>
    </row>
    <row r="859" spans="1:6" ht="27" x14ac:dyDescent="0.25">
      <c r="A859" s="62">
        <v>89247</v>
      </c>
      <c r="B859" s="63" t="s">
        <v>12870</v>
      </c>
      <c r="C859" s="62" t="s">
        <v>2260</v>
      </c>
      <c r="D859" s="62" t="s">
        <v>12010</v>
      </c>
      <c r="E859" s="64">
        <v>40.229999999999997</v>
      </c>
      <c r="F859" s="62" t="s">
        <v>12011</v>
      </c>
    </row>
    <row r="860" spans="1:6" ht="27" x14ac:dyDescent="0.25">
      <c r="A860" s="62">
        <v>89248</v>
      </c>
      <c r="B860" s="63" t="s">
        <v>12871</v>
      </c>
      <c r="C860" s="62" t="s">
        <v>2260</v>
      </c>
      <c r="D860" s="62" t="s">
        <v>12010</v>
      </c>
      <c r="E860" s="64">
        <v>452.88</v>
      </c>
      <c r="F860" s="62" t="s">
        <v>12011</v>
      </c>
    </row>
    <row r="861" spans="1:6" ht="40.5" x14ac:dyDescent="0.25">
      <c r="A861" s="62">
        <v>89249</v>
      </c>
      <c r="B861" s="63" t="s">
        <v>12872</v>
      </c>
      <c r="C861" s="62" t="s">
        <v>2260</v>
      </c>
      <c r="D861" s="62" t="s">
        <v>12379</v>
      </c>
      <c r="E861" s="64">
        <v>407.98</v>
      </c>
      <c r="F861" s="62" t="s">
        <v>12011</v>
      </c>
    </row>
    <row r="862" spans="1:6" ht="40.5" x14ac:dyDescent="0.25">
      <c r="A862" s="62">
        <v>89253</v>
      </c>
      <c r="B862" s="63" t="s">
        <v>12873</v>
      </c>
      <c r="C862" s="62" t="s">
        <v>2260</v>
      </c>
      <c r="D862" s="62" t="s">
        <v>12010</v>
      </c>
      <c r="E862" s="64">
        <v>73.48</v>
      </c>
      <c r="F862" s="62" t="s">
        <v>12011</v>
      </c>
    </row>
    <row r="863" spans="1:6" ht="40.5" x14ac:dyDescent="0.25">
      <c r="A863" s="62">
        <v>89254</v>
      </c>
      <c r="B863" s="63" t="s">
        <v>12874</v>
      </c>
      <c r="C863" s="62" t="s">
        <v>2260</v>
      </c>
      <c r="D863" s="62" t="s">
        <v>12010</v>
      </c>
      <c r="E863" s="64">
        <v>13.22</v>
      </c>
      <c r="F863" s="62" t="s">
        <v>12011</v>
      </c>
    </row>
    <row r="864" spans="1:6" ht="40.5" x14ac:dyDescent="0.25">
      <c r="A864" s="62">
        <v>89255</v>
      </c>
      <c r="B864" s="63" t="s">
        <v>12875</v>
      </c>
      <c r="C864" s="62" t="s">
        <v>2260</v>
      </c>
      <c r="D864" s="62" t="s">
        <v>12010</v>
      </c>
      <c r="E864" s="64">
        <v>118.12</v>
      </c>
      <c r="F864" s="62" t="s">
        <v>12011</v>
      </c>
    </row>
    <row r="865" spans="1:6" ht="40.5" x14ac:dyDescent="0.25">
      <c r="A865" s="62">
        <v>89256</v>
      </c>
      <c r="B865" s="63" t="s">
        <v>12876</v>
      </c>
      <c r="C865" s="62" t="s">
        <v>2260</v>
      </c>
      <c r="D865" s="62" t="s">
        <v>12379</v>
      </c>
      <c r="E865" s="64">
        <v>91.82</v>
      </c>
      <c r="F865" s="62" t="s">
        <v>12011</v>
      </c>
    </row>
    <row r="866" spans="1:6" ht="54" x14ac:dyDescent="0.25">
      <c r="A866" s="62">
        <v>89259</v>
      </c>
      <c r="B866" s="63" t="s">
        <v>12877</v>
      </c>
      <c r="C866" s="62" t="s">
        <v>2260</v>
      </c>
      <c r="D866" s="62" t="s">
        <v>12010</v>
      </c>
      <c r="E866" s="64">
        <v>22.79</v>
      </c>
      <c r="F866" s="62" t="s">
        <v>12011</v>
      </c>
    </row>
    <row r="867" spans="1:6" ht="54" x14ac:dyDescent="0.25">
      <c r="A867" s="62">
        <v>89260</v>
      </c>
      <c r="B867" s="63" t="s">
        <v>12878</v>
      </c>
      <c r="C867" s="62" t="s">
        <v>2260</v>
      </c>
      <c r="D867" s="62" t="s">
        <v>12010</v>
      </c>
      <c r="E867" s="64">
        <v>4.24</v>
      </c>
      <c r="F867" s="62" t="s">
        <v>12011</v>
      </c>
    </row>
    <row r="868" spans="1:6" ht="54" x14ac:dyDescent="0.25">
      <c r="A868" s="62">
        <v>89262</v>
      </c>
      <c r="B868" s="63" t="s">
        <v>12879</v>
      </c>
      <c r="C868" s="62" t="s">
        <v>2260</v>
      </c>
      <c r="D868" s="62" t="s">
        <v>12010</v>
      </c>
      <c r="E868" s="64">
        <v>38.35</v>
      </c>
      <c r="F868" s="62" t="s">
        <v>12011</v>
      </c>
    </row>
    <row r="869" spans="1:6" ht="67.5" x14ac:dyDescent="0.25">
      <c r="A869" s="62">
        <v>89264</v>
      </c>
      <c r="B869" s="63" t="s">
        <v>12880</v>
      </c>
      <c r="C869" s="62" t="s">
        <v>2260</v>
      </c>
      <c r="D869" s="62" t="s">
        <v>12010</v>
      </c>
      <c r="E869" s="64">
        <v>17.32</v>
      </c>
      <c r="F869" s="62" t="s">
        <v>12011</v>
      </c>
    </row>
    <row r="870" spans="1:6" ht="67.5" x14ac:dyDescent="0.25">
      <c r="A870" s="62">
        <v>89265</v>
      </c>
      <c r="B870" s="63" t="s">
        <v>12881</v>
      </c>
      <c r="C870" s="62" t="s">
        <v>2260</v>
      </c>
      <c r="D870" s="62" t="s">
        <v>12010</v>
      </c>
      <c r="E870" s="64">
        <v>3.51</v>
      </c>
      <c r="F870" s="62" t="s">
        <v>12011</v>
      </c>
    </row>
    <row r="871" spans="1:6" ht="67.5" x14ac:dyDescent="0.25">
      <c r="A871" s="62">
        <v>89266</v>
      </c>
      <c r="B871" s="63" t="s">
        <v>12882</v>
      </c>
      <c r="C871" s="62" t="s">
        <v>2260</v>
      </c>
      <c r="D871" s="62" t="s">
        <v>12010</v>
      </c>
      <c r="E871" s="64">
        <v>2.78</v>
      </c>
      <c r="F871" s="62" t="s">
        <v>12011</v>
      </c>
    </row>
    <row r="872" spans="1:6" ht="40.5" x14ac:dyDescent="0.25">
      <c r="A872" s="62">
        <v>89267</v>
      </c>
      <c r="B872" s="63" t="s">
        <v>12883</v>
      </c>
      <c r="C872" s="62" t="s">
        <v>2260</v>
      </c>
      <c r="D872" s="62" t="s">
        <v>12010</v>
      </c>
      <c r="E872" s="64">
        <v>45.99</v>
      </c>
      <c r="F872" s="62" t="s">
        <v>12011</v>
      </c>
    </row>
    <row r="873" spans="1:6" ht="40.5" x14ac:dyDescent="0.25">
      <c r="A873" s="62">
        <v>89268</v>
      </c>
      <c r="B873" s="63" t="s">
        <v>12884</v>
      </c>
      <c r="C873" s="62" t="s">
        <v>2260</v>
      </c>
      <c r="D873" s="62" t="s">
        <v>12010</v>
      </c>
      <c r="E873" s="64">
        <v>8.27</v>
      </c>
      <c r="F873" s="62" t="s">
        <v>12011</v>
      </c>
    </row>
    <row r="874" spans="1:6" ht="40.5" x14ac:dyDescent="0.25">
      <c r="A874" s="62">
        <v>89269</v>
      </c>
      <c r="B874" s="63" t="s">
        <v>12885</v>
      </c>
      <c r="C874" s="62" t="s">
        <v>2260</v>
      </c>
      <c r="D874" s="62" t="s">
        <v>12010</v>
      </c>
      <c r="E874" s="64">
        <v>6.55</v>
      </c>
      <c r="F874" s="62" t="s">
        <v>12011</v>
      </c>
    </row>
    <row r="875" spans="1:6" ht="40.5" x14ac:dyDescent="0.25">
      <c r="A875" s="62">
        <v>89270</v>
      </c>
      <c r="B875" s="63" t="s">
        <v>12886</v>
      </c>
      <c r="C875" s="62" t="s">
        <v>2260</v>
      </c>
      <c r="D875" s="62" t="s">
        <v>12010</v>
      </c>
      <c r="E875" s="64">
        <v>73.930000000000007</v>
      </c>
      <c r="F875" s="62" t="s">
        <v>12011</v>
      </c>
    </row>
    <row r="876" spans="1:6" ht="40.5" x14ac:dyDescent="0.25">
      <c r="A876" s="62">
        <v>89271</v>
      </c>
      <c r="B876" s="63" t="s">
        <v>12887</v>
      </c>
      <c r="C876" s="62" t="s">
        <v>2260</v>
      </c>
      <c r="D876" s="62" t="s">
        <v>12379</v>
      </c>
      <c r="E876" s="64">
        <v>31.42</v>
      </c>
      <c r="F876" s="62" t="s">
        <v>12011</v>
      </c>
    </row>
    <row r="877" spans="1:6" ht="40.5" x14ac:dyDescent="0.25">
      <c r="A877" s="62">
        <v>89274</v>
      </c>
      <c r="B877" s="63" t="s">
        <v>12888</v>
      </c>
      <c r="C877" s="62" t="s">
        <v>2260</v>
      </c>
      <c r="D877" s="62" t="s">
        <v>12010</v>
      </c>
      <c r="E877" s="64">
        <v>1.55</v>
      </c>
      <c r="F877" s="62" t="s">
        <v>12011</v>
      </c>
    </row>
    <row r="878" spans="1:6" ht="40.5" x14ac:dyDescent="0.25">
      <c r="A878" s="62">
        <v>89275</v>
      </c>
      <c r="B878" s="63" t="s">
        <v>12889</v>
      </c>
      <c r="C878" s="62" t="s">
        <v>2260</v>
      </c>
      <c r="D878" s="62" t="s">
        <v>12010</v>
      </c>
      <c r="E878" s="64">
        <v>0.18</v>
      </c>
      <c r="F878" s="62" t="s">
        <v>12011</v>
      </c>
    </row>
    <row r="879" spans="1:6" ht="40.5" x14ac:dyDescent="0.25">
      <c r="A879" s="62">
        <v>89276</v>
      </c>
      <c r="B879" s="63" t="s">
        <v>12890</v>
      </c>
      <c r="C879" s="62" t="s">
        <v>2260</v>
      </c>
      <c r="D879" s="62" t="s">
        <v>12010</v>
      </c>
      <c r="E879" s="64">
        <v>1.94</v>
      </c>
      <c r="F879" s="62" t="s">
        <v>12011</v>
      </c>
    </row>
    <row r="880" spans="1:6" ht="40.5" x14ac:dyDescent="0.25">
      <c r="A880" s="62">
        <v>89277</v>
      </c>
      <c r="B880" s="63" t="s">
        <v>12891</v>
      </c>
      <c r="C880" s="62" t="s">
        <v>2260</v>
      </c>
      <c r="D880" s="62" t="s">
        <v>12379</v>
      </c>
      <c r="E880" s="64">
        <v>9.07</v>
      </c>
      <c r="F880" s="62" t="s">
        <v>12011</v>
      </c>
    </row>
    <row r="881" spans="1:6" ht="40.5" x14ac:dyDescent="0.25">
      <c r="A881" s="62">
        <v>89280</v>
      </c>
      <c r="B881" s="63" t="s">
        <v>12892</v>
      </c>
      <c r="C881" s="62" t="s">
        <v>2260</v>
      </c>
      <c r="D881" s="62" t="s">
        <v>12010</v>
      </c>
      <c r="E881" s="64">
        <v>38.21</v>
      </c>
      <c r="F881" s="62" t="s">
        <v>12011</v>
      </c>
    </row>
    <row r="882" spans="1:6" ht="40.5" x14ac:dyDescent="0.25">
      <c r="A882" s="62">
        <v>89281</v>
      </c>
      <c r="B882" s="63" t="s">
        <v>12893</v>
      </c>
      <c r="C882" s="62" t="s">
        <v>2260</v>
      </c>
      <c r="D882" s="62" t="s">
        <v>12010</v>
      </c>
      <c r="E882" s="64">
        <v>5.3</v>
      </c>
      <c r="F882" s="62" t="s">
        <v>12011</v>
      </c>
    </row>
    <row r="883" spans="1:6" ht="54" x14ac:dyDescent="0.25">
      <c r="A883" s="62">
        <v>89870</v>
      </c>
      <c r="B883" s="63" t="s">
        <v>12894</v>
      </c>
      <c r="C883" s="62" t="s">
        <v>2260</v>
      </c>
      <c r="D883" s="62" t="s">
        <v>12010</v>
      </c>
      <c r="E883" s="64">
        <v>32.43</v>
      </c>
      <c r="F883" s="62" t="s">
        <v>12011</v>
      </c>
    </row>
    <row r="884" spans="1:6" ht="54" x14ac:dyDescent="0.25">
      <c r="A884" s="62">
        <v>89871</v>
      </c>
      <c r="B884" s="63" t="s">
        <v>12895</v>
      </c>
      <c r="C884" s="62" t="s">
        <v>2260</v>
      </c>
      <c r="D884" s="62" t="s">
        <v>12010</v>
      </c>
      <c r="E884" s="64">
        <v>5.71</v>
      </c>
      <c r="F884" s="62" t="s">
        <v>12011</v>
      </c>
    </row>
    <row r="885" spans="1:6" ht="54" x14ac:dyDescent="0.25">
      <c r="A885" s="62">
        <v>89872</v>
      </c>
      <c r="B885" s="63" t="s">
        <v>12896</v>
      </c>
      <c r="C885" s="62" t="s">
        <v>2260</v>
      </c>
      <c r="D885" s="62" t="s">
        <v>12010</v>
      </c>
      <c r="E885" s="64">
        <v>4.53</v>
      </c>
      <c r="F885" s="62" t="s">
        <v>12011</v>
      </c>
    </row>
    <row r="886" spans="1:6" ht="54" x14ac:dyDescent="0.25">
      <c r="A886" s="62">
        <v>89873</v>
      </c>
      <c r="B886" s="63" t="s">
        <v>12897</v>
      </c>
      <c r="C886" s="62" t="s">
        <v>2260</v>
      </c>
      <c r="D886" s="62" t="s">
        <v>12010</v>
      </c>
      <c r="E886" s="64">
        <v>54.97</v>
      </c>
      <c r="F886" s="62" t="s">
        <v>12011</v>
      </c>
    </row>
    <row r="887" spans="1:6" ht="54" x14ac:dyDescent="0.25">
      <c r="A887" s="62">
        <v>89874</v>
      </c>
      <c r="B887" s="63" t="s">
        <v>12898</v>
      </c>
      <c r="C887" s="62" t="s">
        <v>2260</v>
      </c>
      <c r="D887" s="62" t="s">
        <v>12379</v>
      </c>
      <c r="E887" s="64">
        <v>190.96</v>
      </c>
      <c r="F887" s="62" t="s">
        <v>12011</v>
      </c>
    </row>
    <row r="888" spans="1:6" ht="54" x14ac:dyDescent="0.25">
      <c r="A888" s="62">
        <v>89878</v>
      </c>
      <c r="B888" s="63" t="s">
        <v>12899</v>
      </c>
      <c r="C888" s="62" t="s">
        <v>2260</v>
      </c>
      <c r="D888" s="62" t="s">
        <v>12010</v>
      </c>
      <c r="E888" s="64">
        <v>34.89</v>
      </c>
      <c r="F888" s="62" t="s">
        <v>12011</v>
      </c>
    </row>
    <row r="889" spans="1:6" ht="54" x14ac:dyDescent="0.25">
      <c r="A889" s="62">
        <v>89879</v>
      </c>
      <c r="B889" s="63" t="s">
        <v>12900</v>
      </c>
      <c r="C889" s="62" t="s">
        <v>2260</v>
      </c>
      <c r="D889" s="62" t="s">
        <v>12010</v>
      </c>
      <c r="E889" s="64">
        <v>6.04</v>
      </c>
      <c r="F889" s="62" t="s">
        <v>12011</v>
      </c>
    </row>
    <row r="890" spans="1:6" ht="54" x14ac:dyDescent="0.25">
      <c r="A890" s="62">
        <v>89880</v>
      </c>
      <c r="B890" s="63" t="s">
        <v>12901</v>
      </c>
      <c r="C890" s="62" t="s">
        <v>2260</v>
      </c>
      <c r="D890" s="62" t="s">
        <v>12010</v>
      </c>
      <c r="E890" s="64">
        <v>4.79</v>
      </c>
      <c r="F890" s="62" t="s">
        <v>12011</v>
      </c>
    </row>
    <row r="891" spans="1:6" ht="54" x14ac:dyDescent="0.25">
      <c r="A891" s="62">
        <v>89881</v>
      </c>
      <c r="B891" s="63" t="s">
        <v>12902</v>
      </c>
      <c r="C891" s="62" t="s">
        <v>2260</v>
      </c>
      <c r="D891" s="62" t="s">
        <v>12010</v>
      </c>
      <c r="E891" s="64">
        <v>58.54</v>
      </c>
      <c r="F891" s="62" t="s">
        <v>12011</v>
      </c>
    </row>
    <row r="892" spans="1:6" ht="54" x14ac:dyDescent="0.25">
      <c r="A892" s="62">
        <v>89882</v>
      </c>
      <c r="B892" s="63" t="s">
        <v>12903</v>
      </c>
      <c r="C892" s="62" t="s">
        <v>2260</v>
      </c>
      <c r="D892" s="62" t="s">
        <v>12379</v>
      </c>
      <c r="E892" s="64">
        <v>220.32</v>
      </c>
      <c r="F892" s="62" t="s">
        <v>12011</v>
      </c>
    </row>
    <row r="893" spans="1:6" ht="40.5" x14ac:dyDescent="0.25">
      <c r="A893" s="62">
        <v>90582</v>
      </c>
      <c r="B893" s="63" t="s">
        <v>12904</v>
      </c>
      <c r="C893" s="62" t="s">
        <v>2260</v>
      </c>
      <c r="D893" s="62" t="s">
        <v>12010</v>
      </c>
      <c r="E893" s="64">
        <v>0.48</v>
      </c>
      <c r="F893" s="62" t="s">
        <v>12011</v>
      </c>
    </row>
    <row r="894" spans="1:6" ht="27" x14ac:dyDescent="0.25">
      <c r="A894" s="62">
        <v>90583</v>
      </c>
      <c r="B894" s="63" t="s">
        <v>12905</v>
      </c>
      <c r="C894" s="62" t="s">
        <v>2260</v>
      </c>
      <c r="D894" s="62" t="s">
        <v>12010</v>
      </c>
      <c r="E894" s="64">
        <v>0.05</v>
      </c>
      <c r="F894" s="62" t="s">
        <v>12011</v>
      </c>
    </row>
    <row r="895" spans="1:6" ht="27" x14ac:dyDescent="0.25">
      <c r="A895" s="62">
        <v>90584</v>
      </c>
      <c r="B895" s="63" t="s">
        <v>12906</v>
      </c>
      <c r="C895" s="62" t="s">
        <v>2260</v>
      </c>
      <c r="D895" s="62" t="s">
        <v>12010</v>
      </c>
      <c r="E895" s="64">
        <v>0.37</v>
      </c>
      <c r="F895" s="62" t="s">
        <v>12011</v>
      </c>
    </row>
    <row r="896" spans="1:6" ht="40.5" x14ac:dyDescent="0.25">
      <c r="A896" s="62">
        <v>90585</v>
      </c>
      <c r="B896" s="63" t="s">
        <v>12907</v>
      </c>
      <c r="C896" s="62" t="s">
        <v>2260</v>
      </c>
      <c r="D896" s="62" t="s">
        <v>12010</v>
      </c>
      <c r="E896" s="64">
        <v>0.36</v>
      </c>
      <c r="F896" s="62" t="s">
        <v>12011</v>
      </c>
    </row>
    <row r="897" spans="1:6" ht="27" x14ac:dyDescent="0.25">
      <c r="A897" s="62">
        <v>90621</v>
      </c>
      <c r="B897" s="63" t="s">
        <v>12908</v>
      </c>
      <c r="C897" s="62" t="s">
        <v>2260</v>
      </c>
      <c r="D897" s="62" t="s">
        <v>12010</v>
      </c>
      <c r="E897" s="64">
        <v>1.49</v>
      </c>
      <c r="F897" s="62" t="s">
        <v>12011</v>
      </c>
    </row>
    <row r="898" spans="1:6" ht="27" x14ac:dyDescent="0.25">
      <c r="A898" s="62">
        <v>90622</v>
      </c>
      <c r="B898" s="63" t="s">
        <v>12909</v>
      </c>
      <c r="C898" s="62" t="s">
        <v>2260</v>
      </c>
      <c r="D898" s="62" t="s">
        <v>12010</v>
      </c>
      <c r="E898" s="64">
        <v>0.17</v>
      </c>
      <c r="F898" s="62" t="s">
        <v>12011</v>
      </c>
    </row>
    <row r="899" spans="1:6" ht="27" x14ac:dyDescent="0.25">
      <c r="A899" s="62">
        <v>90623</v>
      </c>
      <c r="B899" s="63" t="s">
        <v>12910</v>
      </c>
      <c r="C899" s="62" t="s">
        <v>2260</v>
      </c>
      <c r="D899" s="62" t="s">
        <v>12010</v>
      </c>
      <c r="E899" s="64">
        <v>1.87</v>
      </c>
      <c r="F899" s="62" t="s">
        <v>12011</v>
      </c>
    </row>
    <row r="900" spans="1:6" ht="27" x14ac:dyDescent="0.25">
      <c r="A900" s="62">
        <v>90624</v>
      </c>
      <c r="B900" s="63" t="s">
        <v>12911</v>
      </c>
      <c r="C900" s="62" t="s">
        <v>2260</v>
      </c>
      <c r="D900" s="62" t="s">
        <v>12010</v>
      </c>
      <c r="E900" s="64">
        <v>2.19</v>
      </c>
      <c r="F900" s="62" t="s">
        <v>12011</v>
      </c>
    </row>
    <row r="901" spans="1:6" ht="40.5" x14ac:dyDescent="0.25">
      <c r="A901" s="62">
        <v>90627</v>
      </c>
      <c r="B901" s="63" t="s">
        <v>12912</v>
      </c>
      <c r="C901" s="62" t="s">
        <v>2260</v>
      </c>
      <c r="D901" s="62" t="s">
        <v>12010</v>
      </c>
      <c r="E901" s="64">
        <v>47.88</v>
      </c>
      <c r="F901" s="62" t="s">
        <v>12011</v>
      </c>
    </row>
    <row r="902" spans="1:6" ht="40.5" x14ac:dyDescent="0.25">
      <c r="A902" s="62">
        <v>90628</v>
      </c>
      <c r="B902" s="63" t="s">
        <v>12913</v>
      </c>
      <c r="C902" s="62" t="s">
        <v>2260</v>
      </c>
      <c r="D902" s="62" t="s">
        <v>12010</v>
      </c>
      <c r="E902" s="64">
        <v>6.55</v>
      </c>
      <c r="F902" s="62" t="s">
        <v>12011</v>
      </c>
    </row>
    <row r="903" spans="1:6" ht="40.5" x14ac:dyDescent="0.25">
      <c r="A903" s="62">
        <v>90629</v>
      </c>
      <c r="B903" s="63" t="s">
        <v>12914</v>
      </c>
      <c r="C903" s="62" t="s">
        <v>2260</v>
      </c>
      <c r="D903" s="62" t="s">
        <v>12010</v>
      </c>
      <c r="E903" s="64">
        <v>59.91</v>
      </c>
      <c r="F903" s="62" t="s">
        <v>12011</v>
      </c>
    </row>
    <row r="904" spans="1:6" ht="40.5" x14ac:dyDescent="0.25">
      <c r="A904" s="62">
        <v>90630</v>
      </c>
      <c r="B904" s="63" t="s">
        <v>12915</v>
      </c>
      <c r="C904" s="62" t="s">
        <v>2260</v>
      </c>
      <c r="D904" s="62" t="s">
        <v>12010</v>
      </c>
      <c r="E904" s="64">
        <v>1.04</v>
      </c>
      <c r="F904" s="62" t="s">
        <v>12011</v>
      </c>
    </row>
    <row r="905" spans="1:6" ht="54" x14ac:dyDescent="0.25">
      <c r="A905" s="62">
        <v>90633</v>
      </c>
      <c r="B905" s="63" t="s">
        <v>12916</v>
      </c>
      <c r="C905" s="62" t="s">
        <v>2260</v>
      </c>
      <c r="D905" s="62" t="s">
        <v>12010</v>
      </c>
      <c r="E905" s="64">
        <v>3.94</v>
      </c>
      <c r="F905" s="62" t="s">
        <v>12011</v>
      </c>
    </row>
    <row r="906" spans="1:6" ht="40.5" x14ac:dyDescent="0.25">
      <c r="A906" s="62">
        <v>90634</v>
      </c>
      <c r="B906" s="63" t="s">
        <v>12917</v>
      </c>
      <c r="C906" s="62" t="s">
        <v>2260</v>
      </c>
      <c r="D906" s="62" t="s">
        <v>12010</v>
      </c>
      <c r="E906" s="64">
        <v>0.46</v>
      </c>
      <c r="F906" s="62" t="s">
        <v>12011</v>
      </c>
    </row>
    <row r="907" spans="1:6" ht="54" x14ac:dyDescent="0.25">
      <c r="A907" s="62">
        <v>90635</v>
      </c>
      <c r="B907" s="63" t="s">
        <v>12918</v>
      </c>
      <c r="C907" s="62" t="s">
        <v>2260</v>
      </c>
      <c r="D907" s="62" t="s">
        <v>12010</v>
      </c>
      <c r="E907" s="64">
        <v>4.3099999999999996</v>
      </c>
      <c r="F907" s="62" t="s">
        <v>12011</v>
      </c>
    </row>
    <row r="908" spans="1:6" ht="54" x14ac:dyDescent="0.25">
      <c r="A908" s="62">
        <v>90636</v>
      </c>
      <c r="B908" s="63" t="s">
        <v>12919</v>
      </c>
      <c r="C908" s="62" t="s">
        <v>2260</v>
      </c>
      <c r="D908" s="62" t="s">
        <v>12010</v>
      </c>
      <c r="E908" s="64">
        <v>4.38</v>
      </c>
      <c r="F908" s="62" t="s">
        <v>12011</v>
      </c>
    </row>
    <row r="909" spans="1:6" ht="40.5" x14ac:dyDescent="0.25">
      <c r="A909" s="62">
        <v>90639</v>
      </c>
      <c r="B909" s="63" t="s">
        <v>12920</v>
      </c>
      <c r="C909" s="62" t="s">
        <v>2260</v>
      </c>
      <c r="D909" s="62" t="s">
        <v>12010</v>
      </c>
      <c r="E909" s="64">
        <v>5.89</v>
      </c>
      <c r="F909" s="62" t="s">
        <v>12011</v>
      </c>
    </row>
    <row r="910" spans="1:6" ht="40.5" x14ac:dyDescent="0.25">
      <c r="A910" s="62">
        <v>90640</v>
      </c>
      <c r="B910" s="63" t="s">
        <v>12921</v>
      </c>
      <c r="C910" s="62" t="s">
        <v>2260</v>
      </c>
      <c r="D910" s="62" t="s">
        <v>12010</v>
      </c>
      <c r="E910" s="64">
        <v>0.7</v>
      </c>
      <c r="F910" s="62" t="s">
        <v>12011</v>
      </c>
    </row>
    <row r="911" spans="1:6" ht="40.5" x14ac:dyDescent="0.25">
      <c r="A911" s="62">
        <v>90641</v>
      </c>
      <c r="B911" s="63" t="s">
        <v>12922</v>
      </c>
      <c r="C911" s="62" t="s">
        <v>2260</v>
      </c>
      <c r="D911" s="62" t="s">
        <v>12010</v>
      </c>
      <c r="E911" s="64">
        <v>6.44</v>
      </c>
      <c r="F911" s="62" t="s">
        <v>12011</v>
      </c>
    </row>
    <row r="912" spans="1:6" ht="40.5" x14ac:dyDescent="0.25">
      <c r="A912" s="62">
        <v>90642</v>
      </c>
      <c r="B912" s="63" t="s">
        <v>12923</v>
      </c>
      <c r="C912" s="62" t="s">
        <v>2260</v>
      </c>
      <c r="D912" s="62" t="s">
        <v>12379</v>
      </c>
      <c r="E912" s="64">
        <v>13.6</v>
      </c>
      <c r="F912" s="62" t="s">
        <v>12011</v>
      </c>
    </row>
    <row r="913" spans="1:6" ht="40.5" x14ac:dyDescent="0.25">
      <c r="A913" s="62">
        <v>90646</v>
      </c>
      <c r="B913" s="63" t="s">
        <v>12924</v>
      </c>
      <c r="C913" s="62" t="s">
        <v>2260</v>
      </c>
      <c r="D913" s="62" t="s">
        <v>12010</v>
      </c>
      <c r="E913" s="64">
        <v>0.8</v>
      </c>
      <c r="F913" s="62" t="s">
        <v>12011</v>
      </c>
    </row>
    <row r="914" spans="1:6" ht="40.5" x14ac:dyDescent="0.25">
      <c r="A914" s="62">
        <v>90647</v>
      </c>
      <c r="B914" s="63" t="s">
        <v>12925</v>
      </c>
      <c r="C914" s="62" t="s">
        <v>2260</v>
      </c>
      <c r="D914" s="62" t="s">
        <v>12010</v>
      </c>
      <c r="E914" s="64">
        <v>0.09</v>
      </c>
      <c r="F914" s="62" t="s">
        <v>12011</v>
      </c>
    </row>
    <row r="915" spans="1:6" ht="40.5" x14ac:dyDescent="0.25">
      <c r="A915" s="62">
        <v>90648</v>
      </c>
      <c r="B915" s="63" t="s">
        <v>12926</v>
      </c>
      <c r="C915" s="62" t="s">
        <v>2260</v>
      </c>
      <c r="D915" s="62" t="s">
        <v>12010</v>
      </c>
      <c r="E915" s="64">
        <v>0.87</v>
      </c>
      <c r="F915" s="62" t="s">
        <v>12011</v>
      </c>
    </row>
    <row r="916" spans="1:6" ht="40.5" x14ac:dyDescent="0.25">
      <c r="A916" s="62">
        <v>90649</v>
      </c>
      <c r="B916" s="63" t="s">
        <v>12927</v>
      </c>
      <c r="C916" s="62" t="s">
        <v>2260</v>
      </c>
      <c r="D916" s="62" t="s">
        <v>12379</v>
      </c>
      <c r="E916" s="64">
        <v>6.84</v>
      </c>
      <c r="F916" s="62" t="s">
        <v>12011</v>
      </c>
    </row>
    <row r="917" spans="1:6" ht="27" x14ac:dyDescent="0.25">
      <c r="A917" s="62">
        <v>90652</v>
      </c>
      <c r="B917" s="63" t="s">
        <v>12928</v>
      </c>
      <c r="C917" s="62" t="s">
        <v>2260</v>
      </c>
      <c r="D917" s="62" t="s">
        <v>12010</v>
      </c>
      <c r="E917" s="64">
        <v>3.83</v>
      </c>
      <c r="F917" s="62" t="s">
        <v>12011</v>
      </c>
    </row>
    <row r="918" spans="1:6" ht="27" x14ac:dyDescent="0.25">
      <c r="A918" s="62">
        <v>90653</v>
      </c>
      <c r="B918" s="63" t="s">
        <v>12929</v>
      </c>
      <c r="C918" s="62" t="s">
        <v>2260</v>
      </c>
      <c r="D918" s="62" t="s">
        <v>12010</v>
      </c>
      <c r="E918" s="64">
        <v>0.45</v>
      </c>
      <c r="F918" s="62" t="s">
        <v>12011</v>
      </c>
    </row>
    <row r="919" spans="1:6" ht="27" x14ac:dyDescent="0.25">
      <c r="A919" s="62">
        <v>90654</v>
      </c>
      <c r="B919" s="63" t="s">
        <v>12930</v>
      </c>
      <c r="C919" s="62" t="s">
        <v>2260</v>
      </c>
      <c r="D919" s="62" t="s">
        <v>12010</v>
      </c>
      <c r="E919" s="64">
        <v>4.1900000000000004</v>
      </c>
      <c r="F919" s="62" t="s">
        <v>12011</v>
      </c>
    </row>
    <row r="920" spans="1:6" ht="27" x14ac:dyDescent="0.25">
      <c r="A920" s="62">
        <v>90655</v>
      </c>
      <c r="B920" s="63" t="s">
        <v>12931</v>
      </c>
      <c r="C920" s="62" t="s">
        <v>2260</v>
      </c>
      <c r="D920" s="62" t="s">
        <v>12379</v>
      </c>
      <c r="E920" s="64">
        <v>4.5</v>
      </c>
      <c r="F920" s="62" t="s">
        <v>12011</v>
      </c>
    </row>
    <row r="921" spans="1:6" ht="27" x14ac:dyDescent="0.25">
      <c r="A921" s="62">
        <v>90658</v>
      </c>
      <c r="B921" s="63" t="s">
        <v>12932</v>
      </c>
      <c r="C921" s="62" t="s">
        <v>2260</v>
      </c>
      <c r="D921" s="62" t="s">
        <v>12010</v>
      </c>
      <c r="E921" s="64">
        <v>4.1100000000000003</v>
      </c>
      <c r="F921" s="62" t="s">
        <v>12011</v>
      </c>
    </row>
    <row r="922" spans="1:6" ht="27" x14ac:dyDescent="0.25">
      <c r="A922" s="62">
        <v>90659</v>
      </c>
      <c r="B922" s="63" t="s">
        <v>12933</v>
      </c>
      <c r="C922" s="62" t="s">
        <v>2260</v>
      </c>
      <c r="D922" s="62" t="s">
        <v>12010</v>
      </c>
      <c r="E922" s="64">
        <v>0.48</v>
      </c>
      <c r="F922" s="62" t="s">
        <v>12011</v>
      </c>
    </row>
    <row r="923" spans="1:6" ht="27" x14ac:dyDescent="0.25">
      <c r="A923" s="62">
        <v>90660</v>
      </c>
      <c r="B923" s="63" t="s">
        <v>12934</v>
      </c>
      <c r="C923" s="62" t="s">
        <v>2260</v>
      </c>
      <c r="D923" s="62" t="s">
        <v>12010</v>
      </c>
      <c r="E923" s="64">
        <v>4.49</v>
      </c>
      <c r="F923" s="62" t="s">
        <v>12011</v>
      </c>
    </row>
    <row r="924" spans="1:6" ht="27" x14ac:dyDescent="0.25">
      <c r="A924" s="62">
        <v>90661</v>
      </c>
      <c r="B924" s="63" t="s">
        <v>12935</v>
      </c>
      <c r="C924" s="62" t="s">
        <v>2260</v>
      </c>
      <c r="D924" s="62" t="s">
        <v>12379</v>
      </c>
      <c r="E924" s="64">
        <v>4.5</v>
      </c>
      <c r="F924" s="62" t="s">
        <v>12011</v>
      </c>
    </row>
    <row r="925" spans="1:6" ht="54" x14ac:dyDescent="0.25">
      <c r="A925" s="62">
        <v>90664</v>
      </c>
      <c r="B925" s="63" t="s">
        <v>12936</v>
      </c>
      <c r="C925" s="62" t="s">
        <v>2260</v>
      </c>
      <c r="D925" s="62" t="s">
        <v>12010</v>
      </c>
      <c r="E925" s="64">
        <v>5.28</v>
      </c>
      <c r="F925" s="62" t="s">
        <v>12011</v>
      </c>
    </row>
    <row r="926" spans="1:6" ht="54" x14ac:dyDescent="0.25">
      <c r="A926" s="62">
        <v>90665</v>
      </c>
      <c r="B926" s="63" t="s">
        <v>12937</v>
      </c>
      <c r="C926" s="62" t="s">
        <v>2260</v>
      </c>
      <c r="D926" s="62" t="s">
        <v>12379</v>
      </c>
      <c r="E926" s="64">
        <v>0.72</v>
      </c>
      <c r="F926" s="62" t="s">
        <v>12011</v>
      </c>
    </row>
    <row r="927" spans="1:6" ht="54" x14ac:dyDescent="0.25">
      <c r="A927" s="62">
        <v>90666</v>
      </c>
      <c r="B927" s="63" t="s">
        <v>12938</v>
      </c>
      <c r="C927" s="62" t="s">
        <v>2260</v>
      </c>
      <c r="D927" s="62" t="s">
        <v>12010</v>
      </c>
      <c r="E927" s="64">
        <v>6.6</v>
      </c>
      <c r="F927" s="62" t="s">
        <v>12011</v>
      </c>
    </row>
    <row r="928" spans="1:6" ht="54" x14ac:dyDescent="0.25">
      <c r="A928" s="62">
        <v>90667</v>
      </c>
      <c r="B928" s="63" t="s">
        <v>12939</v>
      </c>
      <c r="C928" s="62" t="s">
        <v>2260</v>
      </c>
      <c r="D928" s="62" t="s">
        <v>12379</v>
      </c>
      <c r="E928" s="64">
        <v>16.2</v>
      </c>
      <c r="F928" s="62" t="s">
        <v>12011</v>
      </c>
    </row>
    <row r="929" spans="1:6" ht="67.5" x14ac:dyDescent="0.25">
      <c r="A929" s="62">
        <v>90670</v>
      </c>
      <c r="B929" s="63" t="s">
        <v>12940</v>
      </c>
      <c r="C929" s="62" t="s">
        <v>2260</v>
      </c>
      <c r="D929" s="62" t="s">
        <v>12010</v>
      </c>
      <c r="E929" s="64">
        <v>219.73</v>
      </c>
      <c r="F929" s="62" t="s">
        <v>12011</v>
      </c>
    </row>
    <row r="930" spans="1:6" ht="54" x14ac:dyDescent="0.25">
      <c r="A930" s="62">
        <v>90671</v>
      </c>
      <c r="B930" s="63" t="s">
        <v>12941</v>
      </c>
      <c r="C930" s="62" t="s">
        <v>2260</v>
      </c>
      <c r="D930" s="62" t="s">
        <v>12010</v>
      </c>
      <c r="E930" s="64">
        <v>30.5</v>
      </c>
      <c r="F930" s="62" t="s">
        <v>12011</v>
      </c>
    </row>
    <row r="931" spans="1:6" ht="67.5" x14ac:dyDescent="0.25">
      <c r="A931" s="62">
        <v>90672</v>
      </c>
      <c r="B931" s="63" t="s">
        <v>12942</v>
      </c>
      <c r="C931" s="62" t="s">
        <v>2260</v>
      </c>
      <c r="D931" s="62" t="s">
        <v>12010</v>
      </c>
      <c r="E931" s="64">
        <v>274.97000000000003</v>
      </c>
      <c r="F931" s="62" t="s">
        <v>12011</v>
      </c>
    </row>
    <row r="932" spans="1:6" ht="67.5" x14ac:dyDescent="0.25">
      <c r="A932" s="62">
        <v>90673</v>
      </c>
      <c r="B932" s="63" t="s">
        <v>12943</v>
      </c>
      <c r="C932" s="62" t="s">
        <v>2260</v>
      </c>
      <c r="D932" s="62" t="s">
        <v>12379</v>
      </c>
      <c r="E932" s="64">
        <v>129.53</v>
      </c>
      <c r="F932" s="62" t="s">
        <v>12011</v>
      </c>
    </row>
    <row r="933" spans="1:6" ht="54" x14ac:dyDescent="0.25">
      <c r="A933" s="62">
        <v>90676</v>
      </c>
      <c r="B933" s="63" t="s">
        <v>12944</v>
      </c>
      <c r="C933" s="62" t="s">
        <v>2260</v>
      </c>
      <c r="D933" s="62" t="s">
        <v>12010</v>
      </c>
      <c r="E933" s="64">
        <v>102.44</v>
      </c>
      <c r="F933" s="62" t="s">
        <v>12011</v>
      </c>
    </row>
    <row r="934" spans="1:6" ht="54" x14ac:dyDescent="0.25">
      <c r="A934" s="62">
        <v>90677</v>
      </c>
      <c r="B934" s="63" t="s">
        <v>12945</v>
      </c>
      <c r="C934" s="62" t="s">
        <v>2260</v>
      </c>
      <c r="D934" s="62" t="s">
        <v>12010</v>
      </c>
      <c r="E934" s="64">
        <v>15.56</v>
      </c>
      <c r="F934" s="62" t="s">
        <v>12011</v>
      </c>
    </row>
    <row r="935" spans="1:6" ht="54" x14ac:dyDescent="0.25">
      <c r="A935" s="62">
        <v>90678</v>
      </c>
      <c r="B935" s="63" t="s">
        <v>12946</v>
      </c>
      <c r="C935" s="62" t="s">
        <v>2260</v>
      </c>
      <c r="D935" s="62" t="s">
        <v>12010</v>
      </c>
      <c r="E935" s="64">
        <v>139.94999999999999</v>
      </c>
      <c r="F935" s="62" t="s">
        <v>12011</v>
      </c>
    </row>
    <row r="936" spans="1:6" ht="54" x14ac:dyDescent="0.25">
      <c r="A936" s="62">
        <v>90679</v>
      </c>
      <c r="B936" s="63" t="s">
        <v>12947</v>
      </c>
      <c r="C936" s="62" t="s">
        <v>2260</v>
      </c>
      <c r="D936" s="62" t="s">
        <v>12379</v>
      </c>
      <c r="E936" s="64">
        <v>99.33</v>
      </c>
      <c r="F936" s="62" t="s">
        <v>12011</v>
      </c>
    </row>
    <row r="937" spans="1:6" ht="40.5" x14ac:dyDescent="0.25">
      <c r="A937" s="62">
        <v>90682</v>
      </c>
      <c r="B937" s="63" t="s">
        <v>12948</v>
      </c>
      <c r="C937" s="62" t="s">
        <v>2260</v>
      </c>
      <c r="D937" s="62" t="s">
        <v>12379</v>
      </c>
      <c r="E937" s="64">
        <v>29.05</v>
      </c>
      <c r="F937" s="62" t="s">
        <v>12011</v>
      </c>
    </row>
    <row r="938" spans="1:6" ht="40.5" x14ac:dyDescent="0.25">
      <c r="A938" s="62">
        <v>90683</v>
      </c>
      <c r="B938" s="63" t="s">
        <v>12949</v>
      </c>
      <c r="C938" s="62" t="s">
        <v>2260</v>
      </c>
      <c r="D938" s="62" t="s">
        <v>12379</v>
      </c>
      <c r="E938" s="64">
        <v>3.45</v>
      </c>
      <c r="F938" s="62" t="s">
        <v>12011</v>
      </c>
    </row>
    <row r="939" spans="1:6" ht="40.5" x14ac:dyDescent="0.25">
      <c r="A939" s="62">
        <v>90684</v>
      </c>
      <c r="B939" s="63" t="s">
        <v>12950</v>
      </c>
      <c r="C939" s="62" t="s">
        <v>2260</v>
      </c>
      <c r="D939" s="62" t="s">
        <v>12379</v>
      </c>
      <c r="E939" s="64">
        <v>31.78</v>
      </c>
      <c r="F939" s="62" t="s">
        <v>12011</v>
      </c>
    </row>
    <row r="940" spans="1:6" ht="40.5" x14ac:dyDescent="0.25">
      <c r="A940" s="62">
        <v>90685</v>
      </c>
      <c r="B940" s="63" t="s">
        <v>12951</v>
      </c>
      <c r="C940" s="62" t="s">
        <v>2260</v>
      </c>
      <c r="D940" s="62" t="s">
        <v>12379</v>
      </c>
      <c r="E940" s="64">
        <v>61.62</v>
      </c>
      <c r="F940" s="62" t="s">
        <v>12011</v>
      </c>
    </row>
    <row r="941" spans="1:6" ht="40.5" x14ac:dyDescent="0.25">
      <c r="A941" s="62">
        <v>90688</v>
      </c>
      <c r="B941" s="63" t="s">
        <v>12952</v>
      </c>
      <c r="C941" s="62" t="s">
        <v>2260</v>
      </c>
      <c r="D941" s="62" t="s">
        <v>12379</v>
      </c>
      <c r="E941" s="64">
        <v>18.399999999999999</v>
      </c>
      <c r="F941" s="62" t="s">
        <v>12011</v>
      </c>
    </row>
    <row r="942" spans="1:6" ht="27" x14ac:dyDescent="0.25">
      <c r="A942" s="62">
        <v>90689</v>
      </c>
      <c r="B942" s="63" t="s">
        <v>12953</v>
      </c>
      <c r="C942" s="62" t="s">
        <v>2260</v>
      </c>
      <c r="D942" s="62" t="s">
        <v>12379</v>
      </c>
      <c r="E942" s="64">
        <v>1.86</v>
      </c>
      <c r="F942" s="62" t="s">
        <v>12011</v>
      </c>
    </row>
    <row r="943" spans="1:6" ht="40.5" x14ac:dyDescent="0.25">
      <c r="A943" s="62">
        <v>90690</v>
      </c>
      <c r="B943" s="63" t="s">
        <v>12954</v>
      </c>
      <c r="C943" s="62" t="s">
        <v>2260</v>
      </c>
      <c r="D943" s="62" t="s">
        <v>12379</v>
      </c>
      <c r="E943" s="64">
        <v>23</v>
      </c>
      <c r="F943" s="62" t="s">
        <v>12011</v>
      </c>
    </row>
    <row r="944" spans="1:6" ht="40.5" x14ac:dyDescent="0.25">
      <c r="A944" s="62">
        <v>90691</v>
      </c>
      <c r="B944" s="63" t="s">
        <v>12955</v>
      </c>
      <c r="C944" s="62" t="s">
        <v>2260</v>
      </c>
      <c r="D944" s="62" t="s">
        <v>12379</v>
      </c>
      <c r="E944" s="64">
        <v>43.15</v>
      </c>
      <c r="F944" s="62" t="s">
        <v>12011</v>
      </c>
    </row>
    <row r="945" spans="1:6" ht="40.5" x14ac:dyDescent="0.25">
      <c r="A945" s="62">
        <v>90957</v>
      </c>
      <c r="B945" s="63" t="s">
        <v>12956</v>
      </c>
      <c r="C945" s="62" t="s">
        <v>2260</v>
      </c>
      <c r="D945" s="62" t="s">
        <v>12010</v>
      </c>
      <c r="E945" s="64">
        <v>3.93</v>
      </c>
      <c r="F945" s="62" t="s">
        <v>12011</v>
      </c>
    </row>
    <row r="946" spans="1:6" ht="40.5" x14ac:dyDescent="0.25">
      <c r="A946" s="62">
        <v>90958</v>
      </c>
      <c r="B946" s="63" t="s">
        <v>12957</v>
      </c>
      <c r="C946" s="62" t="s">
        <v>2260</v>
      </c>
      <c r="D946" s="62" t="s">
        <v>12010</v>
      </c>
      <c r="E946" s="64">
        <v>0.54</v>
      </c>
      <c r="F946" s="62" t="s">
        <v>12011</v>
      </c>
    </row>
    <row r="947" spans="1:6" ht="40.5" x14ac:dyDescent="0.25">
      <c r="A947" s="62">
        <v>90960</v>
      </c>
      <c r="B947" s="63" t="s">
        <v>12958</v>
      </c>
      <c r="C947" s="62" t="s">
        <v>2260</v>
      </c>
      <c r="D947" s="62" t="s">
        <v>12379</v>
      </c>
      <c r="E947" s="64">
        <v>5.25</v>
      </c>
      <c r="F947" s="62" t="s">
        <v>12011</v>
      </c>
    </row>
    <row r="948" spans="1:6" ht="40.5" x14ac:dyDescent="0.25">
      <c r="A948" s="62">
        <v>90961</v>
      </c>
      <c r="B948" s="63" t="s">
        <v>12959</v>
      </c>
      <c r="C948" s="62" t="s">
        <v>2260</v>
      </c>
      <c r="D948" s="62" t="s">
        <v>12379</v>
      </c>
      <c r="E948" s="64">
        <v>0.72</v>
      </c>
      <c r="F948" s="62" t="s">
        <v>12011</v>
      </c>
    </row>
    <row r="949" spans="1:6" ht="40.5" x14ac:dyDescent="0.25">
      <c r="A949" s="62">
        <v>90962</v>
      </c>
      <c r="B949" s="63" t="s">
        <v>12960</v>
      </c>
      <c r="C949" s="62" t="s">
        <v>2260</v>
      </c>
      <c r="D949" s="62" t="s">
        <v>12379</v>
      </c>
      <c r="E949" s="64">
        <v>6.57</v>
      </c>
      <c r="F949" s="62" t="s">
        <v>12011</v>
      </c>
    </row>
    <row r="950" spans="1:6" ht="40.5" x14ac:dyDescent="0.25">
      <c r="A950" s="62">
        <v>90963</v>
      </c>
      <c r="B950" s="63" t="s">
        <v>12961</v>
      </c>
      <c r="C950" s="62" t="s">
        <v>2260</v>
      </c>
      <c r="D950" s="62" t="s">
        <v>12379</v>
      </c>
      <c r="E950" s="64">
        <v>16.2</v>
      </c>
      <c r="F950" s="62" t="s">
        <v>12011</v>
      </c>
    </row>
    <row r="951" spans="1:6" ht="40.5" x14ac:dyDescent="0.25">
      <c r="A951" s="62">
        <v>90968</v>
      </c>
      <c r="B951" s="63" t="s">
        <v>12962</v>
      </c>
      <c r="C951" s="62" t="s">
        <v>2260</v>
      </c>
      <c r="D951" s="62" t="s">
        <v>12010</v>
      </c>
      <c r="E951" s="64">
        <v>5.26</v>
      </c>
      <c r="F951" s="62" t="s">
        <v>12011</v>
      </c>
    </row>
    <row r="952" spans="1:6" ht="40.5" x14ac:dyDescent="0.25">
      <c r="A952" s="62">
        <v>90969</v>
      </c>
      <c r="B952" s="63" t="s">
        <v>12963</v>
      </c>
      <c r="C952" s="62" t="s">
        <v>2260</v>
      </c>
      <c r="D952" s="62" t="s">
        <v>12010</v>
      </c>
      <c r="E952" s="64">
        <v>0.73</v>
      </c>
      <c r="F952" s="62" t="s">
        <v>12011</v>
      </c>
    </row>
    <row r="953" spans="1:6" ht="40.5" x14ac:dyDescent="0.25">
      <c r="A953" s="62">
        <v>90970</v>
      </c>
      <c r="B953" s="63" t="s">
        <v>12964</v>
      </c>
      <c r="C953" s="62" t="s">
        <v>2260</v>
      </c>
      <c r="D953" s="62" t="s">
        <v>12010</v>
      </c>
      <c r="E953" s="64">
        <v>6.59</v>
      </c>
      <c r="F953" s="62" t="s">
        <v>12011</v>
      </c>
    </row>
    <row r="954" spans="1:6" ht="40.5" x14ac:dyDescent="0.25">
      <c r="A954" s="62">
        <v>90971</v>
      </c>
      <c r="B954" s="63" t="s">
        <v>12965</v>
      </c>
      <c r="C954" s="62" t="s">
        <v>2260</v>
      </c>
      <c r="D954" s="62" t="s">
        <v>12379</v>
      </c>
      <c r="E954" s="64">
        <v>65.64</v>
      </c>
      <c r="F954" s="62" t="s">
        <v>12011</v>
      </c>
    </row>
    <row r="955" spans="1:6" ht="40.5" x14ac:dyDescent="0.25">
      <c r="A955" s="62">
        <v>90975</v>
      </c>
      <c r="B955" s="63" t="s">
        <v>12966</v>
      </c>
      <c r="C955" s="62" t="s">
        <v>2260</v>
      </c>
      <c r="D955" s="62" t="s">
        <v>12010</v>
      </c>
      <c r="E955" s="64">
        <v>13.37</v>
      </c>
      <c r="F955" s="62" t="s">
        <v>12011</v>
      </c>
    </row>
    <row r="956" spans="1:6" ht="40.5" x14ac:dyDescent="0.25">
      <c r="A956" s="62">
        <v>90976</v>
      </c>
      <c r="B956" s="63" t="s">
        <v>12967</v>
      </c>
      <c r="C956" s="62" t="s">
        <v>2260</v>
      </c>
      <c r="D956" s="62" t="s">
        <v>12010</v>
      </c>
      <c r="E956" s="64">
        <v>1.85</v>
      </c>
      <c r="F956" s="62" t="s">
        <v>12011</v>
      </c>
    </row>
    <row r="957" spans="1:6" ht="40.5" x14ac:dyDescent="0.25">
      <c r="A957" s="62">
        <v>90977</v>
      </c>
      <c r="B957" s="63" t="s">
        <v>12968</v>
      </c>
      <c r="C957" s="62" t="s">
        <v>2260</v>
      </c>
      <c r="D957" s="62" t="s">
        <v>12010</v>
      </c>
      <c r="E957" s="64">
        <v>16.73</v>
      </c>
      <c r="F957" s="62" t="s">
        <v>12011</v>
      </c>
    </row>
    <row r="958" spans="1:6" ht="40.5" x14ac:dyDescent="0.25">
      <c r="A958" s="62">
        <v>90978</v>
      </c>
      <c r="B958" s="63" t="s">
        <v>12969</v>
      </c>
      <c r="C958" s="62" t="s">
        <v>2260</v>
      </c>
      <c r="D958" s="62" t="s">
        <v>12379</v>
      </c>
      <c r="E958" s="64">
        <v>170.29</v>
      </c>
      <c r="F958" s="62" t="s">
        <v>12011</v>
      </c>
    </row>
    <row r="959" spans="1:6" ht="40.5" x14ac:dyDescent="0.25">
      <c r="A959" s="62">
        <v>90992</v>
      </c>
      <c r="B959" s="63" t="s">
        <v>12970</v>
      </c>
      <c r="C959" s="62" t="s">
        <v>2260</v>
      </c>
      <c r="D959" s="62" t="s">
        <v>12010</v>
      </c>
      <c r="E959" s="64">
        <v>6.24</v>
      </c>
      <c r="F959" s="62" t="s">
        <v>12011</v>
      </c>
    </row>
    <row r="960" spans="1:6" ht="40.5" x14ac:dyDescent="0.25">
      <c r="A960" s="62">
        <v>90993</v>
      </c>
      <c r="B960" s="63" t="s">
        <v>12971</v>
      </c>
      <c r="C960" s="62" t="s">
        <v>2260</v>
      </c>
      <c r="D960" s="62" t="s">
        <v>12010</v>
      </c>
      <c r="E960" s="64">
        <v>0.86</v>
      </c>
      <c r="F960" s="62" t="s">
        <v>12011</v>
      </c>
    </row>
    <row r="961" spans="1:6" ht="40.5" x14ac:dyDescent="0.25">
      <c r="A961" s="62">
        <v>90994</v>
      </c>
      <c r="B961" s="63" t="s">
        <v>12972</v>
      </c>
      <c r="C961" s="62" t="s">
        <v>2260</v>
      </c>
      <c r="D961" s="62" t="s">
        <v>12010</v>
      </c>
      <c r="E961" s="64">
        <v>7.81</v>
      </c>
      <c r="F961" s="62" t="s">
        <v>12011</v>
      </c>
    </row>
    <row r="962" spans="1:6" ht="40.5" x14ac:dyDescent="0.25">
      <c r="A962" s="62">
        <v>90995</v>
      </c>
      <c r="B962" s="63" t="s">
        <v>12973</v>
      </c>
      <c r="C962" s="62" t="s">
        <v>2260</v>
      </c>
      <c r="D962" s="62" t="s">
        <v>12379</v>
      </c>
      <c r="E962" s="64">
        <v>89.16</v>
      </c>
      <c r="F962" s="62" t="s">
        <v>12011</v>
      </c>
    </row>
    <row r="963" spans="1:6" ht="54" x14ac:dyDescent="0.25">
      <c r="A963" s="62">
        <v>91021</v>
      </c>
      <c r="B963" s="63" t="s">
        <v>12974</v>
      </c>
      <c r="C963" s="62" t="s">
        <v>2260</v>
      </c>
      <c r="D963" s="62" t="s">
        <v>12010</v>
      </c>
      <c r="E963" s="64">
        <v>12.23</v>
      </c>
      <c r="F963" s="62" t="s">
        <v>12011</v>
      </c>
    </row>
    <row r="964" spans="1:6" ht="40.5" x14ac:dyDescent="0.25">
      <c r="A964" s="62">
        <v>91026</v>
      </c>
      <c r="B964" s="63" t="s">
        <v>12975</v>
      </c>
      <c r="C964" s="62" t="s">
        <v>2260</v>
      </c>
      <c r="D964" s="62" t="s">
        <v>12010</v>
      </c>
      <c r="E964" s="64">
        <v>20.29</v>
      </c>
      <c r="F964" s="62" t="s">
        <v>12011</v>
      </c>
    </row>
    <row r="965" spans="1:6" ht="40.5" x14ac:dyDescent="0.25">
      <c r="A965" s="62">
        <v>91027</v>
      </c>
      <c r="B965" s="63" t="s">
        <v>12976</v>
      </c>
      <c r="C965" s="62" t="s">
        <v>2260</v>
      </c>
      <c r="D965" s="62" t="s">
        <v>12010</v>
      </c>
      <c r="E965" s="64">
        <v>4.1399999999999997</v>
      </c>
      <c r="F965" s="62" t="s">
        <v>12011</v>
      </c>
    </row>
    <row r="966" spans="1:6" ht="54" x14ac:dyDescent="0.25">
      <c r="A966" s="62">
        <v>91028</v>
      </c>
      <c r="B966" s="63" t="s">
        <v>12977</v>
      </c>
      <c r="C966" s="62" t="s">
        <v>2260</v>
      </c>
      <c r="D966" s="62" t="s">
        <v>12010</v>
      </c>
      <c r="E966" s="64">
        <v>3.28</v>
      </c>
      <c r="F966" s="62" t="s">
        <v>12011</v>
      </c>
    </row>
    <row r="967" spans="1:6" ht="40.5" x14ac:dyDescent="0.25">
      <c r="A967" s="62">
        <v>91029</v>
      </c>
      <c r="B967" s="63" t="s">
        <v>12978</v>
      </c>
      <c r="C967" s="62" t="s">
        <v>2260</v>
      </c>
      <c r="D967" s="62" t="s">
        <v>12010</v>
      </c>
      <c r="E967" s="64">
        <v>37.15</v>
      </c>
      <c r="F967" s="62" t="s">
        <v>12011</v>
      </c>
    </row>
    <row r="968" spans="1:6" ht="54" x14ac:dyDescent="0.25">
      <c r="A968" s="62">
        <v>91030</v>
      </c>
      <c r="B968" s="63" t="s">
        <v>12979</v>
      </c>
      <c r="C968" s="62" t="s">
        <v>2260</v>
      </c>
      <c r="D968" s="62" t="s">
        <v>12379</v>
      </c>
      <c r="E968" s="64">
        <v>158.88</v>
      </c>
      <c r="F968" s="62" t="s">
        <v>12011</v>
      </c>
    </row>
    <row r="969" spans="1:6" ht="40.5" x14ac:dyDescent="0.25">
      <c r="A969" s="62">
        <v>91273</v>
      </c>
      <c r="B969" s="63" t="s">
        <v>12980</v>
      </c>
      <c r="C969" s="62" t="s">
        <v>2260</v>
      </c>
      <c r="D969" s="62" t="s">
        <v>12010</v>
      </c>
      <c r="E969" s="64">
        <v>0.54</v>
      </c>
      <c r="F969" s="62" t="s">
        <v>12011</v>
      </c>
    </row>
    <row r="970" spans="1:6" ht="40.5" x14ac:dyDescent="0.25">
      <c r="A970" s="62">
        <v>91274</v>
      </c>
      <c r="B970" s="63" t="s">
        <v>12981</v>
      </c>
      <c r="C970" s="62" t="s">
        <v>2260</v>
      </c>
      <c r="D970" s="62" t="s">
        <v>12010</v>
      </c>
      <c r="E970" s="64">
        <v>7.0000000000000007E-2</v>
      </c>
      <c r="F970" s="62" t="s">
        <v>12011</v>
      </c>
    </row>
    <row r="971" spans="1:6" ht="40.5" x14ac:dyDescent="0.25">
      <c r="A971" s="62">
        <v>91275</v>
      </c>
      <c r="B971" s="63" t="s">
        <v>12982</v>
      </c>
      <c r="C971" s="62" t="s">
        <v>2260</v>
      </c>
      <c r="D971" s="62" t="s">
        <v>12010</v>
      </c>
      <c r="E971" s="64">
        <v>0.67</v>
      </c>
      <c r="F971" s="62" t="s">
        <v>12011</v>
      </c>
    </row>
    <row r="972" spans="1:6" ht="40.5" x14ac:dyDescent="0.25">
      <c r="A972" s="62">
        <v>91276</v>
      </c>
      <c r="B972" s="63" t="s">
        <v>12983</v>
      </c>
      <c r="C972" s="62" t="s">
        <v>2260</v>
      </c>
      <c r="D972" s="62" t="s">
        <v>12379</v>
      </c>
      <c r="E972" s="64">
        <v>9.9700000000000006</v>
      </c>
      <c r="F972" s="62" t="s">
        <v>12011</v>
      </c>
    </row>
    <row r="973" spans="1:6" ht="54" x14ac:dyDescent="0.25">
      <c r="A973" s="62">
        <v>91279</v>
      </c>
      <c r="B973" s="63" t="s">
        <v>12984</v>
      </c>
      <c r="C973" s="62" t="s">
        <v>2260</v>
      </c>
      <c r="D973" s="62" t="s">
        <v>12010</v>
      </c>
      <c r="E973" s="64">
        <v>0.73</v>
      </c>
      <c r="F973" s="62" t="s">
        <v>12011</v>
      </c>
    </row>
    <row r="974" spans="1:6" ht="54" x14ac:dyDescent="0.25">
      <c r="A974" s="62">
        <v>91280</v>
      </c>
      <c r="B974" s="63" t="s">
        <v>12985</v>
      </c>
      <c r="C974" s="62" t="s">
        <v>2260</v>
      </c>
      <c r="D974" s="62" t="s">
        <v>12010</v>
      </c>
      <c r="E974" s="64">
        <v>0.08</v>
      </c>
      <c r="F974" s="62" t="s">
        <v>12011</v>
      </c>
    </row>
    <row r="975" spans="1:6" ht="54" x14ac:dyDescent="0.25">
      <c r="A975" s="62">
        <v>91281</v>
      </c>
      <c r="B975" s="63" t="s">
        <v>12986</v>
      </c>
      <c r="C975" s="62" t="s">
        <v>2260</v>
      </c>
      <c r="D975" s="62" t="s">
        <v>12010</v>
      </c>
      <c r="E975" s="64">
        <v>0.91</v>
      </c>
      <c r="F975" s="62" t="s">
        <v>12011</v>
      </c>
    </row>
    <row r="976" spans="1:6" ht="54" x14ac:dyDescent="0.25">
      <c r="A976" s="62">
        <v>91282</v>
      </c>
      <c r="B976" s="63" t="s">
        <v>12987</v>
      </c>
      <c r="C976" s="62" t="s">
        <v>2260</v>
      </c>
      <c r="D976" s="62" t="s">
        <v>12379</v>
      </c>
      <c r="E976" s="64">
        <v>10.039999999999999</v>
      </c>
      <c r="F976" s="62" t="s">
        <v>12011</v>
      </c>
    </row>
    <row r="977" spans="1:6" ht="40.5" x14ac:dyDescent="0.25">
      <c r="A977" s="62">
        <v>91354</v>
      </c>
      <c r="B977" s="63" t="s">
        <v>12988</v>
      </c>
      <c r="C977" s="62" t="s">
        <v>2260</v>
      </c>
      <c r="D977" s="62" t="s">
        <v>12010</v>
      </c>
      <c r="E977" s="64">
        <v>14.36</v>
      </c>
      <c r="F977" s="62" t="s">
        <v>12011</v>
      </c>
    </row>
    <row r="978" spans="1:6" ht="40.5" x14ac:dyDescent="0.25">
      <c r="A978" s="62">
        <v>91355</v>
      </c>
      <c r="B978" s="63" t="s">
        <v>12989</v>
      </c>
      <c r="C978" s="62" t="s">
        <v>2260</v>
      </c>
      <c r="D978" s="62" t="s">
        <v>12010</v>
      </c>
      <c r="E978" s="64">
        <v>3.01</v>
      </c>
      <c r="F978" s="62" t="s">
        <v>12011</v>
      </c>
    </row>
    <row r="979" spans="1:6" ht="40.5" x14ac:dyDescent="0.25">
      <c r="A979" s="62">
        <v>91356</v>
      </c>
      <c r="B979" s="63" t="s">
        <v>12990</v>
      </c>
      <c r="C979" s="62" t="s">
        <v>2260</v>
      </c>
      <c r="D979" s="62" t="s">
        <v>12010</v>
      </c>
      <c r="E979" s="64">
        <v>2.38</v>
      </c>
      <c r="F979" s="62" t="s">
        <v>12011</v>
      </c>
    </row>
    <row r="980" spans="1:6" ht="54" x14ac:dyDescent="0.25">
      <c r="A980" s="62">
        <v>91359</v>
      </c>
      <c r="B980" s="63" t="s">
        <v>12991</v>
      </c>
      <c r="C980" s="62" t="s">
        <v>2260</v>
      </c>
      <c r="D980" s="62" t="s">
        <v>12010</v>
      </c>
      <c r="E980" s="64">
        <v>17.760000000000002</v>
      </c>
      <c r="F980" s="62" t="s">
        <v>12011</v>
      </c>
    </row>
    <row r="981" spans="1:6" ht="40.5" x14ac:dyDescent="0.25">
      <c r="A981" s="62">
        <v>91360</v>
      </c>
      <c r="B981" s="63" t="s">
        <v>12992</v>
      </c>
      <c r="C981" s="62" t="s">
        <v>2260</v>
      </c>
      <c r="D981" s="62" t="s">
        <v>12010</v>
      </c>
      <c r="E981" s="64">
        <v>3.42</v>
      </c>
      <c r="F981" s="62" t="s">
        <v>12011</v>
      </c>
    </row>
    <row r="982" spans="1:6" ht="54" x14ac:dyDescent="0.25">
      <c r="A982" s="62">
        <v>91361</v>
      </c>
      <c r="B982" s="63" t="s">
        <v>12993</v>
      </c>
      <c r="C982" s="62" t="s">
        <v>2260</v>
      </c>
      <c r="D982" s="62" t="s">
        <v>12010</v>
      </c>
      <c r="E982" s="64">
        <v>2.7</v>
      </c>
      <c r="F982" s="62" t="s">
        <v>12011</v>
      </c>
    </row>
    <row r="983" spans="1:6" ht="54" x14ac:dyDescent="0.25">
      <c r="A983" s="62">
        <v>91367</v>
      </c>
      <c r="B983" s="63" t="s">
        <v>12994</v>
      </c>
      <c r="C983" s="62" t="s">
        <v>2260</v>
      </c>
      <c r="D983" s="62" t="s">
        <v>12010</v>
      </c>
      <c r="E983" s="64">
        <v>18.329999999999998</v>
      </c>
      <c r="F983" s="62" t="s">
        <v>12011</v>
      </c>
    </row>
    <row r="984" spans="1:6" ht="54" x14ac:dyDescent="0.25">
      <c r="A984" s="62">
        <v>91368</v>
      </c>
      <c r="B984" s="63" t="s">
        <v>12995</v>
      </c>
      <c r="C984" s="62" t="s">
        <v>2260</v>
      </c>
      <c r="D984" s="62" t="s">
        <v>12010</v>
      </c>
      <c r="E984" s="64">
        <v>3.56</v>
      </c>
      <c r="F984" s="62" t="s">
        <v>12011</v>
      </c>
    </row>
    <row r="985" spans="1:6" ht="54" x14ac:dyDescent="0.25">
      <c r="A985" s="62">
        <v>91369</v>
      </c>
      <c r="B985" s="63" t="s">
        <v>12996</v>
      </c>
      <c r="C985" s="62" t="s">
        <v>2260</v>
      </c>
      <c r="D985" s="62" t="s">
        <v>12010</v>
      </c>
      <c r="E985" s="64">
        <v>2.82</v>
      </c>
      <c r="F985" s="62" t="s">
        <v>12011</v>
      </c>
    </row>
    <row r="986" spans="1:6" ht="40.5" x14ac:dyDescent="0.25">
      <c r="A986" s="62">
        <v>91375</v>
      </c>
      <c r="B986" s="63" t="s">
        <v>12997</v>
      </c>
      <c r="C986" s="62" t="s">
        <v>2260</v>
      </c>
      <c r="D986" s="62" t="s">
        <v>12010</v>
      </c>
      <c r="E986" s="64">
        <v>15.76</v>
      </c>
      <c r="F986" s="62" t="s">
        <v>12011</v>
      </c>
    </row>
    <row r="987" spans="1:6" ht="40.5" x14ac:dyDescent="0.25">
      <c r="A987" s="62">
        <v>91376</v>
      </c>
      <c r="B987" s="63" t="s">
        <v>12998</v>
      </c>
      <c r="C987" s="62" t="s">
        <v>2260</v>
      </c>
      <c r="D987" s="62" t="s">
        <v>12010</v>
      </c>
      <c r="E987" s="64">
        <v>3.31</v>
      </c>
      <c r="F987" s="62" t="s">
        <v>12011</v>
      </c>
    </row>
    <row r="988" spans="1:6" ht="40.5" x14ac:dyDescent="0.25">
      <c r="A988" s="62">
        <v>91377</v>
      </c>
      <c r="B988" s="63" t="s">
        <v>12999</v>
      </c>
      <c r="C988" s="62" t="s">
        <v>2260</v>
      </c>
      <c r="D988" s="62" t="s">
        <v>12010</v>
      </c>
      <c r="E988" s="64">
        <v>2.62</v>
      </c>
      <c r="F988" s="62" t="s">
        <v>12011</v>
      </c>
    </row>
    <row r="989" spans="1:6" ht="54" x14ac:dyDescent="0.25">
      <c r="A989" s="62">
        <v>91380</v>
      </c>
      <c r="B989" s="63" t="s">
        <v>13000</v>
      </c>
      <c r="C989" s="62" t="s">
        <v>2260</v>
      </c>
      <c r="D989" s="62" t="s">
        <v>12010</v>
      </c>
      <c r="E989" s="64">
        <v>24.14</v>
      </c>
      <c r="F989" s="62" t="s">
        <v>12011</v>
      </c>
    </row>
    <row r="990" spans="1:6" ht="54" x14ac:dyDescent="0.25">
      <c r="A990" s="62">
        <v>91381</v>
      </c>
      <c r="B990" s="63" t="s">
        <v>13001</v>
      </c>
      <c r="C990" s="62" t="s">
        <v>2260</v>
      </c>
      <c r="D990" s="62" t="s">
        <v>12010</v>
      </c>
      <c r="E990" s="64">
        <v>4.7</v>
      </c>
      <c r="F990" s="62" t="s">
        <v>12011</v>
      </c>
    </row>
    <row r="991" spans="1:6" ht="54" x14ac:dyDescent="0.25">
      <c r="A991" s="62">
        <v>91382</v>
      </c>
      <c r="B991" s="63" t="s">
        <v>13002</v>
      </c>
      <c r="C991" s="62" t="s">
        <v>2260</v>
      </c>
      <c r="D991" s="62" t="s">
        <v>12010</v>
      </c>
      <c r="E991" s="64">
        <v>3.72</v>
      </c>
      <c r="F991" s="62" t="s">
        <v>12011</v>
      </c>
    </row>
    <row r="992" spans="1:6" ht="54" x14ac:dyDescent="0.25">
      <c r="A992" s="62">
        <v>91383</v>
      </c>
      <c r="B992" s="63" t="s">
        <v>13003</v>
      </c>
      <c r="C992" s="62" t="s">
        <v>2260</v>
      </c>
      <c r="D992" s="62" t="s">
        <v>12010</v>
      </c>
      <c r="E992" s="64">
        <v>43.29</v>
      </c>
      <c r="F992" s="62" t="s">
        <v>12011</v>
      </c>
    </row>
    <row r="993" spans="1:6" ht="54" x14ac:dyDescent="0.25">
      <c r="A993" s="62">
        <v>91384</v>
      </c>
      <c r="B993" s="63" t="s">
        <v>13004</v>
      </c>
      <c r="C993" s="62" t="s">
        <v>2260</v>
      </c>
      <c r="D993" s="62" t="s">
        <v>12379</v>
      </c>
      <c r="E993" s="64">
        <v>153.57</v>
      </c>
      <c r="F993" s="62" t="s">
        <v>12011</v>
      </c>
    </row>
    <row r="994" spans="1:6" ht="67.5" x14ac:dyDescent="0.25">
      <c r="A994" s="62">
        <v>91390</v>
      </c>
      <c r="B994" s="63" t="s">
        <v>13005</v>
      </c>
      <c r="C994" s="62" t="s">
        <v>2260</v>
      </c>
      <c r="D994" s="62" t="s">
        <v>12010</v>
      </c>
      <c r="E994" s="64">
        <v>15.81</v>
      </c>
      <c r="F994" s="62" t="s">
        <v>12011</v>
      </c>
    </row>
    <row r="995" spans="1:6" ht="67.5" x14ac:dyDescent="0.25">
      <c r="A995" s="62">
        <v>91391</v>
      </c>
      <c r="B995" s="63" t="s">
        <v>13006</v>
      </c>
      <c r="C995" s="62" t="s">
        <v>2260</v>
      </c>
      <c r="D995" s="62" t="s">
        <v>12010</v>
      </c>
      <c r="E995" s="64">
        <v>3.2</v>
      </c>
      <c r="F995" s="62" t="s">
        <v>12011</v>
      </c>
    </row>
    <row r="996" spans="1:6" ht="67.5" x14ac:dyDescent="0.25">
      <c r="A996" s="62">
        <v>91392</v>
      </c>
      <c r="B996" s="63" t="s">
        <v>13007</v>
      </c>
      <c r="C996" s="62" t="s">
        <v>2260</v>
      </c>
      <c r="D996" s="62" t="s">
        <v>12010</v>
      </c>
      <c r="E996" s="64">
        <v>2.5299999999999998</v>
      </c>
      <c r="F996" s="62" t="s">
        <v>12011</v>
      </c>
    </row>
    <row r="997" spans="1:6" ht="54" x14ac:dyDescent="0.25">
      <c r="A997" s="62">
        <v>91396</v>
      </c>
      <c r="B997" s="63" t="s">
        <v>13008</v>
      </c>
      <c r="C997" s="62" t="s">
        <v>2260</v>
      </c>
      <c r="D997" s="62" t="s">
        <v>12010</v>
      </c>
      <c r="E997" s="64">
        <v>24.51</v>
      </c>
      <c r="F997" s="62" t="s">
        <v>12011</v>
      </c>
    </row>
    <row r="998" spans="1:6" ht="54" x14ac:dyDescent="0.25">
      <c r="A998" s="62">
        <v>91397</v>
      </c>
      <c r="B998" s="63" t="s">
        <v>13009</v>
      </c>
      <c r="C998" s="62" t="s">
        <v>2260</v>
      </c>
      <c r="D998" s="62" t="s">
        <v>12010</v>
      </c>
      <c r="E998" s="64">
        <v>4.78</v>
      </c>
      <c r="F998" s="62" t="s">
        <v>12011</v>
      </c>
    </row>
    <row r="999" spans="1:6" ht="54" x14ac:dyDescent="0.25">
      <c r="A999" s="62">
        <v>91398</v>
      </c>
      <c r="B999" s="63" t="s">
        <v>13010</v>
      </c>
      <c r="C999" s="62" t="s">
        <v>2260</v>
      </c>
      <c r="D999" s="62" t="s">
        <v>12010</v>
      </c>
      <c r="E999" s="64">
        <v>3.78</v>
      </c>
      <c r="F999" s="62" t="s">
        <v>12011</v>
      </c>
    </row>
    <row r="1000" spans="1:6" ht="54" x14ac:dyDescent="0.25">
      <c r="A1000" s="62">
        <v>91402</v>
      </c>
      <c r="B1000" s="63" t="s">
        <v>13011</v>
      </c>
      <c r="C1000" s="62" t="s">
        <v>2260</v>
      </c>
      <c r="D1000" s="62" t="s">
        <v>12010</v>
      </c>
      <c r="E1000" s="64">
        <v>2.93</v>
      </c>
      <c r="F1000" s="62" t="s">
        <v>12011</v>
      </c>
    </row>
    <row r="1001" spans="1:6" ht="54" x14ac:dyDescent="0.25">
      <c r="A1001" s="62">
        <v>91466</v>
      </c>
      <c r="B1001" s="63" t="s">
        <v>13012</v>
      </c>
      <c r="C1001" s="62" t="s">
        <v>2260</v>
      </c>
      <c r="D1001" s="62" t="s">
        <v>12010</v>
      </c>
      <c r="E1001" s="64">
        <v>3.36</v>
      </c>
      <c r="F1001" s="62" t="s">
        <v>12011</v>
      </c>
    </row>
    <row r="1002" spans="1:6" ht="54" x14ac:dyDescent="0.25">
      <c r="A1002" s="62">
        <v>91467</v>
      </c>
      <c r="B1002" s="63" t="s">
        <v>13013</v>
      </c>
      <c r="C1002" s="62" t="s">
        <v>2260</v>
      </c>
      <c r="D1002" s="62" t="s">
        <v>12379</v>
      </c>
      <c r="E1002" s="64">
        <v>171.26</v>
      </c>
      <c r="F1002" s="62" t="s">
        <v>12011</v>
      </c>
    </row>
    <row r="1003" spans="1:6" ht="54" x14ac:dyDescent="0.25">
      <c r="A1003" s="62">
        <v>91468</v>
      </c>
      <c r="B1003" s="63" t="s">
        <v>13014</v>
      </c>
      <c r="C1003" s="62" t="s">
        <v>2260</v>
      </c>
      <c r="D1003" s="62" t="s">
        <v>12010</v>
      </c>
      <c r="E1003" s="64">
        <v>22.26</v>
      </c>
      <c r="F1003" s="62" t="s">
        <v>12011</v>
      </c>
    </row>
    <row r="1004" spans="1:6" ht="54" x14ac:dyDescent="0.25">
      <c r="A1004" s="62">
        <v>91469</v>
      </c>
      <c r="B1004" s="63" t="s">
        <v>13015</v>
      </c>
      <c r="C1004" s="62" t="s">
        <v>2260</v>
      </c>
      <c r="D1004" s="62" t="s">
        <v>12010</v>
      </c>
      <c r="E1004" s="64">
        <v>4.4000000000000004</v>
      </c>
      <c r="F1004" s="62" t="s">
        <v>12011</v>
      </c>
    </row>
    <row r="1005" spans="1:6" ht="54" x14ac:dyDescent="0.25">
      <c r="A1005" s="62">
        <v>91484</v>
      </c>
      <c r="B1005" s="63" t="s">
        <v>13016</v>
      </c>
      <c r="C1005" s="62" t="s">
        <v>2260</v>
      </c>
      <c r="D1005" s="62" t="s">
        <v>12010</v>
      </c>
      <c r="E1005" s="64">
        <v>3.49</v>
      </c>
      <c r="F1005" s="62" t="s">
        <v>12011</v>
      </c>
    </row>
    <row r="1006" spans="1:6" ht="54" x14ac:dyDescent="0.25">
      <c r="A1006" s="62">
        <v>91485</v>
      </c>
      <c r="B1006" s="63" t="s">
        <v>13017</v>
      </c>
      <c r="C1006" s="62" t="s">
        <v>2260</v>
      </c>
      <c r="D1006" s="62" t="s">
        <v>12379</v>
      </c>
      <c r="E1006" s="64">
        <v>167.63</v>
      </c>
      <c r="F1006" s="62" t="s">
        <v>12011</v>
      </c>
    </row>
    <row r="1007" spans="1:6" ht="27" x14ac:dyDescent="0.25">
      <c r="A1007" s="62">
        <v>91529</v>
      </c>
      <c r="B1007" s="63" t="s">
        <v>13018</v>
      </c>
      <c r="C1007" s="62" t="s">
        <v>2260</v>
      </c>
      <c r="D1007" s="62" t="s">
        <v>12010</v>
      </c>
      <c r="E1007" s="64">
        <v>0.79</v>
      </c>
      <c r="F1007" s="62" t="s">
        <v>12011</v>
      </c>
    </row>
    <row r="1008" spans="1:6" ht="27" x14ac:dyDescent="0.25">
      <c r="A1008" s="62">
        <v>91530</v>
      </c>
      <c r="B1008" s="63" t="s">
        <v>13019</v>
      </c>
      <c r="C1008" s="62" t="s">
        <v>2260</v>
      </c>
      <c r="D1008" s="62" t="s">
        <v>12010</v>
      </c>
      <c r="E1008" s="64">
        <v>0.11</v>
      </c>
      <c r="F1008" s="62" t="s">
        <v>12011</v>
      </c>
    </row>
    <row r="1009" spans="1:6" ht="27" x14ac:dyDescent="0.25">
      <c r="A1009" s="62">
        <v>91531</v>
      </c>
      <c r="B1009" s="63" t="s">
        <v>13020</v>
      </c>
      <c r="C1009" s="62" t="s">
        <v>2260</v>
      </c>
      <c r="D1009" s="62" t="s">
        <v>12010</v>
      </c>
      <c r="E1009" s="64">
        <v>0.99</v>
      </c>
      <c r="F1009" s="62" t="s">
        <v>12011</v>
      </c>
    </row>
    <row r="1010" spans="1:6" ht="40.5" x14ac:dyDescent="0.25">
      <c r="A1010" s="62">
        <v>91532</v>
      </c>
      <c r="B1010" s="63" t="s">
        <v>13021</v>
      </c>
      <c r="C1010" s="62" t="s">
        <v>2260</v>
      </c>
      <c r="D1010" s="62" t="s">
        <v>12379</v>
      </c>
      <c r="E1010" s="64">
        <v>7.13</v>
      </c>
      <c r="F1010" s="62" t="s">
        <v>12011</v>
      </c>
    </row>
    <row r="1011" spans="1:6" ht="54" x14ac:dyDescent="0.25">
      <c r="A1011" s="62">
        <v>91629</v>
      </c>
      <c r="B1011" s="63" t="s">
        <v>13022</v>
      </c>
      <c r="C1011" s="62" t="s">
        <v>2260</v>
      </c>
      <c r="D1011" s="62" t="s">
        <v>12010</v>
      </c>
      <c r="E1011" s="64">
        <v>18</v>
      </c>
      <c r="F1011" s="62" t="s">
        <v>12011</v>
      </c>
    </row>
    <row r="1012" spans="1:6" ht="54" x14ac:dyDescent="0.25">
      <c r="A1012" s="62">
        <v>91630</v>
      </c>
      <c r="B1012" s="63" t="s">
        <v>13023</v>
      </c>
      <c r="C1012" s="62" t="s">
        <v>2260</v>
      </c>
      <c r="D1012" s="62" t="s">
        <v>12010</v>
      </c>
      <c r="E1012" s="64">
        <v>3.39</v>
      </c>
      <c r="F1012" s="62" t="s">
        <v>12011</v>
      </c>
    </row>
    <row r="1013" spans="1:6" ht="54" x14ac:dyDescent="0.25">
      <c r="A1013" s="62">
        <v>91631</v>
      </c>
      <c r="B1013" s="63" t="s">
        <v>13024</v>
      </c>
      <c r="C1013" s="62" t="s">
        <v>2260</v>
      </c>
      <c r="D1013" s="62" t="s">
        <v>12010</v>
      </c>
      <c r="E1013" s="64">
        <v>2.68</v>
      </c>
      <c r="F1013" s="62" t="s">
        <v>12011</v>
      </c>
    </row>
    <row r="1014" spans="1:6" ht="54" x14ac:dyDescent="0.25">
      <c r="A1014" s="62">
        <v>91632</v>
      </c>
      <c r="B1014" s="63" t="s">
        <v>13025</v>
      </c>
      <c r="C1014" s="62" t="s">
        <v>2260</v>
      </c>
      <c r="D1014" s="62" t="s">
        <v>12010</v>
      </c>
      <c r="E1014" s="64">
        <v>30.64</v>
      </c>
      <c r="F1014" s="62" t="s">
        <v>12011</v>
      </c>
    </row>
    <row r="1015" spans="1:6" ht="54" x14ac:dyDescent="0.25">
      <c r="A1015" s="62">
        <v>91633</v>
      </c>
      <c r="B1015" s="63" t="s">
        <v>13026</v>
      </c>
      <c r="C1015" s="62" t="s">
        <v>2260</v>
      </c>
      <c r="D1015" s="62" t="s">
        <v>12379</v>
      </c>
      <c r="E1015" s="64">
        <v>144.94999999999999</v>
      </c>
      <c r="F1015" s="62" t="s">
        <v>12011</v>
      </c>
    </row>
    <row r="1016" spans="1:6" ht="54" x14ac:dyDescent="0.25">
      <c r="A1016" s="62">
        <v>91640</v>
      </c>
      <c r="B1016" s="63" t="s">
        <v>13027</v>
      </c>
      <c r="C1016" s="62" t="s">
        <v>2260</v>
      </c>
      <c r="D1016" s="62" t="s">
        <v>12010</v>
      </c>
      <c r="E1016" s="64">
        <v>32.659999999999997</v>
      </c>
      <c r="F1016" s="62" t="s">
        <v>12011</v>
      </c>
    </row>
    <row r="1017" spans="1:6" ht="54" x14ac:dyDescent="0.25">
      <c r="A1017" s="62">
        <v>91641</v>
      </c>
      <c r="B1017" s="63" t="s">
        <v>13028</v>
      </c>
      <c r="C1017" s="62" t="s">
        <v>2260</v>
      </c>
      <c r="D1017" s="62" t="s">
        <v>12010</v>
      </c>
      <c r="E1017" s="64">
        <v>6.68</v>
      </c>
      <c r="F1017" s="62" t="s">
        <v>12011</v>
      </c>
    </row>
    <row r="1018" spans="1:6" ht="54" x14ac:dyDescent="0.25">
      <c r="A1018" s="62">
        <v>91642</v>
      </c>
      <c r="B1018" s="63" t="s">
        <v>13029</v>
      </c>
      <c r="C1018" s="62" t="s">
        <v>2260</v>
      </c>
      <c r="D1018" s="62" t="s">
        <v>12010</v>
      </c>
      <c r="E1018" s="64">
        <v>5.3</v>
      </c>
      <c r="F1018" s="62" t="s">
        <v>12011</v>
      </c>
    </row>
    <row r="1019" spans="1:6" ht="54" x14ac:dyDescent="0.25">
      <c r="A1019" s="62">
        <v>91643</v>
      </c>
      <c r="B1019" s="63" t="s">
        <v>13030</v>
      </c>
      <c r="C1019" s="62" t="s">
        <v>2260</v>
      </c>
      <c r="D1019" s="62" t="s">
        <v>12010</v>
      </c>
      <c r="E1019" s="64">
        <v>58.34</v>
      </c>
      <c r="F1019" s="62" t="s">
        <v>12011</v>
      </c>
    </row>
    <row r="1020" spans="1:6" ht="54" x14ac:dyDescent="0.25">
      <c r="A1020" s="62">
        <v>91644</v>
      </c>
      <c r="B1020" s="63" t="s">
        <v>13031</v>
      </c>
      <c r="C1020" s="62" t="s">
        <v>2260</v>
      </c>
      <c r="D1020" s="62" t="s">
        <v>12379</v>
      </c>
      <c r="E1020" s="64">
        <v>326.2</v>
      </c>
      <c r="F1020" s="62" t="s">
        <v>12011</v>
      </c>
    </row>
    <row r="1021" spans="1:6" ht="27" x14ac:dyDescent="0.25">
      <c r="A1021" s="62">
        <v>91688</v>
      </c>
      <c r="B1021" s="63" t="s">
        <v>13032</v>
      </c>
      <c r="C1021" s="62" t="s">
        <v>2260</v>
      </c>
      <c r="D1021" s="62" t="s">
        <v>12010</v>
      </c>
      <c r="E1021" s="64">
        <v>0.08</v>
      </c>
      <c r="F1021" s="62" t="s">
        <v>12011</v>
      </c>
    </row>
    <row r="1022" spans="1:6" ht="27" x14ac:dyDescent="0.25">
      <c r="A1022" s="62">
        <v>91689</v>
      </c>
      <c r="B1022" s="63" t="s">
        <v>13033</v>
      </c>
      <c r="C1022" s="62" t="s">
        <v>2260</v>
      </c>
      <c r="D1022" s="62" t="s">
        <v>12010</v>
      </c>
      <c r="E1022" s="64">
        <v>0</v>
      </c>
      <c r="F1022" s="62" t="s">
        <v>12011</v>
      </c>
    </row>
    <row r="1023" spans="1:6" ht="27" x14ac:dyDescent="0.25">
      <c r="A1023" s="62">
        <v>91690</v>
      </c>
      <c r="B1023" s="63" t="s">
        <v>13034</v>
      </c>
      <c r="C1023" s="62" t="s">
        <v>2260</v>
      </c>
      <c r="D1023" s="62" t="s">
        <v>12010</v>
      </c>
      <c r="E1023" s="64">
        <v>0.05</v>
      </c>
      <c r="F1023" s="62" t="s">
        <v>12011</v>
      </c>
    </row>
    <row r="1024" spans="1:6" ht="40.5" x14ac:dyDescent="0.25">
      <c r="A1024" s="62">
        <v>91691</v>
      </c>
      <c r="B1024" s="63" t="s">
        <v>13035</v>
      </c>
      <c r="C1024" s="62" t="s">
        <v>2260</v>
      </c>
      <c r="D1024" s="62" t="s">
        <v>12010</v>
      </c>
      <c r="E1024" s="64">
        <v>0.95</v>
      </c>
      <c r="F1024" s="62" t="s">
        <v>12011</v>
      </c>
    </row>
    <row r="1025" spans="1:6" ht="27" x14ac:dyDescent="0.25">
      <c r="A1025" s="62">
        <v>92040</v>
      </c>
      <c r="B1025" s="63" t="s">
        <v>13036</v>
      </c>
      <c r="C1025" s="62" t="s">
        <v>2260</v>
      </c>
      <c r="D1025" s="62" t="s">
        <v>12010</v>
      </c>
      <c r="E1025" s="64">
        <v>6.53</v>
      </c>
      <c r="F1025" s="62" t="s">
        <v>12011</v>
      </c>
    </row>
    <row r="1026" spans="1:6" ht="27" x14ac:dyDescent="0.25">
      <c r="A1026" s="62">
        <v>92041</v>
      </c>
      <c r="B1026" s="63" t="s">
        <v>13037</v>
      </c>
      <c r="C1026" s="62" t="s">
        <v>2260</v>
      </c>
      <c r="D1026" s="62" t="s">
        <v>12010</v>
      </c>
      <c r="E1026" s="64">
        <v>0.68</v>
      </c>
      <c r="F1026" s="62" t="s">
        <v>12011</v>
      </c>
    </row>
    <row r="1027" spans="1:6" ht="27" x14ac:dyDescent="0.25">
      <c r="A1027" s="62">
        <v>92042</v>
      </c>
      <c r="B1027" s="63" t="s">
        <v>13038</v>
      </c>
      <c r="C1027" s="62" t="s">
        <v>2260</v>
      </c>
      <c r="D1027" s="62" t="s">
        <v>12010</v>
      </c>
      <c r="E1027" s="64">
        <v>5.44</v>
      </c>
      <c r="F1027" s="62" t="s">
        <v>12011</v>
      </c>
    </row>
    <row r="1028" spans="1:6" ht="67.5" x14ac:dyDescent="0.25">
      <c r="A1028" s="62">
        <v>92101</v>
      </c>
      <c r="B1028" s="63" t="s">
        <v>13039</v>
      </c>
      <c r="C1028" s="62" t="s">
        <v>2260</v>
      </c>
      <c r="D1028" s="62" t="s">
        <v>12010</v>
      </c>
      <c r="E1028" s="64">
        <v>32.07</v>
      </c>
      <c r="F1028" s="62" t="s">
        <v>12011</v>
      </c>
    </row>
    <row r="1029" spans="1:6" ht="67.5" x14ac:dyDescent="0.25">
      <c r="A1029" s="62">
        <v>92102</v>
      </c>
      <c r="B1029" s="63" t="s">
        <v>13040</v>
      </c>
      <c r="C1029" s="62" t="s">
        <v>2260</v>
      </c>
      <c r="D1029" s="62" t="s">
        <v>12010</v>
      </c>
      <c r="E1029" s="64">
        <v>5.78</v>
      </c>
      <c r="F1029" s="62" t="s">
        <v>12011</v>
      </c>
    </row>
    <row r="1030" spans="1:6" ht="67.5" x14ac:dyDescent="0.25">
      <c r="A1030" s="62">
        <v>92103</v>
      </c>
      <c r="B1030" s="63" t="s">
        <v>13041</v>
      </c>
      <c r="C1030" s="62" t="s">
        <v>2260</v>
      </c>
      <c r="D1030" s="62" t="s">
        <v>12010</v>
      </c>
      <c r="E1030" s="64">
        <v>4.58</v>
      </c>
      <c r="F1030" s="62" t="s">
        <v>12011</v>
      </c>
    </row>
    <row r="1031" spans="1:6" ht="67.5" x14ac:dyDescent="0.25">
      <c r="A1031" s="62">
        <v>92104</v>
      </c>
      <c r="B1031" s="63" t="s">
        <v>13042</v>
      </c>
      <c r="C1031" s="62" t="s">
        <v>2260</v>
      </c>
      <c r="D1031" s="62" t="s">
        <v>12010</v>
      </c>
      <c r="E1031" s="64">
        <v>52.51</v>
      </c>
      <c r="F1031" s="62" t="s">
        <v>12011</v>
      </c>
    </row>
    <row r="1032" spans="1:6" ht="67.5" x14ac:dyDescent="0.25">
      <c r="A1032" s="62">
        <v>92105</v>
      </c>
      <c r="B1032" s="63" t="s">
        <v>13043</v>
      </c>
      <c r="C1032" s="62" t="s">
        <v>2260</v>
      </c>
      <c r="D1032" s="62" t="s">
        <v>12379</v>
      </c>
      <c r="E1032" s="64">
        <v>208.39</v>
      </c>
      <c r="F1032" s="62" t="s">
        <v>12011</v>
      </c>
    </row>
    <row r="1033" spans="1:6" ht="40.5" x14ac:dyDescent="0.25">
      <c r="A1033" s="62">
        <v>92108</v>
      </c>
      <c r="B1033" s="63" t="s">
        <v>13044</v>
      </c>
      <c r="C1033" s="62" t="s">
        <v>2260</v>
      </c>
      <c r="D1033" s="62" t="s">
        <v>12010</v>
      </c>
      <c r="E1033" s="64">
        <v>0.92</v>
      </c>
      <c r="F1033" s="62" t="s">
        <v>12011</v>
      </c>
    </row>
    <row r="1034" spans="1:6" ht="40.5" x14ac:dyDescent="0.25">
      <c r="A1034" s="62">
        <v>92109</v>
      </c>
      <c r="B1034" s="63" t="s">
        <v>13045</v>
      </c>
      <c r="C1034" s="62" t="s">
        <v>2260</v>
      </c>
      <c r="D1034" s="62" t="s">
        <v>12010</v>
      </c>
      <c r="E1034" s="64">
        <v>0.1</v>
      </c>
      <c r="F1034" s="62" t="s">
        <v>12011</v>
      </c>
    </row>
    <row r="1035" spans="1:6" ht="40.5" x14ac:dyDescent="0.25">
      <c r="A1035" s="62">
        <v>92110</v>
      </c>
      <c r="B1035" s="63" t="s">
        <v>13046</v>
      </c>
      <c r="C1035" s="62" t="s">
        <v>2260</v>
      </c>
      <c r="D1035" s="62" t="s">
        <v>12010</v>
      </c>
      <c r="E1035" s="64">
        <v>0.72</v>
      </c>
      <c r="F1035" s="62" t="s">
        <v>12011</v>
      </c>
    </row>
    <row r="1036" spans="1:6" ht="40.5" x14ac:dyDescent="0.25">
      <c r="A1036" s="62">
        <v>92111</v>
      </c>
      <c r="B1036" s="63" t="s">
        <v>13047</v>
      </c>
      <c r="C1036" s="62" t="s">
        <v>2260</v>
      </c>
      <c r="D1036" s="62" t="s">
        <v>12010</v>
      </c>
      <c r="E1036" s="64">
        <v>0.87</v>
      </c>
      <c r="F1036" s="62" t="s">
        <v>12011</v>
      </c>
    </row>
    <row r="1037" spans="1:6" ht="27" x14ac:dyDescent="0.25">
      <c r="A1037" s="62">
        <v>92114</v>
      </c>
      <c r="B1037" s="63" t="s">
        <v>13048</v>
      </c>
      <c r="C1037" s="62" t="s">
        <v>2260</v>
      </c>
      <c r="D1037" s="62" t="s">
        <v>12010</v>
      </c>
      <c r="E1037" s="64">
        <v>0.1</v>
      </c>
      <c r="F1037" s="62" t="s">
        <v>12011</v>
      </c>
    </row>
    <row r="1038" spans="1:6" ht="27" x14ac:dyDescent="0.25">
      <c r="A1038" s="62">
        <v>92115</v>
      </c>
      <c r="B1038" s="63" t="s">
        <v>13049</v>
      </c>
      <c r="C1038" s="62" t="s">
        <v>2260</v>
      </c>
      <c r="D1038" s="62" t="s">
        <v>12010</v>
      </c>
      <c r="E1038" s="64">
        <v>0.01</v>
      </c>
      <c r="F1038" s="62" t="s">
        <v>12011</v>
      </c>
    </row>
    <row r="1039" spans="1:6" ht="27" x14ac:dyDescent="0.25">
      <c r="A1039" s="62">
        <v>92116</v>
      </c>
      <c r="B1039" s="63" t="s">
        <v>13050</v>
      </c>
      <c r="C1039" s="62" t="s">
        <v>2260</v>
      </c>
      <c r="D1039" s="62" t="s">
        <v>12010</v>
      </c>
      <c r="E1039" s="64">
        <v>0.13</v>
      </c>
      <c r="F1039" s="62" t="s">
        <v>12011</v>
      </c>
    </row>
    <row r="1040" spans="1:6" ht="27" x14ac:dyDescent="0.25">
      <c r="A1040" s="62">
        <v>92133</v>
      </c>
      <c r="B1040" s="63" t="s">
        <v>13051</v>
      </c>
      <c r="C1040" s="62" t="s">
        <v>2260</v>
      </c>
      <c r="D1040" s="62" t="s">
        <v>12379</v>
      </c>
      <c r="E1040" s="64">
        <v>11.93</v>
      </c>
      <c r="F1040" s="62" t="s">
        <v>12011</v>
      </c>
    </row>
    <row r="1041" spans="1:6" ht="27" x14ac:dyDescent="0.25">
      <c r="A1041" s="62">
        <v>92134</v>
      </c>
      <c r="B1041" s="63" t="s">
        <v>13052</v>
      </c>
      <c r="C1041" s="62" t="s">
        <v>2260</v>
      </c>
      <c r="D1041" s="62" t="s">
        <v>12379</v>
      </c>
      <c r="E1041" s="64">
        <v>1.89</v>
      </c>
      <c r="F1041" s="62" t="s">
        <v>12011</v>
      </c>
    </row>
    <row r="1042" spans="1:6" ht="27" x14ac:dyDescent="0.25">
      <c r="A1042" s="62">
        <v>92135</v>
      </c>
      <c r="B1042" s="63" t="s">
        <v>13053</v>
      </c>
      <c r="C1042" s="62" t="s">
        <v>2260</v>
      </c>
      <c r="D1042" s="62" t="s">
        <v>12379</v>
      </c>
      <c r="E1042" s="64">
        <v>1.49</v>
      </c>
      <c r="F1042" s="62" t="s">
        <v>12011</v>
      </c>
    </row>
    <row r="1043" spans="1:6" ht="27" x14ac:dyDescent="0.25">
      <c r="A1043" s="62">
        <v>92136</v>
      </c>
      <c r="B1043" s="63" t="s">
        <v>13054</v>
      </c>
      <c r="C1043" s="62" t="s">
        <v>2260</v>
      </c>
      <c r="D1043" s="62" t="s">
        <v>12379</v>
      </c>
      <c r="E1043" s="64">
        <v>14.92</v>
      </c>
      <c r="F1043" s="62" t="s">
        <v>12011</v>
      </c>
    </row>
    <row r="1044" spans="1:6" ht="27" x14ac:dyDescent="0.25">
      <c r="A1044" s="62">
        <v>92137</v>
      </c>
      <c r="B1044" s="63" t="s">
        <v>13055</v>
      </c>
      <c r="C1044" s="62" t="s">
        <v>2260</v>
      </c>
      <c r="D1044" s="62" t="s">
        <v>12379</v>
      </c>
      <c r="E1044" s="64">
        <v>38.159999999999997</v>
      </c>
      <c r="F1044" s="62" t="s">
        <v>12011</v>
      </c>
    </row>
    <row r="1045" spans="1:6" ht="40.5" x14ac:dyDescent="0.25">
      <c r="A1045" s="62">
        <v>92140</v>
      </c>
      <c r="B1045" s="63" t="s">
        <v>13056</v>
      </c>
      <c r="C1045" s="62" t="s">
        <v>2260</v>
      </c>
      <c r="D1045" s="62" t="s">
        <v>12010</v>
      </c>
      <c r="E1045" s="64">
        <v>4.37</v>
      </c>
      <c r="F1045" s="62" t="s">
        <v>12011</v>
      </c>
    </row>
    <row r="1046" spans="1:6" ht="27" x14ac:dyDescent="0.25">
      <c r="A1046" s="62">
        <v>92141</v>
      </c>
      <c r="B1046" s="63" t="s">
        <v>13057</v>
      </c>
      <c r="C1046" s="62" t="s">
        <v>2260</v>
      </c>
      <c r="D1046" s="62" t="s">
        <v>12010</v>
      </c>
      <c r="E1046" s="64">
        <v>0.69</v>
      </c>
      <c r="F1046" s="62" t="s">
        <v>12011</v>
      </c>
    </row>
    <row r="1047" spans="1:6" ht="40.5" x14ac:dyDescent="0.25">
      <c r="A1047" s="62">
        <v>92142</v>
      </c>
      <c r="B1047" s="63" t="s">
        <v>13058</v>
      </c>
      <c r="C1047" s="62" t="s">
        <v>2260</v>
      </c>
      <c r="D1047" s="62" t="s">
        <v>12010</v>
      </c>
      <c r="E1047" s="64">
        <v>0.54</v>
      </c>
      <c r="F1047" s="62" t="s">
        <v>12011</v>
      </c>
    </row>
    <row r="1048" spans="1:6" ht="40.5" x14ac:dyDescent="0.25">
      <c r="A1048" s="62">
        <v>92143</v>
      </c>
      <c r="B1048" s="63" t="s">
        <v>13059</v>
      </c>
      <c r="C1048" s="62" t="s">
        <v>2260</v>
      </c>
      <c r="D1048" s="62" t="s">
        <v>12010</v>
      </c>
      <c r="E1048" s="64">
        <v>5.46</v>
      </c>
      <c r="F1048" s="62" t="s">
        <v>12011</v>
      </c>
    </row>
    <row r="1049" spans="1:6" ht="40.5" x14ac:dyDescent="0.25">
      <c r="A1049" s="62">
        <v>92144</v>
      </c>
      <c r="B1049" s="63" t="s">
        <v>13060</v>
      </c>
      <c r="C1049" s="62" t="s">
        <v>2260</v>
      </c>
      <c r="D1049" s="62" t="s">
        <v>12379</v>
      </c>
      <c r="E1049" s="64">
        <v>46.36</v>
      </c>
      <c r="F1049" s="62" t="s">
        <v>12011</v>
      </c>
    </row>
    <row r="1050" spans="1:6" ht="54" x14ac:dyDescent="0.25">
      <c r="A1050" s="62">
        <v>92237</v>
      </c>
      <c r="B1050" s="63" t="s">
        <v>13061</v>
      </c>
      <c r="C1050" s="62" t="s">
        <v>2260</v>
      </c>
      <c r="D1050" s="62" t="s">
        <v>12010</v>
      </c>
      <c r="E1050" s="64">
        <v>23.87</v>
      </c>
      <c r="F1050" s="62" t="s">
        <v>12011</v>
      </c>
    </row>
    <row r="1051" spans="1:6" ht="54" x14ac:dyDescent="0.25">
      <c r="A1051" s="62">
        <v>92238</v>
      </c>
      <c r="B1051" s="63" t="s">
        <v>13062</v>
      </c>
      <c r="C1051" s="62" t="s">
        <v>2260</v>
      </c>
      <c r="D1051" s="62" t="s">
        <v>12010</v>
      </c>
      <c r="E1051" s="64">
        <v>4.87</v>
      </c>
      <c r="F1051" s="62" t="s">
        <v>12011</v>
      </c>
    </row>
    <row r="1052" spans="1:6" ht="54" x14ac:dyDescent="0.25">
      <c r="A1052" s="62">
        <v>92239</v>
      </c>
      <c r="B1052" s="63" t="s">
        <v>13063</v>
      </c>
      <c r="C1052" s="62" t="s">
        <v>2260</v>
      </c>
      <c r="D1052" s="62" t="s">
        <v>12010</v>
      </c>
      <c r="E1052" s="64">
        <v>3.86</v>
      </c>
      <c r="F1052" s="62" t="s">
        <v>12011</v>
      </c>
    </row>
    <row r="1053" spans="1:6" ht="54" x14ac:dyDescent="0.25">
      <c r="A1053" s="62">
        <v>92240</v>
      </c>
      <c r="B1053" s="63" t="s">
        <v>13064</v>
      </c>
      <c r="C1053" s="62" t="s">
        <v>2260</v>
      </c>
      <c r="D1053" s="62" t="s">
        <v>12010</v>
      </c>
      <c r="E1053" s="64">
        <v>42.4</v>
      </c>
      <c r="F1053" s="62" t="s">
        <v>12011</v>
      </c>
    </row>
    <row r="1054" spans="1:6" ht="54" x14ac:dyDescent="0.25">
      <c r="A1054" s="62">
        <v>92241</v>
      </c>
      <c r="B1054" s="63" t="s">
        <v>13065</v>
      </c>
      <c r="C1054" s="62" t="s">
        <v>2260</v>
      </c>
      <c r="D1054" s="62" t="s">
        <v>12379</v>
      </c>
      <c r="E1054" s="64">
        <v>299.05</v>
      </c>
      <c r="F1054" s="62" t="s">
        <v>12011</v>
      </c>
    </row>
    <row r="1055" spans="1:6" ht="27" x14ac:dyDescent="0.25">
      <c r="A1055" s="62">
        <v>92712</v>
      </c>
      <c r="B1055" s="63" t="s">
        <v>13066</v>
      </c>
      <c r="C1055" s="62" t="s">
        <v>2260</v>
      </c>
      <c r="D1055" s="62" t="s">
        <v>12010</v>
      </c>
      <c r="E1055" s="64">
        <v>0.13</v>
      </c>
      <c r="F1055" s="62" t="s">
        <v>12011</v>
      </c>
    </row>
    <row r="1056" spans="1:6" ht="27" x14ac:dyDescent="0.25">
      <c r="A1056" s="62">
        <v>92713</v>
      </c>
      <c r="B1056" s="63" t="s">
        <v>13067</v>
      </c>
      <c r="C1056" s="62" t="s">
        <v>2260</v>
      </c>
      <c r="D1056" s="62" t="s">
        <v>12010</v>
      </c>
      <c r="E1056" s="64">
        <v>0.01</v>
      </c>
      <c r="F1056" s="62" t="s">
        <v>12011</v>
      </c>
    </row>
    <row r="1057" spans="1:6" ht="27" x14ac:dyDescent="0.25">
      <c r="A1057" s="62">
        <v>92714</v>
      </c>
      <c r="B1057" s="63" t="s">
        <v>13068</v>
      </c>
      <c r="C1057" s="62" t="s">
        <v>2260</v>
      </c>
      <c r="D1057" s="62" t="s">
        <v>12010</v>
      </c>
      <c r="E1057" s="64">
        <v>0.16</v>
      </c>
      <c r="F1057" s="62" t="s">
        <v>12011</v>
      </c>
    </row>
    <row r="1058" spans="1:6" ht="40.5" x14ac:dyDescent="0.25">
      <c r="A1058" s="62">
        <v>92715</v>
      </c>
      <c r="B1058" s="63" t="s">
        <v>13069</v>
      </c>
      <c r="C1058" s="62" t="s">
        <v>2260</v>
      </c>
      <c r="D1058" s="62" t="s">
        <v>12010</v>
      </c>
      <c r="E1058" s="64">
        <v>20.51</v>
      </c>
      <c r="F1058" s="62" t="s">
        <v>12011</v>
      </c>
    </row>
    <row r="1059" spans="1:6" ht="27" x14ac:dyDescent="0.25">
      <c r="A1059" s="62">
        <v>92956</v>
      </c>
      <c r="B1059" s="63" t="s">
        <v>13070</v>
      </c>
      <c r="C1059" s="62" t="s">
        <v>2260</v>
      </c>
      <c r="D1059" s="62" t="s">
        <v>12010</v>
      </c>
      <c r="E1059" s="64">
        <v>4.51</v>
      </c>
      <c r="F1059" s="62" t="s">
        <v>12011</v>
      </c>
    </row>
    <row r="1060" spans="1:6" ht="27" x14ac:dyDescent="0.25">
      <c r="A1060" s="62">
        <v>92957</v>
      </c>
      <c r="B1060" s="63" t="s">
        <v>13071</v>
      </c>
      <c r="C1060" s="62" t="s">
        <v>2260</v>
      </c>
      <c r="D1060" s="62" t="s">
        <v>12010</v>
      </c>
      <c r="E1060" s="64">
        <v>0.53</v>
      </c>
      <c r="F1060" s="62" t="s">
        <v>12011</v>
      </c>
    </row>
    <row r="1061" spans="1:6" ht="27" x14ac:dyDescent="0.25">
      <c r="A1061" s="62">
        <v>92958</v>
      </c>
      <c r="B1061" s="63" t="s">
        <v>13072</v>
      </c>
      <c r="C1061" s="62" t="s">
        <v>2260</v>
      </c>
      <c r="D1061" s="62" t="s">
        <v>12010</v>
      </c>
      <c r="E1061" s="64">
        <v>4.93</v>
      </c>
      <c r="F1061" s="62" t="s">
        <v>12011</v>
      </c>
    </row>
    <row r="1062" spans="1:6" ht="27" x14ac:dyDescent="0.25">
      <c r="A1062" s="62">
        <v>92959</v>
      </c>
      <c r="B1062" s="63" t="s">
        <v>13073</v>
      </c>
      <c r="C1062" s="62" t="s">
        <v>2260</v>
      </c>
      <c r="D1062" s="62" t="s">
        <v>12379</v>
      </c>
      <c r="E1062" s="64">
        <v>10.039999999999999</v>
      </c>
      <c r="F1062" s="62" t="s">
        <v>12011</v>
      </c>
    </row>
    <row r="1063" spans="1:6" ht="27" x14ac:dyDescent="0.25">
      <c r="A1063" s="62">
        <v>92963</v>
      </c>
      <c r="B1063" s="63" t="s">
        <v>13074</v>
      </c>
      <c r="C1063" s="62" t="s">
        <v>2260</v>
      </c>
      <c r="D1063" s="62" t="s">
        <v>12010</v>
      </c>
      <c r="E1063" s="64">
        <v>1.1499999999999999</v>
      </c>
      <c r="F1063" s="62" t="s">
        <v>12011</v>
      </c>
    </row>
    <row r="1064" spans="1:6" ht="27" x14ac:dyDescent="0.25">
      <c r="A1064" s="62">
        <v>92964</v>
      </c>
      <c r="B1064" s="63" t="s">
        <v>13075</v>
      </c>
      <c r="C1064" s="62" t="s">
        <v>2260</v>
      </c>
      <c r="D1064" s="62" t="s">
        <v>12010</v>
      </c>
      <c r="E1064" s="64">
        <v>0.13</v>
      </c>
      <c r="F1064" s="62" t="s">
        <v>12011</v>
      </c>
    </row>
    <row r="1065" spans="1:6" ht="27" x14ac:dyDescent="0.25">
      <c r="A1065" s="62">
        <v>92965</v>
      </c>
      <c r="B1065" s="63" t="s">
        <v>13076</v>
      </c>
      <c r="C1065" s="62" t="s">
        <v>2260</v>
      </c>
      <c r="D1065" s="62" t="s">
        <v>12010</v>
      </c>
      <c r="E1065" s="64">
        <v>1.44</v>
      </c>
      <c r="F1065" s="62" t="s">
        <v>12011</v>
      </c>
    </row>
    <row r="1066" spans="1:6" ht="67.5" x14ac:dyDescent="0.25">
      <c r="A1066" s="62">
        <v>93220</v>
      </c>
      <c r="B1066" s="63" t="s">
        <v>13077</v>
      </c>
      <c r="C1066" s="62" t="s">
        <v>2260</v>
      </c>
      <c r="D1066" s="62" t="s">
        <v>12010</v>
      </c>
      <c r="E1066" s="64">
        <v>341.68</v>
      </c>
      <c r="F1066" s="62" t="s">
        <v>12011</v>
      </c>
    </row>
    <row r="1067" spans="1:6" ht="54" x14ac:dyDescent="0.25">
      <c r="A1067" s="62">
        <v>93221</v>
      </c>
      <c r="B1067" s="63" t="s">
        <v>13078</v>
      </c>
      <c r="C1067" s="62" t="s">
        <v>2260</v>
      </c>
      <c r="D1067" s="62" t="s">
        <v>12010</v>
      </c>
      <c r="E1067" s="64">
        <v>47.43</v>
      </c>
      <c r="F1067" s="62" t="s">
        <v>12011</v>
      </c>
    </row>
    <row r="1068" spans="1:6" ht="67.5" x14ac:dyDescent="0.25">
      <c r="A1068" s="62">
        <v>93222</v>
      </c>
      <c r="B1068" s="63" t="s">
        <v>13079</v>
      </c>
      <c r="C1068" s="62" t="s">
        <v>2260</v>
      </c>
      <c r="D1068" s="62" t="s">
        <v>12010</v>
      </c>
      <c r="E1068" s="64">
        <v>427.58</v>
      </c>
      <c r="F1068" s="62" t="s">
        <v>12011</v>
      </c>
    </row>
    <row r="1069" spans="1:6" ht="67.5" x14ac:dyDescent="0.25">
      <c r="A1069" s="62">
        <v>93223</v>
      </c>
      <c r="B1069" s="63" t="s">
        <v>13080</v>
      </c>
      <c r="C1069" s="62" t="s">
        <v>2260</v>
      </c>
      <c r="D1069" s="62" t="s">
        <v>12379</v>
      </c>
      <c r="E1069" s="64">
        <v>169.19</v>
      </c>
      <c r="F1069" s="62" t="s">
        <v>12011</v>
      </c>
    </row>
    <row r="1070" spans="1:6" ht="40.5" x14ac:dyDescent="0.25">
      <c r="A1070" s="62">
        <v>93229</v>
      </c>
      <c r="B1070" s="63" t="s">
        <v>13081</v>
      </c>
      <c r="C1070" s="62" t="s">
        <v>2260</v>
      </c>
      <c r="D1070" s="62" t="s">
        <v>12010</v>
      </c>
      <c r="E1070" s="64">
        <v>0.39</v>
      </c>
      <c r="F1070" s="62" t="s">
        <v>12011</v>
      </c>
    </row>
    <row r="1071" spans="1:6" ht="40.5" x14ac:dyDescent="0.25">
      <c r="A1071" s="62">
        <v>93230</v>
      </c>
      <c r="B1071" s="63" t="s">
        <v>13082</v>
      </c>
      <c r="C1071" s="62" t="s">
        <v>2260</v>
      </c>
      <c r="D1071" s="62" t="s">
        <v>12010</v>
      </c>
      <c r="E1071" s="64">
        <v>0.04</v>
      </c>
      <c r="F1071" s="62" t="s">
        <v>12011</v>
      </c>
    </row>
    <row r="1072" spans="1:6" ht="40.5" x14ac:dyDescent="0.25">
      <c r="A1072" s="62">
        <v>93231</v>
      </c>
      <c r="B1072" s="63" t="s">
        <v>13083</v>
      </c>
      <c r="C1072" s="62" t="s">
        <v>2260</v>
      </c>
      <c r="D1072" s="62" t="s">
        <v>12010</v>
      </c>
      <c r="E1072" s="64">
        <v>0.36</v>
      </c>
      <c r="F1072" s="62" t="s">
        <v>12011</v>
      </c>
    </row>
    <row r="1073" spans="1:6" ht="40.5" x14ac:dyDescent="0.25">
      <c r="A1073" s="62">
        <v>93232</v>
      </c>
      <c r="B1073" s="63" t="s">
        <v>13084</v>
      </c>
      <c r="C1073" s="62" t="s">
        <v>2260</v>
      </c>
      <c r="D1073" s="62" t="s">
        <v>12379</v>
      </c>
      <c r="E1073" s="64">
        <v>9.9700000000000006</v>
      </c>
      <c r="F1073" s="62" t="s">
        <v>12011</v>
      </c>
    </row>
    <row r="1074" spans="1:6" ht="27" x14ac:dyDescent="0.25">
      <c r="A1074" s="62">
        <v>93235</v>
      </c>
      <c r="B1074" s="63" t="s">
        <v>13085</v>
      </c>
      <c r="C1074" s="62" t="s">
        <v>2260</v>
      </c>
      <c r="D1074" s="62" t="s">
        <v>12010</v>
      </c>
      <c r="E1074" s="64">
        <v>1.02</v>
      </c>
      <c r="F1074" s="62" t="s">
        <v>12011</v>
      </c>
    </row>
    <row r="1075" spans="1:6" ht="40.5" x14ac:dyDescent="0.25">
      <c r="A1075" s="62">
        <v>93238</v>
      </c>
      <c r="B1075" s="63" t="s">
        <v>13086</v>
      </c>
      <c r="C1075" s="62" t="s">
        <v>2260</v>
      </c>
      <c r="D1075" s="62" t="s">
        <v>12010</v>
      </c>
      <c r="E1075" s="64">
        <v>1.3</v>
      </c>
      <c r="F1075" s="62" t="s">
        <v>12011</v>
      </c>
    </row>
    <row r="1076" spans="1:6" ht="40.5" x14ac:dyDescent="0.25">
      <c r="A1076" s="62">
        <v>93239</v>
      </c>
      <c r="B1076" s="63" t="s">
        <v>13087</v>
      </c>
      <c r="C1076" s="62" t="s">
        <v>2260</v>
      </c>
      <c r="D1076" s="62" t="s">
        <v>12010</v>
      </c>
      <c r="E1076" s="64">
        <v>5.9</v>
      </c>
      <c r="F1076" s="62" t="s">
        <v>12011</v>
      </c>
    </row>
    <row r="1077" spans="1:6" ht="54" x14ac:dyDescent="0.25">
      <c r="A1077" s="62">
        <v>93240</v>
      </c>
      <c r="B1077" s="63" t="s">
        <v>13088</v>
      </c>
      <c r="C1077" s="62" t="s">
        <v>2260</v>
      </c>
      <c r="D1077" s="62" t="s">
        <v>12379</v>
      </c>
      <c r="E1077" s="64">
        <v>12.96</v>
      </c>
      <c r="F1077" s="62" t="s">
        <v>12011</v>
      </c>
    </row>
    <row r="1078" spans="1:6" ht="27" x14ac:dyDescent="0.25">
      <c r="A1078" s="62">
        <v>93267</v>
      </c>
      <c r="B1078" s="63" t="s">
        <v>13089</v>
      </c>
      <c r="C1078" s="62" t="s">
        <v>2260</v>
      </c>
      <c r="D1078" s="62" t="s">
        <v>12010</v>
      </c>
      <c r="E1078" s="64">
        <v>42.08</v>
      </c>
      <c r="F1078" s="62" t="s">
        <v>12011</v>
      </c>
    </row>
    <row r="1079" spans="1:6" ht="27" x14ac:dyDescent="0.25">
      <c r="A1079" s="62">
        <v>93269</v>
      </c>
      <c r="B1079" s="63" t="s">
        <v>13090</v>
      </c>
      <c r="C1079" s="62" t="s">
        <v>2260</v>
      </c>
      <c r="D1079" s="62" t="s">
        <v>12010</v>
      </c>
      <c r="E1079" s="64">
        <v>4.99</v>
      </c>
      <c r="F1079" s="62" t="s">
        <v>12011</v>
      </c>
    </row>
    <row r="1080" spans="1:6" ht="27" x14ac:dyDescent="0.25">
      <c r="A1080" s="62">
        <v>93270</v>
      </c>
      <c r="B1080" s="63" t="s">
        <v>13091</v>
      </c>
      <c r="C1080" s="62" t="s">
        <v>2260</v>
      </c>
      <c r="D1080" s="62" t="s">
        <v>12010</v>
      </c>
      <c r="E1080" s="64">
        <v>46.02</v>
      </c>
      <c r="F1080" s="62" t="s">
        <v>12011</v>
      </c>
    </row>
    <row r="1081" spans="1:6" ht="27" x14ac:dyDescent="0.25">
      <c r="A1081" s="62">
        <v>93271</v>
      </c>
      <c r="B1081" s="63" t="s">
        <v>13092</v>
      </c>
      <c r="C1081" s="62" t="s">
        <v>2260</v>
      </c>
      <c r="D1081" s="62" t="s">
        <v>12010</v>
      </c>
      <c r="E1081" s="64">
        <v>6.54</v>
      </c>
      <c r="F1081" s="62" t="s">
        <v>12011</v>
      </c>
    </row>
    <row r="1082" spans="1:6" ht="27" x14ac:dyDescent="0.25">
      <c r="A1082" s="62">
        <v>93277</v>
      </c>
      <c r="B1082" s="63" t="s">
        <v>13093</v>
      </c>
      <c r="C1082" s="62" t="s">
        <v>2260</v>
      </c>
      <c r="D1082" s="62" t="s">
        <v>12010</v>
      </c>
      <c r="E1082" s="64">
        <v>0.3</v>
      </c>
      <c r="F1082" s="62" t="s">
        <v>12011</v>
      </c>
    </row>
    <row r="1083" spans="1:6" ht="27" x14ac:dyDescent="0.25">
      <c r="A1083" s="62">
        <v>93278</v>
      </c>
      <c r="B1083" s="63" t="s">
        <v>13094</v>
      </c>
      <c r="C1083" s="62" t="s">
        <v>2260</v>
      </c>
      <c r="D1083" s="62" t="s">
        <v>12010</v>
      </c>
      <c r="E1083" s="64">
        <v>0.03</v>
      </c>
      <c r="F1083" s="62" t="s">
        <v>12011</v>
      </c>
    </row>
    <row r="1084" spans="1:6" ht="27" x14ac:dyDescent="0.25">
      <c r="A1084" s="62">
        <v>93279</v>
      </c>
      <c r="B1084" s="63" t="s">
        <v>13095</v>
      </c>
      <c r="C1084" s="62" t="s">
        <v>2260</v>
      </c>
      <c r="D1084" s="62" t="s">
        <v>12010</v>
      </c>
      <c r="E1084" s="64">
        <v>0.28000000000000003</v>
      </c>
      <c r="F1084" s="62" t="s">
        <v>12011</v>
      </c>
    </row>
    <row r="1085" spans="1:6" ht="40.5" x14ac:dyDescent="0.25">
      <c r="A1085" s="62">
        <v>93280</v>
      </c>
      <c r="B1085" s="63" t="s">
        <v>13096</v>
      </c>
      <c r="C1085" s="62" t="s">
        <v>2260</v>
      </c>
      <c r="D1085" s="62" t="s">
        <v>12010</v>
      </c>
      <c r="E1085" s="64">
        <v>0.54</v>
      </c>
      <c r="F1085" s="62" t="s">
        <v>12011</v>
      </c>
    </row>
    <row r="1086" spans="1:6" ht="40.5" x14ac:dyDescent="0.25">
      <c r="A1086" s="62">
        <v>93283</v>
      </c>
      <c r="B1086" s="63" t="s">
        <v>13097</v>
      </c>
      <c r="C1086" s="62" t="s">
        <v>2260</v>
      </c>
      <c r="D1086" s="62" t="s">
        <v>12010</v>
      </c>
      <c r="E1086" s="64">
        <v>88.44</v>
      </c>
      <c r="F1086" s="62" t="s">
        <v>12011</v>
      </c>
    </row>
    <row r="1087" spans="1:6" ht="40.5" x14ac:dyDescent="0.25">
      <c r="A1087" s="62">
        <v>93284</v>
      </c>
      <c r="B1087" s="63" t="s">
        <v>13098</v>
      </c>
      <c r="C1087" s="62" t="s">
        <v>2260</v>
      </c>
      <c r="D1087" s="62" t="s">
        <v>12010</v>
      </c>
      <c r="E1087" s="64">
        <v>15.92</v>
      </c>
      <c r="F1087" s="62" t="s">
        <v>12011</v>
      </c>
    </row>
    <row r="1088" spans="1:6" ht="40.5" x14ac:dyDescent="0.25">
      <c r="A1088" s="62">
        <v>93285</v>
      </c>
      <c r="B1088" s="63" t="s">
        <v>13099</v>
      </c>
      <c r="C1088" s="62" t="s">
        <v>2260</v>
      </c>
      <c r="D1088" s="62" t="s">
        <v>12010</v>
      </c>
      <c r="E1088" s="64">
        <v>142.16999999999999</v>
      </c>
      <c r="F1088" s="62" t="s">
        <v>12011</v>
      </c>
    </row>
    <row r="1089" spans="1:6" ht="40.5" x14ac:dyDescent="0.25">
      <c r="A1089" s="62">
        <v>93286</v>
      </c>
      <c r="B1089" s="63" t="s">
        <v>13100</v>
      </c>
      <c r="C1089" s="62" t="s">
        <v>2260</v>
      </c>
      <c r="D1089" s="62" t="s">
        <v>12010</v>
      </c>
      <c r="E1089" s="64">
        <v>9.1</v>
      </c>
      <c r="F1089" s="62" t="s">
        <v>12011</v>
      </c>
    </row>
    <row r="1090" spans="1:6" ht="40.5" x14ac:dyDescent="0.25">
      <c r="A1090" s="62">
        <v>93296</v>
      </c>
      <c r="B1090" s="63" t="s">
        <v>13101</v>
      </c>
      <c r="C1090" s="62" t="s">
        <v>2260</v>
      </c>
      <c r="D1090" s="62" t="s">
        <v>12010</v>
      </c>
      <c r="E1090" s="64">
        <v>12.6</v>
      </c>
      <c r="F1090" s="62" t="s">
        <v>12011</v>
      </c>
    </row>
    <row r="1091" spans="1:6" ht="54" x14ac:dyDescent="0.25">
      <c r="A1091" s="62">
        <v>93397</v>
      </c>
      <c r="B1091" s="63" t="s">
        <v>13102</v>
      </c>
      <c r="C1091" s="62" t="s">
        <v>2260</v>
      </c>
      <c r="D1091" s="62" t="s">
        <v>12010</v>
      </c>
      <c r="E1091" s="64">
        <v>20.75</v>
      </c>
      <c r="F1091" s="62" t="s">
        <v>12011</v>
      </c>
    </row>
    <row r="1092" spans="1:6" ht="54" x14ac:dyDescent="0.25">
      <c r="A1092" s="62">
        <v>93398</v>
      </c>
      <c r="B1092" s="63" t="s">
        <v>13103</v>
      </c>
      <c r="C1092" s="62" t="s">
        <v>2260</v>
      </c>
      <c r="D1092" s="62" t="s">
        <v>12010</v>
      </c>
      <c r="E1092" s="64">
        <v>3.97</v>
      </c>
      <c r="F1092" s="62" t="s">
        <v>12011</v>
      </c>
    </row>
    <row r="1093" spans="1:6" ht="54" x14ac:dyDescent="0.25">
      <c r="A1093" s="62">
        <v>93399</v>
      </c>
      <c r="B1093" s="63" t="s">
        <v>13104</v>
      </c>
      <c r="C1093" s="62" t="s">
        <v>2260</v>
      </c>
      <c r="D1093" s="62" t="s">
        <v>12010</v>
      </c>
      <c r="E1093" s="64">
        <v>3.14</v>
      </c>
      <c r="F1093" s="62" t="s">
        <v>12011</v>
      </c>
    </row>
    <row r="1094" spans="1:6" ht="54" x14ac:dyDescent="0.25">
      <c r="A1094" s="62">
        <v>93400</v>
      </c>
      <c r="B1094" s="63" t="s">
        <v>13105</v>
      </c>
      <c r="C1094" s="62" t="s">
        <v>2260</v>
      </c>
      <c r="D1094" s="62" t="s">
        <v>12010</v>
      </c>
      <c r="E1094" s="64">
        <v>35.81</v>
      </c>
      <c r="F1094" s="62" t="s">
        <v>12011</v>
      </c>
    </row>
    <row r="1095" spans="1:6" ht="54" x14ac:dyDescent="0.25">
      <c r="A1095" s="62">
        <v>93401</v>
      </c>
      <c r="B1095" s="63" t="s">
        <v>13106</v>
      </c>
      <c r="C1095" s="62" t="s">
        <v>2260</v>
      </c>
      <c r="D1095" s="62" t="s">
        <v>12379</v>
      </c>
      <c r="E1095" s="64">
        <v>171.26</v>
      </c>
      <c r="F1095" s="62" t="s">
        <v>12011</v>
      </c>
    </row>
    <row r="1096" spans="1:6" ht="67.5" x14ac:dyDescent="0.25">
      <c r="A1096" s="62">
        <v>93404</v>
      </c>
      <c r="B1096" s="63" t="s">
        <v>13107</v>
      </c>
      <c r="C1096" s="62" t="s">
        <v>2260</v>
      </c>
      <c r="D1096" s="62" t="s">
        <v>12010</v>
      </c>
      <c r="E1096" s="64">
        <v>5.48</v>
      </c>
      <c r="F1096" s="62" t="s">
        <v>12011</v>
      </c>
    </row>
    <row r="1097" spans="1:6" ht="54" x14ac:dyDescent="0.25">
      <c r="A1097" s="62">
        <v>93405</v>
      </c>
      <c r="B1097" s="63" t="s">
        <v>13108</v>
      </c>
      <c r="C1097" s="62" t="s">
        <v>2260</v>
      </c>
      <c r="D1097" s="62" t="s">
        <v>12010</v>
      </c>
      <c r="E1097" s="64">
        <v>0.75</v>
      </c>
      <c r="F1097" s="62" t="s">
        <v>12011</v>
      </c>
    </row>
    <row r="1098" spans="1:6" ht="67.5" x14ac:dyDescent="0.25">
      <c r="A1098" s="62">
        <v>93406</v>
      </c>
      <c r="B1098" s="63" t="s">
        <v>13109</v>
      </c>
      <c r="C1098" s="62" t="s">
        <v>2260</v>
      </c>
      <c r="D1098" s="62" t="s">
        <v>12010</v>
      </c>
      <c r="E1098" s="64">
        <v>6.85</v>
      </c>
      <c r="F1098" s="62" t="s">
        <v>12011</v>
      </c>
    </row>
    <row r="1099" spans="1:6" ht="67.5" x14ac:dyDescent="0.25">
      <c r="A1099" s="62">
        <v>93407</v>
      </c>
      <c r="B1099" s="63" t="s">
        <v>13110</v>
      </c>
      <c r="C1099" s="62" t="s">
        <v>2260</v>
      </c>
      <c r="D1099" s="62" t="s">
        <v>12379</v>
      </c>
      <c r="E1099" s="64">
        <v>51.06</v>
      </c>
      <c r="F1099" s="62" t="s">
        <v>12011</v>
      </c>
    </row>
    <row r="1100" spans="1:6" ht="27" x14ac:dyDescent="0.25">
      <c r="A1100" s="62">
        <v>93411</v>
      </c>
      <c r="B1100" s="63" t="s">
        <v>13111</v>
      </c>
      <c r="C1100" s="62" t="s">
        <v>2260</v>
      </c>
      <c r="D1100" s="62" t="s">
        <v>12010</v>
      </c>
      <c r="E1100" s="64">
        <v>0.27</v>
      </c>
      <c r="F1100" s="62" t="s">
        <v>12011</v>
      </c>
    </row>
    <row r="1101" spans="1:6" ht="27" x14ac:dyDescent="0.25">
      <c r="A1101" s="62">
        <v>93412</v>
      </c>
      <c r="B1101" s="63" t="s">
        <v>13112</v>
      </c>
      <c r="C1101" s="62" t="s">
        <v>2260</v>
      </c>
      <c r="D1101" s="62" t="s">
        <v>12010</v>
      </c>
      <c r="E1101" s="64">
        <v>0.04</v>
      </c>
      <c r="F1101" s="62" t="s">
        <v>12011</v>
      </c>
    </row>
    <row r="1102" spans="1:6" ht="27" x14ac:dyDescent="0.25">
      <c r="A1102" s="62">
        <v>93413</v>
      </c>
      <c r="B1102" s="63" t="s">
        <v>13113</v>
      </c>
      <c r="C1102" s="62" t="s">
        <v>2260</v>
      </c>
      <c r="D1102" s="62" t="s">
        <v>12010</v>
      </c>
      <c r="E1102" s="64">
        <v>0.24</v>
      </c>
      <c r="F1102" s="62" t="s">
        <v>12011</v>
      </c>
    </row>
    <row r="1103" spans="1:6" ht="40.5" x14ac:dyDescent="0.25">
      <c r="A1103" s="62">
        <v>93414</v>
      </c>
      <c r="B1103" s="63" t="s">
        <v>13114</v>
      </c>
      <c r="C1103" s="62" t="s">
        <v>2260</v>
      </c>
      <c r="D1103" s="62" t="s">
        <v>12379</v>
      </c>
      <c r="E1103" s="64">
        <v>17.25</v>
      </c>
      <c r="F1103" s="62" t="s">
        <v>12011</v>
      </c>
    </row>
    <row r="1104" spans="1:6" ht="27" x14ac:dyDescent="0.25">
      <c r="A1104" s="62">
        <v>93417</v>
      </c>
      <c r="B1104" s="63" t="s">
        <v>13115</v>
      </c>
      <c r="C1104" s="62" t="s">
        <v>2260</v>
      </c>
      <c r="D1104" s="62" t="s">
        <v>12010</v>
      </c>
      <c r="E1104" s="64">
        <v>3.58</v>
      </c>
      <c r="F1104" s="62" t="s">
        <v>12011</v>
      </c>
    </row>
    <row r="1105" spans="1:6" ht="27" x14ac:dyDescent="0.25">
      <c r="A1105" s="62">
        <v>93418</v>
      </c>
      <c r="B1105" s="63" t="s">
        <v>13116</v>
      </c>
      <c r="C1105" s="62" t="s">
        <v>2260</v>
      </c>
      <c r="D1105" s="62" t="s">
        <v>12010</v>
      </c>
      <c r="E1105" s="64">
        <v>0.64</v>
      </c>
      <c r="F1105" s="62" t="s">
        <v>12011</v>
      </c>
    </row>
    <row r="1106" spans="1:6" ht="27" x14ac:dyDescent="0.25">
      <c r="A1106" s="62">
        <v>93419</v>
      </c>
      <c r="B1106" s="63" t="s">
        <v>13117</v>
      </c>
      <c r="C1106" s="62" t="s">
        <v>2260</v>
      </c>
      <c r="D1106" s="62" t="s">
        <v>12010</v>
      </c>
      <c r="E1106" s="64">
        <v>3.19</v>
      </c>
      <c r="F1106" s="62" t="s">
        <v>12011</v>
      </c>
    </row>
    <row r="1107" spans="1:6" ht="27" x14ac:dyDescent="0.25">
      <c r="A1107" s="62">
        <v>93420</v>
      </c>
      <c r="B1107" s="63" t="s">
        <v>13118</v>
      </c>
      <c r="C1107" s="62" t="s">
        <v>2260</v>
      </c>
      <c r="D1107" s="62" t="s">
        <v>12379</v>
      </c>
      <c r="E1107" s="64">
        <v>72.64</v>
      </c>
      <c r="F1107" s="62" t="s">
        <v>12011</v>
      </c>
    </row>
    <row r="1108" spans="1:6" ht="27" x14ac:dyDescent="0.25">
      <c r="A1108" s="62">
        <v>93423</v>
      </c>
      <c r="B1108" s="63" t="s">
        <v>13119</v>
      </c>
      <c r="C1108" s="62" t="s">
        <v>2260</v>
      </c>
      <c r="D1108" s="62" t="s">
        <v>12010</v>
      </c>
      <c r="E1108" s="64">
        <v>5.07</v>
      </c>
      <c r="F1108" s="62" t="s">
        <v>12011</v>
      </c>
    </row>
    <row r="1109" spans="1:6" ht="27" x14ac:dyDescent="0.25">
      <c r="A1109" s="62">
        <v>93424</v>
      </c>
      <c r="B1109" s="63" t="s">
        <v>13120</v>
      </c>
      <c r="C1109" s="62" t="s">
        <v>2260</v>
      </c>
      <c r="D1109" s="62" t="s">
        <v>12010</v>
      </c>
      <c r="E1109" s="64">
        <v>0.91</v>
      </c>
      <c r="F1109" s="62" t="s">
        <v>12011</v>
      </c>
    </row>
    <row r="1110" spans="1:6" ht="27" x14ac:dyDescent="0.25">
      <c r="A1110" s="62">
        <v>93425</v>
      </c>
      <c r="B1110" s="63" t="s">
        <v>13121</v>
      </c>
      <c r="C1110" s="62" t="s">
        <v>2260</v>
      </c>
      <c r="D1110" s="62" t="s">
        <v>12010</v>
      </c>
      <c r="E1110" s="64">
        <v>4.5199999999999996</v>
      </c>
      <c r="F1110" s="62" t="s">
        <v>12011</v>
      </c>
    </row>
    <row r="1111" spans="1:6" ht="27" x14ac:dyDescent="0.25">
      <c r="A1111" s="62">
        <v>93426</v>
      </c>
      <c r="B1111" s="63" t="s">
        <v>13122</v>
      </c>
      <c r="C1111" s="62" t="s">
        <v>2260</v>
      </c>
      <c r="D1111" s="62" t="s">
        <v>12379</v>
      </c>
      <c r="E1111" s="64">
        <v>173.59</v>
      </c>
      <c r="F1111" s="62" t="s">
        <v>12011</v>
      </c>
    </row>
    <row r="1112" spans="1:6" ht="27" x14ac:dyDescent="0.25">
      <c r="A1112" s="62">
        <v>93429</v>
      </c>
      <c r="B1112" s="63" t="s">
        <v>13123</v>
      </c>
      <c r="C1112" s="62" t="s">
        <v>2260</v>
      </c>
      <c r="D1112" s="62" t="s">
        <v>12379</v>
      </c>
      <c r="E1112" s="64">
        <v>108.2</v>
      </c>
      <c r="F1112" s="62" t="s">
        <v>12011</v>
      </c>
    </row>
    <row r="1113" spans="1:6" ht="27" x14ac:dyDescent="0.25">
      <c r="A1113" s="62">
        <v>93430</v>
      </c>
      <c r="B1113" s="63" t="s">
        <v>13124</v>
      </c>
      <c r="C1113" s="62" t="s">
        <v>2260</v>
      </c>
      <c r="D1113" s="62" t="s">
        <v>12379</v>
      </c>
      <c r="E1113" s="64">
        <v>19.47</v>
      </c>
      <c r="F1113" s="62" t="s">
        <v>12011</v>
      </c>
    </row>
    <row r="1114" spans="1:6" ht="27" x14ac:dyDescent="0.25">
      <c r="A1114" s="62">
        <v>93431</v>
      </c>
      <c r="B1114" s="63" t="s">
        <v>13125</v>
      </c>
      <c r="C1114" s="62" t="s">
        <v>2260</v>
      </c>
      <c r="D1114" s="62" t="s">
        <v>12379</v>
      </c>
      <c r="E1114" s="64">
        <v>173.93</v>
      </c>
      <c r="F1114" s="62" t="s">
        <v>12011</v>
      </c>
    </row>
    <row r="1115" spans="1:6" ht="27" x14ac:dyDescent="0.25">
      <c r="A1115" s="62">
        <v>93432</v>
      </c>
      <c r="B1115" s="63" t="s">
        <v>13126</v>
      </c>
      <c r="C1115" s="62" t="s">
        <v>2260</v>
      </c>
      <c r="D1115" s="62" t="s">
        <v>12379</v>
      </c>
      <c r="E1115" s="65">
        <v>3110.4</v>
      </c>
      <c r="F1115" s="62" t="s">
        <v>12011</v>
      </c>
    </row>
    <row r="1116" spans="1:6" ht="27" x14ac:dyDescent="0.25">
      <c r="A1116" s="62">
        <v>93435</v>
      </c>
      <c r="B1116" s="63" t="s">
        <v>13127</v>
      </c>
      <c r="C1116" s="62" t="s">
        <v>2260</v>
      </c>
      <c r="D1116" s="62" t="s">
        <v>12010</v>
      </c>
      <c r="E1116" s="64">
        <v>5.85</v>
      </c>
      <c r="F1116" s="62" t="s">
        <v>12011</v>
      </c>
    </row>
    <row r="1117" spans="1:6" ht="27" x14ac:dyDescent="0.25">
      <c r="A1117" s="62">
        <v>93436</v>
      </c>
      <c r="B1117" s="63" t="s">
        <v>13128</v>
      </c>
      <c r="C1117" s="62" t="s">
        <v>2260</v>
      </c>
      <c r="D1117" s="62" t="s">
        <v>12010</v>
      </c>
      <c r="E1117" s="64">
        <v>1.22</v>
      </c>
      <c r="F1117" s="62" t="s">
        <v>12011</v>
      </c>
    </row>
    <row r="1118" spans="1:6" ht="27" x14ac:dyDescent="0.25">
      <c r="A1118" s="62">
        <v>93437</v>
      </c>
      <c r="B1118" s="63" t="s">
        <v>13129</v>
      </c>
      <c r="C1118" s="62" t="s">
        <v>2260</v>
      </c>
      <c r="D1118" s="62" t="s">
        <v>12010</v>
      </c>
      <c r="E1118" s="64">
        <v>10.98</v>
      </c>
      <c r="F1118" s="62" t="s">
        <v>12011</v>
      </c>
    </row>
    <row r="1119" spans="1:6" ht="27" x14ac:dyDescent="0.25">
      <c r="A1119" s="62">
        <v>93438</v>
      </c>
      <c r="B1119" s="63" t="s">
        <v>13130</v>
      </c>
      <c r="C1119" s="62" t="s">
        <v>2260</v>
      </c>
      <c r="D1119" s="62" t="s">
        <v>12379</v>
      </c>
      <c r="E1119" s="64">
        <v>27.21</v>
      </c>
      <c r="F1119" s="62" t="s">
        <v>12011</v>
      </c>
    </row>
    <row r="1120" spans="1:6" ht="27" x14ac:dyDescent="0.25">
      <c r="A1120" s="62">
        <v>95114</v>
      </c>
      <c r="B1120" s="63" t="s">
        <v>13131</v>
      </c>
      <c r="C1120" s="62" t="s">
        <v>2260</v>
      </c>
      <c r="D1120" s="62" t="s">
        <v>12010</v>
      </c>
      <c r="E1120" s="64">
        <v>1.1200000000000001</v>
      </c>
      <c r="F1120" s="62" t="s">
        <v>12011</v>
      </c>
    </row>
    <row r="1121" spans="1:6" ht="27" x14ac:dyDescent="0.25">
      <c r="A1121" s="62">
        <v>95115</v>
      </c>
      <c r="B1121" s="63" t="s">
        <v>13132</v>
      </c>
      <c r="C1121" s="62" t="s">
        <v>2260</v>
      </c>
      <c r="D1121" s="62" t="s">
        <v>12010</v>
      </c>
      <c r="E1121" s="64">
        <v>0.13</v>
      </c>
      <c r="F1121" s="62" t="s">
        <v>12011</v>
      </c>
    </row>
    <row r="1122" spans="1:6" ht="27" x14ac:dyDescent="0.25">
      <c r="A1122" s="62">
        <v>95116</v>
      </c>
      <c r="B1122" s="63" t="s">
        <v>13133</v>
      </c>
      <c r="C1122" s="62" t="s">
        <v>2260</v>
      </c>
      <c r="D1122" s="62" t="s">
        <v>12379</v>
      </c>
      <c r="E1122" s="64">
        <v>31.99</v>
      </c>
      <c r="F1122" s="62" t="s">
        <v>12011</v>
      </c>
    </row>
    <row r="1123" spans="1:6" ht="27" x14ac:dyDescent="0.25">
      <c r="A1123" s="62">
        <v>95117</v>
      </c>
      <c r="B1123" s="63" t="s">
        <v>13134</v>
      </c>
      <c r="C1123" s="62" t="s">
        <v>2260</v>
      </c>
      <c r="D1123" s="62" t="s">
        <v>12379</v>
      </c>
      <c r="E1123" s="64">
        <v>5.04</v>
      </c>
      <c r="F1123" s="62" t="s">
        <v>12011</v>
      </c>
    </row>
    <row r="1124" spans="1:6" ht="27" x14ac:dyDescent="0.25">
      <c r="A1124" s="62">
        <v>95118</v>
      </c>
      <c r="B1124" s="63" t="s">
        <v>13135</v>
      </c>
      <c r="C1124" s="62" t="s">
        <v>2260</v>
      </c>
      <c r="D1124" s="62" t="s">
        <v>12010</v>
      </c>
      <c r="E1124" s="64">
        <v>63.76</v>
      </c>
      <c r="F1124" s="62" t="s">
        <v>12011</v>
      </c>
    </row>
    <row r="1125" spans="1:6" ht="27" x14ac:dyDescent="0.25">
      <c r="A1125" s="62">
        <v>95119</v>
      </c>
      <c r="B1125" s="63" t="s">
        <v>13136</v>
      </c>
      <c r="C1125" s="62" t="s">
        <v>2260</v>
      </c>
      <c r="D1125" s="62" t="s">
        <v>12010</v>
      </c>
      <c r="E1125" s="64">
        <v>10.039999999999999</v>
      </c>
      <c r="F1125" s="62" t="s">
        <v>12011</v>
      </c>
    </row>
    <row r="1126" spans="1:6" ht="27" x14ac:dyDescent="0.25">
      <c r="A1126" s="62">
        <v>95120</v>
      </c>
      <c r="B1126" s="63" t="s">
        <v>13137</v>
      </c>
      <c r="C1126" s="62" t="s">
        <v>2260</v>
      </c>
      <c r="D1126" s="62" t="s">
        <v>12010</v>
      </c>
      <c r="E1126" s="64">
        <v>44.62</v>
      </c>
      <c r="F1126" s="62" t="s">
        <v>12011</v>
      </c>
    </row>
    <row r="1127" spans="1:6" ht="27" x14ac:dyDescent="0.25">
      <c r="A1127" s="62">
        <v>95123</v>
      </c>
      <c r="B1127" s="63" t="s">
        <v>13138</v>
      </c>
      <c r="C1127" s="62" t="s">
        <v>2260</v>
      </c>
      <c r="D1127" s="62" t="s">
        <v>12010</v>
      </c>
      <c r="E1127" s="64">
        <v>18.03</v>
      </c>
      <c r="F1127" s="62" t="s">
        <v>12011</v>
      </c>
    </row>
    <row r="1128" spans="1:6" ht="27" x14ac:dyDescent="0.25">
      <c r="A1128" s="62">
        <v>95124</v>
      </c>
      <c r="B1128" s="63" t="s">
        <v>13139</v>
      </c>
      <c r="C1128" s="62" t="s">
        <v>2260</v>
      </c>
      <c r="D1128" s="62" t="s">
        <v>12010</v>
      </c>
      <c r="E1128" s="64">
        <v>2.84</v>
      </c>
      <c r="F1128" s="62" t="s">
        <v>12011</v>
      </c>
    </row>
    <row r="1129" spans="1:6" ht="27" x14ac:dyDescent="0.25">
      <c r="A1129" s="62">
        <v>95125</v>
      </c>
      <c r="B1129" s="63" t="s">
        <v>13140</v>
      </c>
      <c r="C1129" s="62" t="s">
        <v>2260</v>
      </c>
      <c r="D1129" s="62" t="s">
        <v>12010</v>
      </c>
      <c r="E1129" s="64">
        <v>19.73</v>
      </c>
      <c r="F1129" s="62" t="s">
        <v>12011</v>
      </c>
    </row>
    <row r="1130" spans="1:6" ht="27" x14ac:dyDescent="0.25">
      <c r="A1130" s="62">
        <v>95126</v>
      </c>
      <c r="B1130" s="63" t="s">
        <v>13141</v>
      </c>
      <c r="C1130" s="62" t="s">
        <v>2260</v>
      </c>
      <c r="D1130" s="62" t="s">
        <v>12379</v>
      </c>
      <c r="E1130" s="64">
        <v>159.47</v>
      </c>
      <c r="F1130" s="62" t="s">
        <v>12011</v>
      </c>
    </row>
    <row r="1131" spans="1:6" ht="27" x14ac:dyDescent="0.25">
      <c r="A1131" s="62">
        <v>95129</v>
      </c>
      <c r="B1131" s="63" t="s">
        <v>13142</v>
      </c>
      <c r="C1131" s="62" t="s">
        <v>2260</v>
      </c>
      <c r="D1131" s="62" t="s">
        <v>12010</v>
      </c>
      <c r="E1131" s="64">
        <v>27.35</v>
      </c>
      <c r="F1131" s="62" t="s">
        <v>12011</v>
      </c>
    </row>
    <row r="1132" spans="1:6" ht="27" x14ac:dyDescent="0.25">
      <c r="A1132" s="62">
        <v>95130</v>
      </c>
      <c r="B1132" s="63" t="s">
        <v>13143</v>
      </c>
      <c r="C1132" s="62" t="s">
        <v>2260</v>
      </c>
      <c r="D1132" s="62" t="s">
        <v>12010</v>
      </c>
      <c r="E1132" s="64">
        <v>5.75</v>
      </c>
      <c r="F1132" s="62" t="s">
        <v>12011</v>
      </c>
    </row>
    <row r="1133" spans="1:6" ht="27" x14ac:dyDescent="0.25">
      <c r="A1133" s="62">
        <v>95131</v>
      </c>
      <c r="B1133" s="63" t="s">
        <v>13144</v>
      </c>
      <c r="C1133" s="62" t="s">
        <v>2260</v>
      </c>
      <c r="D1133" s="62" t="s">
        <v>12010</v>
      </c>
      <c r="E1133" s="64">
        <v>51.35</v>
      </c>
      <c r="F1133" s="62" t="s">
        <v>12011</v>
      </c>
    </row>
    <row r="1134" spans="1:6" ht="40.5" x14ac:dyDescent="0.25">
      <c r="A1134" s="62">
        <v>95132</v>
      </c>
      <c r="B1134" s="63" t="s">
        <v>13145</v>
      </c>
      <c r="C1134" s="62" t="s">
        <v>2260</v>
      </c>
      <c r="D1134" s="62" t="s">
        <v>12379</v>
      </c>
      <c r="E1134" s="64">
        <v>34.92</v>
      </c>
      <c r="F1134" s="62" t="s">
        <v>12011</v>
      </c>
    </row>
    <row r="1135" spans="1:6" ht="27" x14ac:dyDescent="0.25">
      <c r="A1135" s="62">
        <v>95136</v>
      </c>
      <c r="B1135" s="63" t="s">
        <v>13146</v>
      </c>
      <c r="C1135" s="62" t="s">
        <v>2260</v>
      </c>
      <c r="D1135" s="62" t="s">
        <v>12379</v>
      </c>
      <c r="E1135" s="64">
        <v>0.03</v>
      </c>
      <c r="F1135" s="62" t="s">
        <v>12011</v>
      </c>
    </row>
    <row r="1136" spans="1:6" ht="27" x14ac:dyDescent="0.25">
      <c r="A1136" s="62">
        <v>95137</v>
      </c>
      <c r="B1136" s="63" t="s">
        <v>13147</v>
      </c>
      <c r="C1136" s="62" t="s">
        <v>2260</v>
      </c>
      <c r="D1136" s="62" t="s">
        <v>12379</v>
      </c>
      <c r="E1136" s="64">
        <v>0</v>
      </c>
      <c r="F1136" s="62" t="s">
        <v>12011</v>
      </c>
    </row>
    <row r="1137" spans="1:6" ht="27" x14ac:dyDescent="0.25">
      <c r="A1137" s="62">
        <v>95138</v>
      </c>
      <c r="B1137" s="63" t="s">
        <v>13148</v>
      </c>
      <c r="C1137" s="62" t="s">
        <v>2260</v>
      </c>
      <c r="D1137" s="62" t="s">
        <v>12379</v>
      </c>
      <c r="E1137" s="64">
        <v>0.02</v>
      </c>
      <c r="F1137" s="62" t="s">
        <v>12011</v>
      </c>
    </row>
    <row r="1138" spans="1:6" ht="27" x14ac:dyDescent="0.25">
      <c r="A1138" s="62">
        <v>95208</v>
      </c>
      <c r="B1138" s="63" t="s">
        <v>13149</v>
      </c>
      <c r="C1138" s="62" t="s">
        <v>2260</v>
      </c>
      <c r="D1138" s="62" t="s">
        <v>12010</v>
      </c>
      <c r="E1138" s="64">
        <v>47.67</v>
      </c>
      <c r="F1138" s="62" t="s">
        <v>12011</v>
      </c>
    </row>
    <row r="1139" spans="1:6" ht="27" x14ac:dyDescent="0.25">
      <c r="A1139" s="62">
        <v>95209</v>
      </c>
      <c r="B1139" s="63" t="s">
        <v>13150</v>
      </c>
      <c r="C1139" s="62" t="s">
        <v>2260</v>
      </c>
      <c r="D1139" s="62" t="s">
        <v>12010</v>
      </c>
      <c r="E1139" s="64">
        <v>5.66</v>
      </c>
      <c r="F1139" s="62" t="s">
        <v>12011</v>
      </c>
    </row>
    <row r="1140" spans="1:6" ht="27" x14ac:dyDescent="0.25">
      <c r="A1140" s="62">
        <v>95210</v>
      </c>
      <c r="B1140" s="63" t="s">
        <v>13151</v>
      </c>
      <c r="C1140" s="62" t="s">
        <v>2260</v>
      </c>
      <c r="D1140" s="62" t="s">
        <v>12010</v>
      </c>
      <c r="E1140" s="64">
        <v>52.14</v>
      </c>
      <c r="F1140" s="62" t="s">
        <v>12011</v>
      </c>
    </row>
    <row r="1141" spans="1:6" ht="27" x14ac:dyDescent="0.25">
      <c r="A1141" s="62">
        <v>95211</v>
      </c>
      <c r="B1141" s="63" t="s">
        <v>13152</v>
      </c>
      <c r="C1141" s="62" t="s">
        <v>2260</v>
      </c>
      <c r="D1141" s="62" t="s">
        <v>12010</v>
      </c>
      <c r="E1141" s="64">
        <v>6.54</v>
      </c>
      <c r="F1141" s="62" t="s">
        <v>12011</v>
      </c>
    </row>
    <row r="1142" spans="1:6" ht="27" x14ac:dyDescent="0.25">
      <c r="A1142" s="62">
        <v>95217</v>
      </c>
      <c r="B1142" s="63" t="s">
        <v>13153</v>
      </c>
      <c r="C1142" s="62" t="s">
        <v>2260</v>
      </c>
      <c r="D1142" s="62" t="s">
        <v>12010</v>
      </c>
      <c r="E1142" s="64">
        <v>0.44</v>
      </c>
      <c r="F1142" s="62" t="s">
        <v>12011</v>
      </c>
    </row>
    <row r="1143" spans="1:6" ht="27" x14ac:dyDescent="0.25">
      <c r="A1143" s="62">
        <v>95255</v>
      </c>
      <c r="B1143" s="63" t="s">
        <v>13154</v>
      </c>
      <c r="C1143" s="62" t="s">
        <v>2260</v>
      </c>
      <c r="D1143" s="62" t="s">
        <v>12010</v>
      </c>
      <c r="E1143" s="64">
        <v>0.99</v>
      </c>
      <c r="F1143" s="62" t="s">
        <v>12011</v>
      </c>
    </row>
    <row r="1144" spans="1:6" ht="27" x14ac:dyDescent="0.25">
      <c r="A1144" s="62">
        <v>95256</v>
      </c>
      <c r="B1144" s="63" t="s">
        <v>13155</v>
      </c>
      <c r="C1144" s="62" t="s">
        <v>2260</v>
      </c>
      <c r="D1144" s="62" t="s">
        <v>12010</v>
      </c>
      <c r="E1144" s="64">
        <v>0.11</v>
      </c>
      <c r="F1144" s="62" t="s">
        <v>12011</v>
      </c>
    </row>
    <row r="1145" spans="1:6" ht="27" x14ac:dyDescent="0.25">
      <c r="A1145" s="62">
        <v>95257</v>
      </c>
      <c r="B1145" s="63" t="s">
        <v>13156</v>
      </c>
      <c r="C1145" s="62" t="s">
        <v>2260</v>
      </c>
      <c r="D1145" s="62" t="s">
        <v>12010</v>
      </c>
      <c r="E1145" s="64">
        <v>1.24</v>
      </c>
      <c r="F1145" s="62" t="s">
        <v>12011</v>
      </c>
    </row>
    <row r="1146" spans="1:6" ht="27" x14ac:dyDescent="0.25">
      <c r="A1146" s="62">
        <v>95260</v>
      </c>
      <c r="B1146" s="63" t="s">
        <v>13157</v>
      </c>
      <c r="C1146" s="62" t="s">
        <v>2260</v>
      </c>
      <c r="D1146" s="62" t="s">
        <v>12379</v>
      </c>
      <c r="E1146" s="64">
        <v>0.64</v>
      </c>
      <c r="F1146" s="62" t="s">
        <v>12011</v>
      </c>
    </row>
    <row r="1147" spans="1:6" ht="27" x14ac:dyDescent="0.25">
      <c r="A1147" s="62">
        <v>95261</v>
      </c>
      <c r="B1147" s="63" t="s">
        <v>13158</v>
      </c>
      <c r="C1147" s="62" t="s">
        <v>2260</v>
      </c>
      <c r="D1147" s="62" t="s">
        <v>12010</v>
      </c>
      <c r="E1147" s="64">
        <v>0.11</v>
      </c>
      <c r="F1147" s="62" t="s">
        <v>12011</v>
      </c>
    </row>
    <row r="1148" spans="1:6" ht="27" x14ac:dyDescent="0.25">
      <c r="A1148" s="62">
        <v>95262</v>
      </c>
      <c r="B1148" s="63" t="s">
        <v>13159</v>
      </c>
      <c r="C1148" s="62" t="s">
        <v>2260</v>
      </c>
      <c r="D1148" s="62" t="s">
        <v>12010</v>
      </c>
      <c r="E1148" s="64">
        <v>1.04</v>
      </c>
      <c r="F1148" s="62" t="s">
        <v>12011</v>
      </c>
    </row>
    <row r="1149" spans="1:6" ht="27" x14ac:dyDescent="0.25">
      <c r="A1149" s="62">
        <v>95263</v>
      </c>
      <c r="B1149" s="63" t="s">
        <v>13160</v>
      </c>
      <c r="C1149" s="62" t="s">
        <v>2260</v>
      </c>
      <c r="D1149" s="62" t="s">
        <v>12379</v>
      </c>
      <c r="E1149" s="64">
        <v>5.4</v>
      </c>
      <c r="F1149" s="62" t="s">
        <v>12011</v>
      </c>
    </row>
    <row r="1150" spans="1:6" ht="40.5" x14ac:dyDescent="0.25">
      <c r="A1150" s="62">
        <v>95266</v>
      </c>
      <c r="B1150" s="63" t="s">
        <v>13161</v>
      </c>
      <c r="C1150" s="62" t="s">
        <v>2260</v>
      </c>
      <c r="D1150" s="62" t="s">
        <v>12010</v>
      </c>
      <c r="E1150" s="64">
        <v>0.43</v>
      </c>
      <c r="F1150" s="62" t="s">
        <v>12011</v>
      </c>
    </row>
    <row r="1151" spans="1:6" ht="40.5" x14ac:dyDescent="0.25">
      <c r="A1151" s="62">
        <v>95267</v>
      </c>
      <c r="B1151" s="63" t="s">
        <v>13162</v>
      </c>
      <c r="C1151" s="62" t="s">
        <v>2260</v>
      </c>
      <c r="D1151" s="62" t="s">
        <v>12010</v>
      </c>
      <c r="E1151" s="64">
        <v>0.04</v>
      </c>
      <c r="F1151" s="62" t="s">
        <v>12011</v>
      </c>
    </row>
    <row r="1152" spans="1:6" ht="40.5" x14ac:dyDescent="0.25">
      <c r="A1152" s="62">
        <v>95268</v>
      </c>
      <c r="B1152" s="63" t="s">
        <v>13163</v>
      </c>
      <c r="C1152" s="62" t="s">
        <v>2260</v>
      </c>
      <c r="D1152" s="62" t="s">
        <v>12010</v>
      </c>
      <c r="E1152" s="64">
        <v>0.42</v>
      </c>
      <c r="F1152" s="62" t="s">
        <v>12011</v>
      </c>
    </row>
    <row r="1153" spans="1:6" ht="40.5" x14ac:dyDescent="0.25">
      <c r="A1153" s="62">
        <v>95269</v>
      </c>
      <c r="B1153" s="63" t="s">
        <v>13164</v>
      </c>
      <c r="C1153" s="62" t="s">
        <v>2260</v>
      </c>
      <c r="D1153" s="62" t="s">
        <v>12379</v>
      </c>
      <c r="E1153" s="64">
        <v>9.9700000000000006</v>
      </c>
      <c r="F1153" s="62" t="s">
        <v>12011</v>
      </c>
    </row>
    <row r="1154" spans="1:6" ht="27" x14ac:dyDescent="0.25">
      <c r="A1154" s="62">
        <v>95272</v>
      </c>
      <c r="B1154" s="63" t="s">
        <v>13165</v>
      </c>
      <c r="C1154" s="62" t="s">
        <v>2260</v>
      </c>
      <c r="D1154" s="62" t="s">
        <v>12010</v>
      </c>
      <c r="E1154" s="64">
        <v>0.42</v>
      </c>
      <c r="F1154" s="62" t="s">
        <v>12011</v>
      </c>
    </row>
    <row r="1155" spans="1:6" ht="27" x14ac:dyDescent="0.25">
      <c r="A1155" s="62">
        <v>95273</v>
      </c>
      <c r="B1155" s="63" t="s">
        <v>13166</v>
      </c>
      <c r="C1155" s="62" t="s">
        <v>2260</v>
      </c>
      <c r="D1155" s="62" t="s">
        <v>12010</v>
      </c>
      <c r="E1155" s="64">
        <v>0.05</v>
      </c>
      <c r="F1155" s="62" t="s">
        <v>12011</v>
      </c>
    </row>
    <row r="1156" spans="1:6" ht="27" x14ac:dyDescent="0.25">
      <c r="A1156" s="62">
        <v>95274</v>
      </c>
      <c r="B1156" s="63" t="s">
        <v>13167</v>
      </c>
      <c r="C1156" s="62" t="s">
        <v>2260</v>
      </c>
      <c r="D1156" s="62" t="s">
        <v>12010</v>
      </c>
      <c r="E1156" s="64">
        <v>0.33</v>
      </c>
      <c r="F1156" s="62" t="s">
        <v>12011</v>
      </c>
    </row>
    <row r="1157" spans="1:6" ht="40.5" x14ac:dyDescent="0.25">
      <c r="A1157" s="62">
        <v>95275</v>
      </c>
      <c r="B1157" s="63" t="s">
        <v>13168</v>
      </c>
      <c r="C1157" s="62" t="s">
        <v>2260</v>
      </c>
      <c r="D1157" s="62" t="s">
        <v>12010</v>
      </c>
      <c r="E1157" s="64">
        <v>1.77</v>
      </c>
      <c r="F1157" s="62" t="s">
        <v>12011</v>
      </c>
    </row>
    <row r="1158" spans="1:6" ht="27" x14ac:dyDescent="0.25">
      <c r="A1158" s="62">
        <v>95278</v>
      </c>
      <c r="B1158" s="63" t="s">
        <v>13169</v>
      </c>
      <c r="C1158" s="62" t="s">
        <v>2260</v>
      </c>
      <c r="D1158" s="62" t="s">
        <v>12379</v>
      </c>
      <c r="E1158" s="64">
        <v>0.52</v>
      </c>
      <c r="F1158" s="62" t="s">
        <v>12011</v>
      </c>
    </row>
    <row r="1159" spans="1:6" ht="27" x14ac:dyDescent="0.25">
      <c r="A1159" s="62">
        <v>95279</v>
      </c>
      <c r="B1159" s="63" t="s">
        <v>13170</v>
      </c>
      <c r="C1159" s="62" t="s">
        <v>2260</v>
      </c>
      <c r="D1159" s="62" t="s">
        <v>12379</v>
      </c>
      <c r="E1159" s="64">
        <v>0.05</v>
      </c>
      <c r="F1159" s="62" t="s">
        <v>12011</v>
      </c>
    </row>
    <row r="1160" spans="1:6" ht="27" x14ac:dyDescent="0.25">
      <c r="A1160" s="62">
        <v>95280</v>
      </c>
      <c r="B1160" s="63" t="s">
        <v>13171</v>
      </c>
      <c r="C1160" s="62" t="s">
        <v>2260</v>
      </c>
      <c r="D1160" s="62" t="s">
        <v>12379</v>
      </c>
      <c r="E1160" s="64">
        <v>0.5</v>
      </c>
      <c r="F1160" s="62" t="s">
        <v>12011</v>
      </c>
    </row>
    <row r="1161" spans="1:6" ht="27" x14ac:dyDescent="0.25">
      <c r="A1161" s="62">
        <v>95281</v>
      </c>
      <c r="B1161" s="63" t="s">
        <v>13172</v>
      </c>
      <c r="C1161" s="62" t="s">
        <v>2260</v>
      </c>
      <c r="D1161" s="62" t="s">
        <v>12379</v>
      </c>
      <c r="E1161" s="64">
        <v>9.9700000000000006</v>
      </c>
      <c r="F1161" s="62" t="s">
        <v>12011</v>
      </c>
    </row>
    <row r="1162" spans="1:6" ht="40.5" x14ac:dyDescent="0.25">
      <c r="A1162" s="62">
        <v>95617</v>
      </c>
      <c r="B1162" s="63" t="s">
        <v>13173</v>
      </c>
      <c r="C1162" s="62" t="s">
        <v>2260</v>
      </c>
      <c r="D1162" s="62" t="s">
        <v>12010</v>
      </c>
      <c r="E1162" s="64">
        <v>0.81</v>
      </c>
      <c r="F1162" s="62" t="s">
        <v>12011</v>
      </c>
    </row>
    <row r="1163" spans="1:6" ht="40.5" x14ac:dyDescent="0.25">
      <c r="A1163" s="62">
        <v>95618</v>
      </c>
      <c r="B1163" s="63" t="s">
        <v>13174</v>
      </c>
      <c r="C1163" s="62" t="s">
        <v>2260</v>
      </c>
      <c r="D1163" s="62" t="s">
        <v>12010</v>
      </c>
      <c r="E1163" s="64">
        <v>0.09</v>
      </c>
      <c r="F1163" s="62" t="s">
        <v>12011</v>
      </c>
    </row>
    <row r="1164" spans="1:6" ht="40.5" x14ac:dyDescent="0.25">
      <c r="A1164" s="62">
        <v>95619</v>
      </c>
      <c r="B1164" s="63" t="s">
        <v>13175</v>
      </c>
      <c r="C1164" s="62" t="s">
        <v>2260</v>
      </c>
      <c r="D1164" s="62" t="s">
        <v>12010</v>
      </c>
      <c r="E1164" s="64">
        <v>1.02</v>
      </c>
      <c r="F1164" s="62" t="s">
        <v>12011</v>
      </c>
    </row>
    <row r="1165" spans="1:6" ht="40.5" x14ac:dyDescent="0.25">
      <c r="A1165" s="62">
        <v>95627</v>
      </c>
      <c r="B1165" s="63" t="s">
        <v>13176</v>
      </c>
      <c r="C1165" s="62" t="s">
        <v>2260</v>
      </c>
      <c r="D1165" s="62" t="s">
        <v>12010</v>
      </c>
      <c r="E1165" s="64">
        <v>46.55</v>
      </c>
      <c r="F1165" s="62" t="s">
        <v>12011</v>
      </c>
    </row>
    <row r="1166" spans="1:6" ht="40.5" x14ac:dyDescent="0.25">
      <c r="A1166" s="62">
        <v>95628</v>
      </c>
      <c r="B1166" s="63" t="s">
        <v>13177</v>
      </c>
      <c r="C1166" s="62" t="s">
        <v>2260</v>
      </c>
      <c r="D1166" s="62" t="s">
        <v>12010</v>
      </c>
      <c r="E1166" s="64">
        <v>6.46</v>
      </c>
      <c r="F1166" s="62" t="s">
        <v>12011</v>
      </c>
    </row>
    <row r="1167" spans="1:6" ht="40.5" x14ac:dyDescent="0.25">
      <c r="A1167" s="62">
        <v>95629</v>
      </c>
      <c r="B1167" s="63" t="s">
        <v>13178</v>
      </c>
      <c r="C1167" s="62" t="s">
        <v>2260</v>
      </c>
      <c r="D1167" s="62" t="s">
        <v>12010</v>
      </c>
      <c r="E1167" s="64">
        <v>58.25</v>
      </c>
      <c r="F1167" s="62" t="s">
        <v>12011</v>
      </c>
    </row>
    <row r="1168" spans="1:6" ht="40.5" x14ac:dyDescent="0.25">
      <c r="A1168" s="62">
        <v>95630</v>
      </c>
      <c r="B1168" s="63" t="s">
        <v>13179</v>
      </c>
      <c r="C1168" s="62" t="s">
        <v>2260</v>
      </c>
      <c r="D1168" s="62" t="s">
        <v>12379</v>
      </c>
      <c r="E1168" s="64">
        <v>96.68</v>
      </c>
      <c r="F1168" s="62" t="s">
        <v>12011</v>
      </c>
    </row>
    <row r="1169" spans="1:6" ht="27" x14ac:dyDescent="0.25">
      <c r="A1169" s="62">
        <v>95698</v>
      </c>
      <c r="B1169" s="63" t="s">
        <v>13180</v>
      </c>
      <c r="C1169" s="62" t="s">
        <v>2260</v>
      </c>
      <c r="D1169" s="62" t="s">
        <v>12010</v>
      </c>
      <c r="E1169" s="64">
        <v>3.31</v>
      </c>
      <c r="F1169" s="62" t="s">
        <v>12011</v>
      </c>
    </row>
    <row r="1170" spans="1:6" ht="27" x14ac:dyDescent="0.25">
      <c r="A1170" s="62">
        <v>95699</v>
      </c>
      <c r="B1170" s="63" t="s">
        <v>13181</v>
      </c>
      <c r="C1170" s="62" t="s">
        <v>2260</v>
      </c>
      <c r="D1170" s="62" t="s">
        <v>12010</v>
      </c>
      <c r="E1170" s="64">
        <v>0.39</v>
      </c>
      <c r="F1170" s="62" t="s">
        <v>12011</v>
      </c>
    </row>
    <row r="1171" spans="1:6" ht="27" x14ac:dyDescent="0.25">
      <c r="A1171" s="62">
        <v>95700</v>
      </c>
      <c r="B1171" s="63" t="s">
        <v>13182</v>
      </c>
      <c r="C1171" s="62" t="s">
        <v>2260</v>
      </c>
      <c r="D1171" s="62" t="s">
        <v>12010</v>
      </c>
      <c r="E1171" s="64">
        <v>4.1399999999999997</v>
      </c>
      <c r="F1171" s="62" t="s">
        <v>12011</v>
      </c>
    </row>
    <row r="1172" spans="1:6" ht="40.5" x14ac:dyDescent="0.25">
      <c r="A1172" s="62">
        <v>95701</v>
      </c>
      <c r="B1172" s="63" t="s">
        <v>13183</v>
      </c>
      <c r="C1172" s="62" t="s">
        <v>2260</v>
      </c>
      <c r="D1172" s="62" t="s">
        <v>12010</v>
      </c>
      <c r="E1172" s="64">
        <v>2.19</v>
      </c>
      <c r="F1172" s="62" t="s">
        <v>12011</v>
      </c>
    </row>
    <row r="1173" spans="1:6" ht="40.5" x14ac:dyDescent="0.25">
      <c r="A1173" s="62">
        <v>95704</v>
      </c>
      <c r="B1173" s="63" t="s">
        <v>13184</v>
      </c>
      <c r="C1173" s="62" t="s">
        <v>2260</v>
      </c>
      <c r="D1173" s="62" t="s">
        <v>12010</v>
      </c>
      <c r="E1173" s="64">
        <v>45.89</v>
      </c>
      <c r="F1173" s="62" t="s">
        <v>12011</v>
      </c>
    </row>
    <row r="1174" spans="1:6" ht="27" x14ac:dyDescent="0.25">
      <c r="A1174" s="62">
        <v>95705</v>
      </c>
      <c r="B1174" s="63" t="s">
        <v>13185</v>
      </c>
      <c r="C1174" s="62" t="s">
        <v>2260</v>
      </c>
      <c r="D1174" s="62" t="s">
        <v>12010</v>
      </c>
      <c r="E1174" s="64">
        <v>6.28</v>
      </c>
      <c r="F1174" s="62" t="s">
        <v>12011</v>
      </c>
    </row>
    <row r="1175" spans="1:6" ht="40.5" x14ac:dyDescent="0.25">
      <c r="A1175" s="62">
        <v>95706</v>
      </c>
      <c r="B1175" s="63" t="s">
        <v>13186</v>
      </c>
      <c r="C1175" s="62" t="s">
        <v>2260</v>
      </c>
      <c r="D1175" s="62" t="s">
        <v>12010</v>
      </c>
      <c r="E1175" s="64">
        <v>57.42</v>
      </c>
      <c r="F1175" s="62" t="s">
        <v>12011</v>
      </c>
    </row>
    <row r="1176" spans="1:6" ht="40.5" x14ac:dyDescent="0.25">
      <c r="A1176" s="62">
        <v>95707</v>
      </c>
      <c r="B1176" s="63" t="s">
        <v>13187</v>
      </c>
      <c r="C1176" s="62" t="s">
        <v>2260</v>
      </c>
      <c r="D1176" s="62" t="s">
        <v>12010</v>
      </c>
      <c r="E1176" s="64">
        <v>2.87</v>
      </c>
      <c r="F1176" s="62" t="s">
        <v>12011</v>
      </c>
    </row>
    <row r="1177" spans="1:6" ht="54" x14ac:dyDescent="0.25">
      <c r="A1177" s="62">
        <v>95710</v>
      </c>
      <c r="B1177" s="63" t="s">
        <v>13188</v>
      </c>
      <c r="C1177" s="62" t="s">
        <v>2260</v>
      </c>
      <c r="D1177" s="62" t="s">
        <v>12010</v>
      </c>
      <c r="E1177" s="64">
        <v>55.15</v>
      </c>
      <c r="F1177" s="62" t="s">
        <v>12011</v>
      </c>
    </row>
    <row r="1178" spans="1:6" ht="40.5" x14ac:dyDescent="0.25">
      <c r="A1178" s="62">
        <v>95711</v>
      </c>
      <c r="B1178" s="63" t="s">
        <v>13189</v>
      </c>
      <c r="C1178" s="62" t="s">
        <v>2260</v>
      </c>
      <c r="D1178" s="62" t="s">
        <v>12010</v>
      </c>
      <c r="E1178" s="64">
        <v>7.48</v>
      </c>
      <c r="F1178" s="62" t="s">
        <v>12011</v>
      </c>
    </row>
    <row r="1179" spans="1:6" ht="40.5" x14ac:dyDescent="0.25">
      <c r="A1179" s="62">
        <v>95712</v>
      </c>
      <c r="B1179" s="63" t="s">
        <v>13190</v>
      </c>
      <c r="C1179" s="62" t="s">
        <v>2260</v>
      </c>
      <c r="D1179" s="62" t="s">
        <v>12010</v>
      </c>
      <c r="E1179" s="64">
        <v>68.94</v>
      </c>
      <c r="F1179" s="62" t="s">
        <v>12011</v>
      </c>
    </row>
    <row r="1180" spans="1:6" ht="54" x14ac:dyDescent="0.25">
      <c r="A1180" s="62">
        <v>95713</v>
      </c>
      <c r="B1180" s="63" t="s">
        <v>13191</v>
      </c>
      <c r="C1180" s="62" t="s">
        <v>2260</v>
      </c>
      <c r="D1180" s="62" t="s">
        <v>12379</v>
      </c>
      <c r="E1180" s="64">
        <v>97.39</v>
      </c>
      <c r="F1180" s="62" t="s">
        <v>12011</v>
      </c>
    </row>
    <row r="1181" spans="1:6" ht="54" x14ac:dyDescent="0.25">
      <c r="A1181" s="62">
        <v>95716</v>
      </c>
      <c r="B1181" s="63" t="s">
        <v>13192</v>
      </c>
      <c r="C1181" s="62" t="s">
        <v>2260</v>
      </c>
      <c r="D1181" s="62" t="s">
        <v>12010</v>
      </c>
      <c r="E1181" s="64">
        <v>53.09</v>
      </c>
      <c r="F1181" s="62" t="s">
        <v>12011</v>
      </c>
    </row>
    <row r="1182" spans="1:6" ht="54" x14ac:dyDescent="0.25">
      <c r="A1182" s="62">
        <v>95717</v>
      </c>
      <c r="B1182" s="63" t="s">
        <v>13193</v>
      </c>
      <c r="C1182" s="62" t="s">
        <v>2260</v>
      </c>
      <c r="D1182" s="62" t="s">
        <v>12010</v>
      </c>
      <c r="E1182" s="64">
        <v>7.2</v>
      </c>
      <c r="F1182" s="62" t="s">
        <v>12011</v>
      </c>
    </row>
    <row r="1183" spans="1:6" ht="54" x14ac:dyDescent="0.25">
      <c r="A1183" s="62">
        <v>95718</v>
      </c>
      <c r="B1183" s="63" t="s">
        <v>13194</v>
      </c>
      <c r="C1183" s="62" t="s">
        <v>2260</v>
      </c>
      <c r="D1183" s="62" t="s">
        <v>12010</v>
      </c>
      <c r="E1183" s="64">
        <v>66.37</v>
      </c>
      <c r="F1183" s="62" t="s">
        <v>12011</v>
      </c>
    </row>
    <row r="1184" spans="1:6" ht="54" x14ac:dyDescent="0.25">
      <c r="A1184" s="62">
        <v>95719</v>
      </c>
      <c r="B1184" s="63" t="s">
        <v>13195</v>
      </c>
      <c r="C1184" s="62" t="s">
        <v>2260</v>
      </c>
      <c r="D1184" s="62" t="s">
        <v>12379</v>
      </c>
      <c r="E1184" s="64">
        <v>97.39</v>
      </c>
      <c r="F1184" s="62" t="s">
        <v>12011</v>
      </c>
    </row>
    <row r="1185" spans="1:6" ht="27" x14ac:dyDescent="0.25">
      <c r="A1185" s="62">
        <v>95869</v>
      </c>
      <c r="B1185" s="63" t="s">
        <v>13196</v>
      </c>
      <c r="C1185" s="62" t="s">
        <v>2260</v>
      </c>
      <c r="D1185" s="62" t="s">
        <v>12010</v>
      </c>
      <c r="E1185" s="64">
        <v>1.45</v>
      </c>
      <c r="F1185" s="62" t="s">
        <v>12011</v>
      </c>
    </row>
    <row r="1186" spans="1:6" ht="27" x14ac:dyDescent="0.25">
      <c r="A1186" s="62">
        <v>95870</v>
      </c>
      <c r="B1186" s="63" t="s">
        <v>13197</v>
      </c>
      <c r="C1186" s="62" t="s">
        <v>2260</v>
      </c>
      <c r="D1186" s="62" t="s">
        <v>12010</v>
      </c>
      <c r="E1186" s="64">
        <v>7.23</v>
      </c>
      <c r="F1186" s="62" t="s">
        <v>12011</v>
      </c>
    </row>
    <row r="1187" spans="1:6" ht="27" x14ac:dyDescent="0.25">
      <c r="A1187" s="62">
        <v>95871</v>
      </c>
      <c r="B1187" s="63" t="s">
        <v>13198</v>
      </c>
      <c r="C1187" s="62" t="s">
        <v>2260</v>
      </c>
      <c r="D1187" s="62" t="s">
        <v>12379</v>
      </c>
      <c r="E1187" s="64">
        <v>295.74</v>
      </c>
      <c r="F1187" s="62" t="s">
        <v>12011</v>
      </c>
    </row>
    <row r="1188" spans="1:6" ht="27" x14ac:dyDescent="0.25">
      <c r="A1188" s="62">
        <v>95874</v>
      </c>
      <c r="B1188" s="63" t="s">
        <v>13199</v>
      </c>
      <c r="C1188" s="62" t="s">
        <v>2260</v>
      </c>
      <c r="D1188" s="62" t="s">
        <v>12010</v>
      </c>
      <c r="E1188" s="64">
        <v>8.1</v>
      </c>
      <c r="F1188" s="62" t="s">
        <v>12011</v>
      </c>
    </row>
    <row r="1189" spans="1:6" ht="27" x14ac:dyDescent="0.25">
      <c r="A1189" s="62">
        <v>96008</v>
      </c>
      <c r="B1189" s="63" t="s">
        <v>13200</v>
      </c>
      <c r="C1189" s="62" t="s">
        <v>2260</v>
      </c>
      <c r="D1189" s="62" t="s">
        <v>12010</v>
      </c>
      <c r="E1189" s="64">
        <v>23.29</v>
      </c>
      <c r="F1189" s="62" t="s">
        <v>12011</v>
      </c>
    </row>
    <row r="1190" spans="1:6" ht="27" x14ac:dyDescent="0.25">
      <c r="A1190" s="62">
        <v>96009</v>
      </c>
      <c r="B1190" s="63" t="s">
        <v>13201</v>
      </c>
      <c r="C1190" s="62" t="s">
        <v>2260</v>
      </c>
      <c r="D1190" s="62" t="s">
        <v>12010</v>
      </c>
      <c r="E1190" s="64">
        <v>3.22</v>
      </c>
      <c r="F1190" s="62" t="s">
        <v>12011</v>
      </c>
    </row>
    <row r="1191" spans="1:6" ht="27" x14ac:dyDescent="0.25">
      <c r="A1191" s="62">
        <v>96011</v>
      </c>
      <c r="B1191" s="63" t="s">
        <v>13202</v>
      </c>
      <c r="C1191" s="62" t="s">
        <v>2260</v>
      </c>
      <c r="D1191" s="62" t="s">
        <v>12010</v>
      </c>
      <c r="E1191" s="64">
        <v>25.48</v>
      </c>
      <c r="F1191" s="62" t="s">
        <v>12011</v>
      </c>
    </row>
    <row r="1192" spans="1:6" ht="40.5" x14ac:dyDescent="0.25">
      <c r="A1192" s="62">
        <v>96012</v>
      </c>
      <c r="B1192" s="63" t="s">
        <v>13203</v>
      </c>
      <c r="C1192" s="62" t="s">
        <v>2260</v>
      </c>
      <c r="D1192" s="62" t="s">
        <v>12379</v>
      </c>
      <c r="E1192" s="64">
        <v>104.71</v>
      </c>
      <c r="F1192" s="62" t="s">
        <v>12011</v>
      </c>
    </row>
    <row r="1193" spans="1:6" ht="27" x14ac:dyDescent="0.25">
      <c r="A1193" s="62">
        <v>96015</v>
      </c>
      <c r="B1193" s="63" t="s">
        <v>13204</v>
      </c>
      <c r="C1193" s="62" t="s">
        <v>2260</v>
      </c>
      <c r="D1193" s="62" t="s">
        <v>12010</v>
      </c>
      <c r="E1193" s="64">
        <v>23.03</v>
      </c>
      <c r="F1193" s="62" t="s">
        <v>12011</v>
      </c>
    </row>
    <row r="1194" spans="1:6" ht="27" x14ac:dyDescent="0.25">
      <c r="A1194" s="62">
        <v>96016</v>
      </c>
      <c r="B1194" s="63" t="s">
        <v>13205</v>
      </c>
      <c r="C1194" s="62" t="s">
        <v>2260</v>
      </c>
      <c r="D1194" s="62" t="s">
        <v>12010</v>
      </c>
      <c r="E1194" s="64">
        <v>3.18</v>
      </c>
      <c r="F1194" s="62" t="s">
        <v>12011</v>
      </c>
    </row>
    <row r="1195" spans="1:6" ht="27" x14ac:dyDescent="0.25">
      <c r="A1195" s="62">
        <v>96018</v>
      </c>
      <c r="B1195" s="63" t="s">
        <v>13206</v>
      </c>
      <c r="C1195" s="62" t="s">
        <v>2260</v>
      </c>
      <c r="D1195" s="62" t="s">
        <v>12010</v>
      </c>
      <c r="E1195" s="64">
        <v>25.2</v>
      </c>
      <c r="F1195" s="62" t="s">
        <v>12011</v>
      </c>
    </row>
    <row r="1196" spans="1:6" ht="27" x14ac:dyDescent="0.25">
      <c r="A1196" s="62">
        <v>96019</v>
      </c>
      <c r="B1196" s="63" t="s">
        <v>13207</v>
      </c>
      <c r="C1196" s="62" t="s">
        <v>2260</v>
      </c>
      <c r="D1196" s="62" t="s">
        <v>12379</v>
      </c>
      <c r="E1196" s="64">
        <v>186.17</v>
      </c>
      <c r="F1196" s="62" t="s">
        <v>12011</v>
      </c>
    </row>
    <row r="1197" spans="1:6" ht="27" x14ac:dyDescent="0.25">
      <c r="A1197" s="62">
        <v>96023</v>
      </c>
      <c r="B1197" s="63" t="s">
        <v>13208</v>
      </c>
      <c r="C1197" s="62" t="s">
        <v>2260</v>
      </c>
      <c r="D1197" s="62" t="s">
        <v>12010</v>
      </c>
      <c r="E1197" s="64">
        <v>18.03</v>
      </c>
      <c r="F1197" s="62" t="s">
        <v>12011</v>
      </c>
    </row>
    <row r="1198" spans="1:6" ht="27" x14ac:dyDescent="0.25">
      <c r="A1198" s="62">
        <v>96024</v>
      </c>
      <c r="B1198" s="63" t="s">
        <v>13209</v>
      </c>
      <c r="C1198" s="62" t="s">
        <v>2260</v>
      </c>
      <c r="D1198" s="62" t="s">
        <v>12010</v>
      </c>
      <c r="E1198" s="64">
        <v>2.4900000000000002</v>
      </c>
      <c r="F1198" s="62" t="s">
        <v>12011</v>
      </c>
    </row>
    <row r="1199" spans="1:6" ht="27" x14ac:dyDescent="0.25">
      <c r="A1199" s="62">
        <v>96026</v>
      </c>
      <c r="B1199" s="63" t="s">
        <v>13210</v>
      </c>
      <c r="C1199" s="62" t="s">
        <v>2260</v>
      </c>
      <c r="D1199" s="62" t="s">
        <v>12010</v>
      </c>
      <c r="E1199" s="64">
        <v>19.73</v>
      </c>
      <c r="F1199" s="62" t="s">
        <v>12011</v>
      </c>
    </row>
    <row r="1200" spans="1:6" ht="27" x14ac:dyDescent="0.25">
      <c r="A1200" s="62">
        <v>96027</v>
      </c>
      <c r="B1200" s="63" t="s">
        <v>13211</v>
      </c>
      <c r="C1200" s="62" t="s">
        <v>2260</v>
      </c>
      <c r="D1200" s="62" t="s">
        <v>12379</v>
      </c>
      <c r="E1200" s="64">
        <v>129.72</v>
      </c>
      <c r="F1200" s="62" t="s">
        <v>12011</v>
      </c>
    </row>
    <row r="1201" spans="1:6" ht="40.5" x14ac:dyDescent="0.25">
      <c r="A1201" s="62">
        <v>96030</v>
      </c>
      <c r="B1201" s="63" t="s">
        <v>13212</v>
      </c>
      <c r="C1201" s="62" t="s">
        <v>2260</v>
      </c>
      <c r="D1201" s="62" t="s">
        <v>12010</v>
      </c>
      <c r="E1201" s="64">
        <v>28.28</v>
      </c>
      <c r="F1201" s="62" t="s">
        <v>12011</v>
      </c>
    </row>
    <row r="1202" spans="1:6" ht="40.5" x14ac:dyDescent="0.25">
      <c r="A1202" s="62">
        <v>96031</v>
      </c>
      <c r="B1202" s="63" t="s">
        <v>13213</v>
      </c>
      <c r="C1202" s="62" t="s">
        <v>2260</v>
      </c>
      <c r="D1202" s="62" t="s">
        <v>12010</v>
      </c>
      <c r="E1202" s="64">
        <v>5.35</v>
      </c>
      <c r="F1202" s="62" t="s">
        <v>12011</v>
      </c>
    </row>
    <row r="1203" spans="1:6" ht="40.5" x14ac:dyDescent="0.25">
      <c r="A1203" s="62">
        <v>96032</v>
      </c>
      <c r="B1203" s="63" t="s">
        <v>13214</v>
      </c>
      <c r="C1203" s="62" t="s">
        <v>2260</v>
      </c>
      <c r="D1203" s="62" t="s">
        <v>12010</v>
      </c>
      <c r="E1203" s="64">
        <v>4.2300000000000004</v>
      </c>
      <c r="F1203" s="62" t="s">
        <v>12011</v>
      </c>
    </row>
    <row r="1204" spans="1:6" ht="40.5" x14ac:dyDescent="0.25">
      <c r="A1204" s="62">
        <v>96033</v>
      </c>
      <c r="B1204" s="63" t="s">
        <v>13215</v>
      </c>
      <c r="C1204" s="62" t="s">
        <v>2260</v>
      </c>
      <c r="D1204" s="62" t="s">
        <v>12010</v>
      </c>
      <c r="E1204" s="64">
        <v>47.82</v>
      </c>
      <c r="F1204" s="62" t="s">
        <v>12011</v>
      </c>
    </row>
    <row r="1205" spans="1:6" ht="40.5" x14ac:dyDescent="0.25">
      <c r="A1205" s="62">
        <v>96034</v>
      </c>
      <c r="B1205" s="63" t="s">
        <v>13216</v>
      </c>
      <c r="C1205" s="62" t="s">
        <v>2260</v>
      </c>
      <c r="D1205" s="62" t="s">
        <v>12379</v>
      </c>
      <c r="E1205" s="64">
        <v>153.57</v>
      </c>
      <c r="F1205" s="62" t="s">
        <v>12011</v>
      </c>
    </row>
    <row r="1206" spans="1:6" ht="27" x14ac:dyDescent="0.25">
      <c r="A1206" s="62">
        <v>96053</v>
      </c>
      <c r="B1206" s="63" t="s">
        <v>13217</v>
      </c>
      <c r="C1206" s="62" t="s">
        <v>2260</v>
      </c>
      <c r="D1206" s="62" t="s">
        <v>12010</v>
      </c>
      <c r="E1206" s="64">
        <v>18.29</v>
      </c>
      <c r="F1206" s="62" t="s">
        <v>12011</v>
      </c>
    </row>
    <row r="1207" spans="1:6" ht="40.5" x14ac:dyDescent="0.25">
      <c r="A1207" s="62">
        <v>96054</v>
      </c>
      <c r="B1207" s="63" t="s">
        <v>13218</v>
      </c>
      <c r="C1207" s="62" t="s">
        <v>2260</v>
      </c>
      <c r="D1207" s="62" t="s">
        <v>12010</v>
      </c>
      <c r="E1207" s="64">
        <v>25.26</v>
      </c>
      <c r="F1207" s="62" t="s">
        <v>12011</v>
      </c>
    </row>
    <row r="1208" spans="1:6" ht="27" x14ac:dyDescent="0.25">
      <c r="A1208" s="62">
        <v>96055</v>
      </c>
      <c r="B1208" s="63" t="s">
        <v>13219</v>
      </c>
      <c r="C1208" s="62" t="s">
        <v>2260</v>
      </c>
      <c r="D1208" s="62" t="s">
        <v>12010</v>
      </c>
      <c r="E1208" s="64">
        <v>2.5299999999999998</v>
      </c>
      <c r="F1208" s="62" t="s">
        <v>12011</v>
      </c>
    </row>
    <row r="1209" spans="1:6" ht="27" x14ac:dyDescent="0.25">
      <c r="A1209" s="62">
        <v>96056</v>
      </c>
      <c r="B1209" s="63" t="s">
        <v>13220</v>
      </c>
      <c r="C1209" s="62" t="s">
        <v>2260</v>
      </c>
      <c r="D1209" s="62" t="s">
        <v>12010</v>
      </c>
      <c r="E1209" s="64">
        <v>20.010000000000002</v>
      </c>
      <c r="F1209" s="62" t="s">
        <v>12011</v>
      </c>
    </row>
    <row r="1210" spans="1:6" ht="40.5" x14ac:dyDescent="0.25">
      <c r="A1210" s="62">
        <v>96057</v>
      </c>
      <c r="B1210" s="63" t="s">
        <v>13221</v>
      </c>
      <c r="C1210" s="62" t="s">
        <v>2260</v>
      </c>
      <c r="D1210" s="62" t="s">
        <v>12379</v>
      </c>
      <c r="E1210" s="64">
        <v>72.959999999999994</v>
      </c>
      <c r="F1210" s="62" t="s">
        <v>12011</v>
      </c>
    </row>
    <row r="1211" spans="1:6" ht="40.5" x14ac:dyDescent="0.25">
      <c r="A1211" s="62">
        <v>96060</v>
      </c>
      <c r="B1211" s="63" t="s">
        <v>13222</v>
      </c>
      <c r="C1211" s="62" t="s">
        <v>2260</v>
      </c>
      <c r="D1211" s="62" t="s">
        <v>12010</v>
      </c>
      <c r="E1211" s="64">
        <v>2.5499999999999998</v>
      </c>
      <c r="F1211" s="62" t="s">
        <v>12011</v>
      </c>
    </row>
    <row r="1212" spans="1:6" ht="40.5" x14ac:dyDescent="0.25">
      <c r="A1212" s="62">
        <v>96061</v>
      </c>
      <c r="B1212" s="63" t="s">
        <v>13223</v>
      </c>
      <c r="C1212" s="62" t="s">
        <v>2260</v>
      </c>
      <c r="D1212" s="62" t="s">
        <v>12010</v>
      </c>
      <c r="E1212" s="64">
        <v>31.58</v>
      </c>
      <c r="F1212" s="62" t="s">
        <v>12011</v>
      </c>
    </row>
    <row r="1213" spans="1:6" ht="40.5" x14ac:dyDescent="0.25">
      <c r="A1213" s="62">
        <v>96062</v>
      </c>
      <c r="B1213" s="63" t="s">
        <v>13224</v>
      </c>
      <c r="C1213" s="62" t="s">
        <v>2260</v>
      </c>
      <c r="D1213" s="62" t="s">
        <v>12379</v>
      </c>
      <c r="E1213" s="64">
        <v>43.15</v>
      </c>
      <c r="F1213" s="62" t="s">
        <v>12011</v>
      </c>
    </row>
    <row r="1214" spans="1:6" ht="27" x14ac:dyDescent="0.25">
      <c r="A1214" s="62">
        <v>96241</v>
      </c>
      <c r="B1214" s="63" t="s">
        <v>13225</v>
      </c>
      <c r="C1214" s="62" t="s">
        <v>2260</v>
      </c>
      <c r="D1214" s="62" t="s">
        <v>12010</v>
      </c>
      <c r="E1214" s="64">
        <v>19.55</v>
      </c>
      <c r="F1214" s="62" t="s">
        <v>12011</v>
      </c>
    </row>
    <row r="1215" spans="1:6" ht="27" x14ac:dyDescent="0.25">
      <c r="A1215" s="62">
        <v>96242</v>
      </c>
      <c r="B1215" s="63" t="s">
        <v>13226</v>
      </c>
      <c r="C1215" s="62" t="s">
        <v>2260</v>
      </c>
      <c r="D1215" s="62" t="s">
        <v>12010</v>
      </c>
      <c r="E1215" s="64">
        <v>2.65</v>
      </c>
      <c r="F1215" s="62" t="s">
        <v>12011</v>
      </c>
    </row>
    <row r="1216" spans="1:6" ht="27" x14ac:dyDescent="0.25">
      <c r="A1216" s="62">
        <v>96243</v>
      </c>
      <c r="B1216" s="63" t="s">
        <v>13227</v>
      </c>
      <c r="C1216" s="62" t="s">
        <v>2260</v>
      </c>
      <c r="D1216" s="62" t="s">
        <v>12010</v>
      </c>
      <c r="E1216" s="64">
        <v>24.43</v>
      </c>
      <c r="F1216" s="62" t="s">
        <v>12011</v>
      </c>
    </row>
    <row r="1217" spans="1:6" ht="40.5" x14ac:dyDescent="0.25">
      <c r="A1217" s="62">
        <v>96244</v>
      </c>
      <c r="B1217" s="63" t="s">
        <v>13228</v>
      </c>
      <c r="C1217" s="62" t="s">
        <v>2260</v>
      </c>
      <c r="D1217" s="62" t="s">
        <v>12379</v>
      </c>
      <c r="E1217" s="64">
        <v>18.850000000000001</v>
      </c>
      <c r="F1217" s="62" t="s">
        <v>12011</v>
      </c>
    </row>
    <row r="1218" spans="1:6" ht="40.5" x14ac:dyDescent="0.25">
      <c r="A1218" s="62">
        <v>96301</v>
      </c>
      <c r="B1218" s="63" t="s">
        <v>13229</v>
      </c>
      <c r="C1218" s="62" t="s">
        <v>2260</v>
      </c>
      <c r="D1218" s="62" t="s">
        <v>12379</v>
      </c>
      <c r="E1218" s="64">
        <v>53.2</v>
      </c>
      <c r="F1218" s="62" t="s">
        <v>12011</v>
      </c>
    </row>
    <row r="1219" spans="1:6" ht="40.5" x14ac:dyDescent="0.25">
      <c r="A1219" s="62">
        <v>96457</v>
      </c>
      <c r="B1219" s="63" t="s">
        <v>13230</v>
      </c>
      <c r="C1219" s="62" t="s">
        <v>2260</v>
      </c>
      <c r="D1219" s="62" t="s">
        <v>12379</v>
      </c>
      <c r="E1219" s="64">
        <v>69.14</v>
      </c>
      <c r="F1219" s="62" t="s">
        <v>12011</v>
      </c>
    </row>
    <row r="1220" spans="1:6" ht="40.5" x14ac:dyDescent="0.25">
      <c r="A1220" s="62">
        <v>96458</v>
      </c>
      <c r="B1220" s="63" t="s">
        <v>13231</v>
      </c>
      <c r="C1220" s="62" t="s">
        <v>2260</v>
      </c>
      <c r="D1220" s="62" t="s">
        <v>12010</v>
      </c>
      <c r="E1220" s="64">
        <v>64.599999999999994</v>
      </c>
      <c r="F1220" s="62" t="s">
        <v>12011</v>
      </c>
    </row>
    <row r="1221" spans="1:6" ht="40.5" x14ac:dyDescent="0.25">
      <c r="A1221" s="62">
        <v>96459</v>
      </c>
      <c r="B1221" s="63" t="s">
        <v>13232</v>
      </c>
      <c r="C1221" s="62" t="s">
        <v>2260</v>
      </c>
      <c r="D1221" s="62" t="s">
        <v>12010</v>
      </c>
      <c r="E1221" s="64">
        <v>7.16</v>
      </c>
      <c r="F1221" s="62" t="s">
        <v>12011</v>
      </c>
    </row>
    <row r="1222" spans="1:6" ht="40.5" x14ac:dyDescent="0.25">
      <c r="A1222" s="62">
        <v>96460</v>
      </c>
      <c r="B1222" s="63" t="s">
        <v>13233</v>
      </c>
      <c r="C1222" s="62" t="s">
        <v>2260</v>
      </c>
      <c r="D1222" s="62" t="s">
        <v>12010</v>
      </c>
      <c r="E1222" s="64">
        <v>51.62</v>
      </c>
      <c r="F1222" s="62" t="s">
        <v>12011</v>
      </c>
    </row>
    <row r="1223" spans="1:6" ht="40.5" x14ac:dyDescent="0.25">
      <c r="A1223" s="62">
        <v>98760</v>
      </c>
      <c r="B1223" s="63" t="s">
        <v>13234</v>
      </c>
      <c r="C1223" s="62" t="s">
        <v>2260</v>
      </c>
      <c r="D1223" s="62" t="s">
        <v>12379</v>
      </c>
      <c r="E1223" s="64">
        <v>0.05</v>
      </c>
      <c r="F1223" s="62" t="s">
        <v>12011</v>
      </c>
    </row>
    <row r="1224" spans="1:6" ht="40.5" x14ac:dyDescent="0.25">
      <c r="A1224" s="62">
        <v>98761</v>
      </c>
      <c r="B1224" s="63" t="s">
        <v>13235</v>
      </c>
      <c r="C1224" s="62" t="s">
        <v>2260</v>
      </c>
      <c r="D1224" s="62" t="s">
        <v>12379</v>
      </c>
      <c r="E1224" s="64">
        <v>0</v>
      </c>
      <c r="F1224" s="62" t="s">
        <v>12011</v>
      </c>
    </row>
    <row r="1225" spans="1:6" ht="40.5" x14ac:dyDescent="0.25">
      <c r="A1225" s="62">
        <v>98762</v>
      </c>
      <c r="B1225" s="63" t="s">
        <v>13236</v>
      </c>
      <c r="C1225" s="62" t="s">
        <v>2260</v>
      </c>
      <c r="D1225" s="62" t="s">
        <v>12379</v>
      </c>
      <c r="E1225" s="64">
        <v>0.06</v>
      </c>
      <c r="F1225" s="62" t="s">
        <v>12011</v>
      </c>
    </row>
    <row r="1226" spans="1:6" ht="40.5" x14ac:dyDescent="0.25">
      <c r="A1226" s="62">
        <v>98763</v>
      </c>
      <c r="B1226" s="63" t="s">
        <v>13237</v>
      </c>
      <c r="C1226" s="62" t="s">
        <v>2260</v>
      </c>
      <c r="D1226" s="62" t="s">
        <v>12010</v>
      </c>
      <c r="E1226" s="64">
        <v>3.21</v>
      </c>
      <c r="F1226" s="62" t="s">
        <v>12011</v>
      </c>
    </row>
    <row r="1227" spans="1:6" ht="40.5" x14ac:dyDescent="0.25">
      <c r="A1227" s="62">
        <v>99829</v>
      </c>
      <c r="B1227" s="63" t="s">
        <v>13238</v>
      </c>
      <c r="C1227" s="62" t="s">
        <v>2260</v>
      </c>
      <c r="D1227" s="62" t="s">
        <v>12379</v>
      </c>
      <c r="E1227" s="64">
        <v>0.17</v>
      </c>
      <c r="F1227" s="62" t="s">
        <v>12011</v>
      </c>
    </row>
    <row r="1228" spans="1:6" ht="40.5" x14ac:dyDescent="0.25">
      <c r="A1228" s="62">
        <v>99830</v>
      </c>
      <c r="B1228" s="63" t="s">
        <v>13239</v>
      </c>
      <c r="C1228" s="62" t="s">
        <v>2260</v>
      </c>
      <c r="D1228" s="62" t="s">
        <v>12379</v>
      </c>
      <c r="E1228" s="64">
        <v>0.01</v>
      </c>
      <c r="F1228" s="62" t="s">
        <v>12011</v>
      </c>
    </row>
    <row r="1229" spans="1:6" ht="40.5" x14ac:dyDescent="0.25">
      <c r="A1229" s="62">
        <v>99831</v>
      </c>
      <c r="B1229" s="63" t="s">
        <v>13240</v>
      </c>
      <c r="C1229" s="62" t="s">
        <v>2260</v>
      </c>
      <c r="D1229" s="62" t="s">
        <v>12379</v>
      </c>
      <c r="E1229" s="64">
        <v>0.21</v>
      </c>
      <c r="F1229" s="62" t="s">
        <v>12011</v>
      </c>
    </row>
    <row r="1230" spans="1:6" ht="40.5" x14ac:dyDescent="0.25">
      <c r="A1230" s="62">
        <v>99832</v>
      </c>
      <c r="B1230" s="63" t="s">
        <v>13241</v>
      </c>
      <c r="C1230" s="62" t="s">
        <v>2260</v>
      </c>
      <c r="D1230" s="62" t="s">
        <v>12010</v>
      </c>
      <c r="E1230" s="64">
        <v>3.09</v>
      </c>
      <c r="F1230" s="62" t="s">
        <v>12011</v>
      </c>
    </row>
    <row r="1231" spans="1:6" ht="27" x14ac:dyDescent="0.25">
      <c r="A1231" s="62">
        <v>100637</v>
      </c>
      <c r="B1231" s="63" t="s">
        <v>13242</v>
      </c>
      <c r="C1231" s="62" t="s">
        <v>2260</v>
      </c>
      <c r="D1231" s="62" t="s">
        <v>12010</v>
      </c>
      <c r="E1231" s="64">
        <v>132.9</v>
      </c>
      <c r="F1231" s="62" t="s">
        <v>12011</v>
      </c>
    </row>
    <row r="1232" spans="1:6" ht="27" x14ac:dyDescent="0.25">
      <c r="A1232" s="62">
        <v>100638</v>
      </c>
      <c r="B1232" s="63" t="s">
        <v>13243</v>
      </c>
      <c r="C1232" s="62" t="s">
        <v>2260</v>
      </c>
      <c r="D1232" s="62" t="s">
        <v>12010</v>
      </c>
      <c r="E1232" s="64">
        <v>23.92</v>
      </c>
      <c r="F1232" s="62" t="s">
        <v>12011</v>
      </c>
    </row>
    <row r="1233" spans="1:6" ht="27" x14ac:dyDescent="0.25">
      <c r="A1233" s="62">
        <v>100639</v>
      </c>
      <c r="B1233" s="63" t="s">
        <v>13244</v>
      </c>
      <c r="C1233" s="62" t="s">
        <v>2260</v>
      </c>
      <c r="D1233" s="62" t="s">
        <v>12010</v>
      </c>
      <c r="E1233" s="64">
        <v>213.64</v>
      </c>
      <c r="F1233" s="62" t="s">
        <v>12011</v>
      </c>
    </row>
    <row r="1234" spans="1:6" ht="27" x14ac:dyDescent="0.25">
      <c r="A1234" s="62">
        <v>100640</v>
      </c>
      <c r="B1234" s="63" t="s">
        <v>13245</v>
      </c>
      <c r="C1234" s="62" t="s">
        <v>2260</v>
      </c>
      <c r="D1234" s="62" t="s">
        <v>12010</v>
      </c>
      <c r="E1234" s="64">
        <v>166.6</v>
      </c>
      <c r="F1234" s="62" t="s">
        <v>12011</v>
      </c>
    </row>
    <row r="1235" spans="1:6" ht="27" x14ac:dyDescent="0.25">
      <c r="A1235" s="62">
        <v>100643</v>
      </c>
      <c r="B1235" s="63" t="s">
        <v>13246</v>
      </c>
      <c r="C1235" s="62" t="s">
        <v>2260</v>
      </c>
      <c r="D1235" s="62" t="s">
        <v>12010</v>
      </c>
      <c r="E1235" s="64">
        <v>349.93</v>
      </c>
      <c r="F1235" s="62" t="s">
        <v>12011</v>
      </c>
    </row>
    <row r="1236" spans="1:6" ht="27" x14ac:dyDescent="0.25">
      <c r="A1236" s="62">
        <v>100644</v>
      </c>
      <c r="B1236" s="63" t="s">
        <v>13247</v>
      </c>
      <c r="C1236" s="62" t="s">
        <v>2260</v>
      </c>
      <c r="D1236" s="62" t="s">
        <v>12010</v>
      </c>
      <c r="E1236" s="64">
        <v>62.98</v>
      </c>
      <c r="F1236" s="62" t="s">
        <v>12011</v>
      </c>
    </row>
    <row r="1237" spans="1:6" ht="27" x14ac:dyDescent="0.25">
      <c r="A1237" s="62">
        <v>100645</v>
      </c>
      <c r="B1237" s="63" t="s">
        <v>13248</v>
      </c>
      <c r="C1237" s="62" t="s">
        <v>2260</v>
      </c>
      <c r="D1237" s="62" t="s">
        <v>12010</v>
      </c>
      <c r="E1237" s="64">
        <v>562.52</v>
      </c>
      <c r="F1237" s="62" t="s">
        <v>12011</v>
      </c>
    </row>
    <row r="1238" spans="1:6" ht="27" x14ac:dyDescent="0.25">
      <c r="A1238" s="62">
        <v>100646</v>
      </c>
      <c r="B1238" s="63" t="s">
        <v>13249</v>
      </c>
      <c r="C1238" s="62" t="s">
        <v>2260</v>
      </c>
      <c r="D1238" s="62" t="s">
        <v>12010</v>
      </c>
      <c r="E1238" s="64">
        <v>238</v>
      </c>
      <c r="F1238" s="62" t="s">
        <v>12011</v>
      </c>
    </row>
    <row r="1239" spans="1:6" ht="27" x14ac:dyDescent="0.25">
      <c r="A1239" s="62">
        <v>102270</v>
      </c>
      <c r="B1239" s="63" t="s">
        <v>13250</v>
      </c>
      <c r="C1239" s="62" t="s">
        <v>2260</v>
      </c>
      <c r="D1239" s="62" t="s">
        <v>12379</v>
      </c>
      <c r="E1239" s="64">
        <v>0.49</v>
      </c>
      <c r="F1239" s="62" t="s">
        <v>12011</v>
      </c>
    </row>
    <row r="1240" spans="1:6" ht="27" x14ac:dyDescent="0.25">
      <c r="A1240" s="62">
        <v>102271</v>
      </c>
      <c r="B1240" s="63" t="s">
        <v>13251</v>
      </c>
      <c r="C1240" s="62" t="s">
        <v>2260</v>
      </c>
      <c r="D1240" s="62" t="s">
        <v>12379</v>
      </c>
      <c r="E1240" s="64">
        <v>0.05</v>
      </c>
      <c r="F1240" s="62" t="s">
        <v>12011</v>
      </c>
    </row>
    <row r="1241" spans="1:6" ht="27" x14ac:dyDescent="0.25">
      <c r="A1241" s="62">
        <v>102272</v>
      </c>
      <c r="B1241" s="63" t="s">
        <v>13252</v>
      </c>
      <c r="C1241" s="62" t="s">
        <v>2260</v>
      </c>
      <c r="D1241" s="62" t="s">
        <v>12379</v>
      </c>
      <c r="E1241" s="64">
        <v>0.61</v>
      </c>
      <c r="F1241" s="62" t="s">
        <v>12011</v>
      </c>
    </row>
    <row r="1242" spans="1:6" ht="40.5" x14ac:dyDescent="0.25">
      <c r="A1242" s="62">
        <v>102273</v>
      </c>
      <c r="B1242" s="63" t="s">
        <v>13253</v>
      </c>
      <c r="C1242" s="62" t="s">
        <v>2260</v>
      </c>
      <c r="D1242" s="62" t="s">
        <v>12010</v>
      </c>
      <c r="E1242" s="64">
        <v>1.19</v>
      </c>
      <c r="F1242" s="62" t="s">
        <v>12011</v>
      </c>
    </row>
    <row r="1243" spans="1:6" ht="27" x14ac:dyDescent="0.25">
      <c r="A1243" s="62">
        <v>102809</v>
      </c>
      <c r="B1243" s="63" t="s">
        <v>13254</v>
      </c>
      <c r="C1243" s="62" t="s">
        <v>2260</v>
      </c>
      <c r="D1243" s="62" t="s">
        <v>12379</v>
      </c>
      <c r="E1243" s="64">
        <v>18.34</v>
      </c>
      <c r="F1243" s="62" t="s">
        <v>12011</v>
      </c>
    </row>
    <row r="1244" spans="1:6" ht="54" x14ac:dyDescent="0.25">
      <c r="A1244" s="62">
        <v>102815</v>
      </c>
      <c r="B1244" s="63" t="s">
        <v>13255</v>
      </c>
      <c r="C1244" s="62" t="s">
        <v>2260</v>
      </c>
      <c r="D1244" s="62" t="s">
        <v>12010</v>
      </c>
      <c r="E1244" s="64">
        <v>2.38</v>
      </c>
      <c r="F1244" s="62" t="s">
        <v>12011</v>
      </c>
    </row>
    <row r="1245" spans="1:6" ht="40.5" x14ac:dyDescent="0.25">
      <c r="A1245" s="62">
        <v>102826</v>
      </c>
      <c r="B1245" s="63" t="s">
        <v>13256</v>
      </c>
      <c r="C1245" s="62" t="s">
        <v>2260</v>
      </c>
      <c r="D1245" s="62" t="s">
        <v>12010</v>
      </c>
      <c r="E1245" s="64">
        <v>4.46</v>
      </c>
      <c r="F1245" s="62" t="s">
        <v>12011</v>
      </c>
    </row>
    <row r="1246" spans="1:6" ht="40.5" x14ac:dyDescent="0.25">
      <c r="A1246" s="62">
        <v>102832</v>
      </c>
      <c r="B1246" s="63" t="s">
        <v>13257</v>
      </c>
      <c r="C1246" s="62" t="s">
        <v>2260</v>
      </c>
      <c r="D1246" s="62" t="s">
        <v>12010</v>
      </c>
      <c r="E1246" s="64">
        <v>5.95</v>
      </c>
      <c r="F1246" s="62" t="s">
        <v>12011</v>
      </c>
    </row>
    <row r="1247" spans="1:6" ht="40.5" x14ac:dyDescent="0.25">
      <c r="A1247" s="62">
        <v>102843</v>
      </c>
      <c r="B1247" s="63" t="s">
        <v>13258</v>
      </c>
      <c r="C1247" s="62" t="s">
        <v>2260</v>
      </c>
      <c r="D1247" s="62" t="s">
        <v>12379</v>
      </c>
      <c r="E1247" s="64">
        <v>145.80000000000001</v>
      </c>
      <c r="F1247" s="62" t="s">
        <v>12011</v>
      </c>
    </row>
    <row r="1248" spans="1:6" ht="27" x14ac:dyDescent="0.25">
      <c r="A1248" s="62">
        <v>102849</v>
      </c>
      <c r="B1248" s="63" t="s">
        <v>13259</v>
      </c>
      <c r="C1248" s="62" t="s">
        <v>2260</v>
      </c>
      <c r="D1248" s="62" t="s">
        <v>12379</v>
      </c>
      <c r="E1248" s="64">
        <v>71.28</v>
      </c>
      <c r="F1248" s="62" t="s">
        <v>12011</v>
      </c>
    </row>
    <row r="1249" spans="1:6" ht="40.5" x14ac:dyDescent="0.25">
      <c r="A1249" s="62">
        <v>102855</v>
      </c>
      <c r="B1249" s="63" t="s">
        <v>13260</v>
      </c>
      <c r="C1249" s="62" t="s">
        <v>2260</v>
      </c>
      <c r="D1249" s="62" t="s">
        <v>12379</v>
      </c>
      <c r="E1249" s="64">
        <v>71.28</v>
      </c>
      <c r="F1249" s="62" t="s">
        <v>12011</v>
      </c>
    </row>
    <row r="1250" spans="1:6" ht="40.5" x14ac:dyDescent="0.25">
      <c r="A1250" s="62">
        <v>102861</v>
      </c>
      <c r="B1250" s="63" t="s">
        <v>13261</v>
      </c>
      <c r="C1250" s="62" t="s">
        <v>2260</v>
      </c>
      <c r="D1250" s="62" t="s">
        <v>12010</v>
      </c>
      <c r="E1250" s="64">
        <v>0.87</v>
      </c>
      <c r="F1250" s="62" t="s">
        <v>12011</v>
      </c>
    </row>
    <row r="1251" spans="1:6" ht="27" x14ac:dyDescent="0.25">
      <c r="A1251" s="62">
        <v>102867</v>
      </c>
      <c r="B1251" s="63" t="s">
        <v>13262</v>
      </c>
      <c r="C1251" s="62" t="s">
        <v>2260</v>
      </c>
      <c r="D1251" s="62" t="s">
        <v>12010</v>
      </c>
      <c r="E1251" s="64">
        <v>0.47</v>
      </c>
      <c r="F1251" s="62" t="s">
        <v>12011</v>
      </c>
    </row>
    <row r="1252" spans="1:6" ht="40.5" x14ac:dyDescent="0.25">
      <c r="A1252" s="62">
        <v>102873</v>
      </c>
      <c r="B1252" s="63" t="s">
        <v>13263</v>
      </c>
      <c r="C1252" s="62" t="s">
        <v>2260</v>
      </c>
      <c r="D1252" s="62" t="s">
        <v>12379</v>
      </c>
      <c r="E1252" s="64">
        <v>129.53</v>
      </c>
      <c r="F1252" s="62" t="s">
        <v>12011</v>
      </c>
    </row>
    <row r="1253" spans="1:6" ht="40.5" x14ac:dyDescent="0.25">
      <c r="A1253" s="62">
        <v>102879</v>
      </c>
      <c r="B1253" s="63" t="s">
        <v>13264</v>
      </c>
      <c r="C1253" s="62" t="s">
        <v>2260</v>
      </c>
      <c r="D1253" s="62" t="s">
        <v>12379</v>
      </c>
      <c r="E1253" s="64">
        <v>194.4</v>
      </c>
      <c r="F1253" s="62" t="s">
        <v>12011</v>
      </c>
    </row>
    <row r="1254" spans="1:6" x14ac:dyDescent="0.25">
      <c r="A1254" s="62">
        <v>102885</v>
      </c>
      <c r="B1254" s="63" t="s">
        <v>13265</v>
      </c>
      <c r="C1254" s="62" t="s">
        <v>2260</v>
      </c>
      <c r="D1254" s="62" t="s">
        <v>12010</v>
      </c>
      <c r="E1254" s="64">
        <v>0.89</v>
      </c>
      <c r="F1254" s="62" t="s">
        <v>12011</v>
      </c>
    </row>
    <row r="1255" spans="1:6" ht="27" x14ac:dyDescent="0.25">
      <c r="A1255" s="62">
        <v>102891</v>
      </c>
      <c r="B1255" s="63" t="s">
        <v>13266</v>
      </c>
      <c r="C1255" s="62" t="s">
        <v>2260</v>
      </c>
      <c r="D1255" s="62" t="s">
        <v>12010</v>
      </c>
      <c r="E1255" s="64">
        <v>0.89</v>
      </c>
      <c r="F1255" s="62" t="s">
        <v>12011</v>
      </c>
    </row>
    <row r="1256" spans="1:6" ht="54" x14ac:dyDescent="0.25">
      <c r="A1256" s="62">
        <v>102897</v>
      </c>
      <c r="B1256" s="63" t="s">
        <v>13267</v>
      </c>
      <c r="C1256" s="62" t="s">
        <v>2260</v>
      </c>
      <c r="D1256" s="62" t="s">
        <v>12379</v>
      </c>
      <c r="E1256" s="64">
        <v>97.39</v>
      </c>
      <c r="F1256" s="62" t="s">
        <v>12011</v>
      </c>
    </row>
    <row r="1257" spans="1:6" ht="40.5" x14ac:dyDescent="0.25">
      <c r="A1257" s="62">
        <v>102903</v>
      </c>
      <c r="B1257" s="63" t="s">
        <v>13268</v>
      </c>
      <c r="C1257" s="62" t="s">
        <v>2260</v>
      </c>
      <c r="D1257" s="62" t="s">
        <v>12379</v>
      </c>
      <c r="E1257" s="64">
        <v>12.63</v>
      </c>
      <c r="F1257" s="62" t="s">
        <v>12011</v>
      </c>
    </row>
    <row r="1258" spans="1:6" ht="27" x14ac:dyDescent="0.25">
      <c r="A1258" s="62">
        <v>102909</v>
      </c>
      <c r="B1258" s="63" t="s">
        <v>13269</v>
      </c>
      <c r="C1258" s="62" t="s">
        <v>2260</v>
      </c>
      <c r="D1258" s="62" t="s">
        <v>12010</v>
      </c>
      <c r="E1258" s="64">
        <v>68.42</v>
      </c>
      <c r="F1258" s="62" t="s">
        <v>12011</v>
      </c>
    </row>
    <row r="1259" spans="1:6" ht="27" x14ac:dyDescent="0.25">
      <c r="A1259" s="62">
        <v>102915</v>
      </c>
      <c r="B1259" s="63" t="s">
        <v>13270</v>
      </c>
      <c r="C1259" s="62" t="s">
        <v>2260</v>
      </c>
      <c r="D1259" s="62" t="s">
        <v>12010</v>
      </c>
      <c r="E1259" s="64">
        <v>0.44</v>
      </c>
      <c r="F1259" s="62" t="s">
        <v>12011</v>
      </c>
    </row>
    <row r="1260" spans="1:6" ht="54" x14ac:dyDescent="0.25">
      <c r="A1260" s="62">
        <v>102927</v>
      </c>
      <c r="B1260" s="63" t="s">
        <v>13271</v>
      </c>
      <c r="C1260" s="62" t="s">
        <v>2260</v>
      </c>
      <c r="D1260" s="62" t="s">
        <v>12010</v>
      </c>
      <c r="E1260" s="64">
        <v>0.65</v>
      </c>
      <c r="F1260" s="62" t="s">
        <v>12011</v>
      </c>
    </row>
    <row r="1261" spans="1:6" ht="67.5" x14ac:dyDescent="0.25">
      <c r="A1261" s="62">
        <v>102933</v>
      </c>
      <c r="B1261" s="63" t="s">
        <v>13272</v>
      </c>
      <c r="C1261" s="62" t="s">
        <v>2260</v>
      </c>
      <c r="D1261" s="62" t="s">
        <v>12010</v>
      </c>
      <c r="E1261" s="64">
        <v>0.65</v>
      </c>
      <c r="F1261" s="62" t="s">
        <v>12011</v>
      </c>
    </row>
    <row r="1262" spans="1:6" ht="27" x14ac:dyDescent="0.25">
      <c r="A1262" s="62">
        <v>102939</v>
      </c>
      <c r="B1262" s="63" t="s">
        <v>13273</v>
      </c>
      <c r="C1262" s="62" t="s">
        <v>2260</v>
      </c>
      <c r="D1262" s="62" t="s">
        <v>12010</v>
      </c>
      <c r="E1262" s="64">
        <v>6.54</v>
      </c>
      <c r="F1262" s="62" t="s">
        <v>12011</v>
      </c>
    </row>
    <row r="1263" spans="1:6" ht="40.5" x14ac:dyDescent="0.25">
      <c r="A1263" s="62">
        <v>102945</v>
      </c>
      <c r="B1263" s="63" t="s">
        <v>13274</v>
      </c>
      <c r="C1263" s="62" t="s">
        <v>2260</v>
      </c>
      <c r="D1263" s="62" t="s">
        <v>12010</v>
      </c>
      <c r="E1263" s="64">
        <v>0.01</v>
      </c>
      <c r="F1263" s="62" t="s">
        <v>12011</v>
      </c>
    </row>
    <row r="1264" spans="1:6" ht="40.5" x14ac:dyDescent="0.25">
      <c r="A1264" s="62">
        <v>102951</v>
      </c>
      <c r="B1264" s="63" t="s">
        <v>13275</v>
      </c>
      <c r="C1264" s="62" t="s">
        <v>2260</v>
      </c>
      <c r="D1264" s="62" t="s">
        <v>12010</v>
      </c>
      <c r="E1264" s="64">
        <v>0.44</v>
      </c>
      <c r="F1264" s="62" t="s">
        <v>12011</v>
      </c>
    </row>
    <row r="1265" spans="1:6" ht="54" x14ac:dyDescent="0.25">
      <c r="A1265" s="62">
        <v>102957</v>
      </c>
      <c r="B1265" s="63" t="s">
        <v>13276</v>
      </c>
      <c r="C1265" s="62" t="s">
        <v>2260</v>
      </c>
      <c r="D1265" s="62" t="s">
        <v>12379</v>
      </c>
      <c r="E1265" s="64">
        <v>55.27</v>
      </c>
      <c r="F1265" s="62" t="s">
        <v>12011</v>
      </c>
    </row>
    <row r="1266" spans="1:6" ht="40.5" x14ac:dyDescent="0.25">
      <c r="A1266" s="62">
        <v>102963</v>
      </c>
      <c r="B1266" s="63" t="s">
        <v>13277</v>
      </c>
      <c r="C1266" s="62" t="s">
        <v>2260</v>
      </c>
      <c r="D1266" s="62" t="s">
        <v>12379</v>
      </c>
      <c r="E1266" s="64">
        <v>91.82</v>
      </c>
      <c r="F1266" s="62" t="s">
        <v>12011</v>
      </c>
    </row>
    <row r="1267" spans="1:6" ht="40.5" x14ac:dyDescent="0.25">
      <c r="A1267" s="62">
        <v>102969</v>
      </c>
      <c r="B1267" s="63" t="s">
        <v>13278</v>
      </c>
      <c r="C1267" s="62" t="s">
        <v>2260</v>
      </c>
      <c r="D1267" s="62" t="s">
        <v>12010</v>
      </c>
      <c r="E1267" s="64">
        <v>0.88</v>
      </c>
      <c r="F1267" s="62" t="s">
        <v>12011</v>
      </c>
    </row>
    <row r="1268" spans="1:6" ht="40.5" x14ac:dyDescent="0.25">
      <c r="A1268" s="62">
        <v>102985</v>
      </c>
      <c r="B1268" s="63" t="s">
        <v>13279</v>
      </c>
      <c r="C1268" s="62" t="s">
        <v>2260</v>
      </c>
      <c r="D1268" s="62" t="s">
        <v>12379</v>
      </c>
      <c r="E1268" s="64">
        <v>3.62</v>
      </c>
      <c r="F1268" s="62" t="s">
        <v>12011</v>
      </c>
    </row>
    <row r="1269" spans="1:6" ht="54" x14ac:dyDescent="0.25">
      <c r="A1269" s="62">
        <v>103156</v>
      </c>
      <c r="B1269" s="63" t="s">
        <v>13280</v>
      </c>
      <c r="C1269" s="62" t="s">
        <v>2260</v>
      </c>
      <c r="D1269" s="62" t="s">
        <v>12010</v>
      </c>
      <c r="E1269" s="64">
        <v>1.66</v>
      </c>
      <c r="F1269" s="62" t="s">
        <v>12011</v>
      </c>
    </row>
    <row r="1270" spans="1:6" ht="40.5" x14ac:dyDescent="0.25">
      <c r="A1270" s="62">
        <v>103162</v>
      </c>
      <c r="B1270" s="63" t="s">
        <v>13281</v>
      </c>
      <c r="C1270" s="62" t="s">
        <v>2260</v>
      </c>
      <c r="D1270" s="62" t="s">
        <v>12010</v>
      </c>
      <c r="E1270" s="64">
        <v>2.08</v>
      </c>
      <c r="F1270" s="62" t="s">
        <v>12011</v>
      </c>
    </row>
    <row r="1271" spans="1:6" ht="54" x14ac:dyDescent="0.25">
      <c r="A1271" s="62">
        <v>103168</v>
      </c>
      <c r="B1271" s="63" t="s">
        <v>13282</v>
      </c>
      <c r="C1271" s="62" t="s">
        <v>2260</v>
      </c>
      <c r="D1271" s="62" t="s">
        <v>12010</v>
      </c>
      <c r="E1271" s="64">
        <v>2.38</v>
      </c>
      <c r="F1271" s="62" t="s">
        <v>12011</v>
      </c>
    </row>
    <row r="1272" spans="1:6" ht="54" x14ac:dyDescent="0.25">
      <c r="A1272" s="62">
        <v>103174</v>
      </c>
      <c r="B1272" s="63" t="s">
        <v>13283</v>
      </c>
      <c r="C1272" s="62" t="s">
        <v>2260</v>
      </c>
      <c r="D1272" s="62" t="s">
        <v>12010</v>
      </c>
      <c r="E1272" s="64">
        <v>5.95</v>
      </c>
      <c r="F1272" s="62" t="s">
        <v>12011</v>
      </c>
    </row>
    <row r="1273" spans="1:6" ht="54" x14ac:dyDescent="0.25">
      <c r="A1273" s="62">
        <v>103180</v>
      </c>
      <c r="B1273" s="63" t="s">
        <v>13284</v>
      </c>
      <c r="C1273" s="62" t="s">
        <v>2260</v>
      </c>
      <c r="D1273" s="62" t="s">
        <v>12010</v>
      </c>
      <c r="E1273" s="64">
        <v>13.68</v>
      </c>
      <c r="F1273" s="62" t="s">
        <v>12011</v>
      </c>
    </row>
    <row r="1274" spans="1:6" ht="54" x14ac:dyDescent="0.25">
      <c r="A1274" s="62">
        <v>103223</v>
      </c>
      <c r="B1274" s="63" t="s">
        <v>13285</v>
      </c>
      <c r="C1274" s="62" t="s">
        <v>2260</v>
      </c>
      <c r="D1274" s="62" t="s">
        <v>12379</v>
      </c>
      <c r="E1274" s="64">
        <v>37.97</v>
      </c>
      <c r="F1274" s="62" t="s">
        <v>12011</v>
      </c>
    </row>
    <row r="1275" spans="1:6" ht="54" x14ac:dyDescent="0.25">
      <c r="A1275" s="62">
        <v>103229</v>
      </c>
      <c r="B1275" s="63" t="s">
        <v>13286</v>
      </c>
      <c r="C1275" s="62" t="s">
        <v>2260</v>
      </c>
      <c r="D1275" s="62" t="s">
        <v>12379</v>
      </c>
      <c r="E1275" s="64">
        <v>94.28</v>
      </c>
      <c r="F1275" s="62" t="s">
        <v>12011</v>
      </c>
    </row>
    <row r="1276" spans="1:6" ht="54" x14ac:dyDescent="0.25">
      <c r="A1276" s="62">
        <v>103235</v>
      </c>
      <c r="B1276" s="63" t="s">
        <v>13287</v>
      </c>
      <c r="C1276" s="62" t="s">
        <v>2260</v>
      </c>
      <c r="D1276" s="62" t="s">
        <v>12379</v>
      </c>
      <c r="E1276" s="64">
        <v>166.79</v>
      </c>
      <c r="F1276" s="62" t="s">
        <v>12011</v>
      </c>
    </row>
    <row r="1277" spans="1:6" ht="54" x14ac:dyDescent="0.25">
      <c r="A1277" s="62">
        <v>103241</v>
      </c>
      <c r="B1277" s="63" t="s">
        <v>13288</v>
      </c>
      <c r="C1277" s="62" t="s">
        <v>2260</v>
      </c>
      <c r="D1277" s="62" t="s">
        <v>12010</v>
      </c>
      <c r="E1277" s="64">
        <v>6.34</v>
      </c>
      <c r="F1277" s="62" t="s">
        <v>12011</v>
      </c>
    </row>
    <row r="1278" spans="1:6" ht="27" x14ac:dyDescent="0.25">
      <c r="A1278" s="62">
        <v>103660</v>
      </c>
      <c r="B1278" s="63" t="s">
        <v>13289</v>
      </c>
      <c r="C1278" s="62" t="s">
        <v>2260</v>
      </c>
      <c r="D1278" s="62" t="s">
        <v>12379</v>
      </c>
      <c r="E1278" s="64">
        <v>10.39</v>
      </c>
      <c r="F1278" s="62" t="s">
        <v>12011</v>
      </c>
    </row>
    <row r="1279" spans="1:6" ht="27" x14ac:dyDescent="0.25">
      <c r="A1279" s="62">
        <v>103666</v>
      </c>
      <c r="B1279" s="63" t="s">
        <v>13290</v>
      </c>
      <c r="C1279" s="62" t="s">
        <v>2260</v>
      </c>
      <c r="D1279" s="62" t="s">
        <v>12379</v>
      </c>
      <c r="E1279" s="64">
        <v>100.56</v>
      </c>
      <c r="F1279" s="62" t="s">
        <v>12011</v>
      </c>
    </row>
    <row r="1280" spans="1:6" ht="67.5" x14ac:dyDescent="0.25">
      <c r="A1280" s="62">
        <v>103792</v>
      </c>
      <c r="B1280" s="63" t="s">
        <v>13291</v>
      </c>
      <c r="C1280" s="62" t="s">
        <v>2260</v>
      </c>
      <c r="D1280" s="62" t="s">
        <v>12010</v>
      </c>
      <c r="E1280" s="64">
        <v>0.19</v>
      </c>
      <c r="F1280" s="62" t="s">
        <v>12011</v>
      </c>
    </row>
    <row r="1281" spans="1:6" ht="40.5" x14ac:dyDescent="0.25">
      <c r="A1281" s="62">
        <v>92259</v>
      </c>
      <c r="B1281" s="63" t="s">
        <v>13292</v>
      </c>
      <c r="C1281" s="62" t="s">
        <v>517</v>
      </c>
      <c r="D1281" s="62" t="s">
        <v>12010</v>
      </c>
      <c r="E1281" s="64">
        <v>481.92</v>
      </c>
      <c r="F1281" s="62" t="s">
        <v>12011</v>
      </c>
    </row>
    <row r="1282" spans="1:6" ht="40.5" x14ac:dyDescent="0.25">
      <c r="A1282" s="62">
        <v>92260</v>
      </c>
      <c r="B1282" s="63" t="s">
        <v>13293</v>
      </c>
      <c r="C1282" s="62" t="s">
        <v>517</v>
      </c>
      <c r="D1282" s="62" t="s">
        <v>12010</v>
      </c>
      <c r="E1282" s="64">
        <v>545.79</v>
      </c>
      <c r="F1282" s="62" t="s">
        <v>12011</v>
      </c>
    </row>
    <row r="1283" spans="1:6" ht="40.5" x14ac:dyDescent="0.25">
      <c r="A1283" s="62">
        <v>92261</v>
      </c>
      <c r="B1283" s="63" t="s">
        <v>13294</v>
      </c>
      <c r="C1283" s="62" t="s">
        <v>517</v>
      </c>
      <c r="D1283" s="62" t="s">
        <v>12010</v>
      </c>
      <c r="E1283" s="64">
        <v>607.71</v>
      </c>
      <c r="F1283" s="62" t="s">
        <v>12011</v>
      </c>
    </row>
    <row r="1284" spans="1:6" ht="40.5" x14ac:dyDescent="0.25">
      <c r="A1284" s="62">
        <v>92262</v>
      </c>
      <c r="B1284" s="63" t="s">
        <v>13295</v>
      </c>
      <c r="C1284" s="62" t="s">
        <v>517</v>
      </c>
      <c r="D1284" s="62" t="s">
        <v>12010</v>
      </c>
      <c r="E1284" s="64">
        <v>707.39</v>
      </c>
      <c r="F1284" s="62" t="s">
        <v>12011</v>
      </c>
    </row>
    <row r="1285" spans="1:6" ht="40.5" x14ac:dyDescent="0.25">
      <c r="A1285" s="62">
        <v>92539</v>
      </c>
      <c r="B1285" s="63" t="s">
        <v>13296</v>
      </c>
      <c r="C1285" s="62" t="s">
        <v>238</v>
      </c>
      <c r="D1285" s="62" t="s">
        <v>12010</v>
      </c>
      <c r="E1285" s="64">
        <v>82.59</v>
      </c>
      <c r="F1285" s="62" t="s">
        <v>12011</v>
      </c>
    </row>
    <row r="1286" spans="1:6" ht="54" x14ac:dyDescent="0.25">
      <c r="A1286" s="62">
        <v>92540</v>
      </c>
      <c r="B1286" s="63" t="s">
        <v>13297</v>
      </c>
      <c r="C1286" s="62" t="s">
        <v>238</v>
      </c>
      <c r="D1286" s="62" t="s">
        <v>12010</v>
      </c>
      <c r="E1286" s="64">
        <v>92.19</v>
      </c>
      <c r="F1286" s="62" t="s">
        <v>12011</v>
      </c>
    </row>
    <row r="1287" spans="1:6" ht="40.5" x14ac:dyDescent="0.25">
      <c r="A1287" s="62">
        <v>92541</v>
      </c>
      <c r="B1287" s="63" t="s">
        <v>13298</v>
      </c>
      <c r="C1287" s="62" t="s">
        <v>238</v>
      </c>
      <c r="D1287" s="62" t="s">
        <v>12010</v>
      </c>
      <c r="E1287" s="64">
        <v>89.19</v>
      </c>
      <c r="F1287" s="62" t="s">
        <v>12011</v>
      </c>
    </row>
    <row r="1288" spans="1:6" ht="40.5" x14ac:dyDescent="0.25">
      <c r="A1288" s="62">
        <v>92542</v>
      </c>
      <c r="B1288" s="63" t="s">
        <v>13299</v>
      </c>
      <c r="C1288" s="62" t="s">
        <v>238</v>
      </c>
      <c r="D1288" s="62" t="s">
        <v>12010</v>
      </c>
      <c r="E1288" s="64">
        <v>107.91</v>
      </c>
      <c r="F1288" s="62" t="s">
        <v>12011</v>
      </c>
    </row>
    <row r="1289" spans="1:6" ht="54" x14ac:dyDescent="0.25">
      <c r="A1289" s="62">
        <v>92543</v>
      </c>
      <c r="B1289" s="63" t="s">
        <v>13300</v>
      </c>
      <c r="C1289" s="62" t="s">
        <v>238</v>
      </c>
      <c r="D1289" s="62" t="s">
        <v>12010</v>
      </c>
      <c r="E1289" s="64">
        <v>25.05</v>
      </c>
      <c r="F1289" s="62" t="s">
        <v>12011</v>
      </c>
    </row>
    <row r="1290" spans="1:6" ht="40.5" x14ac:dyDescent="0.25">
      <c r="A1290" s="62">
        <v>92544</v>
      </c>
      <c r="B1290" s="63" t="s">
        <v>13301</v>
      </c>
      <c r="C1290" s="62" t="s">
        <v>238</v>
      </c>
      <c r="D1290" s="62" t="s">
        <v>12010</v>
      </c>
      <c r="E1290" s="64">
        <v>19.940000000000001</v>
      </c>
      <c r="F1290" s="62" t="s">
        <v>12011</v>
      </c>
    </row>
    <row r="1291" spans="1:6" ht="40.5" x14ac:dyDescent="0.25">
      <c r="A1291" s="62">
        <v>92545</v>
      </c>
      <c r="B1291" s="63" t="s">
        <v>13302</v>
      </c>
      <c r="C1291" s="62" t="s">
        <v>517</v>
      </c>
      <c r="D1291" s="62" t="s">
        <v>12010</v>
      </c>
      <c r="E1291" s="65">
        <v>1067.32</v>
      </c>
      <c r="F1291" s="62" t="s">
        <v>12011</v>
      </c>
    </row>
    <row r="1292" spans="1:6" ht="40.5" x14ac:dyDescent="0.25">
      <c r="A1292" s="62">
        <v>92546</v>
      </c>
      <c r="B1292" s="63" t="s">
        <v>13303</v>
      </c>
      <c r="C1292" s="62" t="s">
        <v>517</v>
      </c>
      <c r="D1292" s="62" t="s">
        <v>12010</v>
      </c>
      <c r="E1292" s="65">
        <v>1312.1</v>
      </c>
      <c r="F1292" s="62" t="s">
        <v>12011</v>
      </c>
    </row>
    <row r="1293" spans="1:6" ht="40.5" x14ac:dyDescent="0.25">
      <c r="A1293" s="62">
        <v>92547</v>
      </c>
      <c r="B1293" s="63" t="s">
        <v>13304</v>
      </c>
      <c r="C1293" s="62" t="s">
        <v>517</v>
      </c>
      <c r="D1293" s="62" t="s">
        <v>12010</v>
      </c>
      <c r="E1293" s="65">
        <v>1390.6</v>
      </c>
      <c r="F1293" s="62" t="s">
        <v>12011</v>
      </c>
    </row>
    <row r="1294" spans="1:6" ht="40.5" x14ac:dyDescent="0.25">
      <c r="A1294" s="62">
        <v>92548</v>
      </c>
      <c r="B1294" s="63" t="s">
        <v>13305</v>
      </c>
      <c r="C1294" s="62" t="s">
        <v>517</v>
      </c>
      <c r="D1294" s="62" t="s">
        <v>12010</v>
      </c>
      <c r="E1294" s="65">
        <v>1548.43</v>
      </c>
      <c r="F1294" s="62" t="s">
        <v>12011</v>
      </c>
    </row>
    <row r="1295" spans="1:6" ht="40.5" x14ac:dyDescent="0.25">
      <c r="A1295" s="62">
        <v>92549</v>
      </c>
      <c r="B1295" s="63" t="s">
        <v>13306</v>
      </c>
      <c r="C1295" s="62" t="s">
        <v>517</v>
      </c>
      <c r="D1295" s="62" t="s">
        <v>12010</v>
      </c>
      <c r="E1295" s="65">
        <v>1932.27</v>
      </c>
      <c r="F1295" s="62" t="s">
        <v>12011</v>
      </c>
    </row>
    <row r="1296" spans="1:6" ht="40.5" x14ac:dyDescent="0.25">
      <c r="A1296" s="62">
        <v>92550</v>
      </c>
      <c r="B1296" s="63" t="s">
        <v>13307</v>
      </c>
      <c r="C1296" s="62" t="s">
        <v>517</v>
      </c>
      <c r="D1296" s="62" t="s">
        <v>12010</v>
      </c>
      <c r="E1296" s="65">
        <v>2392.5700000000002</v>
      </c>
      <c r="F1296" s="62" t="s">
        <v>12011</v>
      </c>
    </row>
    <row r="1297" spans="1:6" ht="40.5" x14ac:dyDescent="0.25">
      <c r="A1297" s="62">
        <v>92551</v>
      </c>
      <c r="B1297" s="63" t="s">
        <v>13308</v>
      </c>
      <c r="C1297" s="62" t="s">
        <v>517</v>
      </c>
      <c r="D1297" s="62" t="s">
        <v>12010</v>
      </c>
      <c r="E1297" s="65">
        <v>2493.63</v>
      </c>
      <c r="F1297" s="62" t="s">
        <v>12011</v>
      </c>
    </row>
    <row r="1298" spans="1:6" ht="40.5" x14ac:dyDescent="0.25">
      <c r="A1298" s="62">
        <v>92552</v>
      </c>
      <c r="B1298" s="63" t="s">
        <v>13309</v>
      </c>
      <c r="C1298" s="62" t="s">
        <v>517</v>
      </c>
      <c r="D1298" s="62" t="s">
        <v>12010</v>
      </c>
      <c r="E1298" s="65">
        <v>2709.85</v>
      </c>
      <c r="F1298" s="62" t="s">
        <v>12011</v>
      </c>
    </row>
    <row r="1299" spans="1:6" ht="40.5" x14ac:dyDescent="0.25">
      <c r="A1299" s="62">
        <v>92553</v>
      </c>
      <c r="B1299" s="63" t="s">
        <v>13310</v>
      </c>
      <c r="C1299" s="62" t="s">
        <v>517</v>
      </c>
      <c r="D1299" s="62" t="s">
        <v>12010</v>
      </c>
      <c r="E1299" s="65">
        <v>3103.5</v>
      </c>
      <c r="F1299" s="62" t="s">
        <v>12011</v>
      </c>
    </row>
    <row r="1300" spans="1:6" ht="40.5" x14ac:dyDescent="0.25">
      <c r="A1300" s="62">
        <v>92554</v>
      </c>
      <c r="B1300" s="63" t="s">
        <v>13311</v>
      </c>
      <c r="C1300" s="62" t="s">
        <v>517</v>
      </c>
      <c r="D1300" s="62" t="s">
        <v>12010</v>
      </c>
      <c r="E1300" s="65">
        <v>3219.42</v>
      </c>
      <c r="F1300" s="62" t="s">
        <v>12011</v>
      </c>
    </row>
    <row r="1301" spans="1:6" ht="54" x14ac:dyDescent="0.25">
      <c r="A1301" s="62">
        <v>92555</v>
      </c>
      <c r="B1301" s="63" t="s">
        <v>13312</v>
      </c>
      <c r="C1301" s="62" t="s">
        <v>517</v>
      </c>
      <c r="D1301" s="62" t="s">
        <v>12010</v>
      </c>
      <c r="E1301" s="65">
        <v>1051.8499999999999</v>
      </c>
      <c r="F1301" s="62" t="s">
        <v>12011</v>
      </c>
    </row>
    <row r="1302" spans="1:6" ht="54" x14ac:dyDescent="0.25">
      <c r="A1302" s="62">
        <v>92556</v>
      </c>
      <c r="B1302" s="63" t="s">
        <v>13313</v>
      </c>
      <c r="C1302" s="62" t="s">
        <v>517</v>
      </c>
      <c r="D1302" s="62" t="s">
        <v>12010</v>
      </c>
      <c r="E1302" s="65">
        <v>1284.99</v>
      </c>
      <c r="F1302" s="62" t="s">
        <v>12011</v>
      </c>
    </row>
    <row r="1303" spans="1:6" ht="54" x14ac:dyDescent="0.25">
      <c r="A1303" s="62">
        <v>92557</v>
      </c>
      <c r="B1303" s="63" t="s">
        <v>13314</v>
      </c>
      <c r="C1303" s="62" t="s">
        <v>517</v>
      </c>
      <c r="D1303" s="62" t="s">
        <v>12010</v>
      </c>
      <c r="E1303" s="65">
        <v>1363.49</v>
      </c>
      <c r="F1303" s="62" t="s">
        <v>12011</v>
      </c>
    </row>
    <row r="1304" spans="1:6" ht="54" x14ac:dyDescent="0.25">
      <c r="A1304" s="62">
        <v>92558</v>
      </c>
      <c r="B1304" s="63" t="s">
        <v>13315</v>
      </c>
      <c r="C1304" s="62" t="s">
        <v>517</v>
      </c>
      <c r="D1304" s="62" t="s">
        <v>12010</v>
      </c>
      <c r="E1304" s="65">
        <v>1532.96</v>
      </c>
      <c r="F1304" s="62" t="s">
        <v>12011</v>
      </c>
    </row>
    <row r="1305" spans="1:6" ht="54" x14ac:dyDescent="0.25">
      <c r="A1305" s="62">
        <v>92559</v>
      </c>
      <c r="B1305" s="63" t="s">
        <v>13316</v>
      </c>
      <c r="C1305" s="62" t="s">
        <v>517</v>
      </c>
      <c r="D1305" s="62" t="s">
        <v>12010</v>
      </c>
      <c r="E1305" s="65">
        <v>1903.46</v>
      </c>
      <c r="F1305" s="62" t="s">
        <v>12011</v>
      </c>
    </row>
    <row r="1306" spans="1:6" ht="54" x14ac:dyDescent="0.25">
      <c r="A1306" s="62">
        <v>92560</v>
      </c>
      <c r="B1306" s="63" t="s">
        <v>13317</v>
      </c>
      <c r="C1306" s="62" t="s">
        <v>517</v>
      </c>
      <c r="D1306" s="62" t="s">
        <v>12010</v>
      </c>
      <c r="E1306" s="65">
        <v>2353.33</v>
      </c>
      <c r="F1306" s="62" t="s">
        <v>12011</v>
      </c>
    </row>
    <row r="1307" spans="1:6" ht="54" x14ac:dyDescent="0.25">
      <c r="A1307" s="62">
        <v>92561</v>
      </c>
      <c r="B1307" s="63" t="s">
        <v>13318</v>
      </c>
      <c r="C1307" s="62" t="s">
        <v>517</v>
      </c>
      <c r="D1307" s="62" t="s">
        <v>12010</v>
      </c>
      <c r="E1307" s="65">
        <v>2455.46</v>
      </c>
      <c r="F1307" s="62" t="s">
        <v>12011</v>
      </c>
    </row>
    <row r="1308" spans="1:6" ht="54" x14ac:dyDescent="0.25">
      <c r="A1308" s="62">
        <v>92562</v>
      </c>
      <c r="B1308" s="63" t="s">
        <v>13319</v>
      </c>
      <c r="C1308" s="62" t="s">
        <v>517</v>
      </c>
      <c r="D1308" s="62" t="s">
        <v>12010</v>
      </c>
      <c r="E1308" s="65">
        <v>2644.57</v>
      </c>
      <c r="F1308" s="62" t="s">
        <v>12011</v>
      </c>
    </row>
    <row r="1309" spans="1:6" ht="54" x14ac:dyDescent="0.25">
      <c r="A1309" s="62">
        <v>92563</v>
      </c>
      <c r="B1309" s="63" t="s">
        <v>13320</v>
      </c>
      <c r="C1309" s="62" t="s">
        <v>517</v>
      </c>
      <c r="D1309" s="62" t="s">
        <v>12010</v>
      </c>
      <c r="E1309" s="65">
        <v>3027.16</v>
      </c>
      <c r="F1309" s="62" t="s">
        <v>12011</v>
      </c>
    </row>
    <row r="1310" spans="1:6" ht="54" x14ac:dyDescent="0.25">
      <c r="A1310" s="62">
        <v>92564</v>
      </c>
      <c r="B1310" s="63" t="s">
        <v>13321</v>
      </c>
      <c r="C1310" s="62" t="s">
        <v>517</v>
      </c>
      <c r="D1310" s="62" t="s">
        <v>12010</v>
      </c>
      <c r="E1310" s="65">
        <v>3125.91</v>
      </c>
      <c r="F1310" s="62" t="s">
        <v>12011</v>
      </c>
    </row>
    <row r="1311" spans="1:6" ht="54" x14ac:dyDescent="0.25">
      <c r="A1311" s="62">
        <v>92565</v>
      </c>
      <c r="B1311" s="63" t="s">
        <v>13322</v>
      </c>
      <c r="C1311" s="62" t="s">
        <v>238</v>
      </c>
      <c r="D1311" s="62" t="s">
        <v>12010</v>
      </c>
      <c r="E1311" s="64">
        <v>39.99</v>
      </c>
      <c r="F1311" s="62" t="s">
        <v>12011</v>
      </c>
    </row>
    <row r="1312" spans="1:6" ht="54" x14ac:dyDescent="0.25">
      <c r="A1312" s="62">
        <v>92566</v>
      </c>
      <c r="B1312" s="63" t="s">
        <v>13323</v>
      </c>
      <c r="C1312" s="62" t="s">
        <v>238</v>
      </c>
      <c r="D1312" s="62" t="s">
        <v>12010</v>
      </c>
      <c r="E1312" s="64">
        <v>25.14</v>
      </c>
      <c r="F1312" s="62" t="s">
        <v>12011</v>
      </c>
    </row>
    <row r="1313" spans="1:6" ht="54" x14ac:dyDescent="0.25">
      <c r="A1313" s="62">
        <v>92567</v>
      </c>
      <c r="B1313" s="63" t="s">
        <v>13324</v>
      </c>
      <c r="C1313" s="62" t="s">
        <v>238</v>
      </c>
      <c r="D1313" s="62" t="s">
        <v>12010</v>
      </c>
      <c r="E1313" s="64">
        <v>36.020000000000003</v>
      </c>
      <c r="F1313" s="62" t="s">
        <v>12011</v>
      </c>
    </row>
    <row r="1314" spans="1:6" ht="54" x14ac:dyDescent="0.25">
      <c r="A1314" s="62">
        <v>100379</v>
      </c>
      <c r="B1314" s="63" t="s">
        <v>13325</v>
      </c>
      <c r="C1314" s="62" t="s">
        <v>238</v>
      </c>
      <c r="D1314" s="62" t="s">
        <v>12010</v>
      </c>
      <c r="E1314" s="64">
        <v>39.99</v>
      </c>
      <c r="F1314" s="62" t="s">
        <v>12011</v>
      </c>
    </row>
    <row r="1315" spans="1:6" ht="54" x14ac:dyDescent="0.25">
      <c r="A1315" s="62">
        <v>100380</v>
      </c>
      <c r="B1315" s="63" t="s">
        <v>13326</v>
      </c>
      <c r="C1315" s="62" t="s">
        <v>238</v>
      </c>
      <c r="D1315" s="62" t="s">
        <v>12010</v>
      </c>
      <c r="E1315" s="64">
        <v>52.72</v>
      </c>
      <c r="F1315" s="62" t="s">
        <v>12011</v>
      </c>
    </row>
    <row r="1316" spans="1:6" ht="54" x14ac:dyDescent="0.25">
      <c r="A1316" s="62">
        <v>100381</v>
      </c>
      <c r="B1316" s="63" t="s">
        <v>13327</v>
      </c>
      <c r="C1316" s="62" t="s">
        <v>238</v>
      </c>
      <c r="D1316" s="62" t="s">
        <v>12010</v>
      </c>
      <c r="E1316" s="64">
        <v>58.91</v>
      </c>
      <c r="F1316" s="62" t="s">
        <v>12011</v>
      </c>
    </row>
    <row r="1317" spans="1:6" ht="67.5" x14ac:dyDescent="0.25">
      <c r="A1317" s="62">
        <v>100383</v>
      </c>
      <c r="B1317" s="63" t="s">
        <v>13328</v>
      </c>
      <c r="C1317" s="62" t="s">
        <v>238</v>
      </c>
      <c r="D1317" s="62" t="s">
        <v>12010</v>
      </c>
      <c r="E1317" s="64">
        <v>27.26</v>
      </c>
      <c r="F1317" s="62" t="s">
        <v>12011</v>
      </c>
    </row>
    <row r="1318" spans="1:6" ht="67.5" x14ac:dyDescent="0.25">
      <c r="A1318" s="62">
        <v>100384</v>
      </c>
      <c r="B1318" s="63" t="s">
        <v>13329</v>
      </c>
      <c r="C1318" s="62" t="s">
        <v>238</v>
      </c>
      <c r="D1318" s="62" t="s">
        <v>12010</v>
      </c>
      <c r="E1318" s="64">
        <v>28.54</v>
      </c>
      <c r="F1318" s="62" t="s">
        <v>12011</v>
      </c>
    </row>
    <row r="1319" spans="1:6" ht="54" x14ac:dyDescent="0.25">
      <c r="A1319" s="62">
        <v>100385</v>
      </c>
      <c r="B1319" s="63" t="s">
        <v>13330</v>
      </c>
      <c r="C1319" s="62" t="s">
        <v>238</v>
      </c>
      <c r="D1319" s="62" t="s">
        <v>12010</v>
      </c>
      <c r="E1319" s="64">
        <v>36.020000000000003</v>
      </c>
      <c r="F1319" s="62" t="s">
        <v>12011</v>
      </c>
    </row>
    <row r="1320" spans="1:6" ht="54" x14ac:dyDescent="0.25">
      <c r="A1320" s="62">
        <v>100386</v>
      </c>
      <c r="B1320" s="63" t="s">
        <v>13331</v>
      </c>
      <c r="C1320" s="62" t="s">
        <v>238</v>
      </c>
      <c r="D1320" s="62" t="s">
        <v>12010</v>
      </c>
      <c r="E1320" s="64">
        <v>46.18</v>
      </c>
      <c r="F1320" s="62" t="s">
        <v>12011</v>
      </c>
    </row>
    <row r="1321" spans="1:6" ht="54" x14ac:dyDescent="0.25">
      <c r="A1321" s="62">
        <v>100387</v>
      </c>
      <c r="B1321" s="63" t="s">
        <v>13332</v>
      </c>
      <c r="C1321" s="62" t="s">
        <v>238</v>
      </c>
      <c r="D1321" s="62" t="s">
        <v>12010</v>
      </c>
      <c r="E1321" s="64">
        <v>56.53</v>
      </c>
      <c r="F1321" s="62" t="s">
        <v>12011</v>
      </c>
    </row>
    <row r="1322" spans="1:6" ht="40.5" x14ac:dyDescent="0.25">
      <c r="A1322" s="62">
        <v>100388</v>
      </c>
      <c r="B1322" s="63" t="s">
        <v>13333</v>
      </c>
      <c r="C1322" s="62" t="s">
        <v>238</v>
      </c>
      <c r="D1322" s="62" t="s">
        <v>12010</v>
      </c>
      <c r="E1322" s="64">
        <v>20.39</v>
      </c>
      <c r="F1322" s="62" t="s">
        <v>12011</v>
      </c>
    </row>
    <row r="1323" spans="1:6" ht="40.5" x14ac:dyDescent="0.25">
      <c r="A1323" s="62">
        <v>100389</v>
      </c>
      <c r="B1323" s="63" t="s">
        <v>13334</v>
      </c>
      <c r="C1323" s="62" t="s">
        <v>238</v>
      </c>
      <c r="D1323" s="62" t="s">
        <v>12010</v>
      </c>
      <c r="E1323" s="64">
        <v>17.91</v>
      </c>
      <c r="F1323" s="62" t="s">
        <v>12011</v>
      </c>
    </row>
    <row r="1324" spans="1:6" ht="40.5" x14ac:dyDescent="0.25">
      <c r="A1324" s="62">
        <v>100390</v>
      </c>
      <c r="B1324" s="63" t="s">
        <v>13335</v>
      </c>
      <c r="C1324" s="62" t="s">
        <v>238</v>
      </c>
      <c r="D1324" s="62" t="s">
        <v>12010</v>
      </c>
      <c r="E1324" s="64">
        <v>24.16</v>
      </c>
      <c r="F1324" s="62" t="s">
        <v>12011</v>
      </c>
    </row>
    <row r="1325" spans="1:6" ht="40.5" x14ac:dyDescent="0.25">
      <c r="A1325" s="62">
        <v>100391</v>
      </c>
      <c r="B1325" s="63" t="s">
        <v>13336</v>
      </c>
      <c r="C1325" s="62" t="s">
        <v>238</v>
      </c>
      <c r="D1325" s="62" t="s">
        <v>12010</v>
      </c>
      <c r="E1325" s="64">
        <v>20.45</v>
      </c>
      <c r="F1325" s="62" t="s">
        <v>12011</v>
      </c>
    </row>
    <row r="1326" spans="1:6" ht="40.5" x14ac:dyDescent="0.25">
      <c r="A1326" s="62">
        <v>100392</v>
      </c>
      <c r="B1326" s="63" t="s">
        <v>13337</v>
      </c>
      <c r="C1326" s="62" t="s">
        <v>238</v>
      </c>
      <c r="D1326" s="62" t="s">
        <v>12010</v>
      </c>
      <c r="E1326" s="64">
        <v>16.04</v>
      </c>
      <c r="F1326" s="62" t="s">
        <v>12011</v>
      </c>
    </row>
    <row r="1327" spans="1:6" ht="40.5" x14ac:dyDescent="0.25">
      <c r="A1327" s="62">
        <v>100393</v>
      </c>
      <c r="B1327" s="63" t="s">
        <v>13338</v>
      </c>
      <c r="C1327" s="62" t="s">
        <v>238</v>
      </c>
      <c r="D1327" s="62" t="s">
        <v>12010</v>
      </c>
      <c r="E1327" s="64">
        <v>20.6</v>
      </c>
      <c r="F1327" s="62" t="s">
        <v>12011</v>
      </c>
    </row>
    <row r="1328" spans="1:6" ht="40.5" x14ac:dyDescent="0.25">
      <c r="A1328" s="62">
        <v>100394</v>
      </c>
      <c r="B1328" s="63" t="s">
        <v>13339</v>
      </c>
      <c r="C1328" s="62" t="s">
        <v>238</v>
      </c>
      <c r="D1328" s="62" t="s">
        <v>12010</v>
      </c>
      <c r="E1328" s="64">
        <v>19.010000000000002</v>
      </c>
      <c r="F1328" s="62" t="s">
        <v>12011</v>
      </c>
    </row>
    <row r="1329" spans="1:6" ht="40.5" x14ac:dyDescent="0.25">
      <c r="A1329" s="62">
        <v>100395</v>
      </c>
      <c r="B1329" s="63" t="s">
        <v>13340</v>
      </c>
      <c r="C1329" s="62" t="s">
        <v>238</v>
      </c>
      <c r="D1329" s="62" t="s">
        <v>12010</v>
      </c>
      <c r="E1329" s="64">
        <v>24.39</v>
      </c>
      <c r="F1329" s="62" t="s">
        <v>12011</v>
      </c>
    </row>
    <row r="1330" spans="1:6" ht="27" x14ac:dyDescent="0.25">
      <c r="A1330" s="62">
        <v>94189</v>
      </c>
      <c r="B1330" s="63" t="s">
        <v>13341</v>
      </c>
      <c r="C1330" s="62" t="s">
        <v>238</v>
      </c>
      <c r="D1330" s="62" t="s">
        <v>12010</v>
      </c>
      <c r="E1330" s="64">
        <v>34.29</v>
      </c>
      <c r="F1330" s="62" t="s">
        <v>12011</v>
      </c>
    </row>
    <row r="1331" spans="1:6" ht="27" x14ac:dyDescent="0.25">
      <c r="A1331" s="62">
        <v>94192</v>
      </c>
      <c r="B1331" s="63" t="s">
        <v>13342</v>
      </c>
      <c r="C1331" s="62" t="s">
        <v>238</v>
      </c>
      <c r="D1331" s="62" t="s">
        <v>12010</v>
      </c>
      <c r="E1331" s="64">
        <v>36.99</v>
      </c>
      <c r="F1331" s="62" t="s">
        <v>12011</v>
      </c>
    </row>
    <row r="1332" spans="1:6" ht="27" x14ac:dyDescent="0.25">
      <c r="A1332" s="62">
        <v>94195</v>
      </c>
      <c r="B1332" s="63" t="s">
        <v>13343</v>
      </c>
      <c r="C1332" s="62" t="s">
        <v>238</v>
      </c>
      <c r="D1332" s="62" t="s">
        <v>12010</v>
      </c>
      <c r="E1332" s="64">
        <v>42.84</v>
      </c>
      <c r="F1332" s="62" t="s">
        <v>12011</v>
      </c>
    </row>
    <row r="1333" spans="1:6" ht="27" x14ac:dyDescent="0.25">
      <c r="A1333" s="62">
        <v>94198</v>
      </c>
      <c r="B1333" s="63" t="s">
        <v>13344</v>
      </c>
      <c r="C1333" s="62" t="s">
        <v>238</v>
      </c>
      <c r="D1333" s="62" t="s">
        <v>12010</v>
      </c>
      <c r="E1333" s="64">
        <v>46.41</v>
      </c>
      <c r="F1333" s="62" t="s">
        <v>12011</v>
      </c>
    </row>
    <row r="1334" spans="1:6" ht="27" x14ac:dyDescent="0.25">
      <c r="A1334" s="62">
        <v>94201</v>
      </c>
      <c r="B1334" s="63" t="s">
        <v>13345</v>
      </c>
      <c r="C1334" s="62" t="s">
        <v>238</v>
      </c>
      <c r="D1334" s="62" t="s">
        <v>12010</v>
      </c>
      <c r="E1334" s="64">
        <v>60.92</v>
      </c>
      <c r="F1334" s="62" t="s">
        <v>12011</v>
      </c>
    </row>
    <row r="1335" spans="1:6" ht="27" x14ac:dyDescent="0.25">
      <c r="A1335" s="62">
        <v>94204</v>
      </c>
      <c r="B1335" s="63" t="s">
        <v>13346</v>
      </c>
      <c r="C1335" s="62" t="s">
        <v>238</v>
      </c>
      <c r="D1335" s="62" t="s">
        <v>12010</v>
      </c>
      <c r="E1335" s="64">
        <v>67</v>
      </c>
      <c r="F1335" s="62" t="s">
        <v>12011</v>
      </c>
    </row>
    <row r="1336" spans="1:6" ht="27" x14ac:dyDescent="0.25">
      <c r="A1336" s="62">
        <v>94224</v>
      </c>
      <c r="B1336" s="63" t="s">
        <v>13347</v>
      </c>
      <c r="C1336" s="62" t="s">
        <v>74</v>
      </c>
      <c r="D1336" s="62" t="s">
        <v>12010</v>
      </c>
      <c r="E1336" s="64">
        <v>25.36</v>
      </c>
      <c r="F1336" s="62" t="s">
        <v>12011</v>
      </c>
    </row>
    <row r="1337" spans="1:6" ht="27" x14ac:dyDescent="0.25">
      <c r="A1337" s="62">
        <v>94226</v>
      </c>
      <c r="B1337" s="63" t="s">
        <v>13348</v>
      </c>
      <c r="C1337" s="62" t="s">
        <v>238</v>
      </c>
      <c r="D1337" s="62" t="s">
        <v>12010</v>
      </c>
      <c r="E1337" s="64">
        <v>21.08</v>
      </c>
      <c r="F1337" s="62" t="s">
        <v>12011</v>
      </c>
    </row>
    <row r="1338" spans="1:6" x14ac:dyDescent="0.25">
      <c r="A1338" s="62">
        <v>94232</v>
      </c>
      <c r="B1338" s="63" t="s">
        <v>13349</v>
      </c>
      <c r="C1338" s="62" t="s">
        <v>517</v>
      </c>
      <c r="D1338" s="62" t="s">
        <v>12010</v>
      </c>
      <c r="E1338" s="64">
        <v>2.86</v>
      </c>
      <c r="F1338" s="62" t="s">
        <v>12011</v>
      </c>
    </row>
    <row r="1339" spans="1:6" ht="27" x14ac:dyDescent="0.25">
      <c r="A1339" s="62">
        <v>94440</v>
      </c>
      <c r="B1339" s="63" t="s">
        <v>13350</v>
      </c>
      <c r="C1339" s="62" t="s">
        <v>238</v>
      </c>
      <c r="D1339" s="62" t="s">
        <v>12010</v>
      </c>
      <c r="E1339" s="64">
        <v>42.84</v>
      </c>
      <c r="F1339" s="62" t="s">
        <v>12011</v>
      </c>
    </row>
    <row r="1340" spans="1:6" ht="27" x14ac:dyDescent="0.25">
      <c r="A1340" s="62">
        <v>94441</v>
      </c>
      <c r="B1340" s="63" t="s">
        <v>13351</v>
      </c>
      <c r="C1340" s="62" t="s">
        <v>238</v>
      </c>
      <c r="D1340" s="62" t="s">
        <v>12010</v>
      </c>
      <c r="E1340" s="64">
        <v>46.41</v>
      </c>
      <c r="F1340" s="62" t="s">
        <v>12011</v>
      </c>
    </row>
    <row r="1341" spans="1:6" ht="27" x14ac:dyDescent="0.25">
      <c r="A1341" s="62">
        <v>94442</v>
      </c>
      <c r="B1341" s="63" t="s">
        <v>13352</v>
      </c>
      <c r="C1341" s="62" t="s">
        <v>238</v>
      </c>
      <c r="D1341" s="62" t="s">
        <v>12010</v>
      </c>
      <c r="E1341" s="64">
        <v>42.84</v>
      </c>
      <c r="F1341" s="62" t="s">
        <v>12011</v>
      </c>
    </row>
    <row r="1342" spans="1:6" ht="27" x14ac:dyDescent="0.25">
      <c r="A1342" s="62">
        <v>94443</v>
      </c>
      <c r="B1342" s="63" t="s">
        <v>13353</v>
      </c>
      <c r="C1342" s="62" t="s">
        <v>238</v>
      </c>
      <c r="D1342" s="62" t="s">
        <v>12010</v>
      </c>
      <c r="E1342" s="64">
        <v>46.41</v>
      </c>
      <c r="F1342" s="62" t="s">
        <v>12011</v>
      </c>
    </row>
    <row r="1343" spans="1:6" ht="27" x14ac:dyDescent="0.25">
      <c r="A1343" s="62">
        <v>94445</v>
      </c>
      <c r="B1343" s="63" t="s">
        <v>13354</v>
      </c>
      <c r="C1343" s="62" t="s">
        <v>238</v>
      </c>
      <c r="D1343" s="62" t="s">
        <v>12010</v>
      </c>
      <c r="E1343" s="64">
        <v>60.92</v>
      </c>
      <c r="F1343" s="62" t="s">
        <v>12011</v>
      </c>
    </row>
    <row r="1344" spans="1:6" ht="27" x14ac:dyDescent="0.25">
      <c r="A1344" s="62">
        <v>94446</v>
      </c>
      <c r="B1344" s="63" t="s">
        <v>13355</v>
      </c>
      <c r="C1344" s="62" t="s">
        <v>238</v>
      </c>
      <c r="D1344" s="62" t="s">
        <v>12010</v>
      </c>
      <c r="E1344" s="64">
        <v>67</v>
      </c>
      <c r="F1344" s="62" t="s">
        <v>12011</v>
      </c>
    </row>
    <row r="1345" spans="1:6" ht="27" x14ac:dyDescent="0.25">
      <c r="A1345" s="62">
        <v>94447</v>
      </c>
      <c r="B1345" s="63" t="s">
        <v>13356</v>
      </c>
      <c r="C1345" s="62" t="s">
        <v>238</v>
      </c>
      <c r="D1345" s="62" t="s">
        <v>12010</v>
      </c>
      <c r="E1345" s="64">
        <v>60.92</v>
      </c>
      <c r="F1345" s="62" t="s">
        <v>12011</v>
      </c>
    </row>
    <row r="1346" spans="1:6" ht="27" x14ac:dyDescent="0.25">
      <c r="A1346" s="62">
        <v>94448</v>
      </c>
      <c r="B1346" s="63" t="s">
        <v>13357</v>
      </c>
      <c r="C1346" s="62" t="s">
        <v>238</v>
      </c>
      <c r="D1346" s="62" t="s">
        <v>12010</v>
      </c>
      <c r="E1346" s="64">
        <v>67</v>
      </c>
      <c r="F1346" s="62" t="s">
        <v>12011</v>
      </c>
    </row>
    <row r="1347" spans="1:6" ht="54" x14ac:dyDescent="0.25">
      <c r="A1347" s="62">
        <v>94207</v>
      </c>
      <c r="B1347" s="63" t="s">
        <v>13358</v>
      </c>
      <c r="C1347" s="62" t="s">
        <v>238</v>
      </c>
      <c r="D1347" s="62" t="s">
        <v>12010</v>
      </c>
      <c r="E1347" s="64">
        <v>45.12</v>
      </c>
      <c r="F1347" s="62" t="s">
        <v>12011</v>
      </c>
    </row>
    <row r="1348" spans="1:6" ht="54" x14ac:dyDescent="0.25">
      <c r="A1348" s="62">
        <v>94210</v>
      </c>
      <c r="B1348" s="63" t="s">
        <v>13359</v>
      </c>
      <c r="C1348" s="62" t="s">
        <v>238</v>
      </c>
      <c r="D1348" s="62" t="s">
        <v>12010</v>
      </c>
      <c r="E1348" s="64">
        <v>47.88</v>
      </c>
      <c r="F1348" s="62" t="s">
        <v>12011</v>
      </c>
    </row>
    <row r="1349" spans="1:6" ht="27" x14ac:dyDescent="0.25">
      <c r="A1349" s="62">
        <v>94218</v>
      </c>
      <c r="B1349" s="63" t="s">
        <v>13360</v>
      </c>
      <c r="C1349" s="62" t="s">
        <v>238</v>
      </c>
      <c r="D1349" s="62" t="s">
        <v>12010</v>
      </c>
      <c r="E1349" s="64">
        <v>112.8</v>
      </c>
      <c r="F1349" s="62" t="s">
        <v>12011</v>
      </c>
    </row>
    <row r="1350" spans="1:6" ht="27" x14ac:dyDescent="0.25">
      <c r="A1350" s="62">
        <v>94213</v>
      </c>
      <c r="B1350" s="63" t="s">
        <v>13361</v>
      </c>
      <c r="C1350" s="62" t="s">
        <v>238</v>
      </c>
      <c r="D1350" s="62" t="s">
        <v>12010</v>
      </c>
      <c r="E1350" s="64">
        <v>96.75</v>
      </c>
      <c r="F1350" s="62" t="s">
        <v>12011</v>
      </c>
    </row>
    <row r="1351" spans="1:6" ht="27" x14ac:dyDescent="0.25">
      <c r="A1351" s="62">
        <v>94216</v>
      </c>
      <c r="B1351" s="63" t="s">
        <v>13362</v>
      </c>
      <c r="C1351" s="62" t="s">
        <v>238</v>
      </c>
      <c r="D1351" s="62" t="s">
        <v>12010</v>
      </c>
      <c r="E1351" s="64">
        <v>284.48</v>
      </c>
      <c r="F1351" s="62" t="s">
        <v>12011</v>
      </c>
    </row>
    <row r="1352" spans="1:6" ht="40.5" x14ac:dyDescent="0.25">
      <c r="A1352" s="62">
        <v>94219</v>
      </c>
      <c r="B1352" s="63" t="s">
        <v>13363</v>
      </c>
      <c r="C1352" s="62" t="s">
        <v>74</v>
      </c>
      <c r="D1352" s="62" t="s">
        <v>12010</v>
      </c>
      <c r="E1352" s="64">
        <v>34.17</v>
      </c>
      <c r="F1352" s="62" t="s">
        <v>12011</v>
      </c>
    </row>
    <row r="1353" spans="1:6" ht="40.5" x14ac:dyDescent="0.25">
      <c r="A1353" s="62">
        <v>94220</v>
      </c>
      <c r="B1353" s="63" t="s">
        <v>13364</v>
      </c>
      <c r="C1353" s="62" t="s">
        <v>74</v>
      </c>
      <c r="D1353" s="62" t="s">
        <v>12010</v>
      </c>
      <c r="E1353" s="64">
        <v>48.24</v>
      </c>
      <c r="F1353" s="62" t="s">
        <v>12011</v>
      </c>
    </row>
    <row r="1354" spans="1:6" ht="40.5" x14ac:dyDescent="0.25">
      <c r="A1354" s="62">
        <v>94221</v>
      </c>
      <c r="B1354" s="63" t="s">
        <v>13365</v>
      </c>
      <c r="C1354" s="62" t="s">
        <v>74</v>
      </c>
      <c r="D1354" s="62" t="s">
        <v>12010</v>
      </c>
      <c r="E1354" s="64">
        <v>27.12</v>
      </c>
      <c r="F1354" s="62" t="s">
        <v>12011</v>
      </c>
    </row>
    <row r="1355" spans="1:6" ht="40.5" x14ac:dyDescent="0.25">
      <c r="A1355" s="62">
        <v>94222</v>
      </c>
      <c r="B1355" s="63" t="s">
        <v>13366</v>
      </c>
      <c r="C1355" s="62" t="s">
        <v>74</v>
      </c>
      <c r="D1355" s="62" t="s">
        <v>12010</v>
      </c>
      <c r="E1355" s="64">
        <v>41.19</v>
      </c>
      <c r="F1355" s="62" t="s">
        <v>12011</v>
      </c>
    </row>
    <row r="1356" spans="1:6" ht="27" x14ac:dyDescent="0.25">
      <c r="A1356" s="62">
        <v>94223</v>
      </c>
      <c r="B1356" s="63" t="s">
        <v>13367</v>
      </c>
      <c r="C1356" s="62" t="s">
        <v>74</v>
      </c>
      <c r="D1356" s="62" t="s">
        <v>12010</v>
      </c>
      <c r="E1356" s="64">
        <v>78.430000000000007</v>
      </c>
      <c r="F1356" s="62" t="s">
        <v>12011</v>
      </c>
    </row>
    <row r="1357" spans="1:6" ht="27" x14ac:dyDescent="0.25">
      <c r="A1357" s="62">
        <v>94451</v>
      </c>
      <c r="B1357" s="63" t="s">
        <v>13368</v>
      </c>
      <c r="C1357" s="62" t="s">
        <v>74</v>
      </c>
      <c r="D1357" s="62" t="s">
        <v>12010</v>
      </c>
      <c r="E1357" s="64">
        <v>87.01</v>
      </c>
      <c r="F1357" s="62" t="s">
        <v>12011</v>
      </c>
    </row>
    <row r="1358" spans="1:6" ht="27" x14ac:dyDescent="0.25">
      <c r="A1358" s="62">
        <v>100325</v>
      </c>
      <c r="B1358" s="63" t="s">
        <v>13369</v>
      </c>
      <c r="C1358" s="62" t="s">
        <v>74</v>
      </c>
      <c r="D1358" s="62" t="s">
        <v>12010</v>
      </c>
      <c r="E1358" s="64">
        <v>84.51</v>
      </c>
      <c r="F1358" s="62" t="s">
        <v>12011</v>
      </c>
    </row>
    <row r="1359" spans="1:6" ht="27" x14ac:dyDescent="0.25">
      <c r="A1359" s="62">
        <v>100327</v>
      </c>
      <c r="B1359" s="63" t="s">
        <v>13370</v>
      </c>
      <c r="C1359" s="62" t="s">
        <v>74</v>
      </c>
      <c r="D1359" s="62" t="s">
        <v>12010</v>
      </c>
      <c r="E1359" s="64">
        <v>72.28</v>
      </c>
      <c r="F1359" s="62" t="s">
        <v>12011</v>
      </c>
    </row>
    <row r="1360" spans="1:6" ht="27" x14ac:dyDescent="0.25">
      <c r="A1360" s="62">
        <v>100328</v>
      </c>
      <c r="B1360" s="63" t="s">
        <v>13371</v>
      </c>
      <c r="C1360" s="62" t="s">
        <v>238</v>
      </c>
      <c r="D1360" s="62" t="s">
        <v>12010</v>
      </c>
      <c r="E1360" s="64">
        <v>15.57</v>
      </c>
      <c r="F1360" s="62" t="s">
        <v>12011</v>
      </c>
    </row>
    <row r="1361" spans="1:6" ht="27" x14ac:dyDescent="0.25">
      <c r="A1361" s="62">
        <v>100329</v>
      </c>
      <c r="B1361" s="63" t="s">
        <v>13372</v>
      </c>
      <c r="C1361" s="62" t="s">
        <v>238</v>
      </c>
      <c r="D1361" s="62" t="s">
        <v>12010</v>
      </c>
      <c r="E1361" s="64">
        <v>19.14</v>
      </c>
      <c r="F1361" s="62" t="s">
        <v>12011</v>
      </c>
    </row>
    <row r="1362" spans="1:6" ht="27" x14ac:dyDescent="0.25">
      <c r="A1362" s="62">
        <v>100330</v>
      </c>
      <c r="B1362" s="63" t="s">
        <v>13373</v>
      </c>
      <c r="C1362" s="62" t="s">
        <v>238</v>
      </c>
      <c r="D1362" s="62" t="s">
        <v>12010</v>
      </c>
      <c r="E1362" s="64">
        <v>21.13</v>
      </c>
      <c r="F1362" s="62" t="s">
        <v>12011</v>
      </c>
    </row>
    <row r="1363" spans="1:6" ht="27" x14ac:dyDescent="0.25">
      <c r="A1363" s="62">
        <v>100331</v>
      </c>
      <c r="B1363" s="63" t="s">
        <v>13374</v>
      </c>
      <c r="C1363" s="62" t="s">
        <v>238</v>
      </c>
      <c r="D1363" s="62" t="s">
        <v>12010</v>
      </c>
      <c r="E1363" s="64">
        <v>27.23</v>
      </c>
      <c r="F1363" s="62" t="s">
        <v>12011</v>
      </c>
    </row>
    <row r="1364" spans="1:6" ht="54" x14ac:dyDescent="0.25">
      <c r="A1364" s="62">
        <v>100434</v>
      </c>
      <c r="B1364" s="63" t="s">
        <v>13375</v>
      </c>
      <c r="C1364" s="62" t="s">
        <v>74</v>
      </c>
      <c r="D1364" s="62" t="s">
        <v>12010</v>
      </c>
      <c r="E1364" s="64">
        <v>65.72</v>
      </c>
      <c r="F1364" s="62" t="s">
        <v>12011</v>
      </c>
    </row>
    <row r="1365" spans="1:6" ht="40.5" x14ac:dyDescent="0.25">
      <c r="A1365" s="62">
        <v>100435</v>
      </c>
      <c r="B1365" s="63" t="s">
        <v>13376</v>
      </c>
      <c r="C1365" s="62" t="s">
        <v>74</v>
      </c>
      <c r="D1365" s="62" t="s">
        <v>12010</v>
      </c>
      <c r="E1365" s="64">
        <v>57.57</v>
      </c>
      <c r="F1365" s="62" t="s">
        <v>12011</v>
      </c>
    </row>
    <row r="1366" spans="1:6" ht="27" x14ac:dyDescent="0.25">
      <c r="A1366" s="62">
        <v>94227</v>
      </c>
      <c r="B1366" s="63" t="s">
        <v>13377</v>
      </c>
      <c r="C1366" s="62" t="s">
        <v>74</v>
      </c>
      <c r="D1366" s="62" t="s">
        <v>12010</v>
      </c>
      <c r="E1366" s="64">
        <v>80.319999999999993</v>
      </c>
      <c r="F1366" s="62" t="s">
        <v>12011</v>
      </c>
    </row>
    <row r="1367" spans="1:6" ht="27" x14ac:dyDescent="0.25">
      <c r="A1367" s="62">
        <v>94228</v>
      </c>
      <c r="B1367" s="63" t="s">
        <v>13378</v>
      </c>
      <c r="C1367" s="62" t="s">
        <v>74</v>
      </c>
      <c r="D1367" s="62" t="s">
        <v>12010</v>
      </c>
      <c r="E1367" s="64">
        <v>109.21</v>
      </c>
      <c r="F1367" s="62" t="s">
        <v>12011</v>
      </c>
    </row>
    <row r="1368" spans="1:6" ht="27" x14ac:dyDescent="0.25">
      <c r="A1368" s="62">
        <v>94229</v>
      </c>
      <c r="B1368" s="63" t="s">
        <v>13379</v>
      </c>
      <c r="C1368" s="62" t="s">
        <v>74</v>
      </c>
      <c r="D1368" s="62" t="s">
        <v>12010</v>
      </c>
      <c r="E1368" s="64">
        <v>211.77</v>
      </c>
      <c r="F1368" s="62" t="s">
        <v>12011</v>
      </c>
    </row>
    <row r="1369" spans="1:6" ht="27" x14ac:dyDescent="0.25">
      <c r="A1369" s="62">
        <v>94231</v>
      </c>
      <c r="B1369" s="63" t="s">
        <v>13380</v>
      </c>
      <c r="C1369" s="62" t="s">
        <v>74</v>
      </c>
      <c r="D1369" s="62" t="s">
        <v>12010</v>
      </c>
      <c r="E1369" s="64">
        <v>63.88</v>
      </c>
      <c r="F1369" s="62" t="s">
        <v>12011</v>
      </c>
    </row>
    <row r="1370" spans="1:6" ht="40.5" x14ac:dyDescent="0.25">
      <c r="A1370" s="62">
        <v>94449</v>
      </c>
      <c r="B1370" s="63" t="s">
        <v>13381</v>
      </c>
      <c r="C1370" s="62" t="s">
        <v>238</v>
      </c>
      <c r="D1370" s="62" t="s">
        <v>12010</v>
      </c>
      <c r="E1370" s="64">
        <v>70.36</v>
      </c>
      <c r="F1370" s="62" t="s">
        <v>12011</v>
      </c>
    </row>
    <row r="1371" spans="1:6" ht="40.5" x14ac:dyDescent="0.25">
      <c r="A1371" s="62">
        <v>92255</v>
      </c>
      <c r="B1371" s="63" t="s">
        <v>13382</v>
      </c>
      <c r="C1371" s="62" t="s">
        <v>517</v>
      </c>
      <c r="D1371" s="62" t="s">
        <v>12010</v>
      </c>
      <c r="E1371" s="64">
        <v>180.04</v>
      </c>
      <c r="F1371" s="62" t="s">
        <v>12011</v>
      </c>
    </row>
    <row r="1372" spans="1:6" ht="40.5" x14ac:dyDescent="0.25">
      <c r="A1372" s="62">
        <v>92256</v>
      </c>
      <c r="B1372" s="63" t="s">
        <v>13383</v>
      </c>
      <c r="C1372" s="62" t="s">
        <v>517</v>
      </c>
      <c r="D1372" s="62" t="s">
        <v>12010</v>
      </c>
      <c r="E1372" s="64">
        <v>223.14</v>
      </c>
      <c r="F1372" s="62" t="s">
        <v>12011</v>
      </c>
    </row>
    <row r="1373" spans="1:6" ht="40.5" x14ac:dyDescent="0.25">
      <c r="A1373" s="62">
        <v>92257</v>
      </c>
      <c r="B1373" s="63" t="s">
        <v>13384</v>
      </c>
      <c r="C1373" s="62" t="s">
        <v>517</v>
      </c>
      <c r="D1373" s="62" t="s">
        <v>12010</v>
      </c>
      <c r="E1373" s="64">
        <v>265.86</v>
      </c>
      <c r="F1373" s="62" t="s">
        <v>12011</v>
      </c>
    </row>
    <row r="1374" spans="1:6" ht="40.5" x14ac:dyDescent="0.25">
      <c r="A1374" s="62">
        <v>92258</v>
      </c>
      <c r="B1374" s="63" t="s">
        <v>13385</v>
      </c>
      <c r="C1374" s="62" t="s">
        <v>517</v>
      </c>
      <c r="D1374" s="62" t="s">
        <v>12010</v>
      </c>
      <c r="E1374" s="64">
        <v>334.57</v>
      </c>
      <c r="F1374" s="62" t="s">
        <v>12011</v>
      </c>
    </row>
    <row r="1375" spans="1:6" ht="40.5" x14ac:dyDescent="0.25">
      <c r="A1375" s="62">
        <v>92568</v>
      </c>
      <c r="B1375" s="63" t="s">
        <v>13386</v>
      </c>
      <c r="C1375" s="62" t="s">
        <v>238</v>
      </c>
      <c r="D1375" s="62" t="s">
        <v>12010</v>
      </c>
      <c r="E1375" s="64">
        <v>161</v>
      </c>
      <c r="F1375" s="62" t="s">
        <v>12011</v>
      </c>
    </row>
    <row r="1376" spans="1:6" ht="40.5" x14ac:dyDescent="0.25">
      <c r="A1376" s="62">
        <v>92569</v>
      </c>
      <c r="B1376" s="63" t="s">
        <v>13387</v>
      </c>
      <c r="C1376" s="62" t="s">
        <v>238</v>
      </c>
      <c r="D1376" s="62" t="s">
        <v>12010</v>
      </c>
      <c r="E1376" s="64">
        <v>90.13</v>
      </c>
      <c r="F1376" s="62" t="s">
        <v>12011</v>
      </c>
    </row>
    <row r="1377" spans="1:6" ht="40.5" x14ac:dyDescent="0.25">
      <c r="A1377" s="62">
        <v>92570</v>
      </c>
      <c r="B1377" s="63" t="s">
        <v>13388</v>
      </c>
      <c r="C1377" s="62" t="s">
        <v>238</v>
      </c>
      <c r="D1377" s="62" t="s">
        <v>12010</v>
      </c>
      <c r="E1377" s="64">
        <v>57.35</v>
      </c>
      <c r="F1377" s="62" t="s">
        <v>12011</v>
      </c>
    </row>
    <row r="1378" spans="1:6" ht="54" x14ac:dyDescent="0.25">
      <c r="A1378" s="62">
        <v>92571</v>
      </c>
      <c r="B1378" s="63" t="s">
        <v>13389</v>
      </c>
      <c r="C1378" s="62" t="s">
        <v>238</v>
      </c>
      <c r="D1378" s="62" t="s">
        <v>12010</v>
      </c>
      <c r="E1378" s="64">
        <v>169.69</v>
      </c>
      <c r="F1378" s="62" t="s">
        <v>12011</v>
      </c>
    </row>
    <row r="1379" spans="1:6" ht="40.5" x14ac:dyDescent="0.25">
      <c r="A1379" s="62">
        <v>92572</v>
      </c>
      <c r="B1379" s="63" t="s">
        <v>13390</v>
      </c>
      <c r="C1379" s="62" t="s">
        <v>238</v>
      </c>
      <c r="D1379" s="62" t="s">
        <v>12010</v>
      </c>
      <c r="E1379" s="64">
        <v>102.33</v>
      </c>
      <c r="F1379" s="62" t="s">
        <v>12011</v>
      </c>
    </row>
    <row r="1380" spans="1:6" ht="54" x14ac:dyDescent="0.25">
      <c r="A1380" s="62">
        <v>92573</v>
      </c>
      <c r="B1380" s="63" t="s">
        <v>13391</v>
      </c>
      <c r="C1380" s="62" t="s">
        <v>238</v>
      </c>
      <c r="D1380" s="62" t="s">
        <v>12010</v>
      </c>
      <c r="E1380" s="64">
        <v>60.98</v>
      </c>
      <c r="F1380" s="62" t="s">
        <v>12011</v>
      </c>
    </row>
    <row r="1381" spans="1:6" ht="40.5" x14ac:dyDescent="0.25">
      <c r="A1381" s="62">
        <v>92574</v>
      </c>
      <c r="B1381" s="63" t="s">
        <v>13392</v>
      </c>
      <c r="C1381" s="62" t="s">
        <v>238</v>
      </c>
      <c r="D1381" s="62" t="s">
        <v>12010</v>
      </c>
      <c r="E1381" s="64">
        <v>163.46</v>
      </c>
      <c r="F1381" s="62" t="s">
        <v>12011</v>
      </c>
    </row>
    <row r="1382" spans="1:6" ht="40.5" x14ac:dyDescent="0.25">
      <c r="A1382" s="62">
        <v>92575</v>
      </c>
      <c r="B1382" s="63" t="s">
        <v>13393</v>
      </c>
      <c r="C1382" s="62" t="s">
        <v>238</v>
      </c>
      <c r="D1382" s="62" t="s">
        <v>12010</v>
      </c>
      <c r="E1382" s="64">
        <v>82.34</v>
      </c>
      <c r="F1382" s="62" t="s">
        <v>12011</v>
      </c>
    </row>
    <row r="1383" spans="1:6" ht="40.5" x14ac:dyDescent="0.25">
      <c r="A1383" s="62">
        <v>92576</v>
      </c>
      <c r="B1383" s="63" t="s">
        <v>13394</v>
      </c>
      <c r="C1383" s="62" t="s">
        <v>238</v>
      </c>
      <c r="D1383" s="62" t="s">
        <v>12010</v>
      </c>
      <c r="E1383" s="64">
        <v>45.22</v>
      </c>
      <c r="F1383" s="62" t="s">
        <v>12011</v>
      </c>
    </row>
    <row r="1384" spans="1:6" ht="40.5" x14ac:dyDescent="0.25">
      <c r="A1384" s="62">
        <v>92577</v>
      </c>
      <c r="B1384" s="63" t="s">
        <v>13395</v>
      </c>
      <c r="C1384" s="62" t="s">
        <v>238</v>
      </c>
      <c r="D1384" s="62" t="s">
        <v>12010</v>
      </c>
      <c r="E1384" s="64">
        <v>172.72</v>
      </c>
      <c r="F1384" s="62" t="s">
        <v>12011</v>
      </c>
    </row>
    <row r="1385" spans="1:6" ht="40.5" x14ac:dyDescent="0.25">
      <c r="A1385" s="62">
        <v>92578</v>
      </c>
      <c r="B1385" s="63" t="s">
        <v>13396</v>
      </c>
      <c r="C1385" s="62" t="s">
        <v>238</v>
      </c>
      <c r="D1385" s="62" t="s">
        <v>12010</v>
      </c>
      <c r="E1385" s="64">
        <v>87.48</v>
      </c>
      <c r="F1385" s="62" t="s">
        <v>12011</v>
      </c>
    </row>
    <row r="1386" spans="1:6" ht="40.5" x14ac:dyDescent="0.25">
      <c r="A1386" s="62">
        <v>92579</v>
      </c>
      <c r="B1386" s="63" t="s">
        <v>13397</v>
      </c>
      <c r="C1386" s="62" t="s">
        <v>238</v>
      </c>
      <c r="D1386" s="62" t="s">
        <v>12010</v>
      </c>
      <c r="E1386" s="64">
        <v>48.13</v>
      </c>
      <c r="F1386" s="62" t="s">
        <v>12011</v>
      </c>
    </row>
    <row r="1387" spans="1:6" ht="54" x14ac:dyDescent="0.25">
      <c r="A1387" s="62">
        <v>92580</v>
      </c>
      <c r="B1387" s="63" t="s">
        <v>13398</v>
      </c>
      <c r="C1387" s="62" t="s">
        <v>238</v>
      </c>
      <c r="D1387" s="62" t="s">
        <v>12010</v>
      </c>
      <c r="E1387" s="64">
        <v>59.9</v>
      </c>
      <c r="F1387" s="62" t="s">
        <v>12011</v>
      </c>
    </row>
    <row r="1388" spans="1:6" ht="40.5" x14ac:dyDescent="0.25">
      <c r="A1388" s="62">
        <v>92581</v>
      </c>
      <c r="B1388" s="63" t="s">
        <v>13399</v>
      </c>
      <c r="C1388" s="62" t="s">
        <v>238</v>
      </c>
      <c r="D1388" s="62" t="s">
        <v>12010</v>
      </c>
      <c r="E1388" s="64">
        <v>62.72</v>
      </c>
      <c r="F1388" s="62" t="s">
        <v>12011</v>
      </c>
    </row>
    <row r="1389" spans="1:6" ht="40.5" x14ac:dyDescent="0.25">
      <c r="A1389" s="62">
        <v>92582</v>
      </c>
      <c r="B1389" s="63" t="s">
        <v>13400</v>
      </c>
      <c r="C1389" s="62" t="s">
        <v>517</v>
      </c>
      <c r="D1389" s="62" t="s">
        <v>12010</v>
      </c>
      <c r="E1389" s="64">
        <v>842.18</v>
      </c>
      <c r="F1389" s="62" t="s">
        <v>12011</v>
      </c>
    </row>
    <row r="1390" spans="1:6" ht="40.5" x14ac:dyDescent="0.25">
      <c r="A1390" s="62">
        <v>92584</v>
      </c>
      <c r="B1390" s="63" t="s">
        <v>13401</v>
      </c>
      <c r="C1390" s="62" t="s">
        <v>517</v>
      </c>
      <c r="D1390" s="62" t="s">
        <v>12010</v>
      </c>
      <c r="E1390" s="64">
        <v>998.89</v>
      </c>
      <c r="F1390" s="62" t="s">
        <v>12011</v>
      </c>
    </row>
    <row r="1391" spans="1:6" ht="40.5" x14ac:dyDescent="0.25">
      <c r="A1391" s="62">
        <v>92586</v>
      </c>
      <c r="B1391" s="63" t="s">
        <v>13402</v>
      </c>
      <c r="C1391" s="62" t="s">
        <v>517</v>
      </c>
      <c r="D1391" s="62" t="s">
        <v>12010</v>
      </c>
      <c r="E1391" s="65">
        <v>1155.58</v>
      </c>
      <c r="F1391" s="62" t="s">
        <v>12011</v>
      </c>
    </row>
    <row r="1392" spans="1:6" ht="40.5" x14ac:dyDescent="0.25">
      <c r="A1392" s="62">
        <v>92588</v>
      </c>
      <c r="B1392" s="63" t="s">
        <v>13403</v>
      </c>
      <c r="C1392" s="62" t="s">
        <v>517</v>
      </c>
      <c r="D1392" s="62" t="s">
        <v>12010</v>
      </c>
      <c r="E1392" s="65">
        <v>1462.75</v>
      </c>
      <c r="F1392" s="62" t="s">
        <v>12011</v>
      </c>
    </row>
    <row r="1393" spans="1:6" ht="40.5" x14ac:dyDescent="0.25">
      <c r="A1393" s="62">
        <v>92590</v>
      </c>
      <c r="B1393" s="63" t="s">
        <v>13404</v>
      </c>
      <c r="C1393" s="62" t="s">
        <v>517</v>
      </c>
      <c r="D1393" s="62" t="s">
        <v>12010</v>
      </c>
      <c r="E1393" s="65">
        <v>1619.46</v>
      </c>
      <c r="F1393" s="62" t="s">
        <v>12011</v>
      </c>
    </row>
    <row r="1394" spans="1:6" ht="40.5" x14ac:dyDescent="0.25">
      <c r="A1394" s="62">
        <v>92592</v>
      </c>
      <c r="B1394" s="63" t="s">
        <v>13405</v>
      </c>
      <c r="C1394" s="62" t="s">
        <v>517</v>
      </c>
      <c r="D1394" s="62" t="s">
        <v>12010</v>
      </c>
      <c r="E1394" s="65">
        <v>1818.87</v>
      </c>
      <c r="F1394" s="62" t="s">
        <v>12011</v>
      </c>
    </row>
    <row r="1395" spans="1:6" ht="40.5" x14ac:dyDescent="0.25">
      <c r="A1395" s="62">
        <v>92593</v>
      </c>
      <c r="B1395" s="63" t="s">
        <v>13406</v>
      </c>
      <c r="C1395" s="62" t="s">
        <v>265</v>
      </c>
      <c r="D1395" s="62" t="s">
        <v>12010</v>
      </c>
      <c r="E1395" s="64">
        <v>13.82</v>
      </c>
      <c r="F1395" s="62" t="s">
        <v>12011</v>
      </c>
    </row>
    <row r="1396" spans="1:6" ht="40.5" x14ac:dyDescent="0.25">
      <c r="A1396" s="62">
        <v>92594</v>
      </c>
      <c r="B1396" s="63" t="s">
        <v>13407</v>
      </c>
      <c r="C1396" s="62" t="s">
        <v>517</v>
      </c>
      <c r="D1396" s="62" t="s">
        <v>12010</v>
      </c>
      <c r="E1396" s="65">
        <v>2122.5700000000002</v>
      </c>
      <c r="F1396" s="62" t="s">
        <v>12011</v>
      </c>
    </row>
    <row r="1397" spans="1:6" ht="40.5" x14ac:dyDescent="0.25">
      <c r="A1397" s="62">
        <v>92596</v>
      </c>
      <c r="B1397" s="63" t="s">
        <v>13408</v>
      </c>
      <c r="C1397" s="62" t="s">
        <v>517</v>
      </c>
      <c r="D1397" s="62" t="s">
        <v>12010</v>
      </c>
      <c r="E1397" s="65">
        <v>2354.71</v>
      </c>
      <c r="F1397" s="62" t="s">
        <v>12011</v>
      </c>
    </row>
    <row r="1398" spans="1:6" ht="40.5" x14ac:dyDescent="0.25">
      <c r="A1398" s="62">
        <v>92598</v>
      </c>
      <c r="B1398" s="63" t="s">
        <v>13409</v>
      </c>
      <c r="C1398" s="62" t="s">
        <v>517</v>
      </c>
      <c r="D1398" s="62" t="s">
        <v>12010</v>
      </c>
      <c r="E1398" s="65">
        <v>2511.4</v>
      </c>
      <c r="F1398" s="62" t="s">
        <v>12011</v>
      </c>
    </row>
    <row r="1399" spans="1:6" ht="40.5" x14ac:dyDescent="0.25">
      <c r="A1399" s="62">
        <v>92600</v>
      </c>
      <c r="B1399" s="63" t="s">
        <v>13410</v>
      </c>
      <c r="C1399" s="62" t="s">
        <v>517</v>
      </c>
      <c r="D1399" s="62" t="s">
        <v>12010</v>
      </c>
      <c r="E1399" s="65">
        <v>2707.75</v>
      </c>
      <c r="F1399" s="62" t="s">
        <v>12011</v>
      </c>
    </row>
    <row r="1400" spans="1:6" ht="40.5" x14ac:dyDescent="0.25">
      <c r="A1400" s="62">
        <v>92602</v>
      </c>
      <c r="B1400" s="63" t="s">
        <v>13411</v>
      </c>
      <c r="C1400" s="62" t="s">
        <v>517</v>
      </c>
      <c r="D1400" s="62" t="s">
        <v>12010</v>
      </c>
      <c r="E1400" s="64">
        <v>842.18</v>
      </c>
      <c r="F1400" s="62" t="s">
        <v>12011</v>
      </c>
    </row>
    <row r="1401" spans="1:6" ht="40.5" x14ac:dyDescent="0.25">
      <c r="A1401" s="62">
        <v>92604</v>
      </c>
      <c r="B1401" s="63" t="s">
        <v>13412</v>
      </c>
      <c r="C1401" s="62" t="s">
        <v>517</v>
      </c>
      <c r="D1401" s="62" t="s">
        <v>12010</v>
      </c>
      <c r="E1401" s="64">
        <v>959.25</v>
      </c>
      <c r="F1401" s="62" t="s">
        <v>12011</v>
      </c>
    </row>
    <row r="1402" spans="1:6" ht="40.5" x14ac:dyDescent="0.25">
      <c r="A1402" s="62">
        <v>92606</v>
      </c>
      <c r="B1402" s="63" t="s">
        <v>13413</v>
      </c>
      <c r="C1402" s="62" t="s">
        <v>517</v>
      </c>
      <c r="D1402" s="62" t="s">
        <v>12010</v>
      </c>
      <c r="E1402" s="65">
        <v>1115.95</v>
      </c>
      <c r="F1402" s="62" t="s">
        <v>12011</v>
      </c>
    </row>
    <row r="1403" spans="1:6" ht="40.5" x14ac:dyDescent="0.25">
      <c r="A1403" s="62">
        <v>92608</v>
      </c>
      <c r="B1403" s="63" t="s">
        <v>13414</v>
      </c>
      <c r="C1403" s="62" t="s">
        <v>517</v>
      </c>
      <c r="D1403" s="62" t="s">
        <v>12010</v>
      </c>
      <c r="E1403" s="65">
        <v>1383.47</v>
      </c>
      <c r="F1403" s="62" t="s">
        <v>12011</v>
      </c>
    </row>
    <row r="1404" spans="1:6" ht="40.5" x14ac:dyDescent="0.25">
      <c r="A1404" s="62">
        <v>92610</v>
      </c>
      <c r="B1404" s="63" t="s">
        <v>13415</v>
      </c>
      <c r="C1404" s="62" t="s">
        <v>517</v>
      </c>
      <c r="D1404" s="62" t="s">
        <v>12010</v>
      </c>
      <c r="E1404" s="65">
        <v>1540.18</v>
      </c>
      <c r="F1404" s="62" t="s">
        <v>12011</v>
      </c>
    </row>
    <row r="1405" spans="1:6" ht="54" x14ac:dyDescent="0.25">
      <c r="A1405" s="62">
        <v>92612</v>
      </c>
      <c r="B1405" s="63" t="s">
        <v>13416</v>
      </c>
      <c r="C1405" s="62" t="s">
        <v>517</v>
      </c>
      <c r="D1405" s="62" t="s">
        <v>12010</v>
      </c>
      <c r="E1405" s="65">
        <v>1739.6</v>
      </c>
      <c r="F1405" s="62" t="s">
        <v>12011</v>
      </c>
    </row>
    <row r="1406" spans="1:6" ht="40.5" x14ac:dyDescent="0.25">
      <c r="A1406" s="62">
        <v>92614</v>
      </c>
      <c r="B1406" s="63" t="s">
        <v>13417</v>
      </c>
      <c r="C1406" s="62" t="s">
        <v>517</v>
      </c>
      <c r="D1406" s="62" t="s">
        <v>12010</v>
      </c>
      <c r="E1406" s="65">
        <v>1964.02</v>
      </c>
      <c r="F1406" s="62" t="s">
        <v>12011</v>
      </c>
    </row>
    <row r="1407" spans="1:6" ht="40.5" x14ac:dyDescent="0.25">
      <c r="A1407" s="62">
        <v>92616</v>
      </c>
      <c r="B1407" s="63" t="s">
        <v>13418</v>
      </c>
      <c r="C1407" s="62" t="s">
        <v>517</v>
      </c>
      <c r="D1407" s="62" t="s">
        <v>12010</v>
      </c>
      <c r="E1407" s="65">
        <v>2235.79</v>
      </c>
      <c r="F1407" s="62" t="s">
        <v>12011</v>
      </c>
    </row>
    <row r="1408" spans="1:6" ht="40.5" x14ac:dyDescent="0.25">
      <c r="A1408" s="62">
        <v>92618</v>
      </c>
      <c r="B1408" s="63" t="s">
        <v>13419</v>
      </c>
      <c r="C1408" s="62" t="s">
        <v>517</v>
      </c>
      <c r="D1408" s="62" t="s">
        <v>12010</v>
      </c>
      <c r="E1408" s="65">
        <v>2392.4899999999998</v>
      </c>
      <c r="F1408" s="62" t="s">
        <v>12011</v>
      </c>
    </row>
    <row r="1409" spans="1:6" ht="40.5" x14ac:dyDescent="0.25">
      <c r="A1409" s="62">
        <v>92620</v>
      </c>
      <c r="B1409" s="63" t="s">
        <v>13420</v>
      </c>
      <c r="C1409" s="62" t="s">
        <v>517</v>
      </c>
      <c r="D1409" s="62" t="s">
        <v>12010</v>
      </c>
      <c r="E1409" s="65">
        <v>2549.1999999999998</v>
      </c>
      <c r="F1409" s="62" t="s">
        <v>12011</v>
      </c>
    </row>
    <row r="1410" spans="1:6" ht="40.5" x14ac:dyDescent="0.25">
      <c r="A1410" s="62">
        <v>100357</v>
      </c>
      <c r="B1410" s="63" t="s">
        <v>13421</v>
      </c>
      <c r="C1410" s="62" t="s">
        <v>517</v>
      </c>
      <c r="D1410" s="62" t="s">
        <v>12010</v>
      </c>
      <c r="E1410" s="65">
        <v>1111.17</v>
      </c>
      <c r="F1410" s="62" t="s">
        <v>12011</v>
      </c>
    </row>
    <row r="1411" spans="1:6" ht="40.5" x14ac:dyDescent="0.25">
      <c r="A1411" s="62">
        <v>100358</v>
      </c>
      <c r="B1411" s="63" t="s">
        <v>13422</v>
      </c>
      <c r="C1411" s="62" t="s">
        <v>517</v>
      </c>
      <c r="D1411" s="62" t="s">
        <v>12010</v>
      </c>
      <c r="E1411" s="65">
        <v>1500.73</v>
      </c>
      <c r="F1411" s="62" t="s">
        <v>12011</v>
      </c>
    </row>
    <row r="1412" spans="1:6" ht="40.5" x14ac:dyDescent="0.25">
      <c r="A1412" s="62">
        <v>100359</v>
      </c>
      <c r="B1412" s="63" t="s">
        <v>13423</v>
      </c>
      <c r="C1412" s="62" t="s">
        <v>517</v>
      </c>
      <c r="D1412" s="62" t="s">
        <v>12010</v>
      </c>
      <c r="E1412" s="65">
        <v>1581.08</v>
      </c>
      <c r="F1412" s="62" t="s">
        <v>12011</v>
      </c>
    </row>
    <row r="1413" spans="1:6" ht="40.5" x14ac:dyDescent="0.25">
      <c r="A1413" s="62">
        <v>100360</v>
      </c>
      <c r="B1413" s="63" t="s">
        <v>13424</v>
      </c>
      <c r="C1413" s="62" t="s">
        <v>517</v>
      </c>
      <c r="D1413" s="62" t="s">
        <v>12010</v>
      </c>
      <c r="E1413" s="65">
        <v>1755.18</v>
      </c>
      <c r="F1413" s="62" t="s">
        <v>12011</v>
      </c>
    </row>
    <row r="1414" spans="1:6" ht="40.5" x14ac:dyDescent="0.25">
      <c r="A1414" s="62">
        <v>100361</v>
      </c>
      <c r="B1414" s="63" t="s">
        <v>13425</v>
      </c>
      <c r="C1414" s="62" t="s">
        <v>517</v>
      </c>
      <c r="D1414" s="62" t="s">
        <v>12010</v>
      </c>
      <c r="E1414" s="65">
        <v>2179.0500000000002</v>
      </c>
      <c r="F1414" s="62" t="s">
        <v>12011</v>
      </c>
    </row>
    <row r="1415" spans="1:6" ht="40.5" x14ac:dyDescent="0.25">
      <c r="A1415" s="62">
        <v>100362</v>
      </c>
      <c r="B1415" s="63" t="s">
        <v>13426</v>
      </c>
      <c r="C1415" s="62" t="s">
        <v>517</v>
      </c>
      <c r="D1415" s="62" t="s">
        <v>12010</v>
      </c>
      <c r="E1415" s="65">
        <v>2930.94</v>
      </c>
      <c r="F1415" s="62" t="s">
        <v>12011</v>
      </c>
    </row>
    <row r="1416" spans="1:6" ht="40.5" x14ac:dyDescent="0.25">
      <c r="A1416" s="62">
        <v>100363</v>
      </c>
      <c r="B1416" s="63" t="s">
        <v>13427</v>
      </c>
      <c r="C1416" s="62" t="s">
        <v>517</v>
      </c>
      <c r="D1416" s="62" t="s">
        <v>12010</v>
      </c>
      <c r="E1416" s="65">
        <v>3028.83</v>
      </c>
      <c r="F1416" s="62" t="s">
        <v>12011</v>
      </c>
    </row>
    <row r="1417" spans="1:6" ht="40.5" x14ac:dyDescent="0.25">
      <c r="A1417" s="62">
        <v>100364</v>
      </c>
      <c r="B1417" s="63" t="s">
        <v>13428</v>
      </c>
      <c r="C1417" s="62" t="s">
        <v>517</v>
      </c>
      <c r="D1417" s="62" t="s">
        <v>12010</v>
      </c>
      <c r="E1417" s="65">
        <v>3286.65</v>
      </c>
      <c r="F1417" s="62" t="s">
        <v>12011</v>
      </c>
    </row>
    <row r="1418" spans="1:6" ht="40.5" x14ac:dyDescent="0.25">
      <c r="A1418" s="62">
        <v>100365</v>
      </c>
      <c r="B1418" s="63" t="s">
        <v>13429</v>
      </c>
      <c r="C1418" s="62" t="s">
        <v>517</v>
      </c>
      <c r="D1418" s="62" t="s">
        <v>12010</v>
      </c>
      <c r="E1418" s="65">
        <v>3769.74</v>
      </c>
      <c r="F1418" s="62" t="s">
        <v>12011</v>
      </c>
    </row>
    <row r="1419" spans="1:6" ht="40.5" x14ac:dyDescent="0.25">
      <c r="A1419" s="62">
        <v>100366</v>
      </c>
      <c r="B1419" s="63" t="s">
        <v>13430</v>
      </c>
      <c r="C1419" s="62" t="s">
        <v>517</v>
      </c>
      <c r="D1419" s="62" t="s">
        <v>12010</v>
      </c>
      <c r="E1419" s="65">
        <v>4033.8</v>
      </c>
      <c r="F1419" s="62" t="s">
        <v>12011</v>
      </c>
    </row>
    <row r="1420" spans="1:6" ht="54" x14ac:dyDescent="0.25">
      <c r="A1420" s="62">
        <v>100367</v>
      </c>
      <c r="B1420" s="63" t="s">
        <v>13431</v>
      </c>
      <c r="C1420" s="62" t="s">
        <v>517</v>
      </c>
      <c r="D1420" s="62" t="s">
        <v>12010</v>
      </c>
      <c r="E1420" s="65">
        <v>1080.23</v>
      </c>
      <c r="F1420" s="62" t="s">
        <v>12011</v>
      </c>
    </row>
    <row r="1421" spans="1:6" ht="54" x14ac:dyDescent="0.25">
      <c r="A1421" s="62">
        <v>100368</v>
      </c>
      <c r="B1421" s="63" t="s">
        <v>13432</v>
      </c>
      <c r="C1421" s="62" t="s">
        <v>517</v>
      </c>
      <c r="D1421" s="62" t="s">
        <v>12010</v>
      </c>
      <c r="E1421" s="65">
        <v>1462.56</v>
      </c>
      <c r="F1421" s="62" t="s">
        <v>12011</v>
      </c>
    </row>
    <row r="1422" spans="1:6" ht="54" x14ac:dyDescent="0.25">
      <c r="A1422" s="62">
        <v>100369</v>
      </c>
      <c r="B1422" s="63" t="s">
        <v>13433</v>
      </c>
      <c r="C1422" s="62" t="s">
        <v>517</v>
      </c>
      <c r="D1422" s="62" t="s">
        <v>12010</v>
      </c>
      <c r="E1422" s="65">
        <v>1542.91</v>
      </c>
      <c r="F1422" s="62" t="s">
        <v>12011</v>
      </c>
    </row>
    <row r="1423" spans="1:6" ht="54" x14ac:dyDescent="0.25">
      <c r="A1423" s="62">
        <v>100370</v>
      </c>
      <c r="B1423" s="63" t="s">
        <v>13434</v>
      </c>
      <c r="C1423" s="62" t="s">
        <v>517</v>
      </c>
      <c r="D1423" s="62" t="s">
        <v>12010</v>
      </c>
      <c r="E1423" s="65">
        <v>1835.24</v>
      </c>
      <c r="F1423" s="62" t="s">
        <v>12011</v>
      </c>
    </row>
    <row r="1424" spans="1:6" ht="54" x14ac:dyDescent="0.25">
      <c r="A1424" s="62">
        <v>100371</v>
      </c>
      <c r="B1424" s="63" t="s">
        <v>13435</v>
      </c>
      <c r="C1424" s="62" t="s">
        <v>517</v>
      </c>
      <c r="D1424" s="62" t="s">
        <v>12010</v>
      </c>
      <c r="E1424" s="65">
        <v>2077.25</v>
      </c>
      <c r="F1424" s="62" t="s">
        <v>12011</v>
      </c>
    </row>
    <row r="1425" spans="1:6" ht="54" x14ac:dyDescent="0.25">
      <c r="A1425" s="62">
        <v>100372</v>
      </c>
      <c r="B1425" s="63" t="s">
        <v>13436</v>
      </c>
      <c r="C1425" s="62" t="s">
        <v>517</v>
      </c>
      <c r="D1425" s="62" t="s">
        <v>12010</v>
      </c>
      <c r="E1425" s="65">
        <v>2756.53</v>
      </c>
      <c r="F1425" s="62" t="s">
        <v>12011</v>
      </c>
    </row>
    <row r="1426" spans="1:6" ht="54" x14ac:dyDescent="0.25">
      <c r="A1426" s="62">
        <v>100373</v>
      </c>
      <c r="B1426" s="63" t="s">
        <v>13437</v>
      </c>
      <c r="C1426" s="62" t="s">
        <v>517</v>
      </c>
      <c r="D1426" s="62" t="s">
        <v>12010</v>
      </c>
      <c r="E1426" s="65">
        <v>2853.92</v>
      </c>
      <c r="F1426" s="62" t="s">
        <v>12011</v>
      </c>
    </row>
    <row r="1427" spans="1:6" ht="54" x14ac:dyDescent="0.25">
      <c r="A1427" s="62">
        <v>100374</v>
      </c>
      <c r="B1427" s="63" t="s">
        <v>13438</v>
      </c>
      <c r="C1427" s="62" t="s">
        <v>517</v>
      </c>
      <c r="D1427" s="62" t="s">
        <v>12010</v>
      </c>
      <c r="E1427" s="65">
        <v>3056.52</v>
      </c>
      <c r="F1427" s="62" t="s">
        <v>12011</v>
      </c>
    </row>
    <row r="1428" spans="1:6" ht="54" x14ac:dyDescent="0.25">
      <c r="A1428" s="62">
        <v>100375</v>
      </c>
      <c r="B1428" s="63" t="s">
        <v>13439</v>
      </c>
      <c r="C1428" s="62" t="s">
        <v>517</v>
      </c>
      <c r="D1428" s="62" t="s">
        <v>12010</v>
      </c>
      <c r="E1428" s="65">
        <v>3426.57</v>
      </c>
      <c r="F1428" s="62" t="s">
        <v>12011</v>
      </c>
    </row>
    <row r="1429" spans="1:6" ht="54" x14ac:dyDescent="0.25">
      <c r="A1429" s="62">
        <v>100376</v>
      </c>
      <c r="B1429" s="63" t="s">
        <v>13440</v>
      </c>
      <c r="C1429" s="62" t="s">
        <v>517</v>
      </c>
      <c r="D1429" s="62" t="s">
        <v>12010</v>
      </c>
      <c r="E1429" s="65">
        <v>3351.12</v>
      </c>
      <c r="F1429" s="62" t="s">
        <v>12011</v>
      </c>
    </row>
    <row r="1430" spans="1:6" ht="40.5" x14ac:dyDescent="0.25">
      <c r="A1430" s="62">
        <v>100377</v>
      </c>
      <c r="B1430" s="63" t="s">
        <v>13441</v>
      </c>
      <c r="C1430" s="62" t="s">
        <v>265</v>
      </c>
      <c r="D1430" s="62" t="s">
        <v>12010</v>
      </c>
      <c r="E1430" s="64">
        <v>14.27</v>
      </c>
      <c r="F1430" s="62" t="s">
        <v>12011</v>
      </c>
    </row>
    <row r="1431" spans="1:6" ht="40.5" x14ac:dyDescent="0.25">
      <c r="A1431" s="62">
        <v>100378</v>
      </c>
      <c r="B1431" s="63" t="s">
        <v>13442</v>
      </c>
      <c r="C1431" s="62" t="s">
        <v>265</v>
      </c>
      <c r="D1431" s="62" t="s">
        <v>12010</v>
      </c>
      <c r="E1431" s="64">
        <v>13.46</v>
      </c>
      <c r="F1431" s="62" t="s">
        <v>12011</v>
      </c>
    </row>
    <row r="1432" spans="1:6" ht="54" x14ac:dyDescent="0.25">
      <c r="A1432" s="62">
        <v>100382</v>
      </c>
      <c r="B1432" s="63" t="s">
        <v>13443</v>
      </c>
      <c r="C1432" s="62" t="s">
        <v>238</v>
      </c>
      <c r="D1432" s="62" t="s">
        <v>12010</v>
      </c>
      <c r="E1432" s="64">
        <v>25.14</v>
      </c>
      <c r="F1432" s="62" t="s">
        <v>12011</v>
      </c>
    </row>
    <row r="1433" spans="1:6" ht="27" x14ac:dyDescent="0.25">
      <c r="A1433" s="62">
        <v>94444</v>
      </c>
      <c r="B1433" s="63" t="s">
        <v>13444</v>
      </c>
      <c r="C1433" s="62" t="s">
        <v>238</v>
      </c>
      <c r="D1433" s="62" t="s">
        <v>12010</v>
      </c>
      <c r="E1433" s="64">
        <v>675.24</v>
      </c>
      <c r="F1433" s="62" t="s">
        <v>12011</v>
      </c>
    </row>
    <row r="1434" spans="1:6" ht="40.5" x14ac:dyDescent="0.25">
      <c r="A1434" s="62">
        <v>102661</v>
      </c>
      <c r="B1434" s="63" t="s">
        <v>13445</v>
      </c>
      <c r="C1434" s="62" t="s">
        <v>74</v>
      </c>
      <c r="D1434" s="62" t="s">
        <v>12010</v>
      </c>
      <c r="E1434" s="64">
        <v>26.33</v>
      </c>
      <c r="F1434" s="62" t="s">
        <v>12011</v>
      </c>
    </row>
    <row r="1435" spans="1:6" ht="40.5" x14ac:dyDescent="0.25">
      <c r="A1435" s="62">
        <v>102663</v>
      </c>
      <c r="B1435" s="63" t="s">
        <v>13446</v>
      </c>
      <c r="C1435" s="62" t="s">
        <v>74</v>
      </c>
      <c r="D1435" s="62" t="s">
        <v>12010</v>
      </c>
      <c r="E1435" s="64">
        <v>46.45</v>
      </c>
      <c r="F1435" s="62" t="s">
        <v>12011</v>
      </c>
    </row>
    <row r="1436" spans="1:6" ht="27" x14ac:dyDescent="0.25">
      <c r="A1436" s="62">
        <v>102664</v>
      </c>
      <c r="B1436" s="63" t="s">
        <v>13447</v>
      </c>
      <c r="C1436" s="62" t="s">
        <v>74</v>
      </c>
      <c r="D1436" s="62" t="s">
        <v>12010</v>
      </c>
      <c r="E1436" s="64">
        <v>41.83</v>
      </c>
      <c r="F1436" s="62" t="s">
        <v>12011</v>
      </c>
    </row>
    <row r="1437" spans="1:6" ht="27" x14ac:dyDescent="0.25">
      <c r="A1437" s="62">
        <v>102665</v>
      </c>
      <c r="B1437" s="63" t="s">
        <v>13448</v>
      </c>
      <c r="C1437" s="62" t="s">
        <v>74</v>
      </c>
      <c r="D1437" s="62" t="s">
        <v>12010</v>
      </c>
      <c r="E1437" s="64">
        <v>19.25</v>
      </c>
      <c r="F1437" s="62" t="s">
        <v>12011</v>
      </c>
    </row>
    <row r="1438" spans="1:6" ht="40.5" x14ac:dyDescent="0.25">
      <c r="A1438" s="62">
        <v>102666</v>
      </c>
      <c r="B1438" s="63" t="s">
        <v>13449</v>
      </c>
      <c r="C1438" s="62" t="s">
        <v>74</v>
      </c>
      <c r="D1438" s="62" t="s">
        <v>12010</v>
      </c>
      <c r="E1438" s="64">
        <v>52.15</v>
      </c>
      <c r="F1438" s="62" t="s">
        <v>12011</v>
      </c>
    </row>
    <row r="1439" spans="1:6" ht="40.5" x14ac:dyDescent="0.25">
      <c r="A1439" s="62">
        <v>102669</v>
      </c>
      <c r="B1439" s="63" t="s">
        <v>13450</v>
      </c>
      <c r="C1439" s="62" t="s">
        <v>74</v>
      </c>
      <c r="D1439" s="62" t="s">
        <v>12010</v>
      </c>
      <c r="E1439" s="64">
        <v>71.75</v>
      </c>
      <c r="F1439" s="62" t="s">
        <v>12011</v>
      </c>
    </row>
    <row r="1440" spans="1:6" ht="40.5" x14ac:dyDescent="0.25">
      <c r="A1440" s="62">
        <v>102670</v>
      </c>
      <c r="B1440" s="63" t="s">
        <v>13451</v>
      </c>
      <c r="C1440" s="62" t="s">
        <v>74</v>
      </c>
      <c r="D1440" s="62" t="s">
        <v>12010</v>
      </c>
      <c r="E1440" s="64">
        <v>71.13</v>
      </c>
      <c r="F1440" s="62" t="s">
        <v>12011</v>
      </c>
    </row>
    <row r="1441" spans="1:6" ht="40.5" x14ac:dyDescent="0.25">
      <c r="A1441" s="62">
        <v>102673</v>
      </c>
      <c r="B1441" s="63" t="s">
        <v>13452</v>
      </c>
      <c r="C1441" s="62" t="s">
        <v>74</v>
      </c>
      <c r="D1441" s="62" t="s">
        <v>12010</v>
      </c>
      <c r="E1441" s="64">
        <v>117.86</v>
      </c>
      <c r="F1441" s="62" t="s">
        <v>12011</v>
      </c>
    </row>
    <row r="1442" spans="1:6" ht="40.5" x14ac:dyDescent="0.25">
      <c r="A1442" s="62">
        <v>102674</v>
      </c>
      <c r="B1442" s="63" t="s">
        <v>13453</v>
      </c>
      <c r="C1442" s="62" t="s">
        <v>74</v>
      </c>
      <c r="D1442" s="62" t="s">
        <v>12010</v>
      </c>
      <c r="E1442" s="64">
        <v>72.98</v>
      </c>
      <c r="F1442" s="62" t="s">
        <v>12011</v>
      </c>
    </row>
    <row r="1443" spans="1:6" ht="27" x14ac:dyDescent="0.25">
      <c r="A1443" s="62">
        <v>102677</v>
      </c>
      <c r="B1443" s="63" t="s">
        <v>13454</v>
      </c>
      <c r="C1443" s="62" t="s">
        <v>74</v>
      </c>
      <c r="D1443" s="62" t="s">
        <v>12010</v>
      </c>
      <c r="E1443" s="64">
        <v>98.91</v>
      </c>
      <c r="F1443" s="62" t="s">
        <v>12011</v>
      </c>
    </row>
    <row r="1444" spans="1:6" ht="40.5" x14ac:dyDescent="0.25">
      <c r="A1444" s="62">
        <v>102678</v>
      </c>
      <c r="B1444" s="63" t="s">
        <v>13455</v>
      </c>
      <c r="C1444" s="62" t="s">
        <v>74</v>
      </c>
      <c r="D1444" s="62" t="s">
        <v>12010</v>
      </c>
      <c r="E1444" s="64">
        <v>117.57</v>
      </c>
      <c r="F1444" s="62" t="s">
        <v>12011</v>
      </c>
    </row>
    <row r="1445" spans="1:6" ht="27" x14ac:dyDescent="0.25">
      <c r="A1445" s="62">
        <v>102679</v>
      </c>
      <c r="B1445" s="63" t="s">
        <v>13456</v>
      </c>
      <c r="C1445" s="62" t="s">
        <v>74</v>
      </c>
      <c r="D1445" s="62" t="s">
        <v>12010</v>
      </c>
      <c r="E1445" s="64">
        <v>122.53</v>
      </c>
      <c r="F1445" s="62" t="s">
        <v>12011</v>
      </c>
    </row>
    <row r="1446" spans="1:6" ht="54" x14ac:dyDescent="0.25">
      <c r="A1446" s="62">
        <v>102680</v>
      </c>
      <c r="B1446" s="63" t="s">
        <v>13457</v>
      </c>
      <c r="C1446" s="62" t="s">
        <v>74</v>
      </c>
      <c r="D1446" s="62" t="s">
        <v>12010</v>
      </c>
      <c r="E1446" s="64">
        <v>129.09</v>
      </c>
      <c r="F1446" s="62" t="s">
        <v>12011</v>
      </c>
    </row>
    <row r="1447" spans="1:6" ht="40.5" x14ac:dyDescent="0.25">
      <c r="A1447" s="62">
        <v>102683</v>
      </c>
      <c r="B1447" s="63" t="s">
        <v>13458</v>
      </c>
      <c r="C1447" s="62" t="s">
        <v>74</v>
      </c>
      <c r="D1447" s="62" t="s">
        <v>12010</v>
      </c>
      <c r="E1447" s="64">
        <v>158.32</v>
      </c>
      <c r="F1447" s="62" t="s">
        <v>12011</v>
      </c>
    </row>
    <row r="1448" spans="1:6" ht="40.5" x14ac:dyDescent="0.25">
      <c r="A1448" s="62">
        <v>102684</v>
      </c>
      <c r="B1448" s="63" t="s">
        <v>13459</v>
      </c>
      <c r="C1448" s="62" t="s">
        <v>74</v>
      </c>
      <c r="D1448" s="62" t="s">
        <v>12010</v>
      </c>
      <c r="E1448" s="64">
        <v>134.03</v>
      </c>
      <c r="F1448" s="62" t="s">
        <v>12011</v>
      </c>
    </row>
    <row r="1449" spans="1:6" ht="40.5" x14ac:dyDescent="0.25">
      <c r="A1449" s="62">
        <v>102687</v>
      </c>
      <c r="B1449" s="63" t="s">
        <v>13460</v>
      </c>
      <c r="C1449" s="62" t="s">
        <v>74</v>
      </c>
      <c r="D1449" s="62" t="s">
        <v>12010</v>
      </c>
      <c r="E1449" s="64">
        <v>159.47</v>
      </c>
      <c r="F1449" s="62" t="s">
        <v>12011</v>
      </c>
    </row>
    <row r="1450" spans="1:6" ht="40.5" x14ac:dyDescent="0.25">
      <c r="A1450" s="62">
        <v>102688</v>
      </c>
      <c r="B1450" s="63" t="s">
        <v>13461</v>
      </c>
      <c r="C1450" s="62" t="s">
        <v>74</v>
      </c>
      <c r="D1450" s="62" t="s">
        <v>12010</v>
      </c>
      <c r="E1450" s="64">
        <v>32.92</v>
      </c>
      <c r="F1450" s="62" t="s">
        <v>12011</v>
      </c>
    </row>
    <row r="1451" spans="1:6" ht="54" x14ac:dyDescent="0.25">
      <c r="A1451" s="62">
        <v>102690</v>
      </c>
      <c r="B1451" s="63" t="s">
        <v>13462</v>
      </c>
      <c r="C1451" s="62" t="s">
        <v>74</v>
      </c>
      <c r="D1451" s="62" t="s">
        <v>12010</v>
      </c>
      <c r="E1451" s="64">
        <v>58.74</v>
      </c>
      <c r="F1451" s="62" t="s">
        <v>12011</v>
      </c>
    </row>
    <row r="1452" spans="1:6" ht="40.5" x14ac:dyDescent="0.25">
      <c r="A1452" s="62">
        <v>102694</v>
      </c>
      <c r="B1452" s="63" t="s">
        <v>13463</v>
      </c>
      <c r="C1452" s="62" t="s">
        <v>74</v>
      </c>
      <c r="D1452" s="62" t="s">
        <v>12010</v>
      </c>
      <c r="E1452" s="64">
        <v>55.4</v>
      </c>
      <c r="F1452" s="62" t="s">
        <v>12011</v>
      </c>
    </row>
    <row r="1453" spans="1:6" ht="54" x14ac:dyDescent="0.25">
      <c r="A1453" s="62">
        <v>102697</v>
      </c>
      <c r="B1453" s="63" t="s">
        <v>13464</v>
      </c>
      <c r="C1453" s="62" t="s">
        <v>74</v>
      </c>
      <c r="D1453" s="62" t="s">
        <v>12010</v>
      </c>
      <c r="E1453" s="64">
        <v>94.69</v>
      </c>
      <c r="F1453" s="62" t="s">
        <v>12011</v>
      </c>
    </row>
    <row r="1454" spans="1:6" ht="27" x14ac:dyDescent="0.25">
      <c r="A1454" s="62">
        <v>102704</v>
      </c>
      <c r="B1454" s="63" t="s">
        <v>13465</v>
      </c>
      <c r="C1454" s="62" t="s">
        <v>74</v>
      </c>
      <c r="D1454" s="62" t="s">
        <v>12379</v>
      </c>
      <c r="E1454" s="64">
        <v>10.83</v>
      </c>
      <c r="F1454" s="62" t="s">
        <v>12011</v>
      </c>
    </row>
    <row r="1455" spans="1:6" ht="27" x14ac:dyDescent="0.25">
      <c r="A1455" s="62">
        <v>102706</v>
      </c>
      <c r="B1455" s="63" t="s">
        <v>13466</v>
      </c>
      <c r="C1455" s="62" t="s">
        <v>74</v>
      </c>
      <c r="D1455" s="62" t="s">
        <v>12010</v>
      </c>
      <c r="E1455" s="64">
        <v>12.5</v>
      </c>
      <c r="F1455" s="62" t="s">
        <v>12011</v>
      </c>
    </row>
    <row r="1456" spans="1:6" ht="27" x14ac:dyDescent="0.25">
      <c r="A1456" s="62">
        <v>102707</v>
      </c>
      <c r="B1456" s="63" t="s">
        <v>13467</v>
      </c>
      <c r="C1456" s="62" t="s">
        <v>74</v>
      </c>
      <c r="D1456" s="62" t="s">
        <v>12010</v>
      </c>
      <c r="E1456" s="64">
        <v>33.47</v>
      </c>
      <c r="F1456" s="62" t="s">
        <v>12011</v>
      </c>
    </row>
    <row r="1457" spans="1:6" ht="27" x14ac:dyDescent="0.25">
      <c r="A1457" s="62">
        <v>102708</v>
      </c>
      <c r="B1457" s="63" t="s">
        <v>13468</v>
      </c>
      <c r="C1457" s="62" t="s">
        <v>517</v>
      </c>
      <c r="D1457" s="62" t="s">
        <v>12010</v>
      </c>
      <c r="E1457" s="64">
        <v>26.72</v>
      </c>
      <c r="F1457" s="62" t="s">
        <v>12011</v>
      </c>
    </row>
    <row r="1458" spans="1:6" ht="40.5" x14ac:dyDescent="0.25">
      <c r="A1458" s="62">
        <v>102710</v>
      </c>
      <c r="B1458" s="63" t="s">
        <v>13469</v>
      </c>
      <c r="C1458" s="62" t="s">
        <v>517</v>
      </c>
      <c r="D1458" s="62" t="s">
        <v>12010</v>
      </c>
      <c r="E1458" s="64">
        <v>65.010000000000005</v>
      </c>
      <c r="F1458" s="62" t="s">
        <v>12011</v>
      </c>
    </row>
    <row r="1459" spans="1:6" ht="40.5" x14ac:dyDescent="0.25">
      <c r="A1459" s="62">
        <v>102711</v>
      </c>
      <c r="B1459" s="63" t="s">
        <v>13470</v>
      </c>
      <c r="C1459" s="62" t="s">
        <v>517</v>
      </c>
      <c r="D1459" s="62" t="s">
        <v>12010</v>
      </c>
      <c r="E1459" s="64">
        <v>87.95</v>
      </c>
      <c r="F1459" s="62" t="s">
        <v>12011</v>
      </c>
    </row>
    <row r="1460" spans="1:6" ht="40.5" x14ac:dyDescent="0.25">
      <c r="A1460" s="62">
        <v>102712</v>
      </c>
      <c r="B1460" s="63" t="s">
        <v>13471</v>
      </c>
      <c r="C1460" s="62" t="s">
        <v>238</v>
      </c>
      <c r="D1460" s="62" t="s">
        <v>12010</v>
      </c>
      <c r="E1460" s="64">
        <v>8.82</v>
      </c>
      <c r="F1460" s="62" t="s">
        <v>12011</v>
      </c>
    </row>
    <row r="1461" spans="1:6" ht="40.5" x14ac:dyDescent="0.25">
      <c r="A1461" s="62">
        <v>102713</v>
      </c>
      <c r="B1461" s="63" t="s">
        <v>13472</v>
      </c>
      <c r="C1461" s="62" t="s">
        <v>238</v>
      </c>
      <c r="D1461" s="62" t="s">
        <v>12010</v>
      </c>
      <c r="E1461" s="64">
        <v>12.1</v>
      </c>
      <c r="F1461" s="62" t="s">
        <v>12011</v>
      </c>
    </row>
    <row r="1462" spans="1:6" ht="40.5" x14ac:dyDescent="0.25">
      <c r="A1462" s="62">
        <v>102715</v>
      </c>
      <c r="B1462" s="63" t="s">
        <v>13473</v>
      </c>
      <c r="C1462" s="62" t="s">
        <v>238</v>
      </c>
      <c r="D1462" s="62" t="s">
        <v>12010</v>
      </c>
      <c r="E1462" s="64">
        <v>23.89</v>
      </c>
      <c r="F1462" s="62" t="s">
        <v>12011</v>
      </c>
    </row>
    <row r="1463" spans="1:6" ht="27" x14ac:dyDescent="0.25">
      <c r="A1463" s="62">
        <v>102716</v>
      </c>
      <c r="B1463" s="63" t="s">
        <v>13474</v>
      </c>
      <c r="C1463" s="62" t="s">
        <v>127</v>
      </c>
      <c r="D1463" s="62" t="s">
        <v>12010</v>
      </c>
      <c r="E1463" s="64">
        <v>80.099999999999994</v>
      </c>
      <c r="F1463" s="62" t="s">
        <v>12011</v>
      </c>
    </row>
    <row r="1464" spans="1:6" ht="27" x14ac:dyDescent="0.25">
      <c r="A1464" s="62">
        <v>102717</v>
      </c>
      <c r="B1464" s="63" t="s">
        <v>13475</v>
      </c>
      <c r="C1464" s="62" t="s">
        <v>127</v>
      </c>
      <c r="D1464" s="62" t="s">
        <v>12010</v>
      </c>
      <c r="E1464" s="64">
        <v>101.39</v>
      </c>
      <c r="F1464" s="62" t="s">
        <v>12011</v>
      </c>
    </row>
    <row r="1465" spans="1:6" ht="27" x14ac:dyDescent="0.25">
      <c r="A1465" s="62">
        <v>102718</v>
      </c>
      <c r="B1465" s="63" t="s">
        <v>13476</v>
      </c>
      <c r="C1465" s="62" t="s">
        <v>127</v>
      </c>
      <c r="D1465" s="62" t="s">
        <v>12010</v>
      </c>
      <c r="E1465" s="64">
        <v>91.73</v>
      </c>
      <c r="F1465" s="62" t="s">
        <v>12011</v>
      </c>
    </row>
    <row r="1466" spans="1:6" ht="27" x14ac:dyDescent="0.25">
      <c r="A1466" s="62">
        <v>102719</v>
      </c>
      <c r="B1466" s="63" t="s">
        <v>13477</v>
      </c>
      <c r="C1466" s="62" t="s">
        <v>127</v>
      </c>
      <c r="D1466" s="62" t="s">
        <v>12379</v>
      </c>
      <c r="E1466" s="64">
        <v>113.02</v>
      </c>
      <c r="F1466" s="62" t="s">
        <v>12011</v>
      </c>
    </row>
    <row r="1467" spans="1:6" ht="40.5" x14ac:dyDescent="0.25">
      <c r="A1467" s="62">
        <v>102722</v>
      </c>
      <c r="B1467" s="63" t="s">
        <v>13478</v>
      </c>
      <c r="C1467" s="62" t="s">
        <v>74</v>
      </c>
      <c r="D1467" s="62" t="s">
        <v>12010</v>
      </c>
      <c r="E1467" s="64">
        <v>50.44</v>
      </c>
      <c r="F1467" s="62" t="s">
        <v>12011</v>
      </c>
    </row>
    <row r="1468" spans="1:6" ht="40.5" x14ac:dyDescent="0.25">
      <c r="A1468" s="62">
        <v>102723</v>
      </c>
      <c r="B1468" s="63" t="s">
        <v>13479</v>
      </c>
      <c r="C1468" s="62" t="s">
        <v>74</v>
      </c>
      <c r="D1468" s="62" t="s">
        <v>12010</v>
      </c>
      <c r="E1468" s="64">
        <v>50.92</v>
      </c>
      <c r="F1468" s="62" t="s">
        <v>12011</v>
      </c>
    </row>
    <row r="1469" spans="1:6" x14ac:dyDescent="0.25">
      <c r="A1469" s="62">
        <v>102724</v>
      </c>
      <c r="B1469" s="63" t="s">
        <v>13480</v>
      </c>
      <c r="C1469" s="62" t="s">
        <v>517</v>
      </c>
      <c r="D1469" s="62" t="s">
        <v>12010</v>
      </c>
      <c r="E1469" s="64">
        <v>31.26</v>
      </c>
      <c r="F1469" s="62" t="s">
        <v>12011</v>
      </c>
    </row>
    <row r="1470" spans="1:6" x14ac:dyDescent="0.25">
      <c r="A1470" s="62">
        <v>102725</v>
      </c>
      <c r="B1470" s="63" t="s">
        <v>13481</v>
      </c>
      <c r="C1470" s="62" t="s">
        <v>517</v>
      </c>
      <c r="D1470" s="62" t="s">
        <v>12010</v>
      </c>
      <c r="E1470" s="64">
        <v>29.94</v>
      </c>
      <c r="F1470" s="62" t="s">
        <v>12011</v>
      </c>
    </row>
    <row r="1471" spans="1:6" x14ac:dyDescent="0.25">
      <c r="A1471" s="62">
        <v>102726</v>
      </c>
      <c r="B1471" s="63" t="s">
        <v>13482</v>
      </c>
      <c r="C1471" s="62" t="s">
        <v>517</v>
      </c>
      <c r="D1471" s="62" t="s">
        <v>12010</v>
      </c>
      <c r="E1471" s="64">
        <v>27.12</v>
      </c>
      <c r="F1471" s="62" t="s">
        <v>12011</v>
      </c>
    </row>
    <row r="1472" spans="1:6" ht="40.5" x14ac:dyDescent="0.25">
      <c r="A1472" s="62">
        <v>103653</v>
      </c>
      <c r="B1472" s="63" t="s">
        <v>13483</v>
      </c>
      <c r="C1472" s="62" t="s">
        <v>238</v>
      </c>
      <c r="D1472" s="62" t="s">
        <v>12010</v>
      </c>
      <c r="E1472" s="64">
        <v>28.54</v>
      </c>
      <c r="F1472" s="62" t="s">
        <v>12011</v>
      </c>
    </row>
    <row r="1473" spans="1:6" ht="54" x14ac:dyDescent="0.25">
      <c r="A1473" s="62">
        <v>92743</v>
      </c>
      <c r="B1473" s="63" t="s">
        <v>13484</v>
      </c>
      <c r="C1473" s="62" t="s">
        <v>127</v>
      </c>
      <c r="D1473" s="62" t="s">
        <v>12010</v>
      </c>
      <c r="E1473" s="64">
        <v>586.52</v>
      </c>
      <c r="F1473" s="62" t="s">
        <v>12011</v>
      </c>
    </row>
    <row r="1474" spans="1:6" ht="54" x14ac:dyDescent="0.25">
      <c r="A1474" s="62">
        <v>92744</v>
      </c>
      <c r="B1474" s="63" t="s">
        <v>13485</v>
      </c>
      <c r="C1474" s="62" t="s">
        <v>127</v>
      </c>
      <c r="D1474" s="62" t="s">
        <v>12010</v>
      </c>
      <c r="E1474" s="64">
        <v>539.22</v>
      </c>
      <c r="F1474" s="62" t="s">
        <v>12011</v>
      </c>
    </row>
    <row r="1475" spans="1:6" ht="54" x14ac:dyDescent="0.25">
      <c r="A1475" s="62">
        <v>92745</v>
      </c>
      <c r="B1475" s="63" t="s">
        <v>13486</v>
      </c>
      <c r="C1475" s="62" t="s">
        <v>127</v>
      </c>
      <c r="D1475" s="62" t="s">
        <v>12010</v>
      </c>
      <c r="E1475" s="64">
        <v>728.44</v>
      </c>
      <c r="F1475" s="62" t="s">
        <v>12011</v>
      </c>
    </row>
    <row r="1476" spans="1:6" ht="54" x14ac:dyDescent="0.25">
      <c r="A1476" s="62">
        <v>92746</v>
      </c>
      <c r="B1476" s="63" t="s">
        <v>13487</v>
      </c>
      <c r="C1476" s="62" t="s">
        <v>127</v>
      </c>
      <c r="D1476" s="62" t="s">
        <v>12010</v>
      </c>
      <c r="E1476" s="64">
        <v>646.82000000000005</v>
      </c>
      <c r="F1476" s="62" t="s">
        <v>12011</v>
      </c>
    </row>
    <row r="1477" spans="1:6" ht="54" x14ac:dyDescent="0.25">
      <c r="A1477" s="62">
        <v>92747</v>
      </c>
      <c r="B1477" s="63" t="s">
        <v>13488</v>
      </c>
      <c r="C1477" s="62" t="s">
        <v>127</v>
      </c>
      <c r="D1477" s="62" t="s">
        <v>12010</v>
      </c>
      <c r="E1477" s="64">
        <v>809.25</v>
      </c>
      <c r="F1477" s="62" t="s">
        <v>12011</v>
      </c>
    </row>
    <row r="1478" spans="1:6" ht="54" x14ac:dyDescent="0.25">
      <c r="A1478" s="62">
        <v>92748</v>
      </c>
      <c r="B1478" s="63" t="s">
        <v>13489</v>
      </c>
      <c r="C1478" s="62" t="s">
        <v>127</v>
      </c>
      <c r="D1478" s="62" t="s">
        <v>12010</v>
      </c>
      <c r="E1478" s="64">
        <v>708.56</v>
      </c>
      <c r="F1478" s="62" t="s">
        <v>12011</v>
      </c>
    </row>
    <row r="1479" spans="1:6" ht="40.5" x14ac:dyDescent="0.25">
      <c r="A1479" s="62">
        <v>92749</v>
      </c>
      <c r="B1479" s="63" t="s">
        <v>13490</v>
      </c>
      <c r="C1479" s="62" t="s">
        <v>127</v>
      </c>
      <c r="D1479" s="62" t="s">
        <v>12010</v>
      </c>
      <c r="E1479" s="64">
        <v>827.88</v>
      </c>
      <c r="F1479" s="62" t="s">
        <v>12011</v>
      </c>
    </row>
    <row r="1480" spans="1:6" ht="40.5" x14ac:dyDescent="0.25">
      <c r="A1480" s="62">
        <v>92750</v>
      </c>
      <c r="B1480" s="63" t="s">
        <v>13491</v>
      </c>
      <c r="C1480" s="62" t="s">
        <v>127</v>
      </c>
      <c r="D1480" s="62" t="s">
        <v>12010</v>
      </c>
      <c r="E1480" s="65">
        <v>1416.35</v>
      </c>
      <c r="F1480" s="62" t="s">
        <v>12011</v>
      </c>
    </row>
    <row r="1481" spans="1:6" ht="40.5" x14ac:dyDescent="0.25">
      <c r="A1481" s="62">
        <v>92751</v>
      </c>
      <c r="B1481" s="63" t="s">
        <v>13492</v>
      </c>
      <c r="C1481" s="62" t="s">
        <v>127</v>
      </c>
      <c r="D1481" s="62" t="s">
        <v>12010</v>
      </c>
      <c r="E1481" s="65">
        <v>1757.66</v>
      </c>
      <c r="F1481" s="62" t="s">
        <v>12011</v>
      </c>
    </row>
    <row r="1482" spans="1:6" ht="40.5" x14ac:dyDescent="0.25">
      <c r="A1482" s="62">
        <v>92752</v>
      </c>
      <c r="B1482" s="63" t="s">
        <v>13493</v>
      </c>
      <c r="C1482" s="62" t="s">
        <v>127</v>
      </c>
      <c r="D1482" s="62" t="s">
        <v>12010</v>
      </c>
      <c r="E1482" s="65">
        <v>2097.3200000000002</v>
      </c>
      <c r="F1482" s="62" t="s">
        <v>12011</v>
      </c>
    </row>
    <row r="1483" spans="1:6" ht="54" x14ac:dyDescent="0.25">
      <c r="A1483" s="62">
        <v>92753</v>
      </c>
      <c r="B1483" s="63" t="s">
        <v>13494</v>
      </c>
      <c r="C1483" s="62" t="s">
        <v>127</v>
      </c>
      <c r="D1483" s="62" t="s">
        <v>12010</v>
      </c>
      <c r="E1483" s="64">
        <v>563.85</v>
      </c>
      <c r="F1483" s="62" t="s">
        <v>12011</v>
      </c>
    </row>
    <row r="1484" spans="1:6" ht="67.5" x14ac:dyDescent="0.25">
      <c r="A1484" s="62">
        <v>92754</v>
      </c>
      <c r="B1484" s="63" t="s">
        <v>13495</v>
      </c>
      <c r="C1484" s="62" t="s">
        <v>127</v>
      </c>
      <c r="D1484" s="62" t="s">
        <v>12010</v>
      </c>
      <c r="E1484" s="64">
        <v>513.48</v>
      </c>
      <c r="F1484" s="62" t="s">
        <v>12011</v>
      </c>
    </row>
    <row r="1485" spans="1:6" ht="40.5" x14ac:dyDescent="0.25">
      <c r="A1485" s="62">
        <v>92755</v>
      </c>
      <c r="B1485" s="63" t="s">
        <v>13496</v>
      </c>
      <c r="C1485" s="62" t="s">
        <v>238</v>
      </c>
      <c r="D1485" s="62" t="s">
        <v>12010</v>
      </c>
      <c r="E1485" s="64">
        <v>216.74</v>
      </c>
      <c r="F1485" s="62" t="s">
        <v>12011</v>
      </c>
    </row>
    <row r="1486" spans="1:6" ht="40.5" x14ac:dyDescent="0.25">
      <c r="A1486" s="62">
        <v>92756</v>
      </c>
      <c r="B1486" s="63" t="s">
        <v>13497</v>
      </c>
      <c r="C1486" s="62" t="s">
        <v>238</v>
      </c>
      <c r="D1486" s="62" t="s">
        <v>12010</v>
      </c>
      <c r="E1486" s="64">
        <v>246.26</v>
      </c>
      <c r="F1486" s="62" t="s">
        <v>12011</v>
      </c>
    </row>
    <row r="1487" spans="1:6" ht="40.5" x14ac:dyDescent="0.25">
      <c r="A1487" s="62">
        <v>92757</v>
      </c>
      <c r="B1487" s="63" t="s">
        <v>13498</v>
      </c>
      <c r="C1487" s="62" t="s">
        <v>238</v>
      </c>
      <c r="D1487" s="62" t="s">
        <v>12010</v>
      </c>
      <c r="E1487" s="64">
        <v>282.05</v>
      </c>
      <c r="F1487" s="62" t="s">
        <v>12011</v>
      </c>
    </row>
    <row r="1488" spans="1:6" ht="40.5" x14ac:dyDescent="0.25">
      <c r="A1488" s="62">
        <v>92758</v>
      </c>
      <c r="B1488" s="63" t="s">
        <v>13499</v>
      </c>
      <c r="C1488" s="62" t="s">
        <v>127</v>
      </c>
      <c r="D1488" s="62" t="s">
        <v>12010</v>
      </c>
      <c r="E1488" s="64">
        <v>632.78</v>
      </c>
      <c r="F1488" s="62" t="s">
        <v>12011</v>
      </c>
    </row>
    <row r="1489" spans="1:6" ht="54" x14ac:dyDescent="0.25">
      <c r="A1489" s="62">
        <v>91069</v>
      </c>
      <c r="B1489" s="63" t="s">
        <v>13500</v>
      </c>
      <c r="C1489" s="62" t="s">
        <v>238</v>
      </c>
      <c r="D1489" s="62" t="s">
        <v>12010</v>
      </c>
      <c r="E1489" s="64">
        <v>112.51</v>
      </c>
      <c r="F1489" s="62" t="s">
        <v>12011</v>
      </c>
    </row>
    <row r="1490" spans="1:6" ht="54" x14ac:dyDescent="0.25">
      <c r="A1490" s="62">
        <v>91070</v>
      </c>
      <c r="B1490" s="63" t="s">
        <v>13501</v>
      </c>
      <c r="C1490" s="62" t="s">
        <v>238</v>
      </c>
      <c r="D1490" s="62" t="s">
        <v>12010</v>
      </c>
      <c r="E1490" s="64">
        <v>122.69</v>
      </c>
      <c r="F1490" s="62" t="s">
        <v>12011</v>
      </c>
    </row>
    <row r="1491" spans="1:6" ht="54" x14ac:dyDescent="0.25">
      <c r="A1491" s="62">
        <v>91071</v>
      </c>
      <c r="B1491" s="63" t="s">
        <v>13502</v>
      </c>
      <c r="C1491" s="62" t="s">
        <v>238</v>
      </c>
      <c r="D1491" s="62" t="s">
        <v>12010</v>
      </c>
      <c r="E1491" s="64">
        <v>159.47999999999999</v>
      </c>
      <c r="F1491" s="62" t="s">
        <v>12011</v>
      </c>
    </row>
    <row r="1492" spans="1:6" ht="54" x14ac:dyDescent="0.25">
      <c r="A1492" s="62">
        <v>91072</v>
      </c>
      <c r="B1492" s="63" t="s">
        <v>13503</v>
      </c>
      <c r="C1492" s="62" t="s">
        <v>238</v>
      </c>
      <c r="D1492" s="62" t="s">
        <v>12010</v>
      </c>
      <c r="E1492" s="64">
        <v>169.62</v>
      </c>
      <c r="F1492" s="62" t="s">
        <v>12011</v>
      </c>
    </row>
    <row r="1493" spans="1:6" ht="54" x14ac:dyDescent="0.25">
      <c r="A1493" s="62">
        <v>91073</v>
      </c>
      <c r="B1493" s="63" t="s">
        <v>13504</v>
      </c>
      <c r="C1493" s="62" t="s">
        <v>238</v>
      </c>
      <c r="D1493" s="62" t="s">
        <v>12010</v>
      </c>
      <c r="E1493" s="64">
        <v>129.25</v>
      </c>
      <c r="F1493" s="62" t="s">
        <v>12011</v>
      </c>
    </row>
    <row r="1494" spans="1:6" ht="54" x14ac:dyDescent="0.25">
      <c r="A1494" s="62">
        <v>91074</v>
      </c>
      <c r="B1494" s="63" t="s">
        <v>13505</v>
      </c>
      <c r="C1494" s="62" t="s">
        <v>238</v>
      </c>
      <c r="D1494" s="62" t="s">
        <v>12010</v>
      </c>
      <c r="E1494" s="64">
        <v>141.13</v>
      </c>
      <c r="F1494" s="62" t="s">
        <v>12011</v>
      </c>
    </row>
    <row r="1495" spans="1:6" ht="54" x14ac:dyDescent="0.25">
      <c r="A1495" s="62">
        <v>91075</v>
      </c>
      <c r="B1495" s="63" t="s">
        <v>13506</v>
      </c>
      <c r="C1495" s="62" t="s">
        <v>238</v>
      </c>
      <c r="D1495" s="62" t="s">
        <v>12010</v>
      </c>
      <c r="E1495" s="64">
        <v>179.02</v>
      </c>
      <c r="F1495" s="62" t="s">
        <v>12011</v>
      </c>
    </row>
    <row r="1496" spans="1:6" ht="54" x14ac:dyDescent="0.25">
      <c r="A1496" s="62">
        <v>91076</v>
      </c>
      <c r="B1496" s="63" t="s">
        <v>13507</v>
      </c>
      <c r="C1496" s="62" t="s">
        <v>238</v>
      </c>
      <c r="D1496" s="62" t="s">
        <v>12010</v>
      </c>
      <c r="E1496" s="64">
        <v>190.91</v>
      </c>
      <c r="F1496" s="62" t="s">
        <v>12011</v>
      </c>
    </row>
    <row r="1497" spans="1:6" ht="54" x14ac:dyDescent="0.25">
      <c r="A1497" s="62">
        <v>91077</v>
      </c>
      <c r="B1497" s="63" t="s">
        <v>13508</v>
      </c>
      <c r="C1497" s="62" t="s">
        <v>238</v>
      </c>
      <c r="D1497" s="62" t="s">
        <v>12010</v>
      </c>
      <c r="E1497" s="64">
        <v>118.48</v>
      </c>
      <c r="F1497" s="62" t="s">
        <v>12011</v>
      </c>
    </row>
    <row r="1498" spans="1:6" ht="54" x14ac:dyDescent="0.25">
      <c r="A1498" s="62">
        <v>91078</v>
      </c>
      <c r="B1498" s="63" t="s">
        <v>13509</v>
      </c>
      <c r="C1498" s="62" t="s">
        <v>238</v>
      </c>
      <c r="D1498" s="62" t="s">
        <v>12010</v>
      </c>
      <c r="E1498" s="64">
        <v>138.07</v>
      </c>
      <c r="F1498" s="62" t="s">
        <v>12011</v>
      </c>
    </row>
    <row r="1499" spans="1:6" ht="54" x14ac:dyDescent="0.25">
      <c r="A1499" s="62">
        <v>91079</v>
      </c>
      <c r="B1499" s="63" t="s">
        <v>13510</v>
      </c>
      <c r="C1499" s="62" t="s">
        <v>238</v>
      </c>
      <c r="D1499" s="62" t="s">
        <v>12010</v>
      </c>
      <c r="E1499" s="64">
        <v>124.99</v>
      </c>
      <c r="F1499" s="62" t="s">
        <v>12011</v>
      </c>
    </row>
    <row r="1500" spans="1:6" ht="54" x14ac:dyDescent="0.25">
      <c r="A1500" s="62">
        <v>91080</v>
      </c>
      <c r="B1500" s="63" t="s">
        <v>13511</v>
      </c>
      <c r="C1500" s="62" t="s">
        <v>238</v>
      </c>
      <c r="D1500" s="62" t="s">
        <v>12010</v>
      </c>
      <c r="E1500" s="64">
        <v>144.32</v>
      </c>
      <c r="F1500" s="62" t="s">
        <v>12011</v>
      </c>
    </row>
    <row r="1501" spans="1:6" ht="54" x14ac:dyDescent="0.25">
      <c r="A1501" s="62">
        <v>91081</v>
      </c>
      <c r="B1501" s="63" t="s">
        <v>13512</v>
      </c>
      <c r="C1501" s="62" t="s">
        <v>238</v>
      </c>
      <c r="D1501" s="62" t="s">
        <v>12010</v>
      </c>
      <c r="E1501" s="64">
        <v>137.13</v>
      </c>
      <c r="F1501" s="62" t="s">
        <v>12011</v>
      </c>
    </row>
    <row r="1502" spans="1:6" ht="54" x14ac:dyDescent="0.25">
      <c r="A1502" s="62">
        <v>91082</v>
      </c>
      <c r="B1502" s="63" t="s">
        <v>13513</v>
      </c>
      <c r="C1502" s="62" t="s">
        <v>238</v>
      </c>
      <c r="D1502" s="62" t="s">
        <v>12010</v>
      </c>
      <c r="E1502" s="64">
        <v>158.21</v>
      </c>
      <c r="F1502" s="62" t="s">
        <v>12011</v>
      </c>
    </row>
    <row r="1503" spans="1:6" ht="54" x14ac:dyDescent="0.25">
      <c r="A1503" s="62">
        <v>91083</v>
      </c>
      <c r="B1503" s="63" t="s">
        <v>13514</v>
      </c>
      <c r="C1503" s="62" t="s">
        <v>238</v>
      </c>
      <c r="D1503" s="62" t="s">
        <v>12010</v>
      </c>
      <c r="E1503" s="64">
        <v>148.53</v>
      </c>
      <c r="F1503" s="62" t="s">
        <v>12011</v>
      </c>
    </row>
    <row r="1504" spans="1:6" ht="54" x14ac:dyDescent="0.25">
      <c r="A1504" s="62">
        <v>91084</v>
      </c>
      <c r="B1504" s="63" t="s">
        <v>13515</v>
      </c>
      <c r="C1504" s="62" t="s">
        <v>238</v>
      </c>
      <c r="D1504" s="62" t="s">
        <v>12010</v>
      </c>
      <c r="E1504" s="64">
        <v>169.28</v>
      </c>
      <c r="F1504" s="62" t="s">
        <v>12011</v>
      </c>
    </row>
    <row r="1505" spans="1:6" ht="54" x14ac:dyDescent="0.25">
      <c r="A1505" s="62">
        <v>91086</v>
      </c>
      <c r="B1505" s="63" t="s">
        <v>13516</v>
      </c>
      <c r="C1505" s="62" t="s">
        <v>238</v>
      </c>
      <c r="D1505" s="62" t="s">
        <v>12010</v>
      </c>
      <c r="E1505" s="64">
        <v>125.03</v>
      </c>
      <c r="F1505" s="62" t="s">
        <v>12011</v>
      </c>
    </row>
    <row r="1506" spans="1:6" ht="54" x14ac:dyDescent="0.25">
      <c r="A1506" s="62">
        <v>91087</v>
      </c>
      <c r="B1506" s="63" t="s">
        <v>13517</v>
      </c>
      <c r="C1506" s="62" t="s">
        <v>238</v>
      </c>
      <c r="D1506" s="62" t="s">
        <v>12010</v>
      </c>
      <c r="E1506" s="64">
        <v>135.61000000000001</v>
      </c>
      <c r="F1506" s="62" t="s">
        <v>12011</v>
      </c>
    </row>
    <row r="1507" spans="1:6" ht="54" x14ac:dyDescent="0.25">
      <c r="A1507" s="62">
        <v>91088</v>
      </c>
      <c r="B1507" s="63" t="s">
        <v>13518</v>
      </c>
      <c r="C1507" s="62" t="s">
        <v>238</v>
      </c>
      <c r="D1507" s="62" t="s">
        <v>12010</v>
      </c>
      <c r="E1507" s="64">
        <v>173.55</v>
      </c>
      <c r="F1507" s="62" t="s">
        <v>12011</v>
      </c>
    </row>
    <row r="1508" spans="1:6" ht="54" x14ac:dyDescent="0.25">
      <c r="A1508" s="62">
        <v>91089</v>
      </c>
      <c r="B1508" s="63" t="s">
        <v>13519</v>
      </c>
      <c r="C1508" s="62" t="s">
        <v>238</v>
      </c>
      <c r="D1508" s="62" t="s">
        <v>12010</v>
      </c>
      <c r="E1508" s="64">
        <v>184.25</v>
      </c>
      <c r="F1508" s="62" t="s">
        <v>12011</v>
      </c>
    </row>
    <row r="1509" spans="1:6" ht="54" x14ac:dyDescent="0.25">
      <c r="A1509" s="62">
        <v>91090</v>
      </c>
      <c r="B1509" s="63" t="s">
        <v>13520</v>
      </c>
      <c r="C1509" s="62" t="s">
        <v>238</v>
      </c>
      <c r="D1509" s="62" t="s">
        <v>12010</v>
      </c>
      <c r="E1509" s="64">
        <v>139.5</v>
      </c>
      <c r="F1509" s="62" t="s">
        <v>12011</v>
      </c>
    </row>
    <row r="1510" spans="1:6" ht="54" x14ac:dyDescent="0.25">
      <c r="A1510" s="62">
        <v>91091</v>
      </c>
      <c r="B1510" s="63" t="s">
        <v>13521</v>
      </c>
      <c r="C1510" s="62" t="s">
        <v>238</v>
      </c>
      <c r="D1510" s="62" t="s">
        <v>12010</v>
      </c>
      <c r="E1510" s="64">
        <v>152</v>
      </c>
      <c r="F1510" s="62" t="s">
        <v>12011</v>
      </c>
    </row>
    <row r="1511" spans="1:6" ht="54" x14ac:dyDescent="0.25">
      <c r="A1511" s="62">
        <v>91092</v>
      </c>
      <c r="B1511" s="63" t="s">
        <v>13522</v>
      </c>
      <c r="C1511" s="62" t="s">
        <v>238</v>
      </c>
      <c r="D1511" s="62" t="s">
        <v>12010</v>
      </c>
      <c r="E1511" s="64">
        <v>190.26</v>
      </c>
      <c r="F1511" s="62" t="s">
        <v>12011</v>
      </c>
    </row>
    <row r="1512" spans="1:6" ht="54" x14ac:dyDescent="0.25">
      <c r="A1512" s="62">
        <v>91093</v>
      </c>
      <c r="B1512" s="63" t="s">
        <v>13523</v>
      </c>
      <c r="C1512" s="62" t="s">
        <v>238</v>
      </c>
      <c r="D1512" s="62" t="s">
        <v>12010</v>
      </c>
      <c r="E1512" s="64">
        <v>203.07</v>
      </c>
      <c r="F1512" s="62" t="s">
        <v>12011</v>
      </c>
    </row>
    <row r="1513" spans="1:6" ht="54" x14ac:dyDescent="0.25">
      <c r="A1513" s="62">
        <v>91094</v>
      </c>
      <c r="B1513" s="63" t="s">
        <v>13524</v>
      </c>
      <c r="C1513" s="62" t="s">
        <v>238</v>
      </c>
      <c r="D1513" s="62" t="s">
        <v>12010</v>
      </c>
      <c r="E1513" s="64">
        <v>125.97</v>
      </c>
      <c r="F1513" s="62" t="s">
        <v>12011</v>
      </c>
    </row>
    <row r="1514" spans="1:6" ht="54" x14ac:dyDescent="0.25">
      <c r="A1514" s="62">
        <v>91095</v>
      </c>
      <c r="B1514" s="63" t="s">
        <v>13525</v>
      </c>
      <c r="C1514" s="62" t="s">
        <v>238</v>
      </c>
      <c r="D1514" s="62" t="s">
        <v>12010</v>
      </c>
      <c r="E1514" s="64">
        <v>146.02000000000001</v>
      </c>
      <c r="F1514" s="62" t="s">
        <v>12011</v>
      </c>
    </row>
    <row r="1515" spans="1:6" ht="54" x14ac:dyDescent="0.25">
      <c r="A1515" s="62">
        <v>91096</v>
      </c>
      <c r="B1515" s="63" t="s">
        <v>13526</v>
      </c>
      <c r="C1515" s="62" t="s">
        <v>238</v>
      </c>
      <c r="D1515" s="62" t="s">
        <v>12010</v>
      </c>
      <c r="E1515" s="64">
        <v>128.99</v>
      </c>
      <c r="F1515" s="62" t="s">
        <v>12011</v>
      </c>
    </row>
    <row r="1516" spans="1:6" ht="54" x14ac:dyDescent="0.25">
      <c r="A1516" s="62">
        <v>91097</v>
      </c>
      <c r="B1516" s="63" t="s">
        <v>13527</v>
      </c>
      <c r="C1516" s="62" t="s">
        <v>238</v>
      </c>
      <c r="D1516" s="62" t="s">
        <v>12010</v>
      </c>
      <c r="E1516" s="64">
        <v>148.83000000000001</v>
      </c>
      <c r="F1516" s="62" t="s">
        <v>12011</v>
      </c>
    </row>
    <row r="1517" spans="1:6" ht="54" x14ac:dyDescent="0.25">
      <c r="A1517" s="62">
        <v>91098</v>
      </c>
      <c r="B1517" s="63" t="s">
        <v>13528</v>
      </c>
      <c r="C1517" s="62" t="s">
        <v>238</v>
      </c>
      <c r="D1517" s="62" t="s">
        <v>12010</v>
      </c>
      <c r="E1517" s="64">
        <v>144.47</v>
      </c>
      <c r="F1517" s="62" t="s">
        <v>12011</v>
      </c>
    </row>
    <row r="1518" spans="1:6" ht="54" x14ac:dyDescent="0.25">
      <c r="A1518" s="62">
        <v>91099</v>
      </c>
      <c r="B1518" s="63" t="s">
        <v>13529</v>
      </c>
      <c r="C1518" s="62" t="s">
        <v>238</v>
      </c>
      <c r="D1518" s="62" t="s">
        <v>12010</v>
      </c>
      <c r="E1518" s="64">
        <v>166.19</v>
      </c>
      <c r="F1518" s="62" t="s">
        <v>12011</v>
      </c>
    </row>
    <row r="1519" spans="1:6" ht="54" x14ac:dyDescent="0.25">
      <c r="A1519" s="62">
        <v>91100</v>
      </c>
      <c r="B1519" s="63" t="s">
        <v>13530</v>
      </c>
      <c r="C1519" s="62" t="s">
        <v>238</v>
      </c>
      <c r="D1519" s="62" t="s">
        <v>12010</v>
      </c>
      <c r="E1519" s="64">
        <v>153.28</v>
      </c>
      <c r="F1519" s="62" t="s">
        <v>12011</v>
      </c>
    </row>
    <row r="1520" spans="1:6" ht="54" x14ac:dyDescent="0.25">
      <c r="A1520" s="62">
        <v>91101</v>
      </c>
      <c r="B1520" s="63" t="s">
        <v>13531</v>
      </c>
      <c r="C1520" s="62" t="s">
        <v>238</v>
      </c>
      <c r="D1520" s="62" t="s">
        <v>12010</v>
      </c>
      <c r="E1520" s="64">
        <v>174.79</v>
      </c>
      <c r="F1520" s="62" t="s">
        <v>12011</v>
      </c>
    </row>
    <row r="1521" spans="1:6" ht="54" x14ac:dyDescent="0.25">
      <c r="A1521" s="62">
        <v>93952</v>
      </c>
      <c r="B1521" s="63" t="s">
        <v>13532</v>
      </c>
      <c r="C1521" s="62" t="s">
        <v>74</v>
      </c>
      <c r="D1521" s="62" t="s">
        <v>12010</v>
      </c>
      <c r="E1521" s="64">
        <v>221.82</v>
      </c>
      <c r="F1521" s="62" t="s">
        <v>12011</v>
      </c>
    </row>
    <row r="1522" spans="1:6" ht="54" x14ac:dyDescent="0.25">
      <c r="A1522" s="62">
        <v>93953</v>
      </c>
      <c r="B1522" s="63" t="s">
        <v>13533</v>
      </c>
      <c r="C1522" s="62" t="s">
        <v>74</v>
      </c>
      <c r="D1522" s="62" t="s">
        <v>12010</v>
      </c>
      <c r="E1522" s="64">
        <v>205.37</v>
      </c>
      <c r="F1522" s="62" t="s">
        <v>12011</v>
      </c>
    </row>
    <row r="1523" spans="1:6" ht="54" x14ac:dyDescent="0.25">
      <c r="A1523" s="62">
        <v>93954</v>
      </c>
      <c r="B1523" s="63" t="s">
        <v>13534</v>
      </c>
      <c r="C1523" s="62" t="s">
        <v>74</v>
      </c>
      <c r="D1523" s="62" t="s">
        <v>12010</v>
      </c>
      <c r="E1523" s="64">
        <v>195.5</v>
      </c>
      <c r="F1523" s="62" t="s">
        <v>12011</v>
      </c>
    </row>
    <row r="1524" spans="1:6" ht="54" x14ac:dyDescent="0.25">
      <c r="A1524" s="62">
        <v>93955</v>
      </c>
      <c r="B1524" s="63" t="s">
        <v>13535</v>
      </c>
      <c r="C1524" s="62" t="s">
        <v>74</v>
      </c>
      <c r="D1524" s="62" t="s">
        <v>12010</v>
      </c>
      <c r="E1524" s="64">
        <v>188.51</v>
      </c>
      <c r="F1524" s="62" t="s">
        <v>12011</v>
      </c>
    </row>
    <row r="1525" spans="1:6" ht="40.5" x14ac:dyDescent="0.25">
      <c r="A1525" s="62">
        <v>93956</v>
      </c>
      <c r="B1525" s="63" t="s">
        <v>13536</v>
      </c>
      <c r="C1525" s="62" t="s">
        <v>74</v>
      </c>
      <c r="D1525" s="62" t="s">
        <v>12010</v>
      </c>
      <c r="E1525" s="64">
        <v>182.98</v>
      </c>
      <c r="F1525" s="62" t="s">
        <v>12011</v>
      </c>
    </row>
    <row r="1526" spans="1:6" ht="54" x14ac:dyDescent="0.25">
      <c r="A1526" s="62">
        <v>93957</v>
      </c>
      <c r="B1526" s="63" t="s">
        <v>13537</v>
      </c>
      <c r="C1526" s="62" t="s">
        <v>74</v>
      </c>
      <c r="D1526" s="62" t="s">
        <v>12010</v>
      </c>
      <c r="E1526" s="64">
        <v>237.09</v>
      </c>
      <c r="F1526" s="62" t="s">
        <v>12011</v>
      </c>
    </row>
    <row r="1527" spans="1:6" ht="54" x14ac:dyDescent="0.25">
      <c r="A1527" s="62">
        <v>93958</v>
      </c>
      <c r="B1527" s="63" t="s">
        <v>13538</v>
      </c>
      <c r="C1527" s="62" t="s">
        <v>74</v>
      </c>
      <c r="D1527" s="62" t="s">
        <v>12010</v>
      </c>
      <c r="E1527" s="64">
        <v>219.67</v>
      </c>
      <c r="F1527" s="62" t="s">
        <v>12011</v>
      </c>
    </row>
    <row r="1528" spans="1:6" ht="54" x14ac:dyDescent="0.25">
      <c r="A1528" s="62">
        <v>93959</v>
      </c>
      <c r="B1528" s="63" t="s">
        <v>13539</v>
      </c>
      <c r="C1528" s="62" t="s">
        <v>74</v>
      </c>
      <c r="D1528" s="62" t="s">
        <v>12010</v>
      </c>
      <c r="E1528" s="64">
        <v>209.33</v>
      </c>
      <c r="F1528" s="62" t="s">
        <v>12011</v>
      </c>
    </row>
    <row r="1529" spans="1:6" ht="54" x14ac:dyDescent="0.25">
      <c r="A1529" s="62">
        <v>93960</v>
      </c>
      <c r="B1529" s="63" t="s">
        <v>13540</v>
      </c>
      <c r="C1529" s="62" t="s">
        <v>74</v>
      </c>
      <c r="D1529" s="62" t="s">
        <v>12010</v>
      </c>
      <c r="E1529" s="64">
        <v>202.04</v>
      </c>
      <c r="F1529" s="62" t="s">
        <v>12011</v>
      </c>
    </row>
    <row r="1530" spans="1:6" ht="40.5" x14ac:dyDescent="0.25">
      <c r="A1530" s="62">
        <v>93961</v>
      </c>
      <c r="B1530" s="63" t="s">
        <v>13541</v>
      </c>
      <c r="C1530" s="62" t="s">
        <v>74</v>
      </c>
      <c r="D1530" s="62" t="s">
        <v>12010</v>
      </c>
      <c r="E1530" s="64">
        <v>196.31</v>
      </c>
      <c r="F1530" s="62" t="s">
        <v>12011</v>
      </c>
    </row>
    <row r="1531" spans="1:6" ht="40.5" x14ac:dyDescent="0.25">
      <c r="A1531" s="62">
        <v>93962</v>
      </c>
      <c r="B1531" s="63" t="s">
        <v>13542</v>
      </c>
      <c r="C1531" s="62" t="s">
        <v>74</v>
      </c>
      <c r="D1531" s="62" t="s">
        <v>12010</v>
      </c>
      <c r="E1531" s="64">
        <v>210.17</v>
      </c>
      <c r="F1531" s="62" t="s">
        <v>12011</v>
      </c>
    </row>
    <row r="1532" spans="1:6" ht="54" x14ac:dyDescent="0.25">
      <c r="A1532" s="62">
        <v>93963</v>
      </c>
      <c r="B1532" s="63" t="s">
        <v>13543</v>
      </c>
      <c r="C1532" s="62" t="s">
        <v>74</v>
      </c>
      <c r="D1532" s="62" t="s">
        <v>12010</v>
      </c>
      <c r="E1532" s="64">
        <v>193.76</v>
      </c>
      <c r="F1532" s="62" t="s">
        <v>12011</v>
      </c>
    </row>
    <row r="1533" spans="1:6" ht="54" x14ac:dyDescent="0.25">
      <c r="A1533" s="62">
        <v>93964</v>
      </c>
      <c r="B1533" s="63" t="s">
        <v>13544</v>
      </c>
      <c r="C1533" s="62" t="s">
        <v>74</v>
      </c>
      <c r="D1533" s="62" t="s">
        <v>12010</v>
      </c>
      <c r="E1533" s="64">
        <v>183.94</v>
      </c>
      <c r="F1533" s="62" t="s">
        <v>12011</v>
      </c>
    </row>
    <row r="1534" spans="1:6" ht="54" x14ac:dyDescent="0.25">
      <c r="A1534" s="62">
        <v>93965</v>
      </c>
      <c r="B1534" s="63" t="s">
        <v>13545</v>
      </c>
      <c r="C1534" s="62" t="s">
        <v>74</v>
      </c>
      <c r="D1534" s="62" t="s">
        <v>12010</v>
      </c>
      <c r="E1534" s="64">
        <v>174.19</v>
      </c>
      <c r="F1534" s="62" t="s">
        <v>12011</v>
      </c>
    </row>
    <row r="1535" spans="1:6" ht="40.5" x14ac:dyDescent="0.25">
      <c r="A1535" s="62">
        <v>93966</v>
      </c>
      <c r="B1535" s="63" t="s">
        <v>13546</v>
      </c>
      <c r="C1535" s="62" t="s">
        <v>74</v>
      </c>
      <c r="D1535" s="62" t="s">
        <v>12010</v>
      </c>
      <c r="E1535" s="64">
        <v>171.5</v>
      </c>
      <c r="F1535" s="62" t="s">
        <v>12011</v>
      </c>
    </row>
    <row r="1536" spans="1:6" ht="40.5" x14ac:dyDescent="0.25">
      <c r="A1536" s="62">
        <v>93967</v>
      </c>
      <c r="B1536" s="63" t="s">
        <v>13547</v>
      </c>
      <c r="C1536" s="62" t="s">
        <v>74</v>
      </c>
      <c r="D1536" s="62" t="s">
        <v>12010</v>
      </c>
      <c r="E1536" s="64">
        <v>225.44</v>
      </c>
      <c r="F1536" s="62" t="s">
        <v>12011</v>
      </c>
    </row>
    <row r="1537" spans="1:6" ht="54" x14ac:dyDescent="0.25">
      <c r="A1537" s="62">
        <v>93968</v>
      </c>
      <c r="B1537" s="63" t="s">
        <v>13548</v>
      </c>
      <c r="C1537" s="62" t="s">
        <v>74</v>
      </c>
      <c r="D1537" s="62" t="s">
        <v>12010</v>
      </c>
      <c r="E1537" s="64">
        <v>208.1</v>
      </c>
      <c r="F1537" s="62" t="s">
        <v>12011</v>
      </c>
    </row>
    <row r="1538" spans="1:6" ht="54" x14ac:dyDescent="0.25">
      <c r="A1538" s="62">
        <v>93969</v>
      </c>
      <c r="B1538" s="63" t="s">
        <v>13549</v>
      </c>
      <c r="C1538" s="62" t="s">
        <v>74</v>
      </c>
      <c r="D1538" s="62" t="s">
        <v>12010</v>
      </c>
      <c r="E1538" s="64">
        <v>197.75</v>
      </c>
      <c r="F1538" s="62" t="s">
        <v>12011</v>
      </c>
    </row>
    <row r="1539" spans="1:6" ht="54" x14ac:dyDescent="0.25">
      <c r="A1539" s="62">
        <v>93970</v>
      </c>
      <c r="B1539" s="63" t="s">
        <v>13550</v>
      </c>
      <c r="C1539" s="62" t="s">
        <v>74</v>
      </c>
      <c r="D1539" s="62" t="s">
        <v>12010</v>
      </c>
      <c r="E1539" s="64">
        <v>190.54</v>
      </c>
      <c r="F1539" s="62" t="s">
        <v>12011</v>
      </c>
    </row>
    <row r="1540" spans="1:6" ht="40.5" x14ac:dyDescent="0.25">
      <c r="A1540" s="62">
        <v>93971</v>
      </c>
      <c r="B1540" s="63" t="s">
        <v>13551</v>
      </c>
      <c r="C1540" s="62" t="s">
        <v>74</v>
      </c>
      <c r="D1540" s="62" t="s">
        <v>12010</v>
      </c>
      <c r="E1540" s="64">
        <v>178.75</v>
      </c>
      <c r="F1540" s="62" t="s">
        <v>12011</v>
      </c>
    </row>
    <row r="1541" spans="1:6" ht="40.5" x14ac:dyDescent="0.25">
      <c r="A1541" s="62">
        <v>95108</v>
      </c>
      <c r="B1541" s="63" t="s">
        <v>13552</v>
      </c>
      <c r="C1541" s="62" t="s">
        <v>517</v>
      </c>
      <c r="D1541" s="62" t="s">
        <v>12010</v>
      </c>
      <c r="E1541" s="64">
        <v>31.29</v>
      </c>
      <c r="F1541" s="62" t="s">
        <v>12011</v>
      </c>
    </row>
    <row r="1542" spans="1:6" ht="27" x14ac:dyDescent="0.25">
      <c r="A1542" s="62">
        <v>100332</v>
      </c>
      <c r="B1542" s="63" t="s">
        <v>13553</v>
      </c>
      <c r="C1542" s="62" t="s">
        <v>238</v>
      </c>
      <c r="D1542" s="62" t="s">
        <v>12010</v>
      </c>
      <c r="E1542" s="65">
        <v>1033.67</v>
      </c>
      <c r="F1542" s="62" t="s">
        <v>12011</v>
      </c>
    </row>
    <row r="1543" spans="1:6" ht="27" x14ac:dyDescent="0.25">
      <c r="A1543" s="62">
        <v>100333</v>
      </c>
      <c r="B1543" s="63" t="s">
        <v>13554</v>
      </c>
      <c r="C1543" s="62" t="s">
        <v>238</v>
      </c>
      <c r="D1543" s="62" t="s">
        <v>12010</v>
      </c>
      <c r="E1543" s="64">
        <v>617.84</v>
      </c>
      <c r="F1543" s="62" t="s">
        <v>12011</v>
      </c>
    </row>
    <row r="1544" spans="1:6" ht="27" x14ac:dyDescent="0.25">
      <c r="A1544" s="62">
        <v>100334</v>
      </c>
      <c r="B1544" s="63" t="s">
        <v>13555</v>
      </c>
      <c r="C1544" s="62" t="s">
        <v>238</v>
      </c>
      <c r="D1544" s="62" t="s">
        <v>12010</v>
      </c>
      <c r="E1544" s="64">
        <v>808.7</v>
      </c>
      <c r="F1544" s="62" t="s">
        <v>12011</v>
      </c>
    </row>
    <row r="1545" spans="1:6" ht="27" x14ac:dyDescent="0.25">
      <c r="A1545" s="62">
        <v>100335</v>
      </c>
      <c r="B1545" s="63" t="s">
        <v>13556</v>
      </c>
      <c r="C1545" s="62" t="s">
        <v>238</v>
      </c>
      <c r="D1545" s="62" t="s">
        <v>12010</v>
      </c>
      <c r="E1545" s="64">
        <v>496.83</v>
      </c>
      <c r="F1545" s="62" t="s">
        <v>12011</v>
      </c>
    </row>
    <row r="1546" spans="1:6" ht="40.5" x14ac:dyDescent="0.25">
      <c r="A1546" s="62">
        <v>100341</v>
      </c>
      <c r="B1546" s="63" t="s">
        <v>13557</v>
      </c>
      <c r="C1546" s="62" t="s">
        <v>238</v>
      </c>
      <c r="D1546" s="62" t="s">
        <v>12010</v>
      </c>
      <c r="E1546" s="64">
        <v>37.299999999999997</v>
      </c>
      <c r="F1546" s="62" t="s">
        <v>12011</v>
      </c>
    </row>
    <row r="1547" spans="1:6" ht="27" x14ac:dyDescent="0.25">
      <c r="A1547" s="62">
        <v>100342</v>
      </c>
      <c r="B1547" s="63" t="s">
        <v>13558</v>
      </c>
      <c r="C1547" s="62" t="s">
        <v>265</v>
      </c>
      <c r="D1547" s="62" t="s">
        <v>12010</v>
      </c>
      <c r="E1547" s="64">
        <v>16.37</v>
      </c>
      <c r="F1547" s="62" t="s">
        <v>12011</v>
      </c>
    </row>
    <row r="1548" spans="1:6" ht="27" x14ac:dyDescent="0.25">
      <c r="A1548" s="62">
        <v>100343</v>
      </c>
      <c r="B1548" s="63" t="s">
        <v>13559</v>
      </c>
      <c r="C1548" s="62" t="s">
        <v>265</v>
      </c>
      <c r="D1548" s="62" t="s">
        <v>12010</v>
      </c>
      <c r="E1548" s="64">
        <v>15.4</v>
      </c>
      <c r="F1548" s="62" t="s">
        <v>12011</v>
      </c>
    </row>
    <row r="1549" spans="1:6" ht="27" x14ac:dyDescent="0.25">
      <c r="A1549" s="62">
        <v>100344</v>
      </c>
      <c r="B1549" s="63" t="s">
        <v>13560</v>
      </c>
      <c r="C1549" s="62" t="s">
        <v>265</v>
      </c>
      <c r="D1549" s="62" t="s">
        <v>12010</v>
      </c>
      <c r="E1549" s="64">
        <v>13.78</v>
      </c>
      <c r="F1549" s="62" t="s">
        <v>12011</v>
      </c>
    </row>
    <row r="1550" spans="1:6" ht="27" x14ac:dyDescent="0.25">
      <c r="A1550" s="62">
        <v>100345</v>
      </c>
      <c r="B1550" s="63" t="s">
        <v>13561</v>
      </c>
      <c r="C1550" s="62" t="s">
        <v>265</v>
      </c>
      <c r="D1550" s="62" t="s">
        <v>12010</v>
      </c>
      <c r="E1550" s="64">
        <v>11.64</v>
      </c>
      <c r="F1550" s="62" t="s">
        <v>12011</v>
      </c>
    </row>
    <row r="1551" spans="1:6" ht="27" x14ac:dyDescent="0.25">
      <c r="A1551" s="62">
        <v>100346</v>
      </c>
      <c r="B1551" s="63" t="s">
        <v>13562</v>
      </c>
      <c r="C1551" s="62" t="s">
        <v>265</v>
      </c>
      <c r="D1551" s="62" t="s">
        <v>12010</v>
      </c>
      <c r="E1551" s="64">
        <v>11.05</v>
      </c>
      <c r="F1551" s="62" t="s">
        <v>12011</v>
      </c>
    </row>
    <row r="1552" spans="1:6" ht="27" x14ac:dyDescent="0.25">
      <c r="A1552" s="62">
        <v>100347</v>
      </c>
      <c r="B1552" s="63" t="s">
        <v>13563</v>
      </c>
      <c r="C1552" s="62" t="s">
        <v>265</v>
      </c>
      <c r="D1552" s="62" t="s">
        <v>12010</v>
      </c>
      <c r="E1552" s="64">
        <v>12.44</v>
      </c>
      <c r="F1552" s="62" t="s">
        <v>12011</v>
      </c>
    </row>
    <row r="1553" spans="1:6" ht="27" x14ac:dyDescent="0.25">
      <c r="A1553" s="62">
        <v>100348</v>
      </c>
      <c r="B1553" s="63" t="s">
        <v>13564</v>
      </c>
      <c r="C1553" s="62" t="s">
        <v>265</v>
      </c>
      <c r="D1553" s="62" t="s">
        <v>12010</v>
      </c>
      <c r="E1553" s="64">
        <v>12.15</v>
      </c>
      <c r="F1553" s="62" t="s">
        <v>12011</v>
      </c>
    </row>
    <row r="1554" spans="1:6" ht="27" x14ac:dyDescent="0.25">
      <c r="A1554" s="62">
        <v>100349</v>
      </c>
      <c r="B1554" s="63" t="s">
        <v>13565</v>
      </c>
      <c r="C1554" s="62" t="s">
        <v>127</v>
      </c>
      <c r="D1554" s="62" t="s">
        <v>12010</v>
      </c>
      <c r="E1554" s="64">
        <v>535.91999999999996</v>
      </c>
      <c r="F1554" s="62" t="s">
        <v>12011</v>
      </c>
    </row>
    <row r="1555" spans="1:6" ht="27" x14ac:dyDescent="0.25">
      <c r="A1555" s="62">
        <v>102989</v>
      </c>
      <c r="B1555" s="63" t="s">
        <v>13566</v>
      </c>
      <c r="C1555" s="62" t="s">
        <v>74</v>
      </c>
      <c r="D1555" s="62" t="s">
        <v>12010</v>
      </c>
      <c r="E1555" s="64">
        <v>30.83</v>
      </c>
      <c r="F1555" s="62" t="s">
        <v>12011</v>
      </c>
    </row>
    <row r="1556" spans="1:6" ht="27" x14ac:dyDescent="0.25">
      <c r="A1556" s="62">
        <v>102990</v>
      </c>
      <c r="B1556" s="63" t="s">
        <v>13567</v>
      </c>
      <c r="C1556" s="62" t="s">
        <v>74</v>
      </c>
      <c r="D1556" s="62" t="s">
        <v>12010</v>
      </c>
      <c r="E1556" s="64">
        <v>37.340000000000003</v>
      </c>
      <c r="F1556" s="62" t="s">
        <v>12011</v>
      </c>
    </row>
    <row r="1557" spans="1:6" ht="27" x14ac:dyDescent="0.25">
      <c r="A1557" s="62">
        <v>102991</v>
      </c>
      <c r="B1557" s="63" t="s">
        <v>13568</v>
      </c>
      <c r="C1557" s="62" t="s">
        <v>74</v>
      </c>
      <c r="D1557" s="62" t="s">
        <v>12010</v>
      </c>
      <c r="E1557" s="64">
        <v>48.21</v>
      </c>
      <c r="F1557" s="62" t="s">
        <v>12011</v>
      </c>
    </row>
    <row r="1558" spans="1:6" ht="27" x14ac:dyDescent="0.25">
      <c r="A1558" s="62">
        <v>102992</v>
      </c>
      <c r="B1558" s="63" t="s">
        <v>13569</v>
      </c>
      <c r="C1558" s="62" t="s">
        <v>74</v>
      </c>
      <c r="D1558" s="62" t="s">
        <v>12010</v>
      </c>
      <c r="E1558" s="64">
        <v>68.87</v>
      </c>
      <c r="F1558" s="62" t="s">
        <v>12011</v>
      </c>
    </row>
    <row r="1559" spans="1:6" ht="27" x14ac:dyDescent="0.25">
      <c r="A1559" s="62">
        <v>102993</v>
      </c>
      <c r="B1559" s="63" t="s">
        <v>13570</v>
      </c>
      <c r="C1559" s="62" t="s">
        <v>74</v>
      </c>
      <c r="D1559" s="62" t="s">
        <v>12010</v>
      </c>
      <c r="E1559" s="64">
        <v>89.93</v>
      </c>
      <c r="F1559" s="62" t="s">
        <v>12011</v>
      </c>
    </row>
    <row r="1560" spans="1:6" ht="27" x14ac:dyDescent="0.25">
      <c r="A1560" s="62">
        <v>102994</v>
      </c>
      <c r="B1560" s="63" t="s">
        <v>13571</v>
      </c>
      <c r="C1560" s="62" t="s">
        <v>74</v>
      </c>
      <c r="D1560" s="62" t="s">
        <v>12010</v>
      </c>
      <c r="E1560" s="64">
        <v>148.61000000000001</v>
      </c>
      <c r="F1560" s="62" t="s">
        <v>12011</v>
      </c>
    </row>
    <row r="1561" spans="1:6" ht="40.5" x14ac:dyDescent="0.25">
      <c r="A1561" s="62">
        <v>102995</v>
      </c>
      <c r="B1561" s="63" t="s">
        <v>13572</v>
      </c>
      <c r="C1561" s="62" t="s">
        <v>74</v>
      </c>
      <c r="D1561" s="62" t="s">
        <v>12010</v>
      </c>
      <c r="E1561" s="64">
        <v>44.02</v>
      </c>
      <c r="F1561" s="62" t="s">
        <v>12011</v>
      </c>
    </row>
    <row r="1562" spans="1:6" ht="40.5" x14ac:dyDescent="0.25">
      <c r="A1562" s="62">
        <v>102996</v>
      </c>
      <c r="B1562" s="63" t="s">
        <v>13573</v>
      </c>
      <c r="C1562" s="62" t="s">
        <v>74</v>
      </c>
      <c r="D1562" s="62" t="s">
        <v>12010</v>
      </c>
      <c r="E1562" s="64">
        <v>62.08</v>
      </c>
      <c r="F1562" s="62" t="s">
        <v>12011</v>
      </c>
    </row>
    <row r="1563" spans="1:6" ht="40.5" x14ac:dyDescent="0.25">
      <c r="A1563" s="62">
        <v>102997</v>
      </c>
      <c r="B1563" s="63" t="s">
        <v>13574</v>
      </c>
      <c r="C1563" s="62" t="s">
        <v>74</v>
      </c>
      <c r="D1563" s="62" t="s">
        <v>12010</v>
      </c>
      <c r="E1563" s="64">
        <v>81.8</v>
      </c>
      <c r="F1563" s="62" t="s">
        <v>12011</v>
      </c>
    </row>
    <row r="1564" spans="1:6" ht="40.5" x14ac:dyDescent="0.25">
      <c r="A1564" s="62">
        <v>102998</v>
      </c>
      <c r="B1564" s="63" t="s">
        <v>13575</v>
      </c>
      <c r="C1564" s="62" t="s">
        <v>74</v>
      </c>
      <c r="D1564" s="62" t="s">
        <v>12010</v>
      </c>
      <c r="E1564" s="64">
        <v>78.61</v>
      </c>
      <c r="F1564" s="62" t="s">
        <v>12011</v>
      </c>
    </row>
    <row r="1565" spans="1:6" ht="40.5" x14ac:dyDescent="0.25">
      <c r="A1565" s="62">
        <v>102999</v>
      </c>
      <c r="B1565" s="63" t="s">
        <v>13576</v>
      </c>
      <c r="C1565" s="62" t="s">
        <v>74</v>
      </c>
      <c r="D1565" s="62" t="s">
        <v>12010</v>
      </c>
      <c r="E1565" s="64">
        <v>99.36</v>
      </c>
      <c r="F1565" s="62" t="s">
        <v>12011</v>
      </c>
    </row>
    <row r="1566" spans="1:6" ht="40.5" x14ac:dyDescent="0.25">
      <c r="A1566" s="62">
        <v>103000</v>
      </c>
      <c r="B1566" s="63" t="s">
        <v>13577</v>
      </c>
      <c r="C1566" s="62" t="s">
        <v>74</v>
      </c>
      <c r="D1566" s="62" t="s">
        <v>12010</v>
      </c>
      <c r="E1566" s="64">
        <v>99.76</v>
      </c>
      <c r="F1566" s="62" t="s">
        <v>12011</v>
      </c>
    </row>
    <row r="1567" spans="1:6" ht="40.5" x14ac:dyDescent="0.25">
      <c r="A1567" s="62">
        <v>103001</v>
      </c>
      <c r="B1567" s="63" t="s">
        <v>13578</v>
      </c>
      <c r="C1567" s="62" t="s">
        <v>517</v>
      </c>
      <c r="D1567" s="62" t="s">
        <v>12010</v>
      </c>
      <c r="E1567" s="64">
        <v>211.65</v>
      </c>
      <c r="F1567" s="62" t="s">
        <v>12011</v>
      </c>
    </row>
    <row r="1568" spans="1:6" ht="40.5" x14ac:dyDescent="0.25">
      <c r="A1568" s="62">
        <v>103002</v>
      </c>
      <c r="B1568" s="63" t="s">
        <v>13579</v>
      </c>
      <c r="C1568" s="62" t="s">
        <v>517</v>
      </c>
      <c r="D1568" s="62" t="s">
        <v>12010</v>
      </c>
      <c r="E1568" s="64">
        <v>263.11</v>
      </c>
      <c r="F1568" s="62" t="s">
        <v>12011</v>
      </c>
    </row>
    <row r="1569" spans="1:6" ht="40.5" x14ac:dyDescent="0.25">
      <c r="A1569" s="62">
        <v>103003</v>
      </c>
      <c r="B1569" s="63" t="s">
        <v>13580</v>
      </c>
      <c r="C1569" s="62" t="s">
        <v>517</v>
      </c>
      <c r="D1569" s="62" t="s">
        <v>12010</v>
      </c>
      <c r="E1569" s="64">
        <v>366.07</v>
      </c>
      <c r="F1569" s="62" t="s">
        <v>12011</v>
      </c>
    </row>
    <row r="1570" spans="1:6" ht="40.5" x14ac:dyDescent="0.25">
      <c r="A1570" s="62">
        <v>103005</v>
      </c>
      <c r="B1570" s="63" t="s">
        <v>13581</v>
      </c>
      <c r="C1570" s="62" t="s">
        <v>517</v>
      </c>
      <c r="D1570" s="62" t="s">
        <v>12010</v>
      </c>
      <c r="E1570" s="64">
        <v>551.67999999999995</v>
      </c>
      <c r="F1570" s="62" t="s">
        <v>12011</v>
      </c>
    </row>
    <row r="1571" spans="1:6" ht="40.5" x14ac:dyDescent="0.25">
      <c r="A1571" s="62">
        <v>103006</v>
      </c>
      <c r="B1571" s="63" t="s">
        <v>13582</v>
      </c>
      <c r="C1571" s="62" t="s">
        <v>517</v>
      </c>
      <c r="D1571" s="62" t="s">
        <v>12010</v>
      </c>
      <c r="E1571" s="64">
        <v>752.09</v>
      </c>
      <c r="F1571" s="62" t="s">
        <v>12011</v>
      </c>
    </row>
    <row r="1572" spans="1:6" ht="40.5" x14ac:dyDescent="0.25">
      <c r="A1572" s="62">
        <v>103007</v>
      </c>
      <c r="B1572" s="63" t="s">
        <v>13583</v>
      </c>
      <c r="C1572" s="62" t="s">
        <v>517</v>
      </c>
      <c r="D1572" s="62" t="s">
        <v>12010</v>
      </c>
      <c r="E1572" s="64">
        <v>993.6</v>
      </c>
      <c r="F1572" s="62" t="s">
        <v>12011</v>
      </c>
    </row>
    <row r="1573" spans="1:6" ht="27" x14ac:dyDescent="0.25">
      <c r="A1573" s="62">
        <v>97933</v>
      </c>
      <c r="B1573" s="63" t="s">
        <v>13584</v>
      </c>
      <c r="C1573" s="62" t="s">
        <v>517</v>
      </c>
      <c r="D1573" s="62" t="s">
        <v>12010</v>
      </c>
      <c r="E1573" s="65">
        <v>1520</v>
      </c>
      <c r="F1573" s="62" t="s">
        <v>12011</v>
      </c>
    </row>
    <row r="1574" spans="1:6" ht="27" x14ac:dyDescent="0.25">
      <c r="A1574" s="62">
        <v>97934</v>
      </c>
      <c r="B1574" s="63" t="s">
        <v>13585</v>
      </c>
      <c r="C1574" s="62" t="s">
        <v>517</v>
      </c>
      <c r="D1574" s="62" t="s">
        <v>12010</v>
      </c>
      <c r="E1574" s="65">
        <v>2103.4299999999998</v>
      </c>
      <c r="F1574" s="62" t="s">
        <v>12011</v>
      </c>
    </row>
    <row r="1575" spans="1:6" ht="27" x14ac:dyDescent="0.25">
      <c r="A1575" s="62">
        <v>97935</v>
      </c>
      <c r="B1575" s="63" t="s">
        <v>13586</v>
      </c>
      <c r="C1575" s="62" t="s">
        <v>517</v>
      </c>
      <c r="D1575" s="62" t="s">
        <v>12010</v>
      </c>
      <c r="E1575" s="65">
        <v>1354.09</v>
      </c>
      <c r="F1575" s="62" t="s">
        <v>12011</v>
      </c>
    </row>
    <row r="1576" spans="1:6" ht="27" x14ac:dyDescent="0.25">
      <c r="A1576" s="62">
        <v>97936</v>
      </c>
      <c r="B1576" s="63" t="s">
        <v>13587</v>
      </c>
      <c r="C1576" s="62" t="s">
        <v>517</v>
      </c>
      <c r="D1576" s="62" t="s">
        <v>12010</v>
      </c>
      <c r="E1576" s="65">
        <v>1760.81</v>
      </c>
      <c r="F1576" s="62" t="s">
        <v>12011</v>
      </c>
    </row>
    <row r="1577" spans="1:6" ht="40.5" x14ac:dyDescent="0.25">
      <c r="A1577" s="62">
        <v>97947</v>
      </c>
      <c r="B1577" s="63" t="s">
        <v>13588</v>
      </c>
      <c r="C1577" s="62" t="s">
        <v>517</v>
      </c>
      <c r="D1577" s="62" t="s">
        <v>12010</v>
      </c>
      <c r="E1577" s="65">
        <v>1245.81</v>
      </c>
      <c r="F1577" s="62" t="s">
        <v>12011</v>
      </c>
    </row>
    <row r="1578" spans="1:6" ht="40.5" x14ac:dyDescent="0.25">
      <c r="A1578" s="62">
        <v>97948</v>
      </c>
      <c r="B1578" s="63" t="s">
        <v>13589</v>
      </c>
      <c r="C1578" s="62" t="s">
        <v>517</v>
      </c>
      <c r="D1578" s="62" t="s">
        <v>12010</v>
      </c>
      <c r="E1578" s="65">
        <v>2234.04</v>
      </c>
      <c r="F1578" s="62" t="s">
        <v>12011</v>
      </c>
    </row>
    <row r="1579" spans="1:6" ht="40.5" x14ac:dyDescent="0.25">
      <c r="A1579" s="62">
        <v>97949</v>
      </c>
      <c r="B1579" s="63" t="s">
        <v>13590</v>
      </c>
      <c r="C1579" s="62" t="s">
        <v>517</v>
      </c>
      <c r="D1579" s="62" t="s">
        <v>12010</v>
      </c>
      <c r="E1579" s="65">
        <v>1641.7</v>
      </c>
      <c r="F1579" s="62" t="s">
        <v>12011</v>
      </c>
    </row>
    <row r="1580" spans="1:6" ht="40.5" x14ac:dyDescent="0.25">
      <c r="A1580" s="62">
        <v>97950</v>
      </c>
      <c r="B1580" s="63" t="s">
        <v>13591</v>
      </c>
      <c r="C1580" s="62" t="s">
        <v>517</v>
      </c>
      <c r="D1580" s="62" t="s">
        <v>12010</v>
      </c>
      <c r="E1580" s="65">
        <v>2881.49</v>
      </c>
      <c r="F1580" s="62" t="s">
        <v>12011</v>
      </c>
    </row>
    <row r="1581" spans="1:6" ht="40.5" x14ac:dyDescent="0.25">
      <c r="A1581" s="62">
        <v>97951</v>
      </c>
      <c r="B1581" s="63" t="s">
        <v>13592</v>
      </c>
      <c r="C1581" s="62" t="s">
        <v>517</v>
      </c>
      <c r="D1581" s="62" t="s">
        <v>12010</v>
      </c>
      <c r="E1581" s="65">
        <v>2217.87</v>
      </c>
      <c r="F1581" s="62" t="s">
        <v>12011</v>
      </c>
    </row>
    <row r="1582" spans="1:6" ht="40.5" x14ac:dyDescent="0.25">
      <c r="A1582" s="62">
        <v>97952</v>
      </c>
      <c r="B1582" s="63" t="s">
        <v>13593</v>
      </c>
      <c r="C1582" s="62" t="s">
        <v>517</v>
      </c>
      <c r="D1582" s="62" t="s">
        <v>12010</v>
      </c>
      <c r="E1582" s="65">
        <v>3719.95</v>
      </c>
      <c r="F1582" s="62" t="s">
        <v>12011</v>
      </c>
    </row>
    <row r="1583" spans="1:6" ht="27" x14ac:dyDescent="0.25">
      <c r="A1583" s="62">
        <v>97953</v>
      </c>
      <c r="B1583" s="63" t="s">
        <v>13594</v>
      </c>
      <c r="C1583" s="62" t="s">
        <v>517</v>
      </c>
      <c r="D1583" s="62" t="s">
        <v>12010</v>
      </c>
      <c r="E1583" s="64">
        <v>811.65</v>
      </c>
      <c r="F1583" s="62" t="s">
        <v>12011</v>
      </c>
    </row>
    <row r="1584" spans="1:6" ht="27" x14ac:dyDescent="0.25">
      <c r="A1584" s="62">
        <v>97955</v>
      </c>
      <c r="B1584" s="63" t="s">
        <v>13595</v>
      </c>
      <c r="C1584" s="62" t="s">
        <v>517</v>
      </c>
      <c r="D1584" s="62" t="s">
        <v>12010</v>
      </c>
      <c r="E1584" s="65">
        <v>1799.81</v>
      </c>
      <c r="F1584" s="62" t="s">
        <v>12011</v>
      </c>
    </row>
    <row r="1585" spans="1:6" ht="40.5" x14ac:dyDescent="0.25">
      <c r="A1585" s="62">
        <v>97956</v>
      </c>
      <c r="B1585" s="63" t="s">
        <v>13596</v>
      </c>
      <c r="C1585" s="62" t="s">
        <v>517</v>
      </c>
      <c r="D1585" s="62" t="s">
        <v>12010</v>
      </c>
      <c r="E1585" s="65">
        <v>1256.77</v>
      </c>
      <c r="F1585" s="62" t="s">
        <v>12011</v>
      </c>
    </row>
    <row r="1586" spans="1:6" ht="40.5" x14ac:dyDescent="0.25">
      <c r="A1586" s="62">
        <v>97957</v>
      </c>
      <c r="B1586" s="63" t="s">
        <v>13597</v>
      </c>
      <c r="C1586" s="62" t="s">
        <v>517</v>
      </c>
      <c r="D1586" s="62" t="s">
        <v>12010</v>
      </c>
      <c r="E1586" s="65">
        <v>2263.9699999999998</v>
      </c>
      <c r="F1586" s="62" t="s">
        <v>12011</v>
      </c>
    </row>
    <row r="1587" spans="1:6" ht="40.5" x14ac:dyDescent="0.25">
      <c r="A1587" s="62">
        <v>97961</v>
      </c>
      <c r="B1587" s="63" t="s">
        <v>13598</v>
      </c>
      <c r="C1587" s="62" t="s">
        <v>517</v>
      </c>
      <c r="D1587" s="62" t="s">
        <v>12010</v>
      </c>
      <c r="E1587" s="65">
        <v>1667.27</v>
      </c>
      <c r="F1587" s="62" t="s">
        <v>12011</v>
      </c>
    </row>
    <row r="1588" spans="1:6" ht="40.5" x14ac:dyDescent="0.25">
      <c r="A1588" s="62">
        <v>97973</v>
      </c>
      <c r="B1588" s="63" t="s">
        <v>13599</v>
      </c>
      <c r="C1588" s="62" t="s">
        <v>517</v>
      </c>
      <c r="D1588" s="62" t="s">
        <v>12010</v>
      </c>
      <c r="E1588" s="65">
        <v>3073.72</v>
      </c>
      <c r="F1588" s="62" t="s">
        <v>12011</v>
      </c>
    </row>
    <row r="1589" spans="1:6" ht="40.5" x14ac:dyDescent="0.25">
      <c r="A1589" s="62">
        <v>97974</v>
      </c>
      <c r="B1589" s="63" t="s">
        <v>13600</v>
      </c>
      <c r="C1589" s="62" t="s">
        <v>517</v>
      </c>
      <c r="D1589" s="62" t="s">
        <v>12010</v>
      </c>
      <c r="E1589" s="64">
        <v>446.73</v>
      </c>
      <c r="F1589" s="62" t="s">
        <v>12011</v>
      </c>
    </row>
    <row r="1590" spans="1:6" ht="40.5" x14ac:dyDescent="0.25">
      <c r="A1590" s="62">
        <v>97975</v>
      </c>
      <c r="B1590" s="63" t="s">
        <v>13601</v>
      </c>
      <c r="C1590" s="62" t="s">
        <v>517</v>
      </c>
      <c r="D1590" s="62" t="s">
        <v>12010</v>
      </c>
      <c r="E1590" s="64">
        <v>574.72</v>
      </c>
      <c r="F1590" s="62" t="s">
        <v>12011</v>
      </c>
    </row>
    <row r="1591" spans="1:6" ht="40.5" x14ac:dyDescent="0.25">
      <c r="A1591" s="62">
        <v>97976</v>
      </c>
      <c r="B1591" s="63" t="s">
        <v>13602</v>
      </c>
      <c r="C1591" s="62" t="s">
        <v>517</v>
      </c>
      <c r="D1591" s="62" t="s">
        <v>12010</v>
      </c>
      <c r="E1591" s="65">
        <v>1081.05</v>
      </c>
      <c r="F1591" s="62" t="s">
        <v>12011</v>
      </c>
    </row>
    <row r="1592" spans="1:6" ht="40.5" x14ac:dyDescent="0.25">
      <c r="A1592" s="62">
        <v>97977</v>
      </c>
      <c r="B1592" s="63" t="s">
        <v>13603</v>
      </c>
      <c r="C1592" s="62" t="s">
        <v>517</v>
      </c>
      <c r="D1592" s="62" t="s">
        <v>12010</v>
      </c>
      <c r="E1592" s="65">
        <v>1535.99</v>
      </c>
      <c r="F1592" s="62" t="s">
        <v>12011</v>
      </c>
    </row>
    <row r="1593" spans="1:6" ht="40.5" x14ac:dyDescent="0.25">
      <c r="A1593" s="62">
        <v>97978</v>
      </c>
      <c r="B1593" s="63" t="s">
        <v>13604</v>
      </c>
      <c r="C1593" s="62" t="s">
        <v>517</v>
      </c>
      <c r="D1593" s="62" t="s">
        <v>12010</v>
      </c>
      <c r="E1593" s="64">
        <v>887.88</v>
      </c>
      <c r="F1593" s="62" t="s">
        <v>12011</v>
      </c>
    </row>
    <row r="1594" spans="1:6" ht="40.5" x14ac:dyDescent="0.25">
      <c r="A1594" s="62">
        <v>97980</v>
      </c>
      <c r="B1594" s="63" t="s">
        <v>13605</v>
      </c>
      <c r="C1594" s="62" t="s">
        <v>517</v>
      </c>
      <c r="D1594" s="62" t="s">
        <v>12010</v>
      </c>
      <c r="E1594" s="65">
        <v>1989.62</v>
      </c>
      <c r="F1594" s="62" t="s">
        <v>12011</v>
      </c>
    </row>
    <row r="1595" spans="1:6" ht="40.5" x14ac:dyDescent="0.25">
      <c r="A1595" s="62">
        <v>97981</v>
      </c>
      <c r="B1595" s="63" t="s">
        <v>13606</v>
      </c>
      <c r="C1595" s="62" t="s">
        <v>74</v>
      </c>
      <c r="D1595" s="62" t="s">
        <v>12010</v>
      </c>
      <c r="E1595" s="65">
        <v>1131.02</v>
      </c>
      <c r="F1595" s="62" t="s">
        <v>12011</v>
      </c>
    </row>
    <row r="1596" spans="1:6" ht="27" x14ac:dyDescent="0.25">
      <c r="A1596" s="62">
        <v>97983</v>
      </c>
      <c r="B1596" s="63" t="s">
        <v>13607</v>
      </c>
      <c r="C1596" s="62" t="s">
        <v>74</v>
      </c>
      <c r="D1596" s="62" t="s">
        <v>12010</v>
      </c>
      <c r="E1596" s="64">
        <v>450.72</v>
      </c>
      <c r="F1596" s="62" t="s">
        <v>12011</v>
      </c>
    </row>
    <row r="1597" spans="1:6" ht="40.5" x14ac:dyDescent="0.25">
      <c r="A1597" s="62">
        <v>97985</v>
      </c>
      <c r="B1597" s="63" t="s">
        <v>13608</v>
      </c>
      <c r="C1597" s="62" t="s">
        <v>74</v>
      </c>
      <c r="D1597" s="62" t="s">
        <v>12010</v>
      </c>
      <c r="E1597" s="65">
        <v>1368.42</v>
      </c>
      <c r="F1597" s="62" t="s">
        <v>12011</v>
      </c>
    </row>
    <row r="1598" spans="1:6" ht="27" x14ac:dyDescent="0.25">
      <c r="A1598" s="62">
        <v>97987</v>
      </c>
      <c r="B1598" s="63" t="s">
        <v>13609</v>
      </c>
      <c r="C1598" s="62" t="s">
        <v>74</v>
      </c>
      <c r="D1598" s="62" t="s">
        <v>12010</v>
      </c>
      <c r="E1598" s="64">
        <v>598.30999999999995</v>
      </c>
      <c r="F1598" s="62" t="s">
        <v>12011</v>
      </c>
    </row>
    <row r="1599" spans="1:6" ht="40.5" x14ac:dyDescent="0.25">
      <c r="A1599" s="62">
        <v>97988</v>
      </c>
      <c r="B1599" s="63" t="s">
        <v>13610</v>
      </c>
      <c r="C1599" s="62" t="s">
        <v>517</v>
      </c>
      <c r="D1599" s="62" t="s">
        <v>12010</v>
      </c>
      <c r="E1599" s="65">
        <v>2920.93</v>
      </c>
      <c r="F1599" s="62" t="s">
        <v>12011</v>
      </c>
    </row>
    <row r="1600" spans="1:6" ht="40.5" x14ac:dyDescent="0.25">
      <c r="A1600" s="62">
        <v>97989</v>
      </c>
      <c r="B1600" s="63" t="s">
        <v>13611</v>
      </c>
      <c r="C1600" s="62" t="s">
        <v>74</v>
      </c>
      <c r="D1600" s="62" t="s">
        <v>12010</v>
      </c>
      <c r="E1600" s="65">
        <v>1605.79</v>
      </c>
      <c r="F1600" s="62" t="s">
        <v>12011</v>
      </c>
    </row>
    <row r="1601" spans="1:6" ht="27" x14ac:dyDescent="0.25">
      <c r="A1601" s="62">
        <v>97991</v>
      </c>
      <c r="B1601" s="63" t="s">
        <v>13612</v>
      </c>
      <c r="C1601" s="62" t="s">
        <v>74</v>
      </c>
      <c r="D1601" s="62" t="s">
        <v>12010</v>
      </c>
      <c r="E1601" s="64">
        <v>819.05</v>
      </c>
      <c r="F1601" s="62" t="s">
        <v>12011</v>
      </c>
    </row>
    <row r="1602" spans="1:6" ht="40.5" x14ac:dyDescent="0.25">
      <c r="A1602" s="62">
        <v>97992</v>
      </c>
      <c r="B1602" s="63" t="s">
        <v>13613</v>
      </c>
      <c r="C1602" s="62" t="s">
        <v>517</v>
      </c>
      <c r="D1602" s="62" t="s">
        <v>12010</v>
      </c>
      <c r="E1602" s="65">
        <v>3743.54</v>
      </c>
      <c r="F1602" s="62" t="s">
        <v>12011</v>
      </c>
    </row>
    <row r="1603" spans="1:6" ht="40.5" x14ac:dyDescent="0.25">
      <c r="A1603" s="62">
        <v>97993</v>
      </c>
      <c r="B1603" s="63" t="s">
        <v>13614</v>
      </c>
      <c r="C1603" s="62" t="s">
        <v>74</v>
      </c>
      <c r="D1603" s="62" t="s">
        <v>12010</v>
      </c>
      <c r="E1603" s="65">
        <v>1961.9</v>
      </c>
      <c r="F1603" s="62" t="s">
        <v>12011</v>
      </c>
    </row>
    <row r="1604" spans="1:6" ht="40.5" x14ac:dyDescent="0.25">
      <c r="A1604" s="62">
        <v>97994</v>
      </c>
      <c r="B1604" s="63" t="s">
        <v>13615</v>
      </c>
      <c r="C1604" s="62" t="s">
        <v>517</v>
      </c>
      <c r="D1604" s="62" t="s">
        <v>12010</v>
      </c>
      <c r="E1604" s="65">
        <v>2436.98</v>
      </c>
      <c r="F1604" s="62" t="s">
        <v>12011</v>
      </c>
    </row>
    <row r="1605" spans="1:6" ht="40.5" x14ac:dyDescent="0.25">
      <c r="A1605" s="62">
        <v>97995</v>
      </c>
      <c r="B1605" s="63" t="s">
        <v>13616</v>
      </c>
      <c r="C1605" s="62" t="s">
        <v>74</v>
      </c>
      <c r="D1605" s="62" t="s">
        <v>12010</v>
      </c>
      <c r="E1605" s="65">
        <v>1202.79</v>
      </c>
      <c r="F1605" s="62" t="s">
        <v>12011</v>
      </c>
    </row>
    <row r="1606" spans="1:6" ht="40.5" x14ac:dyDescent="0.25">
      <c r="A1606" s="62">
        <v>97996</v>
      </c>
      <c r="B1606" s="63" t="s">
        <v>13617</v>
      </c>
      <c r="C1606" s="62" t="s">
        <v>517</v>
      </c>
      <c r="D1606" s="62" t="s">
        <v>12010</v>
      </c>
      <c r="E1606" s="65">
        <v>3081.39</v>
      </c>
      <c r="F1606" s="62" t="s">
        <v>12011</v>
      </c>
    </row>
    <row r="1607" spans="1:6" ht="40.5" x14ac:dyDescent="0.25">
      <c r="A1607" s="62">
        <v>97997</v>
      </c>
      <c r="B1607" s="63" t="s">
        <v>13618</v>
      </c>
      <c r="C1607" s="62" t="s">
        <v>74</v>
      </c>
      <c r="D1607" s="62" t="s">
        <v>12010</v>
      </c>
      <c r="E1607" s="65">
        <v>1437.44</v>
      </c>
      <c r="F1607" s="62" t="s">
        <v>12011</v>
      </c>
    </row>
    <row r="1608" spans="1:6" ht="40.5" x14ac:dyDescent="0.25">
      <c r="A1608" s="62">
        <v>97999</v>
      </c>
      <c r="B1608" s="63" t="s">
        <v>13619</v>
      </c>
      <c r="C1608" s="62" t="s">
        <v>74</v>
      </c>
      <c r="D1608" s="62" t="s">
        <v>12010</v>
      </c>
      <c r="E1608" s="65">
        <v>1672.13</v>
      </c>
      <c r="F1608" s="62" t="s">
        <v>12011</v>
      </c>
    </row>
    <row r="1609" spans="1:6" ht="40.5" x14ac:dyDescent="0.25">
      <c r="A1609" s="62">
        <v>98001</v>
      </c>
      <c r="B1609" s="63" t="s">
        <v>13620</v>
      </c>
      <c r="C1609" s="62" t="s">
        <v>74</v>
      </c>
      <c r="D1609" s="62" t="s">
        <v>12010</v>
      </c>
      <c r="E1609" s="65">
        <v>1906.8</v>
      </c>
      <c r="F1609" s="62" t="s">
        <v>12011</v>
      </c>
    </row>
    <row r="1610" spans="1:6" ht="40.5" x14ac:dyDescent="0.25">
      <c r="A1610" s="62">
        <v>98002</v>
      </c>
      <c r="B1610" s="63" t="s">
        <v>13621</v>
      </c>
      <c r="C1610" s="62" t="s">
        <v>517</v>
      </c>
      <c r="D1610" s="62" t="s">
        <v>12010</v>
      </c>
      <c r="E1610" s="65">
        <v>5049.7700000000004</v>
      </c>
      <c r="F1610" s="62" t="s">
        <v>12011</v>
      </c>
    </row>
    <row r="1611" spans="1:6" ht="40.5" x14ac:dyDescent="0.25">
      <c r="A1611" s="62">
        <v>98003</v>
      </c>
      <c r="B1611" s="63" t="s">
        <v>13622</v>
      </c>
      <c r="C1611" s="62" t="s">
        <v>74</v>
      </c>
      <c r="D1611" s="62" t="s">
        <v>12010</v>
      </c>
      <c r="E1611" s="65">
        <v>2141.52</v>
      </c>
      <c r="F1611" s="62" t="s">
        <v>12011</v>
      </c>
    </row>
    <row r="1612" spans="1:6" ht="40.5" x14ac:dyDescent="0.25">
      <c r="A1612" s="62">
        <v>98005</v>
      </c>
      <c r="B1612" s="63" t="s">
        <v>13623</v>
      </c>
      <c r="C1612" s="62" t="s">
        <v>74</v>
      </c>
      <c r="D1612" s="62" t="s">
        <v>12010</v>
      </c>
      <c r="E1612" s="65">
        <v>2376.23</v>
      </c>
      <c r="F1612" s="62" t="s">
        <v>12011</v>
      </c>
    </row>
    <row r="1613" spans="1:6" ht="40.5" x14ac:dyDescent="0.25">
      <c r="A1613" s="62">
        <v>98006</v>
      </c>
      <c r="B1613" s="63" t="s">
        <v>13624</v>
      </c>
      <c r="C1613" s="62" t="s">
        <v>517</v>
      </c>
      <c r="D1613" s="62" t="s">
        <v>12010</v>
      </c>
      <c r="E1613" s="65">
        <v>6347.44</v>
      </c>
      <c r="F1613" s="62" t="s">
        <v>12011</v>
      </c>
    </row>
    <row r="1614" spans="1:6" ht="40.5" x14ac:dyDescent="0.25">
      <c r="A1614" s="62">
        <v>98007</v>
      </c>
      <c r="B1614" s="63" t="s">
        <v>13625</v>
      </c>
      <c r="C1614" s="62" t="s">
        <v>74</v>
      </c>
      <c r="D1614" s="62" t="s">
        <v>12010</v>
      </c>
      <c r="E1614" s="65">
        <v>2610.9</v>
      </c>
      <c r="F1614" s="62" t="s">
        <v>12011</v>
      </c>
    </row>
    <row r="1615" spans="1:6" ht="54" x14ac:dyDescent="0.25">
      <c r="A1615" s="62">
        <v>98008</v>
      </c>
      <c r="B1615" s="63" t="s">
        <v>13626</v>
      </c>
      <c r="C1615" s="62" t="s">
        <v>517</v>
      </c>
      <c r="D1615" s="62" t="s">
        <v>12010</v>
      </c>
      <c r="E1615" s="65">
        <v>3810.07</v>
      </c>
      <c r="F1615" s="62" t="s">
        <v>12011</v>
      </c>
    </row>
    <row r="1616" spans="1:6" ht="40.5" x14ac:dyDescent="0.25">
      <c r="A1616" s="62">
        <v>98009</v>
      </c>
      <c r="B1616" s="63" t="s">
        <v>13627</v>
      </c>
      <c r="C1616" s="62" t="s">
        <v>74</v>
      </c>
      <c r="D1616" s="62" t="s">
        <v>12010</v>
      </c>
      <c r="E1616" s="65">
        <v>1672.13</v>
      </c>
      <c r="F1616" s="62" t="s">
        <v>12011</v>
      </c>
    </row>
    <row r="1617" spans="1:6" ht="40.5" x14ac:dyDescent="0.25">
      <c r="A1617" s="62">
        <v>98010</v>
      </c>
      <c r="B1617" s="63" t="s">
        <v>13628</v>
      </c>
      <c r="C1617" s="62" t="s">
        <v>517</v>
      </c>
      <c r="D1617" s="62" t="s">
        <v>12010</v>
      </c>
      <c r="E1617" s="65">
        <v>4650.6000000000004</v>
      </c>
      <c r="F1617" s="62" t="s">
        <v>12011</v>
      </c>
    </row>
    <row r="1618" spans="1:6" ht="40.5" x14ac:dyDescent="0.25">
      <c r="A1618" s="62">
        <v>98011</v>
      </c>
      <c r="B1618" s="63" t="s">
        <v>13629</v>
      </c>
      <c r="C1618" s="62" t="s">
        <v>74</v>
      </c>
      <c r="D1618" s="62" t="s">
        <v>12010</v>
      </c>
      <c r="E1618" s="65">
        <v>1906.8</v>
      </c>
      <c r="F1618" s="62" t="s">
        <v>12011</v>
      </c>
    </row>
    <row r="1619" spans="1:6" ht="54" x14ac:dyDescent="0.25">
      <c r="A1619" s="62">
        <v>98012</v>
      </c>
      <c r="B1619" s="63" t="s">
        <v>13630</v>
      </c>
      <c r="C1619" s="62" t="s">
        <v>517</v>
      </c>
      <c r="D1619" s="62" t="s">
        <v>12010</v>
      </c>
      <c r="E1619" s="65">
        <v>5463.22</v>
      </c>
      <c r="F1619" s="62" t="s">
        <v>12011</v>
      </c>
    </row>
    <row r="1620" spans="1:6" ht="40.5" x14ac:dyDescent="0.25">
      <c r="A1620" s="62">
        <v>98013</v>
      </c>
      <c r="B1620" s="63" t="s">
        <v>13631</v>
      </c>
      <c r="C1620" s="62" t="s">
        <v>74</v>
      </c>
      <c r="D1620" s="62" t="s">
        <v>12010</v>
      </c>
      <c r="E1620" s="65">
        <v>2141.52</v>
      </c>
      <c r="F1620" s="62" t="s">
        <v>12011</v>
      </c>
    </row>
    <row r="1621" spans="1:6" ht="40.5" x14ac:dyDescent="0.25">
      <c r="A1621" s="62">
        <v>98014</v>
      </c>
      <c r="B1621" s="63" t="s">
        <v>13632</v>
      </c>
      <c r="C1621" s="62" t="s">
        <v>517</v>
      </c>
      <c r="D1621" s="62" t="s">
        <v>12010</v>
      </c>
      <c r="E1621" s="65">
        <v>6275.74</v>
      </c>
      <c r="F1621" s="62" t="s">
        <v>12011</v>
      </c>
    </row>
    <row r="1622" spans="1:6" ht="40.5" x14ac:dyDescent="0.25">
      <c r="A1622" s="62">
        <v>98015</v>
      </c>
      <c r="B1622" s="63" t="s">
        <v>13633</v>
      </c>
      <c r="C1622" s="62" t="s">
        <v>74</v>
      </c>
      <c r="D1622" s="62" t="s">
        <v>12010</v>
      </c>
      <c r="E1622" s="65">
        <v>2376.23</v>
      </c>
      <c r="F1622" s="62" t="s">
        <v>12011</v>
      </c>
    </row>
    <row r="1623" spans="1:6" ht="54" x14ac:dyDescent="0.25">
      <c r="A1623" s="62">
        <v>98016</v>
      </c>
      <c r="B1623" s="63" t="s">
        <v>13634</v>
      </c>
      <c r="C1623" s="62" t="s">
        <v>517</v>
      </c>
      <c r="D1623" s="62" t="s">
        <v>12010</v>
      </c>
      <c r="E1623" s="65">
        <v>7088.44</v>
      </c>
      <c r="F1623" s="62" t="s">
        <v>12011</v>
      </c>
    </row>
    <row r="1624" spans="1:6" ht="40.5" x14ac:dyDescent="0.25">
      <c r="A1624" s="62">
        <v>98017</v>
      </c>
      <c r="B1624" s="63" t="s">
        <v>13635</v>
      </c>
      <c r="C1624" s="62" t="s">
        <v>74</v>
      </c>
      <c r="D1624" s="62" t="s">
        <v>12010</v>
      </c>
      <c r="E1624" s="65">
        <v>2610.9</v>
      </c>
      <c r="F1624" s="62" t="s">
        <v>12011</v>
      </c>
    </row>
    <row r="1625" spans="1:6" ht="40.5" x14ac:dyDescent="0.25">
      <c r="A1625" s="62">
        <v>98018</v>
      </c>
      <c r="B1625" s="63" t="s">
        <v>13636</v>
      </c>
      <c r="C1625" s="62" t="s">
        <v>517</v>
      </c>
      <c r="D1625" s="62" t="s">
        <v>12010</v>
      </c>
      <c r="E1625" s="65">
        <v>7900.96</v>
      </c>
      <c r="F1625" s="62" t="s">
        <v>12011</v>
      </c>
    </row>
    <row r="1626" spans="1:6" ht="40.5" x14ac:dyDescent="0.25">
      <c r="A1626" s="62">
        <v>98019</v>
      </c>
      <c r="B1626" s="63" t="s">
        <v>13637</v>
      </c>
      <c r="C1626" s="62" t="s">
        <v>74</v>
      </c>
      <c r="D1626" s="62" t="s">
        <v>12010</v>
      </c>
      <c r="E1626" s="65">
        <v>2866.29</v>
      </c>
      <c r="F1626" s="62" t="s">
        <v>12011</v>
      </c>
    </row>
    <row r="1627" spans="1:6" ht="40.5" x14ac:dyDescent="0.25">
      <c r="A1627" s="62">
        <v>98020</v>
      </c>
      <c r="B1627" s="63" t="s">
        <v>13638</v>
      </c>
      <c r="C1627" s="62" t="s">
        <v>517</v>
      </c>
      <c r="D1627" s="62" t="s">
        <v>12010</v>
      </c>
      <c r="E1627" s="65">
        <v>5609.88</v>
      </c>
      <c r="F1627" s="62" t="s">
        <v>12011</v>
      </c>
    </row>
    <row r="1628" spans="1:6" ht="40.5" x14ac:dyDescent="0.25">
      <c r="A1628" s="62">
        <v>98021</v>
      </c>
      <c r="B1628" s="63" t="s">
        <v>13639</v>
      </c>
      <c r="C1628" s="62" t="s">
        <v>74</v>
      </c>
      <c r="D1628" s="62" t="s">
        <v>12010</v>
      </c>
      <c r="E1628" s="65">
        <v>2162.2600000000002</v>
      </c>
      <c r="F1628" s="62" t="s">
        <v>12011</v>
      </c>
    </row>
    <row r="1629" spans="1:6" ht="40.5" x14ac:dyDescent="0.25">
      <c r="A1629" s="62">
        <v>98022</v>
      </c>
      <c r="B1629" s="63" t="s">
        <v>13640</v>
      </c>
      <c r="C1629" s="62" t="s">
        <v>517</v>
      </c>
      <c r="D1629" s="62" t="s">
        <v>12010</v>
      </c>
      <c r="E1629" s="65">
        <v>6574.08</v>
      </c>
      <c r="F1629" s="62" t="s">
        <v>12011</v>
      </c>
    </row>
    <row r="1630" spans="1:6" ht="40.5" x14ac:dyDescent="0.25">
      <c r="A1630" s="62">
        <v>98023</v>
      </c>
      <c r="B1630" s="63" t="s">
        <v>13641</v>
      </c>
      <c r="C1630" s="62" t="s">
        <v>74</v>
      </c>
      <c r="D1630" s="62" t="s">
        <v>12010</v>
      </c>
      <c r="E1630" s="65">
        <v>2396.9</v>
      </c>
      <c r="F1630" s="62" t="s">
        <v>12011</v>
      </c>
    </row>
    <row r="1631" spans="1:6" ht="40.5" x14ac:dyDescent="0.25">
      <c r="A1631" s="62">
        <v>98024</v>
      </c>
      <c r="B1631" s="63" t="s">
        <v>13642</v>
      </c>
      <c r="C1631" s="62" t="s">
        <v>517</v>
      </c>
      <c r="D1631" s="62" t="s">
        <v>12010</v>
      </c>
      <c r="E1631" s="65">
        <v>7600.04</v>
      </c>
      <c r="F1631" s="62" t="s">
        <v>12011</v>
      </c>
    </row>
    <row r="1632" spans="1:6" ht="40.5" x14ac:dyDescent="0.25">
      <c r="A1632" s="62">
        <v>98025</v>
      </c>
      <c r="B1632" s="63" t="s">
        <v>13643</v>
      </c>
      <c r="C1632" s="62" t="s">
        <v>74</v>
      </c>
      <c r="D1632" s="62" t="s">
        <v>12010</v>
      </c>
      <c r="E1632" s="65">
        <v>2631.63</v>
      </c>
      <c r="F1632" s="62" t="s">
        <v>12011</v>
      </c>
    </row>
    <row r="1633" spans="1:6" ht="40.5" x14ac:dyDescent="0.25">
      <c r="A1633" s="62">
        <v>98026</v>
      </c>
      <c r="B1633" s="63" t="s">
        <v>13644</v>
      </c>
      <c r="C1633" s="62" t="s">
        <v>517</v>
      </c>
      <c r="D1633" s="62" t="s">
        <v>12010</v>
      </c>
      <c r="E1633" s="65">
        <v>8572.02</v>
      </c>
      <c r="F1633" s="62" t="s">
        <v>12011</v>
      </c>
    </row>
    <row r="1634" spans="1:6" ht="40.5" x14ac:dyDescent="0.25">
      <c r="A1634" s="62">
        <v>98027</v>
      </c>
      <c r="B1634" s="63" t="s">
        <v>13645</v>
      </c>
      <c r="C1634" s="62" t="s">
        <v>74</v>
      </c>
      <c r="D1634" s="62" t="s">
        <v>12010</v>
      </c>
      <c r="E1634" s="65">
        <v>2866.29</v>
      </c>
      <c r="F1634" s="62" t="s">
        <v>12011</v>
      </c>
    </row>
    <row r="1635" spans="1:6" ht="40.5" x14ac:dyDescent="0.25">
      <c r="A1635" s="62">
        <v>98028</v>
      </c>
      <c r="B1635" s="63" t="s">
        <v>13646</v>
      </c>
      <c r="C1635" s="62" t="s">
        <v>517</v>
      </c>
      <c r="D1635" s="62" t="s">
        <v>12010</v>
      </c>
      <c r="E1635" s="65">
        <v>9544.06</v>
      </c>
      <c r="F1635" s="62" t="s">
        <v>12011</v>
      </c>
    </row>
    <row r="1636" spans="1:6" ht="40.5" x14ac:dyDescent="0.25">
      <c r="A1636" s="62">
        <v>98029</v>
      </c>
      <c r="B1636" s="63" t="s">
        <v>13647</v>
      </c>
      <c r="C1636" s="62" t="s">
        <v>74</v>
      </c>
      <c r="D1636" s="62" t="s">
        <v>12010</v>
      </c>
      <c r="E1636" s="65">
        <v>3105.25</v>
      </c>
      <c r="F1636" s="62" t="s">
        <v>12011</v>
      </c>
    </row>
    <row r="1637" spans="1:6" ht="54" x14ac:dyDescent="0.25">
      <c r="A1637" s="62">
        <v>98030</v>
      </c>
      <c r="B1637" s="63" t="s">
        <v>13648</v>
      </c>
      <c r="C1637" s="62" t="s">
        <v>517</v>
      </c>
      <c r="D1637" s="62" t="s">
        <v>12010</v>
      </c>
      <c r="E1637" s="65">
        <v>7762.56</v>
      </c>
      <c r="F1637" s="62" t="s">
        <v>12011</v>
      </c>
    </row>
    <row r="1638" spans="1:6" ht="40.5" x14ac:dyDescent="0.25">
      <c r="A1638" s="62">
        <v>98031</v>
      </c>
      <c r="B1638" s="63" t="s">
        <v>13649</v>
      </c>
      <c r="C1638" s="62" t="s">
        <v>74</v>
      </c>
      <c r="D1638" s="62" t="s">
        <v>12010</v>
      </c>
      <c r="E1638" s="65">
        <v>2635.95</v>
      </c>
      <c r="F1638" s="62" t="s">
        <v>12011</v>
      </c>
    </row>
    <row r="1639" spans="1:6" ht="40.5" x14ac:dyDescent="0.25">
      <c r="A1639" s="62">
        <v>98032</v>
      </c>
      <c r="B1639" s="63" t="s">
        <v>13650</v>
      </c>
      <c r="C1639" s="62" t="s">
        <v>517</v>
      </c>
      <c r="D1639" s="62" t="s">
        <v>12010</v>
      </c>
      <c r="E1639" s="65">
        <v>8929.2000000000007</v>
      </c>
      <c r="F1639" s="62" t="s">
        <v>12011</v>
      </c>
    </row>
    <row r="1640" spans="1:6" ht="40.5" x14ac:dyDescent="0.25">
      <c r="A1640" s="62">
        <v>98033</v>
      </c>
      <c r="B1640" s="63" t="s">
        <v>13651</v>
      </c>
      <c r="C1640" s="62" t="s">
        <v>74</v>
      </c>
      <c r="D1640" s="62" t="s">
        <v>12010</v>
      </c>
      <c r="E1640" s="65">
        <v>2870.61</v>
      </c>
      <c r="F1640" s="62" t="s">
        <v>12011</v>
      </c>
    </row>
    <row r="1641" spans="1:6" ht="54" x14ac:dyDescent="0.25">
      <c r="A1641" s="62">
        <v>98034</v>
      </c>
      <c r="B1641" s="63" t="s">
        <v>13652</v>
      </c>
      <c r="C1641" s="62" t="s">
        <v>517</v>
      </c>
      <c r="D1641" s="62" t="s">
        <v>12010</v>
      </c>
      <c r="E1641" s="65">
        <v>10095.879999999999</v>
      </c>
      <c r="F1641" s="62" t="s">
        <v>12011</v>
      </c>
    </row>
    <row r="1642" spans="1:6" ht="40.5" x14ac:dyDescent="0.25">
      <c r="A1642" s="62">
        <v>98035</v>
      </c>
      <c r="B1642" s="63" t="s">
        <v>13653</v>
      </c>
      <c r="C1642" s="62" t="s">
        <v>74</v>
      </c>
      <c r="D1642" s="62" t="s">
        <v>12010</v>
      </c>
      <c r="E1642" s="65">
        <v>3105.25</v>
      </c>
      <c r="F1642" s="62" t="s">
        <v>12011</v>
      </c>
    </row>
    <row r="1643" spans="1:6" ht="40.5" x14ac:dyDescent="0.25">
      <c r="A1643" s="62">
        <v>98036</v>
      </c>
      <c r="B1643" s="63" t="s">
        <v>13654</v>
      </c>
      <c r="C1643" s="62" t="s">
        <v>517</v>
      </c>
      <c r="D1643" s="62" t="s">
        <v>12010</v>
      </c>
      <c r="E1643" s="65">
        <v>11262.55</v>
      </c>
      <c r="F1643" s="62" t="s">
        <v>12011</v>
      </c>
    </row>
    <row r="1644" spans="1:6" ht="40.5" x14ac:dyDescent="0.25">
      <c r="A1644" s="62">
        <v>98037</v>
      </c>
      <c r="B1644" s="63" t="s">
        <v>13655</v>
      </c>
      <c r="C1644" s="62" t="s">
        <v>74</v>
      </c>
      <c r="D1644" s="62" t="s">
        <v>12010</v>
      </c>
      <c r="E1644" s="65">
        <v>3344.22</v>
      </c>
      <c r="F1644" s="62" t="s">
        <v>12011</v>
      </c>
    </row>
    <row r="1645" spans="1:6" ht="40.5" x14ac:dyDescent="0.25">
      <c r="A1645" s="62">
        <v>98038</v>
      </c>
      <c r="B1645" s="63" t="s">
        <v>13656</v>
      </c>
      <c r="C1645" s="62" t="s">
        <v>517</v>
      </c>
      <c r="D1645" s="62" t="s">
        <v>12010</v>
      </c>
      <c r="E1645" s="65">
        <v>10304.129999999999</v>
      </c>
      <c r="F1645" s="62" t="s">
        <v>12011</v>
      </c>
    </row>
    <row r="1646" spans="1:6" ht="40.5" x14ac:dyDescent="0.25">
      <c r="A1646" s="62">
        <v>98039</v>
      </c>
      <c r="B1646" s="63" t="s">
        <v>13657</v>
      </c>
      <c r="C1646" s="62" t="s">
        <v>74</v>
      </c>
      <c r="D1646" s="62" t="s">
        <v>12010</v>
      </c>
      <c r="E1646" s="65">
        <v>3109.57</v>
      </c>
      <c r="F1646" s="62" t="s">
        <v>12011</v>
      </c>
    </row>
    <row r="1647" spans="1:6" ht="40.5" x14ac:dyDescent="0.25">
      <c r="A1647" s="62">
        <v>98040</v>
      </c>
      <c r="B1647" s="63" t="s">
        <v>13658</v>
      </c>
      <c r="C1647" s="62" t="s">
        <v>517</v>
      </c>
      <c r="D1647" s="62" t="s">
        <v>12010</v>
      </c>
      <c r="E1647" s="65">
        <v>11643.51</v>
      </c>
      <c r="F1647" s="62" t="s">
        <v>12011</v>
      </c>
    </row>
    <row r="1648" spans="1:6" ht="40.5" x14ac:dyDescent="0.25">
      <c r="A1648" s="62">
        <v>98041</v>
      </c>
      <c r="B1648" s="63" t="s">
        <v>13659</v>
      </c>
      <c r="C1648" s="62" t="s">
        <v>74</v>
      </c>
      <c r="D1648" s="62" t="s">
        <v>12010</v>
      </c>
      <c r="E1648" s="65">
        <v>3344.22</v>
      </c>
      <c r="F1648" s="62" t="s">
        <v>12011</v>
      </c>
    </row>
    <row r="1649" spans="1:6" ht="40.5" x14ac:dyDescent="0.25">
      <c r="A1649" s="62">
        <v>98042</v>
      </c>
      <c r="B1649" s="63" t="s">
        <v>13660</v>
      </c>
      <c r="C1649" s="62" t="s">
        <v>517</v>
      </c>
      <c r="D1649" s="62" t="s">
        <v>12010</v>
      </c>
      <c r="E1649" s="65">
        <v>12982.93</v>
      </c>
      <c r="F1649" s="62" t="s">
        <v>12011</v>
      </c>
    </row>
    <row r="1650" spans="1:6" ht="40.5" x14ac:dyDescent="0.25">
      <c r="A1650" s="62">
        <v>98043</v>
      </c>
      <c r="B1650" s="63" t="s">
        <v>13661</v>
      </c>
      <c r="C1650" s="62" t="s">
        <v>74</v>
      </c>
      <c r="D1650" s="62" t="s">
        <v>12010</v>
      </c>
      <c r="E1650" s="65">
        <v>3583.25</v>
      </c>
      <c r="F1650" s="62" t="s">
        <v>12011</v>
      </c>
    </row>
    <row r="1651" spans="1:6" ht="54" x14ac:dyDescent="0.25">
      <c r="A1651" s="62">
        <v>98044</v>
      </c>
      <c r="B1651" s="63" t="s">
        <v>13662</v>
      </c>
      <c r="C1651" s="62" t="s">
        <v>517</v>
      </c>
      <c r="D1651" s="62" t="s">
        <v>12010</v>
      </c>
      <c r="E1651" s="65">
        <v>13191.21</v>
      </c>
      <c r="F1651" s="62" t="s">
        <v>12011</v>
      </c>
    </row>
    <row r="1652" spans="1:6" ht="40.5" x14ac:dyDescent="0.25">
      <c r="A1652" s="62">
        <v>98045</v>
      </c>
      <c r="B1652" s="63" t="s">
        <v>13663</v>
      </c>
      <c r="C1652" s="62" t="s">
        <v>74</v>
      </c>
      <c r="D1652" s="62" t="s">
        <v>12010</v>
      </c>
      <c r="E1652" s="65">
        <v>3583.25</v>
      </c>
      <c r="F1652" s="62" t="s">
        <v>12011</v>
      </c>
    </row>
    <row r="1653" spans="1:6" ht="40.5" x14ac:dyDescent="0.25">
      <c r="A1653" s="62">
        <v>98046</v>
      </c>
      <c r="B1653" s="63" t="s">
        <v>13664</v>
      </c>
      <c r="C1653" s="62" t="s">
        <v>517</v>
      </c>
      <c r="D1653" s="62" t="s">
        <v>12010</v>
      </c>
      <c r="E1653" s="65">
        <v>14703.23</v>
      </c>
      <c r="F1653" s="62" t="s">
        <v>12011</v>
      </c>
    </row>
    <row r="1654" spans="1:6" ht="40.5" x14ac:dyDescent="0.25">
      <c r="A1654" s="62">
        <v>98047</v>
      </c>
      <c r="B1654" s="63" t="s">
        <v>13665</v>
      </c>
      <c r="C1654" s="62" t="s">
        <v>74</v>
      </c>
      <c r="D1654" s="62" t="s">
        <v>12010</v>
      </c>
      <c r="E1654" s="65">
        <v>3822.25</v>
      </c>
      <c r="F1654" s="62" t="s">
        <v>12011</v>
      </c>
    </row>
    <row r="1655" spans="1:6" ht="40.5" x14ac:dyDescent="0.25">
      <c r="A1655" s="62">
        <v>98048</v>
      </c>
      <c r="B1655" s="63" t="s">
        <v>13666</v>
      </c>
      <c r="C1655" s="62" t="s">
        <v>517</v>
      </c>
      <c r="D1655" s="62" t="s">
        <v>12010</v>
      </c>
      <c r="E1655" s="65">
        <v>16423.63</v>
      </c>
      <c r="F1655" s="62" t="s">
        <v>12011</v>
      </c>
    </row>
    <row r="1656" spans="1:6" ht="40.5" x14ac:dyDescent="0.25">
      <c r="A1656" s="62">
        <v>98049</v>
      </c>
      <c r="B1656" s="63" t="s">
        <v>13667</v>
      </c>
      <c r="C1656" s="62" t="s">
        <v>74</v>
      </c>
      <c r="D1656" s="62" t="s">
        <v>12010</v>
      </c>
      <c r="E1656" s="65">
        <v>4018.98</v>
      </c>
      <c r="F1656" s="62" t="s">
        <v>12011</v>
      </c>
    </row>
    <row r="1657" spans="1:6" ht="27" x14ac:dyDescent="0.25">
      <c r="A1657" s="62">
        <v>98050</v>
      </c>
      <c r="B1657" s="63" t="s">
        <v>13668</v>
      </c>
      <c r="C1657" s="62" t="s">
        <v>74</v>
      </c>
      <c r="D1657" s="62" t="s">
        <v>12010</v>
      </c>
      <c r="E1657" s="64">
        <v>249.17</v>
      </c>
      <c r="F1657" s="62" t="s">
        <v>12011</v>
      </c>
    </row>
    <row r="1658" spans="1:6" ht="40.5" x14ac:dyDescent="0.25">
      <c r="A1658" s="62">
        <v>98051</v>
      </c>
      <c r="B1658" s="63" t="s">
        <v>13669</v>
      </c>
      <c r="C1658" s="62" t="s">
        <v>74</v>
      </c>
      <c r="D1658" s="62" t="s">
        <v>12010</v>
      </c>
      <c r="E1658" s="64">
        <v>900.55</v>
      </c>
      <c r="F1658" s="62" t="s">
        <v>12011</v>
      </c>
    </row>
    <row r="1659" spans="1:6" ht="40.5" x14ac:dyDescent="0.25">
      <c r="A1659" s="62">
        <v>98405</v>
      </c>
      <c r="B1659" s="63" t="s">
        <v>13670</v>
      </c>
      <c r="C1659" s="62" t="s">
        <v>517</v>
      </c>
      <c r="D1659" s="62" t="s">
        <v>12010</v>
      </c>
      <c r="E1659" s="65">
        <v>2455.31</v>
      </c>
      <c r="F1659" s="62" t="s">
        <v>12011</v>
      </c>
    </row>
    <row r="1660" spans="1:6" ht="40.5" x14ac:dyDescent="0.25">
      <c r="A1660" s="62">
        <v>98406</v>
      </c>
      <c r="B1660" s="63" t="s">
        <v>13671</v>
      </c>
      <c r="C1660" s="62" t="s">
        <v>517</v>
      </c>
      <c r="D1660" s="62" t="s">
        <v>12010</v>
      </c>
      <c r="E1660" s="65">
        <v>5698.55</v>
      </c>
      <c r="F1660" s="62" t="s">
        <v>12011</v>
      </c>
    </row>
    <row r="1661" spans="1:6" ht="40.5" x14ac:dyDescent="0.25">
      <c r="A1661" s="62">
        <v>98407</v>
      </c>
      <c r="B1661" s="63" t="s">
        <v>13672</v>
      </c>
      <c r="C1661" s="62" t="s">
        <v>517</v>
      </c>
      <c r="D1661" s="62" t="s">
        <v>12010</v>
      </c>
      <c r="E1661" s="65">
        <v>3725.72</v>
      </c>
      <c r="F1661" s="62" t="s">
        <v>12011</v>
      </c>
    </row>
    <row r="1662" spans="1:6" ht="40.5" x14ac:dyDescent="0.25">
      <c r="A1662" s="62">
        <v>98408</v>
      </c>
      <c r="B1662" s="63" t="s">
        <v>13673</v>
      </c>
      <c r="C1662" s="62" t="s">
        <v>517</v>
      </c>
      <c r="D1662" s="62" t="s">
        <v>12010</v>
      </c>
      <c r="E1662" s="65">
        <v>4370.13</v>
      </c>
      <c r="F1662" s="62" t="s">
        <v>12011</v>
      </c>
    </row>
    <row r="1663" spans="1:6" ht="27" x14ac:dyDescent="0.25">
      <c r="A1663" s="62">
        <v>98409</v>
      </c>
      <c r="B1663" s="63" t="s">
        <v>13674</v>
      </c>
      <c r="C1663" s="62" t="s">
        <v>74</v>
      </c>
      <c r="D1663" s="62" t="s">
        <v>12010</v>
      </c>
      <c r="E1663" s="64">
        <v>342.27</v>
      </c>
      <c r="F1663" s="62" t="s">
        <v>12011</v>
      </c>
    </row>
    <row r="1664" spans="1:6" ht="40.5" x14ac:dyDescent="0.25">
      <c r="A1664" s="62">
        <v>98410</v>
      </c>
      <c r="B1664" s="63" t="s">
        <v>13675</v>
      </c>
      <c r="C1664" s="62" t="s">
        <v>517</v>
      </c>
      <c r="D1664" s="62" t="s">
        <v>12010</v>
      </c>
      <c r="E1664" s="65">
        <v>1138.92</v>
      </c>
      <c r="F1664" s="62" t="s">
        <v>12011</v>
      </c>
    </row>
    <row r="1665" spans="1:6" ht="40.5" x14ac:dyDescent="0.25">
      <c r="A1665" s="62">
        <v>98414</v>
      </c>
      <c r="B1665" s="63" t="s">
        <v>13676</v>
      </c>
      <c r="C1665" s="62" t="s">
        <v>517</v>
      </c>
      <c r="D1665" s="62" t="s">
        <v>12010</v>
      </c>
      <c r="E1665" s="65">
        <v>1123.83</v>
      </c>
      <c r="F1665" s="62" t="s">
        <v>12011</v>
      </c>
    </row>
    <row r="1666" spans="1:6" ht="40.5" x14ac:dyDescent="0.25">
      <c r="A1666" s="62">
        <v>98415</v>
      </c>
      <c r="B1666" s="63" t="s">
        <v>13677</v>
      </c>
      <c r="C1666" s="62" t="s">
        <v>517</v>
      </c>
      <c r="D1666" s="62" t="s">
        <v>12010</v>
      </c>
      <c r="E1666" s="65">
        <v>1257.73</v>
      </c>
      <c r="F1666" s="62" t="s">
        <v>12011</v>
      </c>
    </row>
    <row r="1667" spans="1:6" ht="40.5" x14ac:dyDescent="0.25">
      <c r="A1667" s="62">
        <v>98416</v>
      </c>
      <c r="B1667" s="63" t="s">
        <v>13678</v>
      </c>
      <c r="C1667" s="62" t="s">
        <v>517</v>
      </c>
      <c r="D1667" s="62" t="s">
        <v>12010</v>
      </c>
      <c r="E1667" s="65">
        <v>1349.19</v>
      </c>
      <c r="F1667" s="62" t="s">
        <v>12011</v>
      </c>
    </row>
    <row r="1668" spans="1:6" ht="40.5" x14ac:dyDescent="0.25">
      <c r="A1668" s="62">
        <v>98417</v>
      </c>
      <c r="B1668" s="63" t="s">
        <v>13679</v>
      </c>
      <c r="C1668" s="62" t="s">
        <v>517</v>
      </c>
      <c r="D1668" s="62" t="s">
        <v>12010</v>
      </c>
      <c r="E1668" s="65">
        <v>1574.55</v>
      </c>
      <c r="F1668" s="62" t="s">
        <v>12011</v>
      </c>
    </row>
    <row r="1669" spans="1:6" ht="40.5" x14ac:dyDescent="0.25">
      <c r="A1669" s="62">
        <v>98418</v>
      </c>
      <c r="B1669" s="63" t="s">
        <v>13680</v>
      </c>
      <c r="C1669" s="62" t="s">
        <v>517</v>
      </c>
      <c r="D1669" s="62" t="s">
        <v>12010</v>
      </c>
      <c r="E1669" s="65">
        <v>1699.13</v>
      </c>
      <c r="F1669" s="62" t="s">
        <v>12011</v>
      </c>
    </row>
    <row r="1670" spans="1:6" ht="40.5" x14ac:dyDescent="0.25">
      <c r="A1670" s="62">
        <v>98419</v>
      </c>
      <c r="B1670" s="63" t="s">
        <v>13681</v>
      </c>
      <c r="C1670" s="62" t="s">
        <v>517</v>
      </c>
      <c r="D1670" s="62" t="s">
        <v>12010</v>
      </c>
      <c r="E1670" s="65">
        <v>1823.72</v>
      </c>
      <c r="F1670" s="62" t="s">
        <v>12011</v>
      </c>
    </row>
    <row r="1671" spans="1:6" ht="54" x14ac:dyDescent="0.25">
      <c r="A1671" s="62">
        <v>98420</v>
      </c>
      <c r="B1671" s="63" t="s">
        <v>13682</v>
      </c>
      <c r="C1671" s="62" t="s">
        <v>517</v>
      </c>
      <c r="D1671" s="62" t="s">
        <v>12010</v>
      </c>
      <c r="E1671" s="65">
        <v>1735.87</v>
      </c>
      <c r="F1671" s="62" t="s">
        <v>12011</v>
      </c>
    </row>
    <row r="1672" spans="1:6" ht="54" x14ac:dyDescent="0.25">
      <c r="A1672" s="62">
        <v>98421</v>
      </c>
      <c r="B1672" s="63" t="s">
        <v>13683</v>
      </c>
      <c r="C1672" s="62" t="s">
        <v>517</v>
      </c>
      <c r="D1672" s="62" t="s">
        <v>12010</v>
      </c>
      <c r="E1672" s="65">
        <v>1961.23</v>
      </c>
      <c r="F1672" s="62" t="s">
        <v>12011</v>
      </c>
    </row>
    <row r="1673" spans="1:6" ht="54" x14ac:dyDescent="0.25">
      <c r="A1673" s="62">
        <v>98422</v>
      </c>
      <c r="B1673" s="63" t="s">
        <v>13684</v>
      </c>
      <c r="C1673" s="62" t="s">
        <v>517</v>
      </c>
      <c r="D1673" s="62" t="s">
        <v>12010</v>
      </c>
      <c r="E1673" s="65">
        <v>2186.59</v>
      </c>
      <c r="F1673" s="62" t="s">
        <v>12011</v>
      </c>
    </row>
    <row r="1674" spans="1:6" ht="54" x14ac:dyDescent="0.25">
      <c r="A1674" s="62">
        <v>98423</v>
      </c>
      <c r="B1674" s="63" t="s">
        <v>13685</v>
      </c>
      <c r="C1674" s="62" t="s">
        <v>517</v>
      </c>
      <c r="D1674" s="62" t="s">
        <v>12010</v>
      </c>
      <c r="E1674" s="65">
        <v>2311.17</v>
      </c>
      <c r="F1674" s="62" t="s">
        <v>12011</v>
      </c>
    </row>
    <row r="1675" spans="1:6" ht="54" x14ac:dyDescent="0.25">
      <c r="A1675" s="62">
        <v>98424</v>
      </c>
      <c r="B1675" s="63" t="s">
        <v>13686</v>
      </c>
      <c r="C1675" s="62" t="s">
        <v>517</v>
      </c>
      <c r="D1675" s="62" t="s">
        <v>12010</v>
      </c>
      <c r="E1675" s="65">
        <v>2435.7600000000002</v>
      </c>
      <c r="F1675" s="62" t="s">
        <v>12011</v>
      </c>
    </row>
    <row r="1676" spans="1:6" ht="54" x14ac:dyDescent="0.25">
      <c r="A1676" s="62">
        <v>98425</v>
      </c>
      <c r="B1676" s="63" t="s">
        <v>13687</v>
      </c>
      <c r="C1676" s="62" t="s">
        <v>517</v>
      </c>
      <c r="D1676" s="62" t="s">
        <v>12010</v>
      </c>
      <c r="E1676" s="65">
        <v>2920.93</v>
      </c>
      <c r="F1676" s="62" t="s">
        <v>12011</v>
      </c>
    </row>
    <row r="1677" spans="1:6" ht="54" x14ac:dyDescent="0.25">
      <c r="A1677" s="62">
        <v>98426</v>
      </c>
      <c r="B1677" s="63" t="s">
        <v>13688</v>
      </c>
      <c r="C1677" s="62" t="s">
        <v>517</v>
      </c>
      <c r="D1677" s="62" t="s">
        <v>12010</v>
      </c>
      <c r="E1677" s="65">
        <v>3723.82</v>
      </c>
      <c r="F1677" s="62" t="s">
        <v>12011</v>
      </c>
    </row>
    <row r="1678" spans="1:6" ht="54" x14ac:dyDescent="0.25">
      <c r="A1678" s="62">
        <v>98427</v>
      </c>
      <c r="B1678" s="63" t="s">
        <v>13689</v>
      </c>
      <c r="C1678" s="62" t="s">
        <v>517</v>
      </c>
      <c r="D1678" s="62" t="s">
        <v>12010</v>
      </c>
      <c r="E1678" s="65">
        <v>4526.72</v>
      </c>
      <c r="F1678" s="62" t="s">
        <v>12011</v>
      </c>
    </row>
    <row r="1679" spans="1:6" ht="54" x14ac:dyDescent="0.25">
      <c r="A1679" s="62">
        <v>98428</v>
      </c>
      <c r="B1679" s="63" t="s">
        <v>13690</v>
      </c>
      <c r="C1679" s="62" t="s">
        <v>517</v>
      </c>
      <c r="D1679" s="62" t="s">
        <v>12010</v>
      </c>
      <c r="E1679" s="65">
        <v>4976.99</v>
      </c>
      <c r="F1679" s="62" t="s">
        <v>12011</v>
      </c>
    </row>
    <row r="1680" spans="1:6" ht="54" x14ac:dyDescent="0.25">
      <c r="A1680" s="62">
        <v>98429</v>
      </c>
      <c r="B1680" s="63" t="s">
        <v>13691</v>
      </c>
      <c r="C1680" s="62" t="s">
        <v>517</v>
      </c>
      <c r="D1680" s="62" t="s">
        <v>12010</v>
      </c>
      <c r="E1680" s="65">
        <v>5427.27</v>
      </c>
      <c r="F1680" s="62" t="s">
        <v>12011</v>
      </c>
    </row>
    <row r="1681" spans="1:6" ht="54" x14ac:dyDescent="0.25">
      <c r="A1681" s="62">
        <v>98430</v>
      </c>
      <c r="B1681" s="63" t="s">
        <v>13692</v>
      </c>
      <c r="C1681" s="62" t="s">
        <v>517</v>
      </c>
      <c r="D1681" s="62" t="s">
        <v>12010</v>
      </c>
      <c r="E1681" s="65">
        <v>3532.97</v>
      </c>
      <c r="F1681" s="62" t="s">
        <v>12011</v>
      </c>
    </row>
    <row r="1682" spans="1:6" ht="54" x14ac:dyDescent="0.25">
      <c r="A1682" s="62">
        <v>98431</v>
      </c>
      <c r="B1682" s="63" t="s">
        <v>13693</v>
      </c>
      <c r="C1682" s="62" t="s">
        <v>517</v>
      </c>
      <c r="D1682" s="62" t="s">
        <v>12010</v>
      </c>
      <c r="E1682" s="65">
        <v>4335.8599999999997</v>
      </c>
      <c r="F1682" s="62" t="s">
        <v>12011</v>
      </c>
    </row>
    <row r="1683" spans="1:6" ht="54" x14ac:dyDescent="0.25">
      <c r="A1683" s="62">
        <v>98432</v>
      </c>
      <c r="B1683" s="63" t="s">
        <v>13694</v>
      </c>
      <c r="C1683" s="62" t="s">
        <v>517</v>
      </c>
      <c r="D1683" s="62" t="s">
        <v>12010</v>
      </c>
      <c r="E1683" s="65">
        <v>5138.76</v>
      </c>
      <c r="F1683" s="62" t="s">
        <v>12011</v>
      </c>
    </row>
    <row r="1684" spans="1:6" ht="54" x14ac:dyDescent="0.25">
      <c r="A1684" s="62">
        <v>98433</v>
      </c>
      <c r="B1684" s="63" t="s">
        <v>13695</v>
      </c>
      <c r="C1684" s="62" t="s">
        <v>517</v>
      </c>
      <c r="D1684" s="62" t="s">
        <v>12010</v>
      </c>
      <c r="E1684" s="65">
        <v>5589.03</v>
      </c>
      <c r="F1684" s="62" t="s">
        <v>12011</v>
      </c>
    </row>
    <row r="1685" spans="1:6" ht="54" x14ac:dyDescent="0.25">
      <c r="A1685" s="62">
        <v>98434</v>
      </c>
      <c r="B1685" s="63" t="s">
        <v>13696</v>
      </c>
      <c r="C1685" s="62" t="s">
        <v>517</v>
      </c>
      <c r="D1685" s="62" t="s">
        <v>12010</v>
      </c>
      <c r="E1685" s="65">
        <v>6039.31</v>
      </c>
      <c r="F1685" s="62" t="s">
        <v>12011</v>
      </c>
    </row>
    <row r="1686" spans="1:6" ht="27" x14ac:dyDescent="0.25">
      <c r="A1686" s="62">
        <v>99240</v>
      </c>
      <c r="B1686" s="63" t="s">
        <v>13697</v>
      </c>
      <c r="C1686" s="62" t="s">
        <v>74</v>
      </c>
      <c r="D1686" s="62" t="s">
        <v>12010</v>
      </c>
      <c r="E1686" s="64">
        <v>594.87</v>
      </c>
      <c r="F1686" s="62" t="s">
        <v>12011</v>
      </c>
    </row>
    <row r="1687" spans="1:6" ht="40.5" x14ac:dyDescent="0.25">
      <c r="A1687" s="62">
        <v>99241</v>
      </c>
      <c r="B1687" s="63" t="s">
        <v>13698</v>
      </c>
      <c r="C1687" s="62" t="s">
        <v>74</v>
      </c>
      <c r="D1687" s="62" t="s">
        <v>12010</v>
      </c>
      <c r="E1687" s="65">
        <v>1599.88</v>
      </c>
      <c r="F1687" s="62" t="s">
        <v>12011</v>
      </c>
    </row>
    <row r="1688" spans="1:6" ht="40.5" x14ac:dyDescent="0.25">
      <c r="A1688" s="62">
        <v>99242</v>
      </c>
      <c r="B1688" s="63" t="s">
        <v>13699</v>
      </c>
      <c r="C1688" s="62" t="s">
        <v>517</v>
      </c>
      <c r="D1688" s="62" t="s">
        <v>12010</v>
      </c>
      <c r="E1688" s="65">
        <v>2822.69</v>
      </c>
      <c r="F1688" s="62" t="s">
        <v>12011</v>
      </c>
    </row>
    <row r="1689" spans="1:6" ht="40.5" x14ac:dyDescent="0.25">
      <c r="A1689" s="62">
        <v>99243</v>
      </c>
      <c r="B1689" s="63" t="s">
        <v>13700</v>
      </c>
      <c r="C1689" s="62" t="s">
        <v>74</v>
      </c>
      <c r="D1689" s="62" t="s">
        <v>12010</v>
      </c>
      <c r="E1689" s="65">
        <v>1512.75</v>
      </c>
      <c r="F1689" s="62" t="s">
        <v>12011</v>
      </c>
    </row>
    <row r="1690" spans="1:6" ht="40.5" x14ac:dyDescent="0.25">
      <c r="A1690" s="62">
        <v>99244</v>
      </c>
      <c r="B1690" s="63" t="s">
        <v>13701</v>
      </c>
      <c r="C1690" s="62" t="s">
        <v>517</v>
      </c>
      <c r="D1690" s="62" t="s">
        <v>12010</v>
      </c>
      <c r="E1690" s="65">
        <v>4532.57</v>
      </c>
      <c r="F1690" s="62" t="s">
        <v>12011</v>
      </c>
    </row>
    <row r="1691" spans="1:6" ht="27" x14ac:dyDescent="0.25">
      <c r="A1691" s="62">
        <v>99246</v>
      </c>
      <c r="B1691" s="63" t="s">
        <v>13702</v>
      </c>
      <c r="C1691" s="62" t="s">
        <v>74</v>
      </c>
      <c r="D1691" s="62" t="s">
        <v>12010</v>
      </c>
      <c r="E1691" s="64">
        <v>814.35</v>
      </c>
      <c r="F1691" s="62" t="s">
        <v>12011</v>
      </c>
    </row>
    <row r="1692" spans="1:6" ht="40.5" x14ac:dyDescent="0.25">
      <c r="A1692" s="62">
        <v>99247</v>
      </c>
      <c r="B1692" s="63" t="s">
        <v>13703</v>
      </c>
      <c r="C1692" s="62" t="s">
        <v>74</v>
      </c>
      <c r="D1692" s="62" t="s">
        <v>12010</v>
      </c>
      <c r="E1692" s="65">
        <v>1823.94</v>
      </c>
      <c r="F1692" s="62" t="s">
        <v>12011</v>
      </c>
    </row>
    <row r="1693" spans="1:6" ht="40.5" x14ac:dyDescent="0.25">
      <c r="A1693" s="62">
        <v>99248</v>
      </c>
      <c r="B1693" s="63" t="s">
        <v>13704</v>
      </c>
      <c r="C1693" s="62" t="s">
        <v>517</v>
      </c>
      <c r="D1693" s="62" t="s">
        <v>12010</v>
      </c>
      <c r="E1693" s="65">
        <v>3624.98</v>
      </c>
      <c r="F1693" s="62" t="s">
        <v>12011</v>
      </c>
    </row>
    <row r="1694" spans="1:6" ht="40.5" x14ac:dyDescent="0.25">
      <c r="A1694" s="62">
        <v>99249</v>
      </c>
      <c r="B1694" s="63" t="s">
        <v>13705</v>
      </c>
      <c r="C1694" s="62" t="s">
        <v>74</v>
      </c>
      <c r="D1694" s="62" t="s">
        <v>12010</v>
      </c>
      <c r="E1694" s="65">
        <v>1854.38</v>
      </c>
      <c r="F1694" s="62" t="s">
        <v>12011</v>
      </c>
    </row>
    <row r="1695" spans="1:6" ht="40.5" x14ac:dyDescent="0.25">
      <c r="A1695" s="62">
        <v>99252</v>
      </c>
      <c r="B1695" s="63" t="s">
        <v>13706</v>
      </c>
      <c r="C1695" s="62" t="s">
        <v>517</v>
      </c>
      <c r="D1695" s="62" t="s">
        <v>12010</v>
      </c>
      <c r="E1695" s="65">
        <v>2375.4499999999998</v>
      </c>
      <c r="F1695" s="62" t="s">
        <v>12011</v>
      </c>
    </row>
    <row r="1696" spans="1:6" ht="40.5" x14ac:dyDescent="0.25">
      <c r="A1696" s="62">
        <v>99254</v>
      </c>
      <c r="B1696" s="63" t="s">
        <v>13707</v>
      </c>
      <c r="C1696" s="62" t="s">
        <v>74</v>
      </c>
      <c r="D1696" s="62" t="s">
        <v>12010</v>
      </c>
      <c r="E1696" s="65">
        <v>1151.79</v>
      </c>
      <c r="F1696" s="62" t="s">
        <v>12011</v>
      </c>
    </row>
    <row r="1697" spans="1:6" ht="54" x14ac:dyDescent="0.25">
      <c r="A1697" s="62">
        <v>99256</v>
      </c>
      <c r="B1697" s="63" t="s">
        <v>13708</v>
      </c>
      <c r="C1697" s="62" t="s">
        <v>517</v>
      </c>
      <c r="D1697" s="62" t="s">
        <v>12010</v>
      </c>
      <c r="E1697" s="65">
        <v>5323.92</v>
      </c>
      <c r="F1697" s="62" t="s">
        <v>12011</v>
      </c>
    </row>
    <row r="1698" spans="1:6" ht="40.5" x14ac:dyDescent="0.25">
      <c r="A1698" s="62">
        <v>99259</v>
      </c>
      <c r="B1698" s="63" t="s">
        <v>13709</v>
      </c>
      <c r="C1698" s="62" t="s">
        <v>517</v>
      </c>
      <c r="D1698" s="62" t="s">
        <v>12010</v>
      </c>
      <c r="E1698" s="65">
        <v>3002.88</v>
      </c>
      <c r="F1698" s="62" t="s">
        <v>12011</v>
      </c>
    </row>
    <row r="1699" spans="1:6" ht="40.5" x14ac:dyDescent="0.25">
      <c r="A1699" s="62">
        <v>99261</v>
      </c>
      <c r="B1699" s="63" t="s">
        <v>13710</v>
      </c>
      <c r="C1699" s="62" t="s">
        <v>74</v>
      </c>
      <c r="D1699" s="62" t="s">
        <v>12010</v>
      </c>
      <c r="E1699" s="65">
        <v>1375.82</v>
      </c>
      <c r="F1699" s="62" t="s">
        <v>12011</v>
      </c>
    </row>
    <row r="1700" spans="1:6" ht="40.5" x14ac:dyDescent="0.25">
      <c r="A1700" s="62">
        <v>99263</v>
      </c>
      <c r="B1700" s="63" t="s">
        <v>13711</v>
      </c>
      <c r="C1700" s="62" t="s">
        <v>74</v>
      </c>
      <c r="D1700" s="62" t="s">
        <v>12010</v>
      </c>
      <c r="E1700" s="65">
        <v>2048.0300000000002</v>
      </c>
      <c r="F1700" s="62" t="s">
        <v>12011</v>
      </c>
    </row>
    <row r="1701" spans="1:6" ht="40.5" x14ac:dyDescent="0.25">
      <c r="A1701" s="62">
        <v>99265</v>
      </c>
      <c r="B1701" s="63" t="s">
        <v>13712</v>
      </c>
      <c r="C1701" s="62" t="s">
        <v>517</v>
      </c>
      <c r="D1701" s="62" t="s">
        <v>12010</v>
      </c>
      <c r="E1701" s="65">
        <v>3630.25</v>
      </c>
      <c r="F1701" s="62" t="s">
        <v>12011</v>
      </c>
    </row>
    <row r="1702" spans="1:6" ht="40.5" x14ac:dyDescent="0.25">
      <c r="A1702" s="62">
        <v>99266</v>
      </c>
      <c r="B1702" s="63" t="s">
        <v>13713</v>
      </c>
      <c r="C1702" s="62" t="s">
        <v>74</v>
      </c>
      <c r="D1702" s="62" t="s">
        <v>12010</v>
      </c>
      <c r="E1702" s="65">
        <v>1599.88</v>
      </c>
      <c r="F1702" s="62" t="s">
        <v>12011</v>
      </c>
    </row>
    <row r="1703" spans="1:6" ht="40.5" x14ac:dyDescent="0.25">
      <c r="A1703" s="62">
        <v>99267</v>
      </c>
      <c r="B1703" s="63" t="s">
        <v>13714</v>
      </c>
      <c r="C1703" s="62" t="s">
        <v>517</v>
      </c>
      <c r="D1703" s="62" t="s">
        <v>12010</v>
      </c>
      <c r="E1703" s="65">
        <v>4257.66</v>
      </c>
      <c r="F1703" s="62" t="s">
        <v>12011</v>
      </c>
    </row>
    <row r="1704" spans="1:6" ht="40.5" x14ac:dyDescent="0.25">
      <c r="A1704" s="62">
        <v>99268</v>
      </c>
      <c r="B1704" s="63" t="s">
        <v>13715</v>
      </c>
      <c r="C1704" s="62" t="s">
        <v>517</v>
      </c>
      <c r="D1704" s="62" t="s">
        <v>12010</v>
      </c>
      <c r="E1704" s="64">
        <v>442.34</v>
      </c>
      <c r="F1704" s="62" t="s">
        <v>12011</v>
      </c>
    </row>
    <row r="1705" spans="1:6" ht="40.5" x14ac:dyDescent="0.25">
      <c r="A1705" s="62">
        <v>99269</v>
      </c>
      <c r="B1705" s="63" t="s">
        <v>13716</v>
      </c>
      <c r="C1705" s="62" t="s">
        <v>74</v>
      </c>
      <c r="D1705" s="62" t="s">
        <v>12010</v>
      </c>
      <c r="E1705" s="65">
        <v>1823.94</v>
      </c>
      <c r="F1705" s="62" t="s">
        <v>12011</v>
      </c>
    </row>
    <row r="1706" spans="1:6" ht="40.5" x14ac:dyDescent="0.25">
      <c r="A1706" s="62">
        <v>99270</v>
      </c>
      <c r="B1706" s="63" t="s">
        <v>13717</v>
      </c>
      <c r="C1706" s="62" t="s">
        <v>517</v>
      </c>
      <c r="D1706" s="62" t="s">
        <v>12010</v>
      </c>
      <c r="E1706" s="64">
        <v>569.58000000000004</v>
      </c>
      <c r="F1706" s="62" t="s">
        <v>12011</v>
      </c>
    </row>
    <row r="1707" spans="1:6" ht="40.5" x14ac:dyDescent="0.25">
      <c r="A1707" s="62">
        <v>99271</v>
      </c>
      <c r="B1707" s="63" t="s">
        <v>13718</v>
      </c>
      <c r="C1707" s="62" t="s">
        <v>517</v>
      </c>
      <c r="D1707" s="62" t="s">
        <v>12010</v>
      </c>
      <c r="E1707" s="65">
        <v>6115.15</v>
      </c>
      <c r="F1707" s="62" t="s">
        <v>12011</v>
      </c>
    </row>
    <row r="1708" spans="1:6" ht="40.5" x14ac:dyDescent="0.25">
      <c r="A1708" s="62">
        <v>99272</v>
      </c>
      <c r="B1708" s="63" t="s">
        <v>13719</v>
      </c>
      <c r="C1708" s="62" t="s">
        <v>517</v>
      </c>
      <c r="D1708" s="62" t="s">
        <v>12010</v>
      </c>
      <c r="E1708" s="65">
        <v>1036.82</v>
      </c>
      <c r="F1708" s="62" t="s">
        <v>12011</v>
      </c>
    </row>
    <row r="1709" spans="1:6" ht="40.5" x14ac:dyDescent="0.25">
      <c r="A1709" s="62">
        <v>99273</v>
      </c>
      <c r="B1709" s="63" t="s">
        <v>13720</v>
      </c>
      <c r="C1709" s="62" t="s">
        <v>517</v>
      </c>
      <c r="D1709" s="62" t="s">
        <v>12010</v>
      </c>
      <c r="E1709" s="65">
        <v>1457.6</v>
      </c>
      <c r="F1709" s="62" t="s">
        <v>12011</v>
      </c>
    </row>
    <row r="1710" spans="1:6" ht="40.5" x14ac:dyDescent="0.25">
      <c r="A1710" s="62">
        <v>99274</v>
      </c>
      <c r="B1710" s="63" t="s">
        <v>13721</v>
      </c>
      <c r="C1710" s="62" t="s">
        <v>517</v>
      </c>
      <c r="D1710" s="62" t="s">
        <v>12010</v>
      </c>
      <c r="E1710" s="65">
        <v>4920.34</v>
      </c>
      <c r="F1710" s="62" t="s">
        <v>12011</v>
      </c>
    </row>
    <row r="1711" spans="1:6" ht="40.5" x14ac:dyDescent="0.25">
      <c r="A1711" s="62">
        <v>99275</v>
      </c>
      <c r="B1711" s="63" t="s">
        <v>13722</v>
      </c>
      <c r="C1711" s="62" t="s">
        <v>517</v>
      </c>
      <c r="D1711" s="62" t="s">
        <v>12010</v>
      </c>
      <c r="E1711" s="64">
        <v>879.25</v>
      </c>
      <c r="F1711" s="62" t="s">
        <v>12011</v>
      </c>
    </row>
    <row r="1712" spans="1:6" ht="40.5" x14ac:dyDescent="0.25">
      <c r="A1712" s="62">
        <v>99276</v>
      </c>
      <c r="B1712" s="63" t="s">
        <v>13723</v>
      </c>
      <c r="C1712" s="62" t="s">
        <v>74</v>
      </c>
      <c r="D1712" s="62" t="s">
        <v>12010</v>
      </c>
      <c r="E1712" s="65">
        <v>2272.11</v>
      </c>
      <c r="F1712" s="62" t="s">
        <v>12011</v>
      </c>
    </row>
    <row r="1713" spans="1:6" ht="40.5" x14ac:dyDescent="0.25">
      <c r="A1713" s="62">
        <v>99277</v>
      </c>
      <c r="B1713" s="63" t="s">
        <v>13724</v>
      </c>
      <c r="C1713" s="62" t="s">
        <v>74</v>
      </c>
      <c r="D1713" s="62" t="s">
        <v>12010</v>
      </c>
      <c r="E1713" s="65">
        <v>2048.0300000000002</v>
      </c>
      <c r="F1713" s="62" t="s">
        <v>12011</v>
      </c>
    </row>
    <row r="1714" spans="1:6" ht="27" x14ac:dyDescent="0.25">
      <c r="A1714" s="62">
        <v>99278</v>
      </c>
      <c r="B1714" s="63" t="s">
        <v>13725</v>
      </c>
      <c r="C1714" s="62" t="s">
        <v>74</v>
      </c>
      <c r="D1714" s="62" t="s">
        <v>12010</v>
      </c>
      <c r="E1714" s="64">
        <v>340.18</v>
      </c>
      <c r="F1714" s="62" t="s">
        <v>12011</v>
      </c>
    </row>
    <row r="1715" spans="1:6" ht="40.5" x14ac:dyDescent="0.25">
      <c r="A1715" s="62">
        <v>99279</v>
      </c>
      <c r="B1715" s="63" t="s">
        <v>13726</v>
      </c>
      <c r="C1715" s="62" t="s">
        <v>517</v>
      </c>
      <c r="D1715" s="62" t="s">
        <v>12010</v>
      </c>
      <c r="E1715" s="65">
        <v>5552.13</v>
      </c>
      <c r="F1715" s="62" t="s">
        <v>12011</v>
      </c>
    </row>
    <row r="1716" spans="1:6" ht="40.5" x14ac:dyDescent="0.25">
      <c r="A1716" s="62">
        <v>99280</v>
      </c>
      <c r="B1716" s="63" t="s">
        <v>13727</v>
      </c>
      <c r="C1716" s="62" t="s">
        <v>517</v>
      </c>
      <c r="D1716" s="62" t="s">
        <v>12010</v>
      </c>
      <c r="E1716" s="65">
        <v>1912.15</v>
      </c>
      <c r="F1716" s="62" t="s">
        <v>12011</v>
      </c>
    </row>
    <row r="1717" spans="1:6" ht="40.5" x14ac:dyDescent="0.25">
      <c r="A1717" s="62">
        <v>99281</v>
      </c>
      <c r="B1717" s="63" t="s">
        <v>13728</v>
      </c>
      <c r="C1717" s="62" t="s">
        <v>74</v>
      </c>
      <c r="D1717" s="62" t="s">
        <v>12010</v>
      </c>
      <c r="E1717" s="65">
        <v>2272.11</v>
      </c>
      <c r="F1717" s="62" t="s">
        <v>12011</v>
      </c>
    </row>
    <row r="1718" spans="1:6" ht="40.5" x14ac:dyDescent="0.25">
      <c r="A1718" s="62">
        <v>99282</v>
      </c>
      <c r="B1718" s="63" t="s">
        <v>13729</v>
      </c>
      <c r="C1718" s="62" t="s">
        <v>74</v>
      </c>
      <c r="D1718" s="62" t="s">
        <v>12010</v>
      </c>
      <c r="E1718" s="65">
        <v>2517.35</v>
      </c>
      <c r="F1718" s="62" t="s">
        <v>12011</v>
      </c>
    </row>
    <row r="1719" spans="1:6" ht="40.5" x14ac:dyDescent="0.25">
      <c r="A1719" s="62">
        <v>99283</v>
      </c>
      <c r="B1719" s="63" t="s">
        <v>13730</v>
      </c>
      <c r="C1719" s="62" t="s">
        <v>74</v>
      </c>
      <c r="D1719" s="62" t="s">
        <v>12010</v>
      </c>
      <c r="E1719" s="65">
        <v>1057.27</v>
      </c>
      <c r="F1719" s="62" t="s">
        <v>12011</v>
      </c>
    </row>
    <row r="1720" spans="1:6" ht="54" x14ac:dyDescent="0.25">
      <c r="A1720" s="62">
        <v>99284</v>
      </c>
      <c r="B1720" s="63" t="s">
        <v>13731</v>
      </c>
      <c r="C1720" s="62" t="s">
        <v>517</v>
      </c>
      <c r="D1720" s="62" t="s">
        <v>12010</v>
      </c>
      <c r="E1720" s="65">
        <v>6906.55</v>
      </c>
      <c r="F1720" s="62" t="s">
        <v>12011</v>
      </c>
    </row>
    <row r="1721" spans="1:6" ht="40.5" x14ac:dyDescent="0.25">
      <c r="A1721" s="62">
        <v>99285</v>
      </c>
      <c r="B1721" s="63" t="s">
        <v>13732</v>
      </c>
      <c r="C1721" s="62" t="s">
        <v>517</v>
      </c>
      <c r="D1721" s="62" t="s">
        <v>12010</v>
      </c>
      <c r="E1721" s="65">
        <v>1179.53</v>
      </c>
      <c r="F1721" s="62" t="s">
        <v>12011</v>
      </c>
    </row>
    <row r="1722" spans="1:6" ht="40.5" x14ac:dyDescent="0.25">
      <c r="A1722" s="62">
        <v>99286</v>
      </c>
      <c r="B1722" s="63" t="s">
        <v>13733</v>
      </c>
      <c r="C1722" s="62" t="s">
        <v>517</v>
      </c>
      <c r="D1722" s="62" t="s">
        <v>12010</v>
      </c>
      <c r="E1722" s="65">
        <v>6184.05</v>
      </c>
      <c r="F1722" s="62" t="s">
        <v>12011</v>
      </c>
    </row>
    <row r="1723" spans="1:6" ht="40.5" x14ac:dyDescent="0.25">
      <c r="A1723" s="62">
        <v>99287</v>
      </c>
      <c r="B1723" s="63" t="s">
        <v>13734</v>
      </c>
      <c r="C1723" s="62" t="s">
        <v>517</v>
      </c>
      <c r="D1723" s="62" t="s">
        <v>12010</v>
      </c>
      <c r="E1723" s="65">
        <v>8697.7099999999991</v>
      </c>
      <c r="F1723" s="62" t="s">
        <v>12011</v>
      </c>
    </row>
    <row r="1724" spans="1:6" ht="27" x14ac:dyDescent="0.25">
      <c r="A1724" s="62">
        <v>99288</v>
      </c>
      <c r="B1724" s="63" t="s">
        <v>13735</v>
      </c>
      <c r="C1724" s="62" t="s">
        <v>74</v>
      </c>
      <c r="D1724" s="62" t="s">
        <v>12010</v>
      </c>
      <c r="E1724" s="64">
        <v>447.97</v>
      </c>
      <c r="F1724" s="62" t="s">
        <v>12011</v>
      </c>
    </row>
    <row r="1725" spans="1:6" ht="40.5" x14ac:dyDescent="0.25">
      <c r="A1725" s="62">
        <v>99289</v>
      </c>
      <c r="B1725" s="63" t="s">
        <v>13736</v>
      </c>
      <c r="C1725" s="62" t="s">
        <v>74</v>
      </c>
      <c r="D1725" s="62" t="s">
        <v>12010</v>
      </c>
      <c r="E1725" s="65">
        <v>2496.16</v>
      </c>
      <c r="F1725" s="62" t="s">
        <v>12011</v>
      </c>
    </row>
    <row r="1726" spans="1:6" ht="54" x14ac:dyDescent="0.25">
      <c r="A1726" s="62">
        <v>99290</v>
      </c>
      <c r="B1726" s="63" t="s">
        <v>13737</v>
      </c>
      <c r="C1726" s="62" t="s">
        <v>517</v>
      </c>
      <c r="D1726" s="62" t="s">
        <v>12010</v>
      </c>
      <c r="E1726" s="65">
        <v>3713.34</v>
      </c>
      <c r="F1726" s="62" t="s">
        <v>12011</v>
      </c>
    </row>
    <row r="1727" spans="1:6" ht="40.5" x14ac:dyDescent="0.25">
      <c r="A1727" s="62">
        <v>99291</v>
      </c>
      <c r="B1727" s="63" t="s">
        <v>13738</v>
      </c>
      <c r="C1727" s="62" t="s">
        <v>74</v>
      </c>
      <c r="D1727" s="62" t="s">
        <v>12010</v>
      </c>
      <c r="E1727" s="65">
        <v>2496.16</v>
      </c>
      <c r="F1727" s="62" t="s">
        <v>12011</v>
      </c>
    </row>
    <row r="1728" spans="1:6" ht="40.5" x14ac:dyDescent="0.25">
      <c r="A1728" s="62">
        <v>99292</v>
      </c>
      <c r="B1728" s="63" t="s">
        <v>13739</v>
      </c>
      <c r="C1728" s="62" t="s">
        <v>517</v>
      </c>
      <c r="D1728" s="62" t="s">
        <v>12010</v>
      </c>
      <c r="E1728" s="65">
        <v>2366.98</v>
      </c>
      <c r="F1728" s="62" t="s">
        <v>12011</v>
      </c>
    </row>
    <row r="1729" spans="1:6" ht="40.5" x14ac:dyDescent="0.25">
      <c r="A1729" s="62">
        <v>99293</v>
      </c>
      <c r="B1729" s="63" t="s">
        <v>13740</v>
      </c>
      <c r="C1729" s="62" t="s">
        <v>74</v>
      </c>
      <c r="D1729" s="62" t="s">
        <v>12010</v>
      </c>
      <c r="E1729" s="65">
        <v>1285.03</v>
      </c>
      <c r="F1729" s="62" t="s">
        <v>12011</v>
      </c>
    </row>
    <row r="1730" spans="1:6" ht="40.5" x14ac:dyDescent="0.25">
      <c r="A1730" s="62">
        <v>99294</v>
      </c>
      <c r="B1730" s="63" t="s">
        <v>13741</v>
      </c>
      <c r="C1730" s="62" t="s">
        <v>517</v>
      </c>
      <c r="D1730" s="62" t="s">
        <v>12010</v>
      </c>
      <c r="E1730" s="65">
        <v>7697.8</v>
      </c>
      <c r="F1730" s="62" t="s">
        <v>12011</v>
      </c>
    </row>
    <row r="1731" spans="1:6" ht="40.5" x14ac:dyDescent="0.25">
      <c r="A1731" s="62">
        <v>99296</v>
      </c>
      <c r="B1731" s="63" t="s">
        <v>13742</v>
      </c>
      <c r="C1731" s="62" t="s">
        <v>74</v>
      </c>
      <c r="D1731" s="62" t="s">
        <v>12010</v>
      </c>
      <c r="E1731" s="65">
        <v>2741.39</v>
      </c>
      <c r="F1731" s="62" t="s">
        <v>12011</v>
      </c>
    </row>
    <row r="1732" spans="1:6" ht="40.5" x14ac:dyDescent="0.25">
      <c r="A1732" s="62">
        <v>99297</v>
      </c>
      <c r="B1732" s="63" t="s">
        <v>13743</v>
      </c>
      <c r="C1732" s="62" t="s">
        <v>74</v>
      </c>
      <c r="D1732" s="62" t="s">
        <v>12010</v>
      </c>
      <c r="E1732" s="65">
        <v>2737.73</v>
      </c>
      <c r="F1732" s="62" t="s">
        <v>12011</v>
      </c>
    </row>
    <row r="1733" spans="1:6" ht="54" x14ac:dyDescent="0.25">
      <c r="A1733" s="62">
        <v>99298</v>
      </c>
      <c r="B1733" s="63" t="s">
        <v>13744</v>
      </c>
      <c r="C1733" s="62" t="s">
        <v>517</v>
      </c>
      <c r="D1733" s="62" t="s">
        <v>12010</v>
      </c>
      <c r="E1733" s="65">
        <v>9833.2800000000007</v>
      </c>
      <c r="F1733" s="62" t="s">
        <v>12011</v>
      </c>
    </row>
    <row r="1734" spans="1:6" ht="40.5" x14ac:dyDescent="0.25">
      <c r="A1734" s="62">
        <v>99299</v>
      </c>
      <c r="B1734" s="63" t="s">
        <v>13745</v>
      </c>
      <c r="C1734" s="62" t="s">
        <v>74</v>
      </c>
      <c r="D1734" s="62" t="s">
        <v>12010</v>
      </c>
      <c r="E1734" s="65">
        <v>2965.4</v>
      </c>
      <c r="F1734" s="62" t="s">
        <v>12011</v>
      </c>
    </row>
    <row r="1735" spans="1:6" ht="40.5" x14ac:dyDescent="0.25">
      <c r="A1735" s="62">
        <v>99300</v>
      </c>
      <c r="B1735" s="63" t="s">
        <v>13746</v>
      </c>
      <c r="C1735" s="62" t="s">
        <v>517</v>
      </c>
      <c r="D1735" s="62" t="s">
        <v>12010</v>
      </c>
      <c r="E1735" s="65">
        <v>11239.53</v>
      </c>
      <c r="F1735" s="62" t="s">
        <v>12011</v>
      </c>
    </row>
    <row r="1736" spans="1:6" ht="40.5" x14ac:dyDescent="0.25">
      <c r="A1736" s="62">
        <v>99301</v>
      </c>
      <c r="B1736" s="63" t="s">
        <v>13747</v>
      </c>
      <c r="C1736" s="62" t="s">
        <v>517</v>
      </c>
      <c r="D1736" s="62" t="s">
        <v>12010</v>
      </c>
      <c r="E1736" s="65">
        <v>5466.1</v>
      </c>
      <c r="F1736" s="62" t="s">
        <v>12011</v>
      </c>
    </row>
    <row r="1737" spans="1:6" ht="40.5" x14ac:dyDescent="0.25">
      <c r="A1737" s="62">
        <v>99302</v>
      </c>
      <c r="B1737" s="63" t="s">
        <v>13748</v>
      </c>
      <c r="C1737" s="62" t="s">
        <v>74</v>
      </c>
      <c r="D1737" s="62" t="s">
        <v>12010</v>
      </c>
      <c r="E1737" s="65">
        <v>3193.09</v>
      </c>
      <c r="F1737" s="62" t="s">
        <v>12011</v>
      </c>
    </row>
    <row r="1738" spans="1:6" ht="40.5" x14ac:dyDescent="0.25">
      <c r="A1738" s="62">
        <v>99303</v>
      </c>
      <c r="B1738" s="63" t="s">
        <v>13749</v>
      </c>
      <c r="C1738" s="62" t="s">
        <v>517</v>
      </c>
      <c r="D1738" s="62" t="s">
        <v>12010</v>
      </c>
      <c r="E1738" s="65">
        <v>10035.58</v>
      </c>
      <c r="F1738" s="62" t="s">
        <v>12011</v>
      </c>
    </row>
    <row r="1739" spans="1:6" ht="40.5" x14ac:dyDescent="0.25">
      <c r="A1739" s="62">
        <v>99304</v>
      </c>
      <c r="B1739" s="63" t="s">
        <v>13750</v>
      </c>
      <c r="C1739" s="62" t="s">
        <v>74</v>
      </c>
      <c r="D1739" s="62" t="s">
        <v>12010</v>
      </c>
      <c r="E1739" s="65">
        <v>2969.05</v>
      </c>
      <c r="F1739" s="62" t="s">
        <v>12011</v>
      </c>
    </row>
    <row r="1740" spans="1:6" ht="40.5" x14ac:dyDescent="0.25">
      <c r="A1740" s="62">
        <v>99305</v>
      </c>
      <c r="B1740" s="63" t="s">
        <v>13751</v>
      </c>
      <c r="C1740" s="62" t="s">
        <v>517</v>
      </c>
      <c r="D1740" s="62" t="s">
        <v>12010</v>
      </c>
      <c r="E1740" s="65">
        <v>11339.33</v>
      </c>
      <c r="F1740" s="62" t="s">
        <v>12011</v>
      </c>
    </row>
    <row r="1741" spans="1:6" ht="40.5" x14ac:dyDescent="0.25">
      <c r="A1741" s="62">
        <v>99306</v>
      </c>
      <c r="B1741" s="63" t="s">
        <v>13752</v>
      </c>
      <c r="C1741" s="62" t="s">
        <v>74</v>
      </c>
      <c r="D1741" s="62" t="s">
        <v>12010</v>
      </c>
      <c r="E1741" s="65">
        <v>3193.09</v>
      </c>
      <c r="F1741" s="62" t="s">
        <v>12011</v>
      </c>
    </row>
    <row r="1742" spans="1:6" ht="40.5" x14ac:dyDescent="0.25">
      <c r="A1742" s="62">
        <v>99307</v>
      </c>
      <c r="B1742" s="63" t="s">
        <v>13753</v>
      </c>
      <c r="C1742" s="62" t="s">
        <v>74</v>
      </c>
      <c r="D1742" s="62" t="s">
        <v>12010</v>
      </c>
      <c r="E1742" s="65">
        <v>2065.56</v>
      </c>
      <c r="F1742" s="62" t="s">
        <v>12011</v>
      </c>
    </row>
    <row r="1743" spans="1:6" ht="40.5" x14ac:dyDescent="0.25">
      <c r="A1743" s="62">
        <v>99308</v>
      </c>
      <c r="B1743" s="63" t="s">
        <v>13754</v>
      </c>
      <c r="C1743" s="62" t="s">
        <v>517</v>
      </c>
      <c r="D1743" s="62" t="s">
        <v>12010</v>
      </c>
      <c r="E1743" s="65">
        <v>12643.11</v>
      </c>
      <c r="F1743" s="62" t="s">
        <v>12011</v>
      </c>
    </row>
    <row r="1744" spans="1:6" ht="40.5" x14ac:dyDescent="0.25">
      <c r="A1744" s="62">
        <v>99309</v>
      </c>
      <c r="B1744" s="63" t="s">
        <v>13755</v>
      </c>
      <c r="C1744" s="62" t="s">
        <v>74</v>
      </c>
      <c r="D1744" s="62" t="s">
        <v>12010</v>
      </c>
      <c r="E1744" s="65">
        <v>3420.82</v>
      </c>
      <c r="F1744" s="62" t="s">
        <v>12011</v>
      </c>
    </row>
    <row r="1745" spans="1:6" ht="54" x14ac:dyDescent="0.25">
      <c r="A1745" s="62">
        <v>99310</v>
      </c>
      <c r="B1745" s="63" t="s">
        <v>13756</v>
      </c>
      <c r="C1745" s="62" t="s">
        <v>517</v>
      </c>
      <c r="D1745" s="62" t="s">
        <v>12010</v>
      </c>
      <c r="E1745" s="65">
        <v>12845.44</v>
      </c>
      <c r="F1745" s="62" t="s">
        <v>12011</v>
      </c>
    </row>
    <row r="1746" spans="1:6" ht="40.5" x14ac:dyDescent="0.25">
      <c r="A1746" s="62">
        <v>99311</v>
      </c>
      <c r="B1746" s="63" t="s">
        <v>13757</v>
      </c>
      <c r="C1746" s="62" t="s">
        <v>74</v>
      </c>
      <c r="D1746" s="62" t="s">
        <v>12010</v>
      </c>
      <c r="E1746" s="65">
        <v>3420.82</v>
      </c>
      <c r="F1746" s="62" t="s">
        <v>12011</v>
      </c>
    </row>
    <row r="1747" spans="1:6" ht="40.5" x14ac:dyDescent="0.25">
      <c r="A1747" s="62">
        <v>99312</v>
      </c>
      <c r="B1747" s="63" t="s">
        <v>13758</v>
      </c>
      <c r="C1747" s="62" t="s">
        <v>517</v>
      </c>
      <c r="D1747" s="62" t="s">
        <v>12010</v>
      </c>
      <c r="E1747" s="65">
        <v>6405.24</v>
      </c>
      <c r="F1747" s="62" t="s">
        <v>12011</v>
      </c>
    </row>
    <row r="1748" spans="1:6" ht="40.5" x14ac:dyDescent="0.25">
      <c r="A1748" s="62">
        <v>99313</v>
      </c>
      <c r="B1748" s="63" t="s">
        <v>13759</v>
      </c>
      <c r="C1748" s="62" t="s">
        <v>517</v>
      </c>
      <c r="D1748" s="62" t="s">
        <v>12010</v>
      </c>
      <c r="E1748" s="65">
        <v>14317.3</v>
      </c>
      <c r="F1748" s="62" t="s">
        <v>12011</v>
      </c>
    </row>
    <row r="1749" spans="1:6" ht="40.5" x14ac:dyDescent="0.25">
      <c r="A1749" s="62">
        <v>99314</v>
      </c>
      <c r="B1749" s="63" t="s">
        <v>13760</v>
      </c>
      <c r="C1749" s="62" t="s">
        <v>74</v>
      </c>
      <c r="D1749" s="62" t="s">
        <v>12010</v>
      </c>
      <c r="E1749" s="65">
        <v>3648.53</v>
      </c>
      <c r="F1749" s="62" t="s">
        <v>12011</v>
      </c>
    </row>
    <row r="1750" spans="1:6" ht="40.5" x14ac:dyDescent="0.25">
      <c r="A1750" s="62">
        <v>99315</v>
      </c>
      <c r="B1750" s="63" t="s">
        <v>13761</v>
      </c>
      <c r="C1750" s="62" t="s">
        <v>517</v>
      </c>
      <c r="D1750" s="62" t="s">
        <v>12010</v>
      </c>
      <c r="E1750" s="65">
        <v>15991.58</v>
      </c>
      <c r="F1750" s="62" t="s">
        <v>12011</v>
      </c>
    </row>
    <row r="1751" spans="1:6" ht="40.5" x14ac:dyDescent="0.25">
      <c r="A1751" s="62">
        <v>99317</v>
      </c>
      <c r="B1751" s="63" t="s">
        <v>13762</v>
      </c>
      <c r="C1751" s="62" t="s">
        <v>74</v>
      </c>
      <c r="D1751" s="62" t="s">
        <v>12010</v>
      </c>
      <c r="E1751" s="65">
        <v>2289.6</v>
      </c>
      <c r="F1751" s="62" t="s">
        <v>12011</v>
      </c>
    </row>
    <row r="1752" spans="1:6" ht="27" x14ac:dyDescent="0.25">
      <c r="A1752" s="62">
        <v>99318</v>
      </c>
      <c r="B1752" s="63" t="s">
        <v>13763</v>
      </c>
      <c r="C1752" s="62" t="s">
        <v>74</v>
      </c>
      <c r="D1752" s="62" t="s">
        <v>12010</v>
      </c>
      <c r="E1752" s="64">
        <v>248.23</v>
      </c>
      <c r="F1752" s="62" t="s">
        <v>12011</v>
      </c>
    </row>
    <row r="1753" spans="1:6" ht="40.5" x14ac:dyDescent="0.25">
      <c r="A1753" s="62">
        <v>99319</v>
      </c>
      <c r="B1753" s="63" t="s">
        <v>13764</v>
      </c>
      <c r="C1753" s="62" t="s">
        <v>74</v>
      </c>
      <c r="D1753" s="62" t="s">
        <v>12010</v>
      </c>
      <c r="E1753" s="64">
        <v>838.86</v>
      </c>
      <c r="F1753" s="62" t="s">
        <v>12011</v>
      </c>
    </row>
    <row r="1754" spans="1:6" ht="40.5" x14ac:dyDescent="0.25">
      <c r="A1754" s="62">
        <v>99320</v>
      </c>
      <c r="B1754" s="63" t="s">
        <v>13765</v>
      </c>
      <c r="C1754" s="62" t="s">
        <v>517</v>
      </c>
      <c r="D1754" s="62" t="s">
        <v>12010</v>
      </c>
      <c r="E1754" s="65">
        <v>7406.11</v>
      </c>
      <c r="F1754" s="62" t="s">
        <v>12011</v>
      </c>
    </row>
    <row r="1755" spans="1:6" ht="40.5" x14ac:dyDescent="0.25">
      <c r="A1755" s="62">
        <v>99321</v>
      </c>
      <c r="B1755" s="63" t="s">
        <v>13766</v>
      </c>
      <c r="C1755" s="62" t="s">
        <v>74</v>
      </c>
      <c r="D1755" s="62" t="s">
        <v>12010</v>
      </c>
      <c r="E1755" s="65">
        <v>2513.69</v>
      </c>
      <c r="F1755" s="62" t="s">
        <v>12011</v>
      </c>
    </row>
    <row r="1756" spans="1:6" ht="40.5" x14ac:dyDescent="0.25">
      <c r="A1756" s="62">
        <v>99322</v>
      </c>
      <c r="B1756" s="63" t="s">
        <v>13767</v>
      </c>
      <c r="C1756" s="62" t="s">
        <v>517</v>
      </c>
      <c r="D1756" s="62" t="s">
        <v>12010</v>
      </c>
      <c r="E1756" s="65">
        <v>8353.02</v>
      </c>
      <c r="F1756" s="62" t="s">
        <v>12011</v>
      </c>
    </row>
    <row r="1757" spans="1:6" ht="40.5" x14ac:dyDescent="0.25">
      <c r="A1757" s="62">
        <v>99323</v>
      </c>
      <c r="B1757" s="63" t="s">
        <v>13768</v>
      </c>
      <c r="C1757" s="62" t="s">
        <v>74</v>
      </c>
      <c r="D1757" s="62" t="s">
        <v>12010</v>
      </c>
      <c r="E1757" s="65">
        <v>2737.73</v>
      </c>
      <c r="F1757" s="62" t="s">
        <v>12011</v>
      </c>
    </row>
    <row r="1758" spans="1:6" ht="40.5" x14ac:dyDescent="0.25">
      <c r="A1758" s="62">
        <v>99324</v>
      </c>
      <c r="B1758" s="63" t="s">
        <v>13769</v>
      </c>
      <c r="C1758" s="62" t="s">
        <v>517</v>
      </c>
      <c r="D1758" s="62" t="s">
        <v>12010</v>
      </c>
      <c r="E1758" s="65">
        <v>9299.98</v>
      </c>
      <c r="F1758" s="62" t="s">
        <v>12011</v>
      </c>
    </row>
    <row r="1759" spans="1:6" ht="40.5" x14ac:dyDescent="0.25">
      <c r="A1759" s="62">
        <v>99325</v>
      </c>
      <c r="B1759" s="63" t="s">
        <v>13770</v>
      </c>
      <c r="C1759" s="62" t="s">
        <v>74</v>
      </c>
      <c r="D1759" s="62" t="s">
        <v>12010</v>
      </c>
      <c r="E1759" s="65">
        <v>2965.4</v>
      </c>
      <c r="F1759" s="62" t="s">
        <v>12011</v>
      </c>
    </row>
    <row r="1760" spans="1:6" ht="54" x14ac:dyDescent="0.25">
      <c r="A1760" s="62">
        <v>99326</v>
      </c>
      <c r="B1760" s="63" t="s">
        <v>13771</v>
      </c>
      <c r="C1760" s="62" t="s">
        <v>517</v>
      </c>
      <c r="D1760" s="62" t="s">
        <v>12010</v>
      </c>
      <c r="E1760" s="65">
        <v>7562.17</v>
      </c>
      <c r="F1760" s="62" t="s">
        <v>12011</v>
      </c>
    </row>
    <row r="1761" spans="1:6" ht="40.5" x14ac:dyDescent="0.25">
      <c r="A1761" s="62">
        <v>99327</v>
      </c>
      <c r="B1761" s="63" t="s">
        <v>13772</v>
      </c>
      <c r="C1761" s="62" t="s">
        <v>74</v>
      </c>
      <c r="D1761" s="62" t="s">
        <v>12010</v>
      </c>
      <c r="E1761" s="65">
        <v>3840.49</v>
      </c>
      <c r="F1761" s="62" t="s">
        <v>12011</v>
      </c>
    </row>
    <row r="1762" spans="1:6" ht="40.5" x14ac:dyDescent="0.25">
      <c r="A1762" s="62">
        <v>101800</v>
      </c>
      <c r="B1762" s="63" t="s">
        <v>13773</v>
      </c>
      <c r="C1762" s="62" t="s">
        <v>517</v>
      </c>
      <c r="D1762" s="62" t="s">
        <v>12010</v>
      </c>
      <c r="E1762" s="65">
        <v>1054.24</v>
      </c>
      <c r="F1762" s="62" t="s">
        <v>12011</v>
      </c>
    </row>
    <row r="1763" spans="1:6" ht="40.5" x14ac:dyDescent="0.25">
      <c r="A1763" s="62">
        <v>101801</v>
      </c>
      <c r="B1763" s="63" t="s">
        <v>13774</v>
      </c>
      <c r="C1763" s="62" t="s">
        <v>517</v>
      </c>
      <c r="D1763" s="62" t="s">
        <v>12010</v>
      </c>
      <c r="E1763" s="64">
        <v>955.83</v>
      </c>
      <c r="F1763" s="62" t="s">
        <v>12011</v>
      </c>
    </row>
    <row r="1764" spans="1:6" ht="40.5" x14ac:dyDescent="0.25">
      <c r="A1764" s="62">
        <v>101806</v>
      </c>
      <c r="B1764" s="63" t="s">
        <v>13775</v>
      </c>
      <c r="C1764" s="62" t="s">
        <v>517</v>
      </c>
      <c r="D1764" s="62" t="s">
        <v>12010</v>
      </c>
      <c r="E1764" s="64">
        <v>518.6</v>
      </c>
      <c r="F1764" s="62" t="s">
        <v>12011</v>
      </c>
    </row>
    <row r="1765" spans="1:6" ht="40.5" x14ac:dyDescent="0.25">
      <c r="A1765" s="62">
        <v>101807</v>
      </c>
      <c r="B1765" s="63" t="s">
        <v>13776</v>
      </c>
      <c r="C1765" s="62" t="s">
        <v>517</v>
      </c>
      <c r="D1765" s="62" t="s">
        <v>12010</v>
      </c>
      <c r="E1765" s="64">
        <v>461.67</v>
      </c>
      <c r="F1765" s="62" t="s">
        <v>12011</v>
      </c>
    </row>
    <row r="1766" spans="1:6" ht="40.5" x14ac:dyDescent="0.25">
      <c r="A1766" s="62">
        <v>101808</v>
      </c>
      <c r="B1766" s="63" t="s">
        <v>13777</v>
      </c>
      <c r="C1766" s="62" t="s">
        <v>517</v>
      </c>
      <c r="D1766" s="62" t="s">
        <v>12010</v>
      </c>
      <c r="E1766" s="64">
        <v>472.9</v>
      </c>
      <c r="F1766" s="62" t="s">
        <v>12011</v>
      </c>
    </row>
    <row r="1767" spans="1:6" ht="40.5" x14ac:dyDescent="0.25">
      <c r="A1767" s="62">
        <v>101809</v>
      </c>
      <c r="B1767" s="63" t="s">
        <v>13778</v>
      </c>
      <c r="C1767" s="62" t="s">
        <v>517</v>
      </c>
      <c r="D1767" s="62" t="s">
        <v>12010</v>
      </c>
      <c r="E1767" s="65">
        <v>2742.76</v>
      </c>
      <c r="F1767" s="62" t="s">
        <v>12011</v>
      </c>
    </row>
    <row r="1768" spans="1:6" ht="40.5" x14ac:dyDescent="0.25">
      <c r="A1768" s="62">
        <v>102139</v>
      </c>
      <c r="B1768" s="63" t="s">
        <v>13779</v>
      </c>
      <c r="C1768" s="62" t="s">
        <v>517</v>
      </c>
      <c r="D1768" s="62" t="s">
        <v>12010</v>
      </c>
      <c r="E1768" s="65">
        <v>1562.5</v>
      </c>
      <c r="F1768" s="62" t="s">
        <v>12011</v>
      </c>
    </row>
    <row r="1769" spans="1:6" ht="40.5" x14ac:dyDescent="0.25">
      <c r="A1769" s="62">
        <v>102141</v>
      </c>
      <c r="B1769" s="63" t="s">
        <v>13780</v>
      </c>
      <c r="C1769" s="62" t="s">
        <v>517</v>
      </c>
      <c r="D1769" s="62" t="s">
        <v>12010</v>
      </c>
      <c r="E1769" s="65">
        <v>2405.6999999999998</v>
      </c>
      <c r="F1769" s="62" t="s">
        <v>12011</v>
      </c>
    </row>
    <row r="1770" spans="1:6" ht="40.5" x14ac:dyDescent="0.25">
      <c r="A1770" s="62">
        <v>102142</v>
      </c>
      <c r="B1770" s="63" t="s">
        <v>13781</v>
      </c>
      <c r="C1770" s="62" t="s">
        <v>517</v>
      </c>
      <c r="D1770" s="62" t="s">
        <v>12010</v>
      </c>
      <c r="E1770" s="65">
        <v>2366.7199999999998</v>
      </c>
      <c r="F1770" s="62" t="s">
        <v>12011</v>
      </c>
    </row>
    <row r="1771" spans="1:6" ht="40.5" x14ac:dyDescent="0.25">
      <c r="A1771" s="62">
        <v>102457</v>
      </c>
      <c r="B1771" s="63" t="s">
        <v>13782</v>
      </c>
      <c r="C1771" s="62" t="s">
        <v>517</v>
      </c>
      <c r="D1771" s="62" t="s">
        <v>12010</v>
      </c>
      <c r="E1771" s="65">
        <v>1492.02</v>
      </c>
      <c r="F1771" s="62" t="s">
        <v>12011</v>
      </c>
    </row>
    <row r="1772" spans="1:6" ht="27" x14ac:dyDescent="0.25">
      <c r="A1772" s="62">
        <v>94263</v>
      </c>
      <c r="B1772" s="63" t="s">
        <v>13783</v>
      </c>
      <c r="C1772" s="62" t="s">
        <v>74</v>
      </c>
      <c r="D1772" s="62" t="s">
        <v>12010</v>
      </c>
      <c r="E1772" s="64">
        <v>32.380000000000003</v>
      </c>
      <c r="F1772" s="62" t="s">
        <v>12011</v>
      </c>
    </row>
    <row r="1773" spans="1:6" ht="27" x14ac:dyDescent="0.25">
      <c r="A1773" s="62">
        <v>94264</v>
      </c>
      <c r="B1773" s="63" t="s">
        <v>13784</v>
      </c>
      <c r="C1773" s="62" t="s">
        <v>74</v>
      </c>
      <c r="D1773" s="62" t="s">
        <v>12010</v>
      </c>
      <c r="E1773" s="64">
        <v>36.31</v>
      </c>
      <c r="F1773" s="62" t="s">
        <v>12011</v>
      </c>
    </row>
    <row r="1774" spans="1:6" ht="27" x14ac:dyDescent="0.25">
      <c r="A1774" s="62">
        <v>94265</v>
      </c>
      <c r="B1774" s="63" t="s">
        <v>13785</v>
      </c>
      <c r="C1774" s="62" t="s">
        <v>74</v>
      </c>
      <c r="D1774" s="62" t="s">
        <v>12010</v>
      </c>
      <c r="E1774" s="64">
        <v>41.72</v>
      </c>
      <c r="F1774" s="62" t="s">
        <v>12011</v>
      </c>
    </row>
    <row r="1775" spans="1:6" ht="27" x14ac:dyDescent="0.25">
      <c r="A1775" s="62">
        <v>94266</v>
      </c>
      <c r="B1775" s="63" t="s">
        <v>13786</v>
      </c>
      <c r="C1775" s="62" t="s">
        <v>74</v>
      </c>
      <c r="D1775" s="62" t="s">
        <v>12010</v>
      </c>
      <c r="E1775" s="64">
        <v>46.23</v>
      </c>
      <c r="F1775" s="62" t="s">
        <v>12011</v>
      </c>
    </row>
    <row r="1776" spans="1:6" ht="54" x14ac:dyDescent="0.25">
      <c r="A1776" s="62">
        <v>94267</v>
      </c>
      <c r="B1776" s="63" t="s">
        <v>13787</v>
      </c>
      <c r="C1776" s="62" t="s">
        <v>74</v>
      </c>
      <c r="D1776" s="62" t="s">
        <v>12010</v>
      </c>
      <c r="E1776" s="64">
        <v>48.84</v>
      </c>
      <c r="F1776" s="62" t="s">
        <v>12011</v>
      </c>
    </row>
    <row r="1777" spans="1:6" ht="54" x14ac:dyDescent="0.25">
      <c r="A1777" s="62">
        <v>94268</v>
      </c>
      <c r="B1777" s="63" t="s">
        <v>13788</v>
      </c>
      <c r="C1777" s="62" t="s">
        <v>74</v>
      </c>
      <c r="D1777" s="62" t="s">
        <v>12010</v>
      </c>
      <c r="E1777" s="64">
        <v>53.81</v>
      </c>
      <c r="F1777" s="62" t="s">
        <v>12011</v>
      </c>
    </row>
    <row r="1778" spans="1:6" ht="54" x14ac:dyDescent="0.25">
      <c r="A1778" s="62">
        <v>94269</v>
      </c>
      <c r="B1778" s="63" t="s">
        <v>13789</v>
      </c>
      <c r="C1778" s="62" t="s">
        <v>74</v>
      </c>
      <c r="D1778" s="62" t="s">
        <v>12010</v>
      </c>
      <c r="E1778" s="64">
        <v>68.91</v>
      </c>
      <c r="F1778" s="62" t="s">
        <v>12011</v>
      </c>
    </row>
    <row r="1779" spans="1:6" ht="40.5" x14ac:dyDescent="0.25">
      <c r="A1779" s="62">
        <v>94270</v>
      </c>
      <c r="B1779" s="63" t="s">
        <v>13790</v>
      </c>
      <c r="C1779" s="62" t="s">
        <v>74</v>
      </c>
      <c r="D1779" s="62" t="s">
        <v>12010</v>
      </c>
      <c r="E1779" s="64">
        <v>75.849999999999994</v>
      </c>
      <c r="F1779" s="62" t="s">
        <v>12011</v>
      </c>
    </row>
    <row r="1780" spans="1:6" ht="54" x14ac:dyDescent="0.25">
      <c r="A1780" s="62">
        <v>94271</v>
      </c>
      <c r="B1780" s="63" t="s">
        <v>13791</v>
      </c>
      <c r="C1780" s="62" t="s">
        <v>74</v>
      </c>
      <c r="D1780" s="62" t="s">
        <v>12010</v>
      </c>
      <c r="E1780" s="64">
        <v>84.05</v>
      </c>
      <c r="F1780" s="62" t="s">
        <v>12011</v>
      </c>
    </row>
    <row r="1781" spans="1:6" ht="54" x14ac:dyDescent="0.25">
      <c r="A1781" s="62">
        <v>94272</v>
      </c>
      <c r="B1781" s="63" t="s">
        <v>13792</v>
      </c>
      <c r="C1781" s="62" t="s">
        <v>74</v>
      </c>
      <c r="D1781" s="62" t="s">
        <v>12010</v>
      </c>
      <c r="E1781" s="64">
        <v>93.29</v>
      </c>
      <c r="F1781" s="62" t="s">
        <v>12011</v>
      </c>
    </row>
    <row r="1782" spans="1:6" ht="54" x14ac:dyDescent="0.25">
      <c r="A1782" s="62">
        <v>94273</v>
      </c>
      <c r="B1782" s="63" t="s">
        <v>13793</v>
      </c>
      <c r="C1782" s="62" t="s">
        <v>74</v>
      </c>
      <c r="D1782" s="62" t="s">
        <v>12010</v>
      </c>
      <c r="E1782" s="64">
        <v>48.95</v>
      </c>
      <c r="F1782" s="62" t="s">
        <v>12011</v>
      </c>
    </row>
    <row r="1783" spans="1:6" ht="54" x14ac:dyDescent="0.25">
      <c r="A1783" s="62">
        <v>94274</v>
      </c>
      <c r="B1783" s="63" t="s">
        <v>13794</v>
      </c>
      <c r="C1783" s="62" t="s">
        <v>74</v>
      </c>
      <c r="D1783" s="62" t="s">
        <v>12010</v>
      </c>
      <c r="E1783" s="64">
        <v>53.43</v>
      </c>
      <c r="F1783" s="62" t="s">
        <v>12011</v>
      </c>
    </row>
    <row r="1784" spans="1:6" ht="67.5" x14ac:dyDescent="0.25">
      <c r="A1784" s="62">
        <v>94275</v>
      </c>
      <c r="B1784" s="63" t="s">
        <v>13795</v>
      </c>
      <c r="C1784" s="62" t="s">
        <v>74</v>
      </c>
      <c r="D1784" s="62" t="s">
        <v>12010</v>
      </c>
      <c r="E1784" s="64">
        <v>46.73</v>
      </c>
      <c r="F1784" s="62" t="s">
        <v>12011</v>
      </c>
    </row>
    <row r="1785" spans="1:6" ht="67.5" x14ac:dyDescent="0.25">
      <c r="A1785" s="62">
        <v>94276</v>
      </c>
      <c r="B1785" s="63" t="s">
        <v>13796</v>
      </c>
      <c r="C1785" s="62" t="s">
        <v>74</v>
      </c>
      <c r="D1785" s="62" t="s">
        <v>12010</v>
      </c>
      <c r="E1785" s="64">
        <v>51.2</v>
      </c>
      <c r="F1785" s="62" t="s">
        <v>12011</v>
      </c>
    </row>
    <row r="1786" spans="1:6" ht="67.5" x14ac:dyDescent="0.25">
      <c r="A1786" s="62">
        <v>94277</v>
      </c>
      <c r="B1786" s="63" t="s">
        <v>13797</v>
      </c>
      <c r="C1786" s="62" t="s">
        <v>74</v>
      </c>
      <c r="D1786" s="62" t="s">
        <v>12010</v>
      </c>
      <c r="E1786" s="64">
        <v>39.049999999999997</v>
      </c>
      <c r="F1786" s="62" t="s">
        <v>12011</v>
      </c>
    </row>
    <row r="1787" spans="1:6" ht="67.5" x14ac:dyDescent="0.25">
      <c r="A1787" s="62">
        <v>94278</v>
      </c>
      <c r="B1787" s="63" t="s">
        <v>13798</v>
      </c>
      <c r="C1787" s="62" t="s">
        <v>74</v>
      </c>
      <c r="D1787" s="62" t="s">
        <v>12010</v>
      </c>
      <c r="E1787" s="64">
        <v>43.54</v>
      </c>
      <c r="F1787" s="62" t="s">
        <v>12011</v>
      </c>
    </row>
    <row r="1788" spans="1:6" ht="67.5" x14ac:dyDescent="0.25">
      <c r="A1788" s="62">
        <v>94279</v>
      </c>
      <c r="B1788" s="63" t="s">
        <v>13799</v>
      </c>
      <c r="C1788" s="62" t="s">
        <v>74</v>
      </c>
      <c r="D1788" s="62" t="s">
        <v>12010</v>
      </c>
      <c r="E1788" s="64">
        <v>44.39</v>
      </c>
      <c r="F1788" s="62" t="s">
        <v>12011</v>
      </c>
    </row>
    <row r="1789" spans="1:6" ht="67.5" x14ac:dyDescent="0.25">
      <c r="A1789" s="62">
        <v>94280</v>
      </c>
      <c r="B1789" s="63" t="s">
        <v>13800</v>
      </c>
      <c r="C1789" s="62" t="s">
        <v>74</v>
      </c>
      <c r="D1789" s="62" t="s">
        <v>12010</v>
      </c>
      <c r="E1789" s="64">
        <v>48.86</v>
      </c>
      <c r="F1789" s="62" t="s">
        <v>12011</v>
      </c>
    </row>
    <row r="1790" spans="1:6" ht="27" x14ac:dyDescent="0.25">
      <c r="A1790" s="62">
        <v>94281</v>
      </c>
      <c r="B1790" s="63" t="s">
        <v>13801</v>
      </c>
      <c r="C1790" s="62" t="s">
        <v>74</v>
      </c>
      <c r="D1790" s="62" t="s">
        <v>12010</v>
      </c>
      <c r="E1790" s="64">
        <v>52.23</v>
      </c>
      <c r="F1790" s="62" t="s">
        <v>12011</v>
      </c>
    </row>
    <row r="1791" spans="1:6" ht="27" x14ac:dyDescent="0.25">
      <c r="A1791" s="62">
        <v>94282</v>
      </c>
      <c r="B1791" s="63" t="s">
        <v>13802</v>
      </c>
      <c r="C1791" s="62" t="s">
        <v>74</v>
      </c>
      <c r="D1791" s="62" t="s">
        <v>12010</v>
      </c>
      <c r="E1791" s="64">
        <v>65.849999999999994</v>
      </c>
      <c r="F1791" s="62" t="s">
        <v>12011</v>
      </c>
    </row>
    <row r="1792" spans="1:6" ht="27" x14ac:dyDescent="0.25">
      <c r="A1792" s="62">
        <v>94283</v>
      </c>
      <c r="B1792" s="63" t="s">
        <v>13803</v>
      </c>
      <c r="C1792" s="62" t="s">
        <v>74</v>
      </c>
      <c r="D1792" s="62" t="s">
        <v>12010</v>
      </c>
      <c r="E1792" s="64">
        <v>65.94</v>
      </c>
      <c r="F1792" s="62" t="s">
        <v>12011</v>
      </c>
    </row>
    <row r="1793" spans="1:6" ht="27" x14ac:dyDescent="0.25">
      <c r="A1793" s="62">
        <v>94284</v>
      </c>
      <c r="B1793" s="63" t="s">
        <v>13804</v>
      </c>
      <c r="C1793" s="62" t="s">
        <v>74</v>
      </c>
      <c r="D1793" s="62" t="s">
        <v>12010</v>
      </c>
      <c r="E1793" s="64">
        <v>79.56</v>
      </c>
      <c r="F1793" s="62" t="s">
        <v>12011</v>
      </c>
    </row>
    <row r="1794" spans="1:6" ht="27" x14ac:dyDescent="0.25">
      <c r="A1794" s="62">
        <v>94285</v>
      </c>
      <c r="B1794" s="63" t="s">
        <v>13805</v>
      </c>
      <c r="C1794" s="62" t="s">
        <v>74</v>
      </c>
      <c r="D1794" s="62" t="s">
        <v>12010</v>
      </c>
      <c r="E1794" s="64">
        <v>79</v>
      </c>
      <c r="F1794" s="62" t="s">
        <v>12011</v>
      </c>
    </row>
    <row r="1795" spans="1:6" ht="27" x14ac:dyDescent="0.25">
      <c r="A1795" s="62">
        <v>94286</v>
      </c>
      <c r="B1795" s="63" t="s">
        <v>13806</v>
      </c>
      <c r="C1795" s="62" t="s">
        <v>74</v>
      </c>
      <c r="D1795" s="62" t="s">
        <v>12010</v>
      </c>
      <c r="E1795" s="64">
        <v>92.62</v>
      </c>
      <c r="F1795" s="62" t="s">
        <v>12011</v>
      </c>
    </row>
    <row r="1796" spans="1:6" ht="27" x14ac:dyDescent="0.25">
      <c r="A1796" s="62">
        <v>94287</v>
      </c>
      <c r="B1796" s="63" t="s">
        <v>13807</v>
      </c>
      <c r="C1796" s="62" t="s">
        <v>74</v>
      </c>
      <c r="D1796" s="62" t="s">
        <v>12010</v>
      </c>
      <c r="E1796" s="64">
        <v>41.14</v>
      </c>
      <c r="F1796" s="62" t="s">
        <v>12011</v>
      </c>
    </row>
    <row r="1797" spans="1:6" ht="27" x14ac:dyDescent="0.25">
      <c r="A1797" s="62">
        <v>94288</v>
      </c>
      <c r="B1797" s="63" t="s">
        <v>13808</v>
      </c>
      <c r="C1797" s="62" t="s">
        <v>74</v>
      </c>
      <c r="D1797" s="62" t="s">
        <v>12010</v>
      </c>
      <c r="E1797" s="64">
        <v>53.06</v>
      </c>
      <c r="F1797" s="62" t="s">
        <v>12011</v>
      </c>
    </row>
    <row r="1798" spans="1:6" ht="27" x14ac:dyDescent="0.25">
      <c r="A1798" s="62">
        <v>94289</v>
      </c>
      <c r="B1798" s="63" t="s">
        <v>13809</v>
      </c>
      <c r="C1798" s="62" t="s">
        <v>74</v>
      </c>
      <c r="D1798" s="62" t="s">
        <v>12010</v>
      </c>
      <c r="E1798" s="64">
        <v>51</v>
      </c>
      <c r="F1798" s="62" t="s">
        <v>12011</v>
      </c>
    </row>
    <row r="1799" spans="1:6" ht="27" x14ac:dyDescent="0.25">
      <c r="A1799" s="62">
        <v>94290</v>
      </c>
      <c r="B1799" s="63" t="s">
        <v>13810</v>
      </c>
      <c r="C1799" s="62" t="s">
        <v>74</v>
      </c>
      <c r="D1799" s="62" t="s">
        <v>12010</v>
      </c>
      <c r="E1799" s="64">
        <v>62.92</v>
      </c>
      <c r="F1799" s="62" t="s">
        <v>12011</v>
      </c>
    </row>
    <row r="1800" spans="1:6" ht="27" x14ac:dyDescent="0.25">
      <c r="A1800" s="62">
        <v>94291</v>
      </c>
      <c r="B1800" s="63" t="s">
        <v>13811</v>
      </c>
      <c r="C1800" s="62" t="s">
        <v>74</v>
      </c>
      <c r="D1800" s="62" t="s">
        <v>12010</v>
      </c>
      <c r="E1800" s="64">
        <v>60.26</v>
      </c>
      <c r="F1800" s="62" t="s">
        <v>12011</v>
      </c>
    </row>
    <row r="1801" spans="1:6" ht="27" x14ac:dyDescent="0.25">
      <c r="A1801" s="62">
        <v>94292</v>
      </c>
      <c r="B1801" s="63" t="s">
        <v>13812</v>
      </c>
      <c r="C1801" s="62" t="s">
        <v>74</v>
      </c>
      <c r="D1801" s="62" t="s">
        <v>12010</v>
      </c>
      <c r="E1801" s="64">
        <v>72.180000000000007</v>
      </c>
      <c r="F1801" s="62" t="s">
        <v>12011</v>
      </c>
    </row>
    <row r="1802" spans="1:6" ht="27" x14ac:dyDescent="0.25">
      <c r="A1802" s="62">
        <v>94293</v>
      </c>
      <c r="B1802" s="63" t="s">
        <v>13813</v>
      </c>
      <c r="C1802" s="62" t="s">
        <v>74</v>
      </c>
      <c r="D1802" s="62" t="s">
        <v>12010</v>
      </c>
      <c r="E1802" s="64">
        <v>155.03</v>
      </c>
      <c r="F1802" s="62" t="s">
        <v>12011</v>
      </c>
    </row>
    <row r="1803" spans="1:6" ht="27" x14ac:dyDescent="0.25">
      <c r="A1803" s="62">
        <v>94294</v>
      </c>
      <c r="B1803" s="63" t="s">
        <v>13814</v>
      </c>
      <c r="C1803" s="62" t="s">
        <v>74</v>
      </c>
      <c r="D1803" s="62" t="s">
        <v>12010</v>
      </c>
      <c r="E1803" s="64">
        <v>7.48</v>
      </c>
      <c r="F1803" s="62" t="s">
        <v>12011</v>
      </c>
    </row>
    <row r="1804" spans="1:6" ht="40.5" x14ac:dyDescent="0.25">
      <c r="A1804" s="62">
        <v>102727</v>
      </c>
      <c r="B1804" s="63" t="s">
        <v>13815</v>
      </c>
      <c r="C1804" s="62" t="s">
        <v>238</v>
      </c>
      <c r="D1804" s="62" t="s">
        <v>12010</v>
      </c>
      <c r="E1804" s="64">
        <v>93.86</v>
      </c>
      <c r="F1804" s="62" t="s">
        <v>12011</v>
      </c>
    </row>
    <row r="1805" spans="1:6" ht="27" x14ac:dyDescent="0.25">
      <c r="A1805" s="62">
        <v>102728</v>
      </c>
      <c r="B1805" s="63" t="s">
        <v>13816</v>
      </c>
      <c r="C1805" s="62" t="s">
        <v>265</v>
      </c>
      <c r="D1805" s="62" t="s">
        <v>12010</v>
      </c>
      <c r="E1805" s="64">
        <v>16.8</v>
      </c>
      <c r="F1805" s="62" t="s">
        <v>12011</v>
      </c>
    </row>
    <row r="1806" spans="1:6" ht="27" x14ac:dyDescent="0.25">
      <c r="A1806" s="62">
        <v>102729</v>
      </c>
      <c r="B1806" s="63" t="s">
        <v>13817</v>
      </c>
      <c r="C1806" s="62" t="s">
        <v>265</v>
      </c>
      <c r="D1806" s="62" t="s">
        <v>12010</v>
      </c>
      <c r="E1806" s="64">
        <v>15.72</v>
      </c>
      <c r="F1806" s="62" t="s">
        <v>12011</v>
      </c>
    </row>
    <row r="1807" spans="1:6" ht="27" x14ac:dyDescent="0.25">
      <c r="A1807" s="62">
        <v>102730</v>
      </c>
      <c r="B1807" s="63" t="s">
        <v>13818</v>
      </c>
      <c r="C1807" s="62" t="s">
        <v>265</v>
      </c>
      <c r="D1807" s="62" t="s">
        <v>12010</v>
      </c>
      <c r="E1807" s="64">
        <v>14.01</v>
      </c>
      <c r="F1807" s="62" t="s">
        <v>12011</v>
      </c>
    </row>
    <row r="1808" spans="1:6" ht="27" x14ac:dyDescent="0.25">
      <c r="A1808" s="62">
        <v>102731</v>
      </c>
      <c r="B1808" s="63" t="s">
        <v>13819</v>
      </c>
      <c r="C1808" s="62" t="s">
        <v>265</v>
      </c>
      <c r="D1808" s="62" t="s">
        <v>12010</v>
      </c>
      <c r="E1808" s="64">
        <v>11.8</v>
      </c>
      <c r="F1808" s="62" t="s">
        <v>12011</v>
      </c>
    </row>
    <row r="1809" spans="1:6" ht="27" x14ac:dyDescent="0.25">
      <c r="A1809" s="62">
        <v>102732</v>
      </c>
      <c r="B1809" s="63" t="s">
        <v>13820</v>
      </c>
      <c r="C1809" s="62" t="s">
        <v>265</v>
      </c>
      <c r="D1809" s="62" t="s">
        <v>12010</v>
      </c>
      <c r="E1809" s="64">
        <v>11.17</v>
      </c>
      <c r="F1809" s="62" t="s">
        <v>12011</v>
      </c>
    </row>
    <row r="1810" spans="1:6" ht="27" x14ac:dyDescent="0.25">
      <c r="A1810" s="62">
        <v>102733</v>
      </c>
      <c r="B1810" s="63" t="s">
        <v>13821</v>
      </c>
      <c r="C1810" s="62" t="s">
        <v>265</v>
      </c>
      <c r="D1810" s="62" t="s">
        <v>12010</v>
      </c>
      <c r="E1810" s="64">
        <v>12.51</v>
      </c>
      <c r="F1810" s="62" t="s">
        <v>12011</v>
      </c>
    </row>
    <row r="1811" spans="1:6" ht="27" x14ac:dyDescent="0.25">
      <c r="A1811" s="62">
        <v>102734</v>
      </c>
      <c r="B1811" s="63" t="s">
        <v>13822</v>
      </c>
      <c r="C1811" s="62" t="s">
        <v>265</v>
      </c>
      <c r="D1811" s="62" t="s">
        <v>12010</v>
      </c>
      <c r="E1811" s="64">
        <v>15.57</v>
      </c>
      <c r="F1811" s="62" t="s">
        <v>12011</v>
      </c>
    </row>
    <row r="1812" spans="1:6" ht="27" x14ac:dyDescent="0.25">
      <c r="A1812" s="62">
        <v>102735</v>
      </c>
      <c r="B1812" s="63" t="s">
        <v>13823</v>
      </c>
      <c r="C1812" s="62" t="s">
        <v>265</v>
      </c>
      <c r="D1812" s="62" t="s">
        <v>12010</v>
      </c>
      <c r="E1812" s="64">
        <v>14.73</v>
      </c>
      <c r="F1812" s="62" t="s">
        <v>12011</v>
      </c>
    </row>
    <row r="1813" spans="1:6" ht="27" x14ac:dyDescent="0.25">
      <c r="A1813" s="62">
        <v>102736</v>
      </c>
      <c r="B1813" s="63" t="s">
        <v>13824</v>
      </c>
      <c r="C1813" s="62" t="s">
        <v>127</v>
      </c>
      <c r="D1813" s="62" t="s">
        <v>12010</v>
      </c>
      <c r="E1813" s="64">
        <v>523.61</v>
      </c>
      <c r="F1813" s="62" t="s">
        <v>12011</v>
      </c>
    </row>
    <row r="1814" spans="1:6" ht="40.5" x14ac:dyDescent="0.25">
      <c r="A1814" s="62">
        <v>102737</v>
      </c>
      <c r="B1814" s="63" t="s">
        <v>13825</v>
      </c>
      <c r="C1814" s="62" t="s">
        <v>517</v>
      </c>
      <c r="D1814" s="62" t="s">
        <v>12010</v>
      </c>
      <c r="E1814" s="65">
        <v>1059.08</v>
      </c>
      <c r="F1814" s="62" t="s">
        <v>12011</v>
      </c>
    </row>
    <row r="1815" spans="1:6" ht="40.5" x14ac:dyDescent="0.25">
      <c r="A1815" s="62">
        <v>102738</v>
      </c>
      <c r="B1815" s="63" t="s">
        <v>13826</v>
      </c>
      <c r="C1815" s="62" t="s">
        <v>517</v>
      </c>
      <c r="D1815" s="62" t="s">
        <v>12010</v>
      </c>
      <c r="E1815" s="65">
        <v>2175.7600000000002</v>
      </c>
      <c r="F1815" s="62" t="s">
        <v>12011</v>
      </c>
    </row>
    <row r="1816" spans="1:6" ht="40.5" x14ac:dyDescent="0.25">
      <c r="A1816" s="62">
        <v>102739</v>
      </c>
      <c r="B1816" s="63" t="s">
        <v>13827</v>
      </c>
      <c r="C1816" s="62" t="s">
        <v>517</v>
      </c>
      <c r="D1816" s="62" t="s">
        <v>12010</v>
      </c>
      <c r="E1816" s="65">
        <v>3655.2</v>
      </c>
      <c r="F1816" s="62" t="s">
        <v>12011</v>
      </c>
    </row>
    <row r="1817" spans="1:6" ht="40.5" x14ac:dyDescent="0.25">
      <c r="A1817" s="62">
        <v>102740</v>
      </c>
      <c r="B1817" s="63" t="s">
        <v>13828</v>
      </c>
      <c r="C1817" s="62" t="s">
        <v>517</v>
      </c>
      <c r="D1817" s="62" t="s">
        <v>12010</v>
      </c>
      <c r="E1817" s="65">
        <v>5491.27</v>
      </c>
      <c r="F1817" s="62" t="s">
        <v>12011</v>
      </c>
    </row>
    <row r="1818" spans="1:6" ht="40.5" x14ac:dyDescent="0.25">
      <c r="A1818" s="62">
        <v>102741</v>
      </c>
      <c r="B1818" s="63" t="s">
        <v>13829</v>
      </c>
      <c r="C1818" s="62" t="s">
        <v>517</v>
      </c>
      <c r="D1818" s="62" t="s">
        <v>12010</v>
      </c>
      <c r="E1818" s="65">
        <v>7721.83</v>
      </c>
      <c r="F1818" s="62" t="s">
        <v>12011</v>
      </c>
    </row>
    <row r="1819" spans="1:6" ht="40.5" x14ac:dyDescent="0.25">
      <c r="A1819" s="62">
        <v>102742</v>
      </c>
      <c r="B1819" s="63" t="s">
        <v>13830</v>
      </c>
      <c r="C1819" s="62" t="s">
        <v>517</v>
      </c>
      <c r="D1819" s="62" t="s">
        <v>12010</v>
      </c>
      <c r="E1819" s="65">
        <v>13392.57</v>
      </c>
      <c r="F1819" s="62" t="s">
        <v>12011</v>
      </c>
    </row>
    <row r="1820" spans="1:6" ht="40.5" x14ac:dyDescent="0.25">
      <c r="A1820" s="62">
        <v>102743</v>
      </c>
      <c r="B1820" s="63" t="s">
        <v>13831</v>
      </c>
      <c r="C1820" s="62" t="s">
        <v>517</v>
      </c>
      <c r="D1820" s="62" t="s">
        <v>12010</v>
      </c>
      <c r="E1820" s="65">
        <v>4411.3</v>
      </c>
      <c r="F1820" s="62" t="s">
        <v>12011</v>
      </c>
    </row>
    <row r="1821" spans="1:6" ht="40.5" x14ac:dyDescent="0.25">
      <c r="A1821" s="62">
        <v>102744</v>
      </c>
      <c r="B1821" s="63" t="s">
        <v>13832</v>
      </c>
      <c r="C1821" s="62" t="s">
        <v>517</v>
      </c>
      <c r="D1821" s="62" t="s">
        <v>12010</v>
      </c>
      <c r="E1821" s="65">
        <v>6625.53</v>
      </c>
      <c r="F1821" s="62" t="s">
        <v>12011</v>
      </c>
    </row>
    <row r="1822" spans="1:6" ht="40.5" x14ac:dyDescent="0.25">
      <c r="A1822" s="62">
        <v>102745</v>
      </c>
      <c r="B1822" s="63" t="s">
        <v>13833</v>
      </c>
      <c r="C1822" s="62" t="s">
        <v>517</v>
      </c>
      <c r="D1822" s="62" t="s">
        <v>12010</v>
      </c>
      <c r="E1822" s="65">
        <v>9332.02</v>
      </c>
      <c r="F1822" s="62" t="s">
        <v>12011</v>
      </c>
    </row>
    <row r="1823" spans="1:6" ht="40.5" x14ac:dyDescent="0.25">
      <c r="A1823" s="62">
        <v>102746</v>
      </c>
      <c r="B1823" s="63" t="s">
        <v>13834</v>
      </c>
      <c r="C1823" s="62" t="s">
        <v>517</v>
      </c>
      <c r="D1823" s="62" t="s">
        <v>12010</v>
      </c>
      <c r="E1823" s="65">
        <v>16206.1</v>
      </c>
      <c r="F1823" s="62" t="s">
        <v>12011</v>
      </c>
    </row>
    <row r="1824" spans="1:6" ht="40.5" x14ac:dyDescent="0.25">
      <c r="A1824" s="62">
        <v>102747</v>
      </c>
      <c r="B1824" s="63" t="s">
        <v>13835</v>
      </c>
      <c r="C1824" s="62" t="s">
        <v>517</v>
      </c>
      <c r="D1824" s="62" t="s">
        <v>12010</v>
      </c>
      <c r="E1824" s="65">
        <v>8215.74</v>
      </c>
      <c r="F1824" s="62" t="s">
        <v>12011</v>
      </c>
    </row>
    <row r="1825" spans="1:6" ht="40.5" x14ac:dyDescent="0.25">
      <c r="A1825" s="62">
        <v>102748</v>
      </c>
      <c r="B1825" s="63" t="s">
        <v>13836</v>
      </c>
      <c r="C1825" s="62" t="s">
        <v>517</v>
      </c>
      <c r="D1825" s="62" t="s">
        <v>12010</v>
      </c>
      <c r="E1825" s="65">
        <v>11521.23</v>
      </c>
      <c r="F1825" s="62" t="s">
        <v>12011</v>
      </c>
    </row>
    <row r="1826" spans="1:6" ht="40.5" x14ac:dyDescent="0.25">
      <c r="A1826" s="62">
        <v>102749</v>
      </c>
      <c r="B1826" s="63" t="s">
        <v>13837</v>
      </c>
      <c r="C1826" s="62" t="s">
        <v>517</v>
      </c>
      <c r="D1826" s="62" t="s">
        <v>12010</v>
      </c>
      <c r="E1826" s="65">
        <v>19812.41</v>
      </c>
      <c r="F1826" s="62" t="s">
        <v>12011</v>
      </c>
    </row>
    <row r="1827" spans="1:6" ht="40.5" x14ac:dyDescent="0.25">
      <c r="A1827" s="62">
        <v>102750</v>
      </c>
      <c r="B1827" s="63" t="s">
        <v>13838</v>
      </c>
      <c r="C1827" s="62" t="s">
        <v>517</v>
      </c>
      <c r="D1827" s="62" t="s">
        <v>12010</v>
      </c>
      <c r="E1827" s="65">
        <v>2656.73</v>
      </c>
      <c r="F1827" s="62" t="s">
        <v>12011</v>
      </c>
    </row>
    <row r="1828" spans="1:6" ht="40.5" x14ac:dyDescent="0.25">
      <c r="A1828" s="62">
        <v>102751</v>
      </c>
      <c r="B1828" s="63" t="s">
        <v>13839</v>
      </c>
      <c r="C1828" s="62" t="s">
        <v>517</v>
      </c>
      <c r="D1828" s="62" t="s">
        <v>12010</v>
      </c>
      <c r="E1828" s="65">
        <v>4638.43</v>
      </c>
      <c r="F1828" s="62" t="s">
        <v>12011</v>
      </c>
    </row>
    <row r="1829" spans="1:6" ht="40.5" x14ac:dyDescent="0.25">
      <c r="A1829" s="62">
        <v>102752</v>
      </c>
      <c r="B1829" s="63" t="s">
        <v>13840</v>
      </c>
      <c r="C1829" s="62" t="s">
        <v>517</v>
      </c>
      <c r="D1829" s="62" t="s">
        <v>12010</v>
      </c>
      <c r="E1829" s="65">
        <v>7415.32</v>
      </c>
      <c r="F1829" s="62" t="s">
        <v>12011</v>
      </c>
    </row>
    <row r="1830" spans="1:6" ht="40.5" x14ac:dyDescent="0.25">
      <c r="A1830" s="62">
        <v>102753</v>
      </c>
      <c r="B1830" s="63" t="s">
        <v>13841</v>
      </c>
      <c r="C1830" s="62" t="s">
        <v>517</v>
      </c>
      <c r="D1830" s="62" t="s">
        <v>12010</v>
      </c>
      <c r="E1830" s="65">
        <v>11010.39</v>
      </c>
      <c r="F1830" s="62" t="s">
        <v>12011</v>
      </c>
    </row>
    <row r="1831" spans="1:6" ht="40.5" x14ac:dyDescent="0.25">
      <c r="A1831" s="62">
        <v>102754</v>
      </c>
      <c r="B1831" s="63" t="s">
        <v>13842</v>
      </c>
      <c r="C1831" s="62" t="s">
        <v>517</v>
      </c>
      <c r="D1831" s="62" t="s">
        <v>12010</v>
      </c>
      <c r="E1831" s="65">
        <v>20961.95</v>
      </c>
      <c r="F1831" s="62" t="s">
        <v>12011</v>
      </c>
    </row>
    <row r="1832" spans="1:6" ht="40.5" x14ac:dyDescent="0.25">
      <c r="A1832" s="62">
        <v>102755</v>
      </c>
      <c r="B1832" s="63" t="s">
        <v>13843</v>
      </c>
      <c r="C1832" s="62" t="s">
        <v>517</v>
      </c>
      <c r="D1832" s="62" t="s">
        <v>12010</v>
      </c>
      <c r="E1832" s="65">
        <v>10353.120000000001</v>
      </c>
      <c r="F1832" s="62" t="s">
        <v>12011</v>
      </c>
    </row>
    <row r="1833" spans="1:6" ht="40.5" x14ac:dyDescent="0.25">
      <c r="A1833" s="62">
        <v>102756</v>
      </c>
      <c r="B1833" s="63" t="s">
        <v>13844</v>
      </c>
      <c r="C1833" s="62" t="s">
        <v>517</v>
      </c>
      <c r="D1833" s="62" t="s">
        <v>12010</v>
      </c>
      <c r="E1833" s="65">
        <v>15423.25</v>
      </c>
      <c r="F1833" s="62" t="s">
        <v>12011</v>
      </c>
    </row>
    <row r="1834" spans="1:6" ht="40.5" x14ac:dyDescent="0.25">
      <c r="A1834" s="62">
        <v>102757</v>
      </c>
      <c r="B1834" s="63" t="s">
        <v>13845</v>
      </c>
      <c r="C1834" s="62" t="s">
        <v>517</v>
      </c>
      <c r="D1834" s="62" t="s">
        <v>12010</v>
      </c>
      <c r="E1834" s="65">
        <v>28733.040000000001</v>
      </c>
      <c r="F1834" s="62" t="s">
        <v>12011</v>
      </c>
    </row>
    <row r="1835" spans="1:6" ht="40.5" x14ac:dyDescent="0.25">
      <c r="A1835" s="62">
        <v>102758</v>
      </c>
      <c r="B1835" s="63" t="s">
        <v>13846</v>
      </c>
      <c r="C1835" s="62" t="s">
        <v>517</v>
      </c>
      <c r="D1835" s="62" t="s">
        <v>12010</v>
      </c>
      <c r="E1835" s="65">
        <v>13305.39</v>
      </c>
      <c r="F1835" s="62" t="s">
        <v>12011</v>
      </c>
    </row>
    <row r="1836" spans="1:6" ht="40.5" x14ac:dyDescent="0.25">
      <c r="A1836" s="62">
        <v>102759</v>
      </c>
      <c r="B1836" s="63" t="s">
        <v>13847</v>
      </c>
      <c r="C1836" s="62" t="s">
        <v>517</v>
      </c>
      <c r="D1836" s="62" t="s">
        <v>12010</v>
      </c>
      <c r="E1836" s="65">
        <v>19858.14</v>
      </c>
      <c r="F1836" s="62" t="s">
        <v>12011</v>
      </c>
    </row>
    <row r="1837" spans="1:6" ht="40.5" x14ac:dyDescent="0.25">
      <c r="A1837" s="62">
        <v>102760</v>
      </c>
      <c r="B1837" s="63" t="s">
        <v>13848</v>
      </c>
      <c r="C1837" s="62" t="s">
        <v>517</v>
      </c>
      <c r="D1837" s="62" t="s">
        <v>12010</v>
      </c>
      <c r="E1837" s="65">
        <v>36653.83</v>
      </c>
      <c r="F1837" s="62" t="s">
        <v>12011</v>
      </c>
    </row>
    <row r="1838" spans="1:6" ht="40.5" x14ac:dyDescent="0.25">
      <c r="A1838" s="62">
        <v>102761</v>
      </c>
      <c r="B1838" s="63" t="s">
        <v>13849</v>
      </c>
      <c r="C1838" s="62" t="s">
        <v>517</v>
      </c>
      <c r="D1838" s="62" t="s">
        <v>12010</v>
      </c>
      <c r="E1838" s="65">
        <v>12645.28</v>
      </c>
      <c r="F1838" s="62" t="s">
        <v>12011</v>
      </c>
    </row>
    <row r="1839" spans="1:6" ht="40.5" x14ac:dyDescent="0.25">
      <c r="A1839" s="62">
        <v>102762</v>
      </c>
      <c r="B1839" s="63" t="s">
        <v>13850</v>
      </c>
      <c r="C1839" s="62" t="s">
        <v>517</v>
      </c>
      <c r="D1839" s="62" t="s">
        <v>12010</v>
      </c>
      <c r="E1839" s="65">
        <v>19540.689999999999</v>
      </c>
      <c r="F1839" s="62" t="s">
        <v>12011</v>
      </c>
    </row>
    <row r="1840" spans="1:6" ht="40.5" x14ac:dyDescent="0.25">
      <c r="A1840" s="62">
        <v>102763</v>
      </c>
      <c r="B1840" s="63" t="s">
        <v>13851</v>
      </c>
      <c r="C1840" s="62" t="s">
        <v>517</v>
      </c>
      <c r="D1840" s="62" t="s">
        <v>12010</v>
      </c>
      <c r="E1840" s="65">
        <v>27232.57</v>
      </c>
      <c r="F1840" s="62" t="s">
        <v>12011</v>
      </c>
    </row>
    <row r="1841" spans="1:6" ht="40.5" x14ac:dyDescent="0.25">
      <c r="A1841" s="62">
        <v>102764</v>
      </c>
      <c r="B1841" s="63" t="s">
        <v>13852</v>
      </c>
      <c r="C1841" s="62" t="s">
        <v>517</v>
      </c>
      <c r="D1841" s="62" t="s">
        <v>12010</v>
      </c>
      <c r="E1841" s="65">
        <v>38508.870000000003</v>
      </c>
      <c r="F1841" s="62" t="s">
        <v>12011</v>
      </c>
    </row>
    <row r="1842" spans="1:6" ht="40.5" x14ac:dyDescent="0.25">
      <c r="A1842" s="62">
        <v>102765</v>
      </c>
      <c r="B1842" s="63" t="s">
        <v>13853</v>
      </c>
      <c r="C1842" s="62" t="s">
        <v>517</v>
      </c>
      <c r="D1842" s="62" t="s">
        <v>12010</v>
      </c>
      <c r="E1842" s="65">
        <v>15650.72</v>
      </c>
      <c r="F1842" s="62" t="s">
        <v>12011</v>
      </c>
    </row>
    <row r="1843" spans="1:6" ht="40.5" x14ac:dyDescent="0.25">
      <c r="A1843" s="62">
        <v>102766</v>
      </c>
      <c r="B1843" s="63" t="s">
        <v>13854</v>
      </c>
      <c r="C1843" s="62" t="s">
        <v>517</v>
      </c>
      <c r="D1843" s="62" t="s">
        <v>12010</v>
      </c>
      <c r="E1843" s="65">
        <v>23601.09</v>
      </c>
      <c r="F1843" s="62" t="s">
        <v>12011</v>
      </c>
    </row>
    <row r="1844" spans="1:6" ht="40.5" x14ac:dyDescent="0.25">
      <c r="A1844" s="62">
        <v>102767</v>
      </c>
      <c r="B1844" s="63" t="s">
        <v>13855</v>
      </c>
      <c r="C1844" s="62" t="s">
        <v>517</v>
      </c>
      <c r="D1844" s="62" t="s">
        <v>12010</v>
      </c>
      <c r="E1844" s="65">
        <v>33169.019999999997</v>
      </c>
      <c r="F1844" s="62" t="s">
        <v>12011</v>
      </c>
    </row>
    <row r="1845" spans="1:6" ht="40.5" x14ac:dyDescent="0.25">
      <c r="A1845" s="62">
        <v>102768</v>
      </c>
      <c r="B1845" s="63" t="s">
        <v>13856</v>
      </c>
      <c r="C1845" s="62" t="s">
        <v>517</v>
      </c>
      <c r="D1845" s="62" t="s">
        <v>12010</v>
      </c>
      <c r="E1845" s="65">
        <v>46502.57</v>
      </c>
      <c r="F1845" s="62" t="s">
        <v>12011</v>
      </c>
    </row>
    <row r="1846" spans="1:6" ht="40.5" x14ac:dyDescent="0.25">
      <c r="A1846" s="62">
        <v>102769</v>
      </c>
      <c r="B1846" s="63" t="s">
        <v>13857</v>
      </c>
      <c r="C1846" s="62" t="s">
        <v>517</v>
      </c>
      <c r="D1846" s="62" t="s">
        <v>12010</v>
      </c>
      <c r="E1846" s="65">
        <v>18034.349999999999</v>
      </c>
      <c r="F1846" s="62" t="s">
        <v>12011</v>
      </c>
    </row>
    <row r="1847" spans="1:6" ht="40.5" x14ac:dyDescent="0.25">
      <c r="A1847" s="62">
        <v>102770</v>
      </c>
      <c r="B1847" s="63" t="s">
        <v>13858</v>
      </c>
      <c r="C1847" s="62" t="s">
        <v>517</v>
      </c>
      <c r="D1847" s="62" t="s">
        <v>12010</v>
      </c>
      <c r="E1847" s="65">
        <v>27722.69</v>
      </c>
      <c r="F1847" s="62" t="s">
        <v>12011</v>
      </c>
    </row>
    <row r="1848" spans="1:6" ht="40.5" x14ac:dyDescent="0.25">
      <c r="A1848" s="62">
        <v>102771</v>
      </c>
      <c r="B1848" s="63" t="s">
        <v>13859</v>
      </c>
      <c r="C1848" s="62" t="s">
        <v>517</v>
      </c>
      <c r="D1848" s="62" t="s">
        <v>12010</v>
      </c>
      <c r="E1848" s="65">
        <v>38935.93</v>
      </c>
      <c r="F1848" s="62" t="s">
        <v>12011</v>
      </c>
    </row>
    <row r="1849" spans="1:6" ht="40.5" x14ac:dyDescent="0.25">
      <c r="A1849" s="62">
        <v>102772</v>
      </c>
      <c r="B1849" s="63" t="s">
        <v>13860</v>
      </c>
      <c r="C1849" s="62" t="s">
        <v>517</v>
      </c>
      <c r="D1849" s="62" t="s">
        <v>12010</v>
      </c>
      <c r="E1849" s="65">
        <v>55098.62</v>
      </c>
      <c r="F1849" s="62" t="s">
        <v>12011</v>
      </c>
    </row>
    <row r="1850" spans="1:6" ht="40.5" x14ac:dyDescent="0.25">
      <c r="A1850" s="62">
        <v>102773</v>
      </c>
      <c r="B1850" s="63" t="s">
        <v>13861</v>
      </c>
      <c r="C1850" s="62" t="s">
        <v>517</v>
      </c>
      <c r="D1850" s="62" t="s">
        <v>12010</v>
      </c>
      <c r="E1850" s="65">
        <v>7154.76</v>
      </c>
      <c r="F1850" s="62" t="s">
        <v>12011</v>
      </c>
    </row>
    <row r="1851" spans="1:6" ht="40.5" x14ac:dyDescent="0.25">
      <c r="A1851" s="62">
        <v>102774</v>
      </c>
      <c r="B1851" s="63" t="s">
        <v>13862</v>
      </c>
      <c r="C1851" s="62" t="s">
        <v>517</v>
      </c>
      <c r="D1851" s="62" t="s">
        <v>12010</v>
      </c>
      <c r="E1851" s="65">
        <v>7154.76</v>
      </c>
      <c r="F1851" s="62" t="s">
        <v>12011</v>
      </c>
    </row>
    <row r="1852" spans="1:6" ht="40.5" x14ac:dyDescent="0.25">
      <c r="A1852" s="62">
        <v>102775</v>
      </c>
      <c r="B1852" s="63" t="s">
        <v>13863</v>
      </c>
      <c r="C1852" s="62" t="s">
        <v>517</v>
      </c>
      <c r="D1852" s="62" t="s">
        <v>12010</v>
      </c>
      <c r="E1852" s="65">
        <v>10673.88</v>
      </c>
      <c r="F1852" s="62" t="s">
        <v>12011</v>
      </c>
    </row>
    <row r="1853" spans="1:6" ht="40.5" x14ac:dyDescent="0.25">
      <c r="A1853" s="62">
        <v>102776</v>
      </c>
      <c r="B1853" s="63" t="s">
        <v>13864</v>
      </c>
      <c r="C1853" s="62" t="s">
        <v>517</v>
      </c>
      <c r="D1853" s="62" t="s">
        <v>12010</v>
      </c>
      <c r="E1853" s="65">
        <v>10673.88</v>
      </c>
      <c r="F1853" s="62" t="s">
        <v>12011</v>
      </c>
    </row>
    <row r="1854" spans="1:6" ht="40.5" x14ac:dyDescent="0.25">
      <c r="A1854" s="62">
        <v>102777</v>
      </c>
      <c r="B1854" s="63" t="s">
        <v>13865</v>
      </c>
      <c r="C1854" s="62" t="s">
        <v>517</v>
      </c>
      <c r="D1854" s="62" t="s">
        <v>12010</v>
      </c>
      <c r="E1854" s="65">
        <v>16151.82</v>
      </c>
      <c r="F1854" s="62" t="s">
        <v>12011</v>
      </c>
    </row>
    <row r="1855" spans="1:6" ht="40.5" x14ac:dyDescent="0.25">
      <c r="A1855" s="62">
        <v>102778</v>
      </c>
      <c r="B1855" s="63" t="s">
        <v>13866</v>
      </c>
      <c r="C1855" s="62" t="s">
        <v>517</v>
      </c>
      <c r="D1855" s="62" t="s">
        <v>12010</v>
      </c>
      <c r="E1855" s="65">
        <v>23789.64</v>
      </c>
      <c r="F1855" s="62" t="s">
        <v>12011</v>
      </c>
    </row>
    <row r="1856" spans="1:6" ht="27" x14ac:dyDescent="0.25">
      <c r="A1856" s="62">
        <v>102779</v>
      </c>
      <c r="B1856" s="63" t="s">
        <v>13867</v>
      </c>
      <c r="C1856" s="62" t="s">
        <v>517</v>
      </c>
      <c r="D1856" s="62" t="s">
        <v>12010</v>
      </c>
      <c r="E1856" s="65">
        <v>7154.76</v>
      </c>
      <c r="F1856" s="62" t="s">
        <v>12011</v>
      </c>
    </row>
    <row r="1857" spans="1:6" ht="27" x14ac:dyDescent="0.25">
      <c r="A1857" s="62">
        <v>102780</v>
      </c>
      <c r="B1857" s="63" t="s">
        <v>13868</v>
      </c>
      <c r="C1857" s="62" t="s">
        <v>517</v>
      </c>
      <c r="D1857" s="62" t="s">
        <v>12010</v>
      </c>
      <c r="E1857" s="65">
        <v>8233.7999999999993</v>
      </c>
      <c r="F1857" s="62" t="s">
        <v>12011</v>
      </c>
    </row>
    <row r="1858" spans="1:6" ht="27" x14ac:dyDescent="0.25">
      <c r="A1858" s="62">
        <v>102781</v>
      </c>
      <c r="B1858" s="63" t="s">
        <v>13869</v>
      </c>
      <c r="C1858" s="62" t="s">
        <v>517</v>
      </c>
      <c r="D1858" s="62" t="s">
        <v>12010</v>
      </c>
      <c r="E1858" s="65">
        <v>12192.81</v>
      </c>
      <c r="F1858" s="62" t="s">
        <v>12011</v>
      </c>
    </row>
    <row r="1859" spans="1:6" ht="40.5" x14ac:dyDescent="0.25">
      <c r="A1859" s="62">
        <v>102782</v>
      </c>
      <c r="B1859" s="63" t="s">
        <v>13870</v>
      </c>
      <c r="C1859" s="62" t="s">
        <v>517</v>
      </c>
      <c r="D1859" s="62" t="s">
        <v>12010</v>
      </c>
      <c r="E1859" s="65">
        <v>13522.54</v>
      </c>
      <c r="F1859" s="62" t="s">
        <v>12011</v>
      </c>
    </row>
    <row r="1860" spans="1:6" ht="40.5" x14ac:dyDescent="0.25">
      <c r="A1860" s="62">
        <v>102783</v>
      </c>
      <c r="B1860" s="63" t="s">
        <v>13871</v>
      </c>
      <c r="C1860" s="62" t="s">
        <v>517</v>
      </c>
      <c r="D1860" s="62" t="s">
        <v>12010</v>
      </c>
      <c r="E1860" s="65">
        <v>17921.439999999999</v>
      </c>
      <c r="F1860" s="62" t="s">
        <v>12011</v>
      </c>
    </row>
    <row r="1861" spans="1:6" ht="40.5" x14ac:dyDescent="0.25">
      <c r="A1861" s="62">
        <v>102784</v>
      </c>
      <c r="B1861" s="63" t="s">
        <v>13872</v>
      </c>
      <c r="C1861" s="62" t="s">
        <v>517</v>
      </c>
      <c r="D1861" s="62" t="s">
        <v>12010</v>
      </c>
      <c r="E1861" s="65">
        <v>27608.55</v>
      </c>
      <c r="F1861" s="62" t="s">
        <v>12011</v>
      </c>
    </row>
    <row r="1862" spans="1:6" ht="40.5" x14ac:dyDescent="0.25">
      <c r="A1862" s="62">
        <v>102785</v>
      </c>
      <c r="B1862" s="63" t="s">
        <v>13873</v>
      </c>
      <c r="C1862" s="62" t="s">
        <v>517</v>
      </c>
      <c r="D1862" s="62" t="s">
        <v>12010</v>
      </c>
      <c r="E1862" s="65">
        <v>8233.7999999999993</v>
      </c>
      <c r="F1862" s="62" t="s">
        <v>12011</v>
      </c>
    </row>
    <row r="1863" spans="1:6" ht="40.5" x14ac:dyDescent="0.25">
      <c r="A1863" s="62">
        <v>102786</v>
      </c>
      <c r="B1863" s="63" t="s">
        <v>13874</v>
      </c>
      <c r="C1863" s="62" t="s">
        <v>517</v>
      </c>
      <c r="D1863" s="62" t="s">
        <v>12010</v>
      </c>
      <c r="E1863" s="65">
        <v>9123.64</v>
      </c>
      <c r="F1863" s="62" t="s">
        <v>12011</v>
      </c>
    </row>
    <row r="1864" spans="1:6" ht="40.5" x14ac:dyDescent="0.25">
      <c r="A1864" s="62">
        <v>102787</v>
      </c>
      <c r="B1864" s="63" t="s">
        <v>13875</v>
      </c>
      <c r="C1864" s="62" t="s">
        <v>517</v>
      </c>
      <c r="D1864" s="62" t="s">
        <v>12010</v>
      </c>
      <c r="E1864" s="65">
        <v>13522.54</v>
      </c>
      <c r="F1864" s="62" t="s">
        <v>12011</v>
      </c>
    </row>
    <row r="1865" spans="1:6" ht="40.5" x14ac:dyDescent="0.25">
      <c r="A1865" s="62">
        <v>102788</v>
      </c>
      <c r="B1865" s="63" t="s">
        <v>13876</v>
      </c>
      <c r="C1865" s="62" t="s">
        <v>517</v>
      </c>
      <c r="D1865" s="62" t="s">
        <v>12010</v>
      </c>
      <c r="E1865" s="65">
        <v>14816.79</v>
      </c>
      <c r="F1865" s="62" t="s">
        <v>12011</v>
      </c>
    </row>
    <row r="1866" spans="1:6" ht="40.5" x14ac:dyDescent="0.25">
      <c r="A1866" s="62">
        <v>102789</v>
      </c>
      <c r="B1866" s="63" t="s">
        <v>13877</v>
      </c>
      <c r="C1866" s="62" t="s">
        <v>517</v>
      </c>
      <c r="D1866" s="62" t="s">
        <v>12010</v>
      </c>
      <c r="E1866" s="65">
        <v>19478.21</v>
      </c>
      <c r="F1866" s="62" t="s">
        <v>12011</v>
      </c>
    </row>
    <row r="1867" spans="1:6" ht="40.5" x14ac:dyDescent="0.25">
      <c r="A1867" s="62">
        <v>102790</v>
      </c>
      <c r="B1867" s="63" t="s">
        <v>13878</v>
      </c>
      <c r="C1867" s="62" t="s">
        <v>517</v>
      </c>
      <c r="D1867" s="62" t="s">
        <v>12010</v>
      </c>
      <c r="E1867" s="65">
        <v>32018.71</v>
      </c>
      <c r="F1867" s="62" t="s">
        <v>12011</v>
      </c>
    </row>
    <row r="1868" spans="1:6" ht="40.5" x14ac:dyDescent="0.25">
      <c r="A1868" s="62">
        <v>102791</v>
      </c>
      <c r="B1868" s="63" t="s">
        <v>13879</v>
      </c>
      <c r="C1868" s="62" t="s">
        <v>517</v>
      </c>
      <c r="D1868" s="62" t="s">
        <v>12010</v>
      </c>
      <c r="E1868" s="65">
        <v>25965.439999999999</v>
      </c>
      <c r="F1868" s="62" t="s">
        <v>12011</v>
      </c>
    </row>
    <row r="1869" spans="1:6" ht="40.5" x14ac:dyDescent="0.25">
      <c r="A1869" s="62">
        <v>102792</v>
      </c>
      <c r="B1869" s="63" t="s">
        <v>13880</v>
      </c>
      <c r="C1869" s="62" t="s">
        <v>517</v>
      </c>
      <c r="D1869" s="62" t="s">
        <v>12010</v>
      </c>
      <c r="E1869" s="65">
        <v>42140.91</v>
      </c>
      <c r="F1869" s="62" t="s">
        <v>12011</v>
      </c>
    </row>
    <row r="1870" spans="1:6" ht="40.5" x14ac:dyDescent="0.25">
      <c r="A1870" s="62">
        <v>102793</v>
      </c>
      <c r="B1870" s="63" t="s">
        <v>13881</v>
      </c>
      <c r="C1870" s="62" t="s">
        <v>517</v>
      </c>
      <c r="D1870" s="62" t="s">
        <v>12010</v>
      </c>
      <c r="E1870" s="65">
        <v>56600.59</v>
      </c>
      <c r="F1870" s="62" t="s">
        <v>12011</v>
      </c>
    </row>
    <row r="1871" spans="1:6" ht="40.5" x14ac:dyDescent="0.25">
      <c r="A1871" s="62">
        <v>102794</v>
      </c>
      <c r="B1871" s="63" t="s">
        <v>13882</v>
      </c>
      <c r="C1871" s="62" t="s">
        <v>517</v>
      </c>
      <c r="D1871" s="62" t="s">
        <v>12010</v>
      </c>
      <c r="E1871" s="65">
        <v>80995</v>
      </c>
      <c r="F1871" s="62" t="s">
        <v>12011</v>
      </c>
    </row>
    <row r="1872" spans="1:6" ht="40.5" x14ac:dyDescent="0.25">
      <c r="A1872" s="62">
        <v>102795</v>
      </c>
      <c r="B1872" s="63" t="s">
        <v>13883</v>
      </c>
      <c r="C1872" s="62" t="s">
        <v>517</v>
      </c>
      <c r="D1872" s="62" t="s">
        <v>12010</v>
      </c>
      <c r="E1872" s="65">
        <v>27712.61</v>
      </c>
      <c r="F1872" s="62" t="s">
        <v>12011</v>
      </c>
    </row>
    <row r="1873" spans="1:6" ht="40.5" x14ac:dyDescent="0.25">
      <c r="A1873" s="62">
        <v>102796</v>
      </c>
      <c r="B1873" s="63" t="s">
        <v>13884</v>
      </c>
      <c r="C1873" s="62" t="s">
        <v>517</v>
      </c>
      <c r="D1873" s="62" t="s">
        <v>12010</v>
      </c>
      <c r="E1873" s="65">
        <v>44579.26</v>
      </c>
      <c r="F1873" s="62" t="s">
        <v>12011</v>
      </c>
    </row>
    <row r="1874" spans="1:6" ht="40.5" x14ac:dyDescent="0.25">
      <c r="A1874" s="62">
        <v>102797</v>
      </c>
      <c r="B1874" s="63" t="s">
        <v>13885</v>
      </c>
      <c r="C1874" s="62" t="s">
        <v>517</v>
      </c>
      <c r="D1874" s="62" t="s">
        <v>12010</v>
      </c>
      <c r="E1874" s="65">
        <v>63151.71</v>
      </c>
      <c r="F1874" s="62" t="s">
        <v>12011</v>
      </c>
    </row>
    <row r="1875" spans="1:6" ht="40.5" x14ac:dyDescent="0.25">
      <c r="A1875" s="62">
        <v>102798</v>
      </c>
      <c r="B1875" s="63" t="s">
        <v>13886</v>
      </c>
      <c r="C1875" s="62" t="s">
        <v>517</v>
      </c>
      <c r="D1875" s="62" t="s">
        <v>12010</v>
      </c>
      <c r="E1875" s="65">
        <v>77234.12</v>
      </c>
      <c r="F1875" s="62" t="s">
        <v>12011</v>
      </c>
    </row>
    <row r="1876" spans="1:6" ht="40.5" x14ac:dyDescent="0.25">
      <c r="A1876" s="62">
        <v>102799</v>
      </c>
      <c r="B1876" s="63" t="s">
        <v>13887</v>
      </c>
      <c r="C1876" s="62" t="s">
        <v>517</v>
      </c>
      <c r="D1876" s="62" t="s">
        <v>12010</v>
      </c>
      <c r="E1876" s="65">
        <v>28299.13</v>
      </c>
      <c r="F1876" s="62" t="s">
        <v>12011</v>
      </c>
    </row>
    <row r="1877" spans="1:6" ht="40.5" x14ac:dyDescent="0.25">
      <c r="A1877" s="62">
        <v>102800</v>
      </c>
      <c r="B1877" s="63" t="s">
        <v>13888</v>
      </c>
      <c r="C1877" s="62" t="s">
        <v>517</v>
      </c>
      <c r="D1877" s="62" t="s">
        <v>12010</v>
      </c>
      <c r="E1877" s="65">
        <v>48947.45</v>
      </c>
      <c r="F1877" s="62" t="s">
        <v>12011</v>
      </c>
    </row>
    <row r="1878" spans="1:6" ht="40.5" x14ac:dyDescent="0.25">
      <c r="A1878" s="62">
        <v>102801</v>
      </c>
      <c r="B1878" s="63" t="s">
        <v>13889</v>
      </c>
      <c r="C1878" s="62" t="s">
        <v>517</v>
      </c>
      <c r="D1878" s="62" t="s">
        <v>12010</v>
      </c>
      <c r="E1878" s="65">
        <v>68457.039999999994</v>
      </c>
      <c r="F1878" s="62" t="s">
        <v>12011</v>
      </c>
    </row>
    <row r="1879" spans="1:6" ht="40.5" x14ac:dyDescent="0.25">
      <c r="A1879" s="62">
        <v>102802</v>
      </c>
      <c r="B1879" s="63" t="s">
        <v>13890</v>
      </c>
      <c r="C1879" s="62" t="s">
        <v>517</v>
      </c>
      <c r="D1879" s="62" t="s">
        <v>12010</v>
      </c>
      <c r="E1879" s="65">
        <v>82058.789999999994</v>
      </c>
      <c r="F1879" s="62" t="s">
        <v>12011</v>
      </c>
    </row>
    <row r="1880" spans="1:6" ht="27" x14ac:dyDescent="0.25">
      <c r="A1880" s="62">
        <v>101570</v>
      </c>
      <c r="B1880" s="63" t="s">
        <v>13891</v>
      </c>
      <c r="C1880" s="62" t="s">
        <v>238</v>
      </c>
      <c r="D1880" s="62" t="s">
        <v>12010</v>
      </c>
      <c r="E1880" s="64">
        <v>23.99</v>
      </c>
      <c r="F1880" s="62" t="s">
        <v>12011</v>
      </c>
    </row>
    <row r="1881" spans="1:6" ht="40.5" x14ac:dyDescent="0.25">
      <c r="A1881" s="62">
        <v>101571</v>
      </c>
      <c r="B1881" s="63" t="s">
        <v>13892</v>
      </c>
      <c r="C1881" s="62" t="s">
        <v>238</v>
      </c>
      <c r="D1881" s="62" t="s">
        <v>12010</v>
      </c>
      <c r="E1881" s="64">
        <v>32.520000000000003</v>
      </c>
      <c r="F1881" s="62" t="s">
        <v>12011</v>
      </c>
    </row>
    <row r="1882" spans="1:6" ht="27" x14ac:dyDescent="0.25">
      <c r="A1882" s="62">
        <v>101572</v>
      </c>
      <c r="B1882" s="63" t="s">
        <v>13893</v>
      </c>
      <c r="C1882" s="62" t="s">
        <v>238</v>
      </c>
      <c r="D1882" s="62" t="s">
        <v>12010</v>
      </c>
      <c r="E1882" s="64">
        <v>18.829999999999998</v>
      </c>
      <c r="F1882" s="62" t="s">
        <v>12011</v>
      </c>
    </row>
    <row r="1883" spans="1:6" ht="40.5" x14ac:dyDescent="0.25">
      <c r="A1883" s="62">
        <v>101573</v>
      </c>
      <c r="B1883" s="63" t="s">
        <v>13894</v>
      </c>
      <c r="C1883" s="62" t="s">
        <v>238</v>
      </c>
      <c r="D1883" s="62" t="s">
        <v>12010</v>
      </c>
      <c r="E1883" s="64">
        <v>27.38</v>
      </c>
      <c r="F1883" s="62" t="s">
        <v>12011</v>
      </c>
    </row>
    <row r="1884" spans="1:6" ht="27" x14ac:dyDescent="0.25">
      <c r="A1884" s="62">
        <v>101574</v>
      </c>
      <c r="B1884" s="63" t="s">
        <v>13895</v>
      </c>
      <c r="C1884" s="62" t="s">
        <v>238</v>
      </c>
      <c r="D1884" s="62" t="s">
        <v>12010</v>
      </c>
      <c r="E1884" s="64">
        <v>14.45</v>
      </c>
      <c r="F1884" s="62" t="s">
        <v>12011</v>
      </c>
    </row>
    <row r="1885" spans="1:6" ht="40.5" x14ac:dyDescent="0.25">
      <c r="A1885" s="62">
        <v>101575</v>
      </c>
      <c r="B1885" s="63" t="s">
        <v>13896</v>
      </c>
      <c r="C1885" s="62" t="s">
        <v>238</v>
      </c>
      <c r="D1885" s="62" t="s">
        <v>12010</v>
      </c>
      <c r="E1885" s="64">
        <v>23.13</v>
      </c>
      <c r="F1885" s="62" t="s">
        <v>12011</v>
      </c>
    </row>
    <row r="1886" spans="1:6" ht="27" x14ac:dyDescent="0.25">
      <c r="A1886" s="62">
        <v>101576</v>
      </c>
      <c r="B1886" s="63" t="s">
        <v>13897</v>
      </c>
      <c r="C1886" s="62" t="s">
        <v>238</v>
      </c>
      <c r="D1886" s="62" t="s">
        <v>12010</v>
      </c>
      <c r="E1886" s="64">
        <v>43.13</v>
      </c>
      <c r="F1886" s="62" t="s">
        <v>12011</v>
      </c>
    </row>
    <row r="1887" spans="1:6" ht="40.5" x14ac:dyDescent="0.25">
      <c r="A1887" s="62">
        <v>101577</v>
      </c>
      <c r="B1887" s="63" t="s">
        <v>13898</v>
      </c>
      <c r="C1887" s="62" t="s">
        <v>238</v>
      </c>
      <c r="D1887" s="62" t="s">
        <v>12010</v>
      </c>
      <c r="E1887" s="64">
        <v>54.06</v>
      </c>
      <c r="F1887" s="62" t="s">
        <v>12011</v>
      </c>
    </row>
    <row r="1888" spans="1:6" ht="27" x14ac:dyDescent="0.25">
      <c r="A1888" s="62">
        <v>101578</v>
      </c>
      <c r="B1888" s="63" t="s">
        <v>13899</v>
      </c>
      <c r="C1888" s="62" t="s">
        <v>238</v>
      </c>
      <c r="D1888" s="62" t="s">
        <v>12010</v>
      </c>
      <c r="E1888" s="64">
        <v>35.659999999999997</v>
      </c>
      <c r="F1888" s="62" t="s">
        <v>12011</v>
      </c>
    </row>
    <row r="1889" spans="1:6" ht="40.5" x14ac:dyDescent="0.25">
      <c r="A1889" s="62">
        <v>101579</v>
      </c>
      <c r="B1889" s="63" t="s">
        <v>13900</v>
      </c>
      <c r="C1889" s="62" t="s">
        <v>238</v>
      </c>
      <c r="D1889" s="62" t="s">
        <v>12010</v>
      </c>
      <c r="E1889" s="64">
        <v>46.6</v>
      </c>
      <c r="F1889" s="62" t="s">
        <v>12011</v>
      </c>
    </row>
    <row r="1890" spans="1:6" ht="27" x14ac:dyDescent="0.25">
      <c r="A1890" s="62">
        <v>101580</v>
      </c>
      <c r="B1890" s="63" t="s">
        <v>13901</v>
      </c>
      <c r="C1890" s="62" t="s">
        <v>238</v>
      </c>
      <c r="D1890" s="62" t="s">
        <v>12010</v>
      </c>
      <c r="E1890" s="64">
        <v>31.64</v>
      </c>
      <c r="F1890" s="62" t="s">
        <v>12011</v>
      </c>
    </row>
    <row r="1891" spans="1:6" ht="40.5" x14ac:dyDescent="0.25">
      <c r="A1891" s="62">
        <v>101581</v>
      </c>
      <c r="B1891" s="63" t="s">
        <v>13902</v>
      </c>
      <c r="C1891" s="62" t="s">
        <v>238</v>
      </c>
      <c r="D1891" s="62" t="s">
        <v>12010</v>
      </c>
      <c r="E1891" s="64">
        <v>42.73</v>
      </c>
      <c r="F1891" s="62" t="s">
        <v>12011</v>
      </c>
    </row>
    <row r="1892" spans="1:6" ht="27" x14ac:dyDescent="0.25">
      <c r="A1892" s="62">
        <v>101582</v>
      </c>
      <c r="B1892" s="63" t="s">
        <v>13903</v>
      </c>
      <c r="C1892" s="62" t="s">
        <v>238</v>
      </c>
      <c r="D1892" s="62" t="s">
        <v>12010</v>
      </c>
      <c r="E1892" s="64">
        <v>70.89</v>
      </c>
      <c r="F1892" s="62" t="s">
        <v>12011</v>
      </c>
    </row>
    <row r="1893" spans="1:6" ht="40.5" x14ac:dyDescent="0.25">
      <c r="A1893" s="62">
        <v>101583</v>
      </c>
      <c r="B1893" s="63" t="s">
        <v>13904</v>
      </c>
      <c r="C1893" s="62" t="s">
        <v>238</v>
      </c>
      <c r="D1893" s="62" t="s">
        <v>12010</v>
      </c>
      <c r="E1893" s="64">
        <v>87.94</v>
      </c>
      <c r="F1893" s="62" t="s">
        <v>12011</v>
      </c>
    </row>
    <row r="1894" spans="1:6" ht="27" x14ac:dyDescent="0.25">
      <c r="A1894" s="62">
        <v>101584</v>
      </c>
      <c r="B1894" s="63" t="s">
        <v>13905</v>
      </c>
      <c r="C1894" s="62" t="s">
        <v>238</v>
      </c>
      <c r="D1894" s="62" t="s">
        <v>12010</v>
      </c>
      <c r="E1894" s="64">
        <v>58.31</v>
      </c>
      <c r="F1894" s="62" t="s">
        <v>12011</v>
      </c>
    </row>
    <row r="1895" spans="1:6" ht="40.5" x14ac:dyDescent="0.25">
      <c r="A1895" s="62">
        <v>101585</v>
      </c>
      <c r="B1895" s="63" t="s">
        <v>13906</v>
      </c>
      <c r="C1895" s="62" t="s">
        <v>238</v>
      </c>
      <c r="D1895" s="62" t="s">
        <v>12010</v>
      </c>
      <c r="E1895" s="64">
        <v>75.349999999999994</v>
      </c>
      <c r="F1895" s="62" t="s">
        <v>12011</v>
      </c>
    </row>
    <row r="1896" spans="1:6" ht="27" x14ac:dyDescent="0.25">
      <c r="A1896" s="62">
        <v>101586</v>
      </c>
      <c r="B1896" s="63" t="s">
        <v>13907</v>
      </c>
      <c r="C1896" s="62" t="s">
        <v>238</v>
      </c>
      <c r="D1896" s="62" t="s">
        <v>12010</v>
      </c>
      <c r="E1896" s="64">
        <v>50.49</v>
      </c>
      <c r="F1896" s="62" t="s">
        <v>12011</v>
      </c>
    </row>
    <row r="1897" spans="1:6" ht="40.5" x14ac:dyDescent="0.25">
      <c r="A1897" s="62">
        <v>101587</v>
      </c>
      <c r="B1897" s="63" t="s">
        <v>13908</v>
      </c>
      <c r="C1897" s="62" t="s">
        <v>238</v>
      </c>
      <c r="D1897" s="62" t="s">
        <v>12010</v>
      </c>
      <c r="E1897" s="64">
        <v>67.680000000000007</v>
      </c>
      <c r="F1897" s="62" t="s">
        <v>12011</v>
      </c>
    </row>
    <row r="1898" spans="1:6" ht="40.5" x14ac:dyDescent="0.25">
      <c r="A1898" s="62">
        <v>101588</v>
      </c>
      <c r="B1898" s="63" t="s">
        <v>13909</v>
      </c>
      <c r="C1898" s="62" t="s">
        <v>238</v>
      </c>
      <c r="D1898" s="62" t="s">
        <v>12010</v>
      </c>
      <c r="E1898" s="64">
        <v>96.04</v>
      </c>
      <c r="F1898" s="62" t="s">
        <v>12011</v>
      </c>
    </row>
    <row r="1899" spans="1:6" ht="40.5" x14ac:dyDescent="0.25">
      <c r="A1899" s="62">
        <v>101589</v>
      </c>
      <c r="B1899" s="63" t="s">
        <v>13910</v>
      </c>
      <c r="C1899" s="62" t="s">
        <v>238</v>
      </c>
      <c r="D1899" s="62" t="s">
        <v>12010</v>
      </c>
      <c r="E1899" s="64">
        <v>139.81</v>
      </c>
      <c r="F1899" s="62" t="s">
        <v>12011</v>
      </c>
    </row>
    <row r="1900" spans="1:6" ht="40.5" x14ac:dyDescent="0.25">
      <c r="A1900" s="62">
        <v>101590</v>
      </c>
      <c r="B1900" s="63" t="s">
        <v>13911</v>
      </c>
      <c r="C1900" s="62" t="s">
        <v>238</v>
      </c>
      <c r="D1900" s="62" t="s">
        <v>12010</v>
      </c>
      <c r="E1900" s="64">
        <v>72.75</v>
      </c>
      <c r="F1900" s="62" t="s">
        <v>12011</v>
      </c>
    </row>
    <row r="1901" spans="1:6" ht="40.5" x14ac:dyDescent="0.25">
      <c r="A1901" s="62">
        <v>101591</v>
      </c>
      <c r="B1901" s="63" t="s">
        <v>13912</v>
      </c>
      <c r="C1901" s="62" t="s">
        <v>238</v>
      </c>
      <c r="D1901" s="62" t="s">
        <v>12010</v>
      </c>
      <c r="E1901" s="64">
        <v>116.52</v>
      </c>
      <c r="F1901" s="62" t="s">
        <v>12011</v>
      </c>
    </row>
    <row r="1902" spans="1:6" ht="40.5" x14ac:dyDescent="0.25">
      <c r="A1902" s="62">
        <v>101592</v>
      </c>
      <c r="B1902" s="63" t="s">
        <v>13913</v>
      </c>
      <c r="C1902" s="62" t="s">
        <v>238</v>
      </c>
      <c r="D1902" s="62" t="s">
        <v>12010</v>
      </c>
      <c r="E1902" s="64">
        <v>51.21</v>
      </c>
      <c r="F1902" s="62" t="s">
        <v>12011</v>
      </c>
    </row>
    <row r="1903" spans="1:6" ht="40.5" x14ac:dyDescent="0.25">
      <c r="A1903" s="62">
        <v>101593</v>
      </c>
      <c r="B1903" s="63" t="s">
        <v>13914</v>
      </c>
      <c r="C1903" s="62" t="s">
        <v>238</v>
      </c>
      <c r="D1903" s="62" t="s">
        <v>12010</v>
      </c>
      <c r="E1903" s="64">
        <v>95.1</v>
      </c>
      <c r="F1903" s="62" t="s">
        <v>12011</v>
      </c>
    </row>
    <row r="1904" spans="1:6" ht="40.5" x14ac:dyDescent="0.25">
      <c r="A1904" s="62">
        <v>101600</v>
      </c>
      <c r="B1904" s="63" t="s">
        <v>13915</v>
      </c>
      <c r="C1904" s="62" t="s">
        <v>238</v>
      </c>
      <c r="D1904" s="62" t="s">
        <v>12379</v>
      </c>
      <c r="E1904" s="64">
        <v>17.96</v>
      </c>
      <c r="F1904" s="62" t="s">
        <v>12011</v>
      </c>
    </row>
    <row r="1905" spans="1:6" ht="40.5" x14ac:dyDescent="0.25">
      <c r="A1905" s="62">
        <v>101601</v>
      </c>
      <c r="B1905" s="63" t="s">
        <v>13916</v>
      </c>
      <c r="C1905" s="62" t="s">
        <v>238</v>
      </c>
      <c r="D1905" s="62" t="s">
        <v>12379</v>
      </c>
      <c r="E1905" s="64">
        <v>26.57</v>
      </c>
      <c r="F1905" s="62" t="s">
        <v>12011</v>
      </c>
    </row>
    <row r="1906" spans="1:6" ht="40.5" x14ac:dyDescent="0.25">
      <c r="A1906" s="62">
        <v>101602</v>
      </c>
      <c r="B1906" s="63" t="s">
        <v>13917</v>
      </c>
      <c r="C1906" s="62" t="s">
        <v>238</v>
      </c>
      <c r="D1906" s="62" t="s">
        <v>12379</v>
      </c>
      <c r="E1906" s="64">
        <v>13.31</v>
      </c>
      <c r="F1906" s="62" t="s">
        <v>12011</v>
      </c>
    </row>
    <row r="1907" spans="1:6" ht="40.5" x14ac:dyDescent="0.25">
      <c r="A1907" s="62">
        <v>101603</v>
      </c>
      <c r="B1907" s="63" t="s">
        <v>13918</v>
      </c>
      <c r="C1907" s="62" t="s">
        <v>238</v>
      </c>
      <c r="D1907" s="62" t="s">
        <v>12379</v>
      </c>
      <c r="E1907" s="64">
        <v>21.94</v>
      </c>
      <c r="F1907" s="62" t="s">
        <v>12011</v>
      </c>
    </row>
    <row r="1908" spans="1:6" ht="40.5" x14ac:dyDescent="0.25">
      <c r="A1908" s="62">
        <v>101604</v>
      </c>
      <c r="B1908" s="63" t="s">
        <v>13919</v>
      </c>
      <c r="C1908" s="62" t="s">
        <v>238</v>
      </c>
      <c r="D1908" s="62" t="s">
        <v>12379</v>
      </c>
      <c r="E1908" s="64">
        <v>8.7100000000000009</v>
      </c>
      <c r="F1908" s="62" t="s">
        <v>12011</v>
      </c>
    </row>
    <row r="1909" spans="1:6" ht="40.5" x14ac:dyDescent="0.25">
      <c r="A1909" s="62">
        <v>101605</v>
      </c>
      <c r="B1909" s="63" t="s">
        <v>13920</v>
      </c>
      <c r="C1909" s="62" t="s">
        <v>238</v>
      </c>
      <c r="D1909" s="62" t="s">
        <v>12379</v>
      </c>
      <c r="E1909" s="64">
        <v>17.34</v>
      </c>
      <c r="F1909" s="62" t="s">
        <v>12011</v>
      </c>
    </row>
    <row r="1910" spans="1:6" ht="54" x14ac:dyDescent="0.25">
      <c r="A1910" s="62">
        <v>90788</v>
      </c>
      <c r="B1910" s="63" t="s">
        <v>13921</v>
      </c>
      <c r="C1910" s="62" t="s">
        <v>517</v>
      </c>
      <c r="D1910" s="62" t="s">
        <v>12010</v>
      </c>
      <c r="E1910" s="64">
        <v>874.73</v>
      </c>
      <c r="F1910" s="62" t="s">
        <v>12011</v>
      </c>
    </row>
    <row r="1911" spans="1:6" ht="54" x14ac:dyDescent="0.25">
      <c r="A1911" s="62">
        <v>90789</v>
      </c>
      <c r="B1911" s="63" t="s">
        <v>13922</v>
      </c>
      <c r="C1911" s="62" t="s">
        <v>517</v>
      </c>
      <c r="D1911" s="62" t="s">
        <v>12010</v>
      </c>
      <c r="E1911" s="64">
        <v>876.57</v>
      </c>
      <c r="F1911" s="62" t="s">
        <v>12011</v>
      </c>
    </row>
    <row r="1912" spans="1:6" ht="54" x14ac:dyDescent="0.25">
      <c r="A1912" s="62">
        <v>90790</v>
      </c>
      <c r="B1912" s="63" t="s">
        <v>13923</v>
      </c>
      <c r="C1912" s="62" t="s">
        <v>517</v>
      </c>
      <c r="D1912" s="62" t="s">
        <v>12010</v>
      </c>
      <c r="E1912" s="64">
        <v>904.16</v>
      </c>
      <c r="F1912" s="62" t="s">
        <v>12011</v>
      </c>
    </row>
    <row r="1913" spans="1:6" ht="54" x14ac:dyDescent="0.25">
      <c r="A1913" s="62">
        <v>90791</v>
      </c>
      <c r="B1913" s="63" t="s">
        <v>13924</v>
      </c>
      <c r="C1913" s="62" t="s">
        <v>517</v>
      </c>
      <c r="D1913" s="62" t="s">
        <v>12010</v>
      </c>
      <c r="E1913" s="65">
        <v>1059.96</v>
      </c>
      <c r="F1913" s="62" t="s">
        <v>12011</v>
      </c>
    </row>
    <row r="1914" spans="1:6" ht="54" x14ac:dyDescent="0.25">
      <c r="A1914" s="62">
        <v>90793</v>
      </c>
      <c r="B1914" s="63" t="s">
        <v>13925</v>
      </c>
      <c r="C1914" s="62" t="s">
        <v>517</v>
      </c>
      <c r="D1914" s="62" t="s">
        <v>12010</v>
      </c>
      <c r="E1914" s="65">
        <v>1118.4100000000001</v>
      </c>
      <c r="F1914" s="62" t="s">
        <v>12011</v>
      </c>
    </row>
    <row r="1915" spans="1:6" ht="54" x14ac:dyDescent="0.25">
      <c r="A1915" s="62">
        <v>90794</v>
      </c>
      <c r="B1915" s="63" t="s">
        <v>13926</v>
      </c>
      <c r="C1915" s="62" t="s">
        <v>517</v>
      </c>
      <c r="D1915" s="62" t="s">
        <v>12010</v>
      </c>
      <c r="E1915" s="64">
        <v>752.26</v>
      </c>
      <c r="F1915" s="62" t="s">
        <v>12011</v>
      </c>
    </row>
    <row r="1916" spans="1:6" ht="54" x14ac:dyDescent="0.25">
      <c r="A1916" s="62">
        <v>90795</v>
      </c>
      <c r="B1916" s="63" t="s">
        <v>13927</v>
      </c>
      <c r="C1916" s="62" t="s">
        <v>517</v>
      </c>
      <c r="D1916" s="62" t="s">
        <v>12010</v>
      </c>
      <c r="E1916" s="64">
        <v>759.85</v>
      </c>
      <c r="F1916" s="62" t="s">
        <v>12011</v>
      </c>
    </row>
    <row r="1917" spans="1:6" ht="54" x14ac:dyDescent="0.25">
      <c r="A1917" s="62">
        <v>90796</v>
      </c>
      <c r="B1917" s="63" t="s">
        <v>13928</v>
      </c>
      <c r="C1917" s="62" t="s">
        <v>517</v>
      </c>
      <c r="D1917" s="62" t="s">
        <v>12010</v>
      </c>
      <c r="E1917" s="64">
        <v>767.43</v>
      </c>
      <c r="F1917" s="62" t="s">
        <v>12011</v>
      </c>
    </row>
    <row r="1918" spans="1:6" ht="54" x14ac:dyDescent="0.25">
      <c r="A1918" s="62">
        <v>90797</v>
      </c>
      <c r="B1918" s="63" t="s">
        <v>13929</v>
      </c>
      <c r="C1918" s="62" t="s">
        <v>517</v>
      </c>
      <c r="D1918" s="62" t="s">
        <v>12010</v>
      </c>
      <c r="E1918" s="64">
        <v>775.02</v>
      </c>
      <c r="F1918" s="62" t="s">
        <v>12011</v>
      </c>
    </row>
    <row r="1919" spans="1:6" ht="54" x14ac:dyDescent="0.25">
      <c r="A1919" s="62">
        <v>90798</v>
      </c>
      <c r="B1919" s="63" t="s">
        <v>13930</v>
      </c>
      <c r="C1919" s="62" t="s">
        <v>517</v>
      </c>
      <c r="D1919" s="62" t="s">
        <v>12010</v>
      </c>
      <c r="E1919" s="65">
        <v>1125.4100000000001</v>
      </c>
      <c r="F1919" s="62" t="s">
        <v>12011</v>
      </c>
    </row>
    <row r="1920" spans="1:6" ht="54" x14ac:dyDescent="0.25">
      <c r="A1920" s="62">
        <v>90799</v>
      </c>
      <c r="B1920" s="63" t="s">
        <v>13931</v>
      </c>
      <c r="C1920" s="62" t="s">
        <v>517</v>
      </c>
      <c r="D1920" s="62" t="s">
        <v>12010</v>
      </c>
      <c r="E1920" s="65">
        <v>1161.55</v>
      </c>
      <c r="F1920" s="62" t="s">
        <v>12011</v>
      </c>
    </row>
    <row r="1921" spans="1:6" ht="27" x14ac:dyDescent="0.25">
      <c r="A1921" s="62">
        <v>90801</v>
      </c>
      <c r="B1921" s="63" t="s">
        <v>13932</v>
      </c>
      <c r="C1921" s="62" t="s">
        <v>517</v>
      </c>
      <c r="D1921" s="62" t="s">
        <v>12010</v>
      </c>
      <c r="E1921" s="64">
        <v>335.54</v>
      </c>
      <c r="F1921" s="62" t="s">
        <v>12011</v>
      </c>
    </row>
    <row r="1922" spans="1:6" ht="27" x14ac:dyDescent="0.25">
      <c r="A1922" s="62">
        <v>90806</v>
      </c>
      <c r="B1922" s="63" t="s">
        <v>13933</v>
      </c>
      <c r="C1922" s="62" t="s">
        <v>517</v>
      </c>
      <c r="D1922" s="62" t="s">
        <v>12010</v>
      </c>
      <c r="E1922" s="64">
        <v>426.49</v>
      </c>
      <c r="F1922" s="62" t="s">
        <v>12011</v>
      </c>
    </row>
    <row r="1923" spans="1:6" ht="40.5" x14ac:dyDescent="0.25">
      <c r="A1923" s="62">
        <v>90820</v>
      </c>
      <c r="B1923" s="63" t="s">
        <v>13934</v>
      </c>
      <c r="C1923" s="62" t="s">
        <v>517</v>
      </c>
      <c r="D1923" s="62" t="s">
        <v>12010</v>
      </c>
      <c r="E1923" s="64">
        <v>363.19</v>
      </c>
      <c r="F1923" s="62" t="s">
        <v>12011</v>
      </c>
    </row>
    <row r="1924" spans="1:6" ht="40.5" x14ac:dyDescent="0.25">
      <c r="A1924" s="62">
        <v>90821</v>
      </c>
      <c r="B1924" s="63" t="s">
        <v>13935</v>
      </c>
      <c r="C1924" s="62" t="s">
        <v>517</v>
      </c>
      <c r="D1924" s="62" t="s">
        <v>12010</v>
      </c>
      <c r="E1924" s="64">
        <v>370.21</v>
      </c>
      <c r="F1924" s="62" t="s">
        <v>12011</v>
      </c>
    </row>
    <row r="1925" spans="1:6" ht="40.5" x14ac:dyDescent="0.25">
      <c r="A1925" s="62">
        <v>90822</v>
      </c>
      <c r="B1925" s="63" t="s">
        <v>13936</v>
      </c>
      <c r="C1925" s="62" t="s">
        <v>517</v>
      </c>
      <c r="D1925" s="62" t="s">
        <v>12010</v>
      </c>
      <c r="E1925" s="64">
        <v>395.32</v>
      </c>
      <c r="F1925" s="62" t="s">
        <v>12011</v>
      </c>
    </row>
    <row r="1926" spans="1:6" ht="40.5" x14ac:dyDescent="0.25">
      <c r="A1926" s="62">
        <v>90823</v>
      </c>
      <c r="B1926" s="63" t="s">
        <v>13937</v>
      </c>
      <c r="C1926" s="62" t="s">
        <v>517</v>
      </c>
      <c r="D1926" s="62" t="s">
        <v>12010</v>
      </c>
      <c r="E1926" s="64">
        <v>480.02</v>
      </c>
      <c r="F1926" s="62" t="s">
        <v>12011</v>
      </c>
    </row>
    <row r="1927" spans="1:6" ht="40.5" x14ac:dyDescent="0.25">
      <c r="A1927" s="62">
        <v>90824</v>
      </c>
      <c r="B1927" s="63" t="s">
        <v>13938</v>
      </c>
      <c r="C1927" s="62" t="s">
        <v>517</v>
      </c>
      <c r="D1927" s="62" t="s">
        <v>12010</v>
      </c>
      <c r="E1927" s="64">
        <v>675.49</v>
      </c>
      <c r="F1927" s="62" t="s">
        <v>12011</v>
      </c>
    </row>
    <row r="1928" spans="1:6" ht="40.5" x14ac:dyDescent="0.25">
      <c r="A1928" s="62">
        <v>90825</v>
      </c>
      <c r="B1928" s="63" t="s">
        <v>13939</v>
      </c>
      <c r="C1928" s="62" t="s">
        <v>517</v>
      </c>
      <c r="D1928" s="62" t="s">
        <v>12010</v>
      </c>
      <c r="E1928" s="64">
        <v>749.42</v>
      </c>
      <c r="F1928" s="62" t="s">
        <v>12011</v>
      </c>
    </row>
    <row r="1929" spans="1:6" ht="40.5" x14ac:dyDescent="0.25">
      <c r="A1929" s="62">
        <v>90830</v>
      </c>
      <c r="B1929" s="63" t="s">
        <v>13940</v>
      </c>
      <c r="C1929" s="62" t="s">
        <v>517</v>
      </c>
      <c r="D1929" s="62" t="s">
        <v>12010</v>
      </c>
      <c r="E1929" s="64">
        <v>195.59</v>
      </c>
      <c r="F1929" s="62" t="s">
        <v>12011</v>
      </c>
    </row>
    <row r="1930" spans="1:6" ht="40.5" x14ac:dyDescent="0.25">
      <c r="A1930" s="62">
        <v>90831</v>
      </c>
      <c r="B1930" s="63" t="s">
        <v>13941</v>
      </c>
      <c r="C1930" s="62" t="s">
        <v>517</v>
      </c>
      <c r="D1930" s="62" t="s">
        <v>12010</v>
      </c>
      <c r="E1930" s="64">
        <v>171.83</v>
      </c>
      <c r="F1930" s="62" t="s">
        <v>12011</v>
      </c>
    </row>
    <row r="1931" spans="1:6" ht="67.5" x14ac:dyDescent="0.25">
      <c r="A1931" s="62">
        <v>90841</v>
      </c>
      <c r="B1931" s="63" t="s">
        <v>13942</v>
      </c>
      <c r="C1931" s="62" t="s">
        <v>517</v>
      </c>
      <c r="D1931" s="62" t="s">
        <v>12010</v>
      </c>
      <c r="E1931" s="65">
        <v>1080.93</v>
      </c>
      <c r="F1931" s="62" t="s">
        <v>12011</v>
      </c>
    </row>
    <row r="1932" spans="1:6" ht="67.5" x14ac:dyDescent="0.25">
      <c r="A1932" s="62">
        <v>90842</v>
      </c>
      <c r="B1932" s="63" t="s">
        <v>13943</v>
      </c>
      <c r="C1932" s="62" t="s">
        <v>517</v>
      </c>
      <c r="D1932" s="62" t="s">
        <v>12010</v>
      </c>
      <c r="E1932" s="65">
        <v>1090.44</v>
      </c>
      <c r="F1932" s="62" t="s">
        <v>12011</v>
      </c>
    </row>
    <row r="1933" spans="1:6" ht="67.5" x14ac:dyDescent="0.25">
      <c r="A1933" s="62">
        <v>90843</v>
      </c>
      <c r="B1933" s="63" t="s">
        <v>13944</v>
      </c>
      <c r="C1933" s="62" t="s">
        <v>517</v>
      </c>
      <c r="D1933" s="62" t="s">
        <v>12010</v>
      </c>
      <c r="E1933" s="65">
        <v>1141.8</v>
      </c>
      <c r="F1933" s="62" t="s">
        <v>12011</v>
      </c>
    </row>
    <row r="1934" spans="1:6" ht="67.5" x14ac:dyDescent="0.25">
      <c r="A1934" s="62">
        <v>90844</v>
      </c>
      <c r="B1934" s="63" t="s">
        <v>13945</v>
      </c>
      <c r="C1934" s="62" t="s">
        <v>517</v>
      </c>
      <c r="D1934" s="62" t="s">
        <v>12010</v>
      </c>
      <c r="E1934" s="65">
        <v>1228.98</v>
      </c>
      <c r="F1934" s="62" t="s">
        <v>12011</v>
      </c>
    </row>
    <row r="1935" spans="1:6" ht="67.5" x14ac:dyDescent="0.25">
      <c r="A1935" s="62">
        <v>90845</v>
      </c>
      <c r="B1935" s="63" t="s">
        <v>13946</v>
      </c>
      <c r="C1935" s="62" t="s">
        <v>517</v>
      </c>
      <c r="D1935" s="62" t="s">
        <v>12010</v>
      </c>
      <c r="E1935" s="65">
        <v>1421.97</v>
      </c>
      <c r="F1935" s="62" t="s">
        <v>12011</v>
      </c>
    </row>
    <row r="1936" spans="1:6" ht="67.5" x14ac:dyDescent="0.25">
      <c r="A1936" s="62">
        <v>90846</v>
      </c>
      <c r="B1936" s="63" t="s">
        <v>13947</v>
      </c>
      <c r="C1936" s="62" t="s">
        <v>517</v>
      </c>
      <c r="D1936" s="62" t="s">
        <v>12010</v>
      </c>
      <c r="E1936" s="65">
        <v>1498.38</v>
      </c>
      <c r="F1936" s="62" t="s">
        <v>12011</v>
      </c>
    </row>
    <row r="1937" spans="1:6" ht="54" x14ac:dyDescent="0.25">
      <c r="A1937" s="62">
        <v>90847</v>
      </c>
      <c r="B1937" s="63" t="s">
        <v>13948</v>
      </c>
      <c r="C1937" s="62" t="s">
        <v>517</v>
      </c>
      <c r="D1937" s="62" t="s">
        <v>12010</v>
      </c>
      <c r="E1937" s="64">
        <v>909.1</v>
      </c>
      <c r="F1937" s="62" t="s">
        <v>12011</v>
      </c>
    </row>
    <row r="1938" spans="1:6" ht="54" x14ac:dyDescent="0.25">
      <c r="A1938" s="62">
        <v>90848</v>
      </c>
      <c r="B1938" s="63" t="s">
        <v>13949</v>
      </c>
      <c r="C1938" s="62" t="s">
        <v>517</v>
      </c>
      <c r="D1938" s="62" t="s">
        <v>12010</v>
      </c>
      <c r="E1938" s="64">
        <v>918.61</v>
      </c>
      <c r="F1938" s="62" t="s">
        <v>12011</v>
      </c>
    </row>
    <row r="1939" spans="1:6" ht="54" x14ac:dyDescent="0.25">
      <c r="A1939" s="62">
        <v>90849</v>
      </c>
      <c r="B1939" s="63" t="s">
        <v>13950</v>
      </c>
      <c r="C1939" s="62" t="s">
        <v>517</v>
      </c>
      <c r="D1939" s="62" t="s">
        <v>12010</v>
      </c>
      <c r="E1939" s="64">
        <v>946.21</v>
      </c>
      <c r="F1939" s="62" t="s">
        <v>12011</v>
      </c>
    </row>
    <row r="1940" spans="1:6" ht="54" x14ac:dyDescent="0.25">
      <c r="A1940" s="62">
        <v>90850</v>
      </c>
      <c r="B1940" s="63" t="s">
        <v>13951</v>
      </c>
      <c r="C1940" s="62" t="s">
        <v>517</v>
      </c>
      <c r="D1940" s="62" t="s">
        <v>12010</v>
      </c>
      <c r="E1940" s="65">
        <v>1033.3900000000001</v>
      </c>
      <c r="F1940" s="62" t="s">
        <v>12011</v>
      </c>
    </row>
    <row r="1941" spans="1:6" ht="67.5" x14ac:dyDescent="0.25">
      <c r="A1941" s="62">
        <v>90851</v>
      </c>
      <c r="B1941" s="63" t="s">
        <v>13952</v>
      </c>
      <c r="C1941" s="62" t="s">
        <v>517</v>
      </c>
      <c r="D1941" s="62" t="s">
        <v>12010</v>
      </c>
      <c r="E1941" s="65">
        <v>1226.3800000000001</v>
      </c>
      <c r="F1941" s="62" t="s">
        <v>12011</v>
      </c>
    </row>
    <row r="1942" spans="1:6" ht="67.5" x14ac:dyDescent="0.25">
      <c r="A1942" s="62">
        <v>90852</v>
      </c>
      <c r="B1942" s="63" t="s">
        <v>13953</v>
      </c>
      <c r="C1942" s="62" t="s">
        <v>517</v>
      </c>
      <c r="D1942" s="62" t="s">
        <v>12010</v>
      </c>
      <c r="E1942" s="65">
        <v>1302.79</v>
      </c>
      <c r="F1942" s="62" t="s">
        <v>12011</v>
      </c>
    </row>
    <row r="1943" spans="1:6" ht="40.5" x14ac:dyDescent="0.25">
      <c r="A1943" s="62">
        <v>91009</v>
      </c>
      <c r="B1943" s="63" t="s">
        <v>13954</v>
      </c>
      <c r="C1943" s="62" t="s">
        <v>517</v>
      </c>
      <c r="D1943" s="62" t="s">
        <v>12010</v>
      </c>
      <c r="E1943" s="64">
        <v>375.12</v>
      </c>
      <c r="F1943" s="62" t="s">
        <v>12011</v>
      </c>
    </row>
    <row r="1944" spans="1:6" ht="40.5" x14ac:dyDescent="0.25">
      <c r="A1944" s="62">
        <v>91010</v>
      </c>
      <c r="B1944" s="63" t="s">
        <v>13955</v>
      </c>
      <c r="C1944" s="62" t="s">
        <v>517</v>
      </c>
      <c r="D1944" s="62" t="s">
        <v>12010</v>
      </c>
      <c r="E1944" s="64">
        <v>382.7</v>
      </c>
      <c r="F1944" s="62" t="s">
        <v>12011</v>
      </c>
    </row>
    <row r="1945" spans="1:6" ht="40.5" x14ac:dyDescent="0.25">
      <c r="A1945" s="62">
        <v>91011</v>
      </c>
      <c r="B1945" s="63" t="s">
        <v>13956</v>
      </c>
      <c r="C1945" s="62" t="s">
        <v>517</v>
      </c>
      <c r="D1945" s="62" t="s">
        <v>12010</v>
      </c>
      <c r="E1945" s="64">
        <v>443.74</v>
      </c>
      <c r="F1945" s="62" t="s">
        <v>12011</v>
      </c>
    </row>
    <row r="1946" spans="1:6" ht="40.5" x14ac:dyDescent="0.25">
      <c r="A1946" s="62">
        <v>91012</v>
      </c>
      <c r="B1946" s="63" t="s">
        <v>13957</v>
      </c>
      <c r="C1946" s="62" t="s">
        <v>517</v>
      </c>
      <c r="D1946" s="62" t="s">
        <v>12010</v>
      </c>
      <c r="E1946" s="64">
        <v>490.58</v>
      </c>
      <c r="F1946" s="62" t="s">
        <v>12011</v>
      </c>
    </row>
    <row r="1947" spans="1:6" ht="54" x14ac:dyDescent="0.25">
      <c r="A1947" s="62">
        <v>91013</v>
      </c>
      <c r="B1947" s="63" t="s">
        <v>13958</v>
      </c>
      <c r="C1947" s="62" t="s">
        <v>517</v>
      </c>
      <c r="D1947" s="62" t="s">
        <v>12010</v>
      </c>
      <c r="E1947" s="64">
        <v>921.03</v>
      </c>
      <c r="F1947" s="62" t="s">
        <v>12011</v>
      </c>
    </row>
    <row r="1948" spans="1:6" ht="54" x14ac:dyDescent="0.25">
      <c r="A1948" s="62">
        <v>91014</v>
      </c>
      <c r="B1948" s="63" t="s">
        <v>13959</v>
      </c>
      <c r="C1948" s="62" t="s">
        <v>517</v>
      </c>
      <c r="D1948" s="62" t="s">
        <v>12010</v>
      </c>
      <c r="E1948" s="64">
        <v>931.1</v>
      </c>
      <c r="F1948" s="62" t="s">
        <v>12011</v>
      </c>
    </row>
    <row r="1949" spans="1:6" ht="54" x14ac:dyDescent="0.25">
      <c r="A1949" s="62">
        <v>91015</v>
      </c>
      <c r="B1949" s="63" t="s">
        <v>13960</v>
      </c>
      <c r="C1949" s="62" t="s">
        <v>517</v>
      </c>
      <c r="D1949" s="62" t="s">
        <v>12010</v>
      </c>
      <c r="E1949" s="64">
        <v>994.63</v>
      </c>
      <c r="F1949" s="62" t="s">
        <v>12011</v>
      </c>
    </row>
    <row r="1950" spans="1:6" ht="54" x14ac:dyDescent="0.25">
      <c r="A1950" s="62">
        <v>91016</v>
      </c>
      <c r="B1950" s="63" t="s">
        <v>13961</v>
      </c>
      <c r="C1950" s="62" t="s">
        <v>517</v>
      </c>
      <c r="D1950" s="62" t="s">
        <v>12010</v>
      </c>
      <c r="E1950" s="65">
        <v>1043.95</v>
      </c>
      <c r="F1950" s="62" t="s">
        <v>12011</v>
      </c>
    </row>
    <row r="1951" spans="1:6" ht="27" x14ac:dyDescent="0.25">
      <c r="A1951" s="62">
        <v>91287</v>
      </c>
      <c r="B1951" s="63" t="s">
        <v>13962</v>
      </c>
      <c r="C1951" s="62" t="s">
        <v>517</v>
      </c>
      <c r="D1951" s="62" t="s">
        <v>12010</v>
      </c>
      <c r="E1951" s="64">
        <v>248.41</v>
      </c>
      <c r="F1951" s="62" t="s">
        <v>12011</v>
      </c>
    </row>
    <row r="1952" spans="1:6" ht="27" x14ac:dyDescent="0.25">
      <c r="A1952" s="62">
        <v>91292</v>
      </c>
      <c r="B1952" s="63" t="s">
        <v>13963</v>
      </c>
      <c r="C1952" s="62" t="s">
        <v>517</v>
      </c>
      <c r="D1952" s="62" t="s">
        <v>12010</v>
      </c>
      <c r="E1952" s="64">
        <v>339.36</v>
      </c>
      <c r="F1952" s="62" t="s">
        <v>12011</v>
      </c>
    </row>
    <row r="1953" spans="1:6" ht="40.5" x14ac:dyDescent="0.25">
      <c r="A1953" s="62">
        <v>91295</v>
      </c>
      <c r="B1953" s="63" t="s">
        <v>13964</v>
      </c>
      <c r="C1953" s="62" t="s">
        <v>517</v>
      </c>
      <c r="D1953" s="62" t="s">
        <v>12010</v>
      </c>
      <c r="E1953" s="64">
        <v>385.44</v>
      </c>
      <c r="F1953" s="62" t="s">
        <v>12011</v>
      </c>
    </row>
    <row r="1954" spans="1:6" ht="40.5" x14ac:dyDescent="0.25">
      <c r="A1954" s="62">
        <v>91296</v>
      </c>
      <c r="B1954" s="63" t="s">
        <v>13965</v>
      </c>
      <c r="C1954" s="62" t="s">
        <v>517</v>
      </c>
      <c r="D1954" s="62" t="s">
        <v>12010</v>
      </c>
      <c r="E1954" s="64">
        <v>411.55</v>
      </c>
      <c r="F1954" s="62" t="s">
        <v>12011</v>
      </c>
    </row>
    <row r="1955" spans="1:6" ht="40.5" x14ac:dyDescent="0.25">
      <c r="A1955" s="62">
        <v>91297</v>
      </c>
      <c r="B1955" s="63" t="s">
        <v>13966</v>
      </c>
      <c r="C1955" s="62" t="s">
        <v>517</v>
      </c>
      <c r="D1955" s="62" t="s">
        <v>12010</v>
      </c>
      <c r="E1955" s="64">
        <v>450.62</v>
      </c>
      <c r="F1955" s="62" t="s">
        <v>12011</v>
      </c>
    </row>
    <row r="1956" spans="1:6" ht="27" x14ac:dyDescent="0.25">
      <c r="A1956" s="62">
        <v>91298</v>
      </c>
      <c r="B1956" s="63" t="s">
        <v>13967</v>
      </c>
      <c r="C1956" s="62" t="s">
        <v>517</v>
      </c>
      <c r="D1956" s="62" t="s">
        <v>12010</v>
      </c>
      <c r="E1956" s="64">
        <v>749.79</v>
      </c>
      <c r="F1956" s="62" t="s">
        <v>12011</v>
      </c>
    </row>
    <row r="1957" spans="1:6" ht="40.5" x14ac:dyDescent="0.25">
      <c r="A1957" s="62">
        <v>91299</v>
      </c>
      <c r="B1957" s="63" t="s">
        <v>13968</v>
      </c>
      <c r="C1957" s="62" t="s">
        <v>517</v>
      </c>
      <c r="D1957" s="62" t="s">
        <v>12010</v>
      </c>
      <c r="E1957" s="65">
        <v>1033.1600000000001</v>
      </c>
      <c r="F1957" s="62" t="s">
        <v>12011</v>
      </c>
    </row>
    <row r="1958" spans="1:6" ht="40.5" x14ac:dyDescent="0.25">
      <c r="A1958" s="62">
        <v>91304</v>
      </c>
      <c r="B1958" s="63" t="s">
        <v>13969</v>
      </c>
      <c r="C1958" s="62" t="s">
        <v>517</v>
      </c>
      <c r="D1958" s="62" t="s">
        <v>12010</v>
      </c>
      <c r="E1958" s="64">
        <v>117.87</v>
      </c>
      <c r="F1958" s="62" t="s">
        <v>12011</v>
      </c>
    </row>
    <row r="1959" spans="1:6" ht="40.5" x14ac:dyDescent="0.25">
      <c r="A1959" s="62">
        <v>91305</v>
      </c>
      <c r="B1959" s="63" t="s">
        <v>13970</v>
      </c>
      <c r="C1959" s="62" t="s">
        <v>517</v>
      </c>
      <c r="D1959" s="62" t="s">
        <v>12010</v>
      </c>
      <c r="E1959" s="64">
        <v>118.36</v>
      </c>
      <c r="F1959" s="62" t="s">
        <v>12011</v>
      </c>
    </row>
    <row r="1960" spans="1:6" ht="40.5" x14ac:dyDescent="0.25">
      <c r="A1960" s="62">
        <v>91306</v>
      </c>
      <c r="B1960" s="63" t="s">
        <v>13971</v>
      </c>
      <c r="C1960" s="62" t="s">
        <v>517</v>
      </c>
      <c r="D1960" s="62" t="s">
        <v>12010</v>
      </c>
      <c r="E1960" s="64">
        <v>171.83</v>
      </c>
      <c r="F1960" s="62" t="s">
        <v>12011</v>
      </c>
    </row>
    <row r="1961" spans="1:6" ht="40.5" x14ac:dyDescent="0.25">
      <c r="A1961" s="62">
        <v>91307</v>
      </c>
      <c r="B1961" s="63" t="s">
        <v>13972</v>
      </c>
      <c r="C1961" s="62" t="s">
        <v>517</v>
      </c>
      <c r="D1961" s="62" t="s">
        <v>12010</v>
      </c>
      <c r="E1961" s="64">
        <v>100.32</v>
      </c>
      <c r="F1961" s="62" t="s">
        <v>12011</v>
      </c>
    </row>
    <row r="1962" spans="1:6" ht="67.5" x14ac:dyDescent="0.25">
      <c r="A1962" s="62">
        <v>91312</v>
      </c>
      <c r="B1962" s="63" t="s">
        <v>13973</v>
      </c>
      <c r="C1962" s="62" t="s">
        <v>517</v>
      </c>
      <c r="D1962" s="62" t="s">
        <v>12010</v>
      </c>
      <c r="E1962" s="64">
        <v>902.7</v>
      </c>
      <c r="F1962" s="62" t="s">
        <v>12011</v>
      </c>
    </row>
    <row r="1963" spans="1:6" ht="67.5" x14ac:dyDescent="0.25">
      <c r="A1963" s="62">
        <v>91313</v>
      </c>
      <c r="B1963" s="63" t="s">
        <v>13974</v>
      </c>
      <c r="C1963" s="62" t="s">
        <v>517</v>
      </c>
      <c r="D1963" s="62" t="s">
        <v>12010</v>
      </c>
      <c r="E1963" s="64">
        <v>893.38</v>
      </c>
      <c r="F1963" s="62" t="s">
        <v>12011</v>
      </c>
    </row>
    <row r="1964" spans="1:6" ht="67.5" x14ac:dyDescent="0.25">
      <c r="A1964" s="62">
        <v>91314</v>
      </c>
      <c r="B1964" s="63" t="s">
        <v>13975</v>
      </c>
      <c r="C1964" s="62" t="s">
        <v>517</v>
      </c>
      <c r="D1964" s="62" t="s">
        <v>12010</v>
      </c>
      <c r="E1964" s="64">
        <v>937.75</v>
      </c>
      <c r="F1964" s="62" t="s">
        <v>12011</v>
      </c>
    </row>
    <row r="1965" spans="1:6" ht="67.5" x14ac:dyDescent="0.25">
      <c r="A1965" s="62">
        <v>91315</v>
      </c>
      <c r="B1965" s="63" t="s">
        <v>13976</v>
      </c>
      <c r="C1965" s="62" t="s">
        <v>517</v>
      </c>
      <c r="D1965" s="62" t="s">
        <v>12010</v>
      </c>
      <c r="E1965" s="65">
        <v>1024.1500000000001</v>
      </c>
      <c r="F1965" s="62" t="s">
        <v>12011</v>
      </c>
    </row>
    <row r="1966" spans="1:6" ht="67.5" x14ac:dyDescent="0.25">
      <c r="A1966" s="62">
        <v>91316</v>
      </c>
      <c r="B1966" s="63" t="s">
        <v>13977</v>
      </c>
      <c r="C1966" s="62" t="s">
        <v>517</v>
      </c>
      <c r="D1966" s="62" t="s">
        <v>12010</v>
      </c>
      <c r="E1966" s="65">
        <v>1217.92</v>
      </c>
      <c r="F1966" s="62" t="s">
        <v>12011</v>
      </c>
    </row>
    <row r="1967" spans="1:6" ht="67.5" x14ac:dyDescent="0.25">
      <c r="A1967" s="62">
        <v>91317</v>
      </c>
      <c r="B1967" s="63" t="s">
        <v>13978</v>
      </c>
      <c r="C1967" s="62" t="s">
        <v>517</v>
      </c>
      <c r="D1967" s="62" t="s">
        <v>12010</v>
      </c>
      <c r="E1967" s="65">
        <v>1293.55</v>
      </c>
      <c r="F1967" s="62" t="s">
        <v>12011</v>
      </c>
    </row>
    <row r="1968" spans="1:6" ht="54" x14ac:dyDescent="0.25">
      <c r="A1968" s="62">
        <v>91318</v>
      </c>
      <c r="B1968" s="63" t="s">
        <v>13979</v>
      </c>
      <c r="C1968" s="62" t="s">
        <v>517</v>
      </c>
      <c r="D1968" s="62" t="s">
        <v>12010</v>
      </c>
      <c r="E1968" s="64">
        <v>784.34</v>
      </c>
      <c r="F1968" s="62" t="s">
        <v>12011</v>
      </c>
    </row>
    <row r="1969" spans="1:6" ht="54" x14ac:dyDescent="0.25">
      <c r="A1969" s="62">
        <v>91319</v>
      </c>
      <c r="B1969" s="63" t="s">
        <v>13980</v>
      </c>
      <c r="C1969" s="62" t="s">
        <v>517</v>
      </c>
      <c r="D1969" s="62" t="s">
        <v>12010</v>
      </c>
      <c r="E1969" s="64">
        <v>793.06</v>
      </c>
      <c r="F1969" s="62" t="s">
        <v>12011</v>
      </c>
    </row>
    <row r="1970" spans="1:6" ht="54" x14ac:dyDescent="0.25">
      <c r="A1970" s="62">
        <v>91320</v>
      </c>
      <c r="B1970" s="63" t="s">
        <v>13981</v>
      </c>
      <c r="C1970" s="62" t="s">
        <v>517</v>
      </c>
      <c r="D1970" s="62" t="s">
        <v>12010</v>
      </c>
      <c r="E1970" s="64">
        <v>819.88</v>
      </c>
      <c r="F1970" s="62" t="s">
        <v>12011</v>
      </c>
    </row>
    <row r="1971" spans="1:6" ht="54" x14ac:dyDescent="0.25">
      <c r="A1971" s="62">
        <v>91321</v>
      </c>
      <c r="B1971" s="63" t="s">
        <v>13982</v>
      </c>
      <c r="C1971" s="62" t="s">
        <v>517</v>
      </c>
      <c r="D1971" s="62" t="s">
        <v>12010</v>
      </c>
      <c r="E1971" s="64">
        <v>906.28</v>
      </c>
      <c r="F1971" s="62" t="s">
        <v>12011</v>
      </c>
    </row>
    <row r="1972" spans="1:6" ht="67.5" x14ac:dyDescent="0.25">
      <c r="A1972" s="62">
        <v>91322</v>
      </c>
      <c r="B1972" s="63" t="s">
        <v>13983</v>
      </c>
      <c r="C1972" s="62" t="s">
        <v>517</v>
      </c>
      <c r="D1972" s="62" t="s">
        <v>12010</v>
      </c>
      <c r="E1972" s="65">
        <v>1100.05</v>
      </c>
      <c r="F1972" s="62" t="s">
        <v>12011</v>
      </c>
    </row>
    <row r="1973" spans="1:6" ht="67.5" x14ac:dyDescent="0.25">
      <c r="A1973" s="62">
        <v>91323</v>
      </c>
      <c r="B1973" s="63" t="s">
        <v>13984</v>
      </c>
      <c r="C1973" s="62" t="s">
        <v>517</v>
      </c>
      <c r="D1973" s="62" t="s">
        <v>12010</v>
      </c>
      <c r="E1973" s="65">
        <v>1175.68</v>
      </c>
      <c r="F1973" s="62" t="s">
        <v>12011</v>
      </c>
    </row>
    <row r="1974" spans="1:6" ht="54" x14ac:dyDescent="0.25">
      <c r="A1974" s="62">
        <v>91324</v>
      </c>
      <c r="B1974" s="63" t="s">
        <v>13985</v>
      </c>
      <c r="C1974" s="62" t="s">
        <v>517</v>
      </c>
      <c r="D1974" s="62" t="s">
        <v>12010</v>
      </c>
      <c r="E1974" s="64">
        <v>796.27</v>
      </c>
      <c r="F1974" s="62" t="s">
        <v>12011</v>
      </c>
    </row>
    <row r="1975" spans="1:6" ht="54" x14ac:dyDescent="0.25">
      <c r="A1975" s="62">
        <v>91325</v>
      </c>
      <c r="B1975" s="63" t="s">
        <v>13986</v>
      </c>
      <c r="C1975" s="62" t="s">
        <v>517</v>
      </c>
      <c r="D1975" s="62" t="s">
        <v>12010</v>
      </c>
      <c r="E1975" s="64">
        <v>805.55</v>
      </c>
      <c r="F1975" s="62" t="s">
        <v>12011</v>
      </c>
    </row>
    <row r="1976" spans="1:6" ht="54" x14ac:dyDescent="0.25">
      <c r="A1976" s="62">
        <v>91326</v>
      </c>
      <c r="B1976" s="63" t="s">
        <v>13987</v>
      </c>
      <c r="C1976" s="62" t="s">
        <v>517</v>
      </c>
      <c r="D1976" s="62" t="s">
        <v>12010</v>
      </c>
      <c r="E1976" s="64">
        <v>868.3</v>
      </c>
      <c r="F1976" s="62" t="s">
        <v>12011</v>
      </c>
    </row>
    <row r="1977" spans="1:6" ht="54" x14ac:dyDescent="0.25">
      <c r="A1977" s="62">
        <v>91327</v>
      </c>
      <c r="B1977" s="63" t="s">
        <v>13988</v>
      </c>
      <c r="C1977" s="62" t="s">
        <v>517</v>
      </c>
      <c r="D1977" s="62" t="s">
        <v>12010</v>
      </c>
      <c r="E1977" s="64">
        <v>916.84</v>
      </c>
      <c r="F1977" s="62" t="s">
        <v>12011</v>
      </c>
    </row>
    <row r="1978" spans="1:6" ht="54" x14ac:dyDescent="0.25">
      <c r="A1978" s="62">
        <v>91328</v>
      </c>
      <c r="B1978" s="63" t="s">
        <v>13989</v>
      </c>
      <c r="C1978" s="62" t="s">
        <v>517</v>
      </c>
      <c r="D1978" s="62" t="s">
        <v>12010</v>
      </c>
      <c r="E1978" s="64">
        <v>931.35</v>
      </c>
      <c r="F1978" s="62" t="s">
        <v>12011</v>
      </c>
    </row>
    <row r="1979" spans="1:6" ht="54" x14ac:dyDescent="0.25">
      <c r="A1979" s="62">
        <v>91329</v>
      </c>
      <c r="B1979" s="63" t="s">
        <v>13990</v>
      </c>
      <c r="C1979" s="62" t="s">
        <v>517</v>
      </c>
      <c r="D1979" s="62" t="s">
        <v>12010</v>
      </c>
      <c r="E1979" s="64">
        <v>806.59</v>
      </c>
      <c r="F1979" s="62" t="s">
        <v>12011</v>
      </c>
    </row>
    <row r="1980" spans="1:6" ht="54" x14ac:dyDescent="0.25">
      <c r="A1980" s="62">
        <v>91330</v>
      </c>
      <c r="B1980" s="63" t="s">
        <v>13991</v>
      </c>
      <c r="C1980" s="62" t="s">
        <v>517</v>
      </c>
      <c r="D1980" s="62" t="s">
        <v>12010</v>
      </c>
      <c r="E1980" s="64">
        <v>959.95</v>
      </c>
      <c r="F1980" s="62" t="s">
        <v>12011</v>
      </c>
    </row>
    <row r="1981" spans="1:6" ht="54" x14ac:dyDescent="0.25">
      <c r="A1981" s="62">
        <v>91331</v>
      </c>
      <c r="B1981" s="63" t="s">
        <v>13992</v>
      </c>
      <c r="C1981" s="62" t="s">
        <v>517</v>
      </c>
      <c r="D1981" s="62" t="s">
        <v>12010</v>
      </c>
      <c r="E1981" s="64">
        <v>834.4</v>
      </c>
      <c r="F1981" s="62" t="s">
        <v>12011</v>
      </c>
    </row>
    <row r="1982" spans="1:6" ht="54" x14ac:dyDescent="0.25">
      <c r="A1982" s="62">
        <v>91332</v>
      </c>
      <c r="B1982" s="63" t="s">
        <v>13993</v>
      </c>
      <c r="C1982" s="62" t="s">
        <v>517</v>
      </c>
      <c r="D1982" s="62" t="s">
        <v>12010</v>
      </c>
      <c r="E1982" s="65">
        <v>1001.51</v>
      </c>
      <c r="F1982" s="62" t="s">
        <v>12011</v>
      </c>
    </row>
    <row r="1983" spans="1:6" ht="54" x14ac:dyDescent="0.25">
      <c r="A1983" s="62">
        <v>91333</v>
      </c>
      <c r="B1983" s="63" t="s">
        <v>13994</v>
      </c>
      <c r="C1983" s="62" t="s">
        <v>517</v>
      </c>
      <c r="D1983" s="62" t="s">
        <v>12010</v>
      </c>
      <c r="E1983" s="64">
        <v>875.18</v>
      </c>
      <c r="F1983" s="62" t="s">
        <v>12011</v>
      </c>
    </row>
    <row r="1984" spans="1:6" ht="54" x14ac:dyDescent="0.25">
      <c r="A1984" s="62">
        <v>91334</v>
      </c>
      <c r="B1984" s="63" t="s">
        <v>13995</v>
      </c>
      <c r="C1984" s="62" t="s">
        <v>517</v>
      </c>
      <c r="D1984" s="62" t="s">
        <v>12010</v>
      </c>
      <c r="E1984" s="65">
        <v>1300.68</v>
      </c>
      <c r="F1984" s="62" t="s">
        <v>12011</v>
      </c>
    </row>
    <row r="1985" spans="1:6" ht="54" x14ac:dyDescent="0.25">
      <c r="A1985" s="62">
        <v>91335</v>
      </c>
      <c r="B1985" s="63" t="s">
        <v>13996</v>
      </c>
      <c r="C1985" s="62" t="s">
        <v>517</v>
      </c>
      <c r="D1985" s="62" t="s">
        <v>12010</v>
      </c>
      <c r="E1985" s="65">
        <v>1174.3499999999999</v>
      </c>
      <c r="F1985" s="62" t="s">
        <v>12011</v>
      </c>
    </row>
    <row r="1986" spans="1:6" ht="67.5" x14ac:dyDescent="0.25">
      <c r="A1986" s="62">
        <v>91336</v>
      </c>
      <c r="B1986" s="63" t="s">
        <v>13997</v>
      </c>
      <c r="C1986" s="62" t="s">
        <v>517</v>
      </c>
      <c r="D1986" s="62" t="s">
        <v>12010</v>
      </c>
      <c r="E1986" s="65">
        <v>1584.05</v>
      </c>
      <c r="F1986" s="62" t="s">
        <v>12011</v>
      </c>
    </row>
    <row r="1987" spans="1:6" ht="67.5" x14ac:dyDescent="0.25">
      <c r="A1987" s="62">
        <v>91337</v>
      </c>
      <c r="B1987" s="63" t="s">
        <v>13998</v>
      </c>
      <c r="C1987" s="62" t="s">
        <v>517</v>
      </c>
      <c r="D1987" s="62" t="s">
        <v>12010</v>
      </c>
      <c r="E1987" s="65">
        <v>1457.72</v>
      </c>
      <c r="F1987" s="62" t="s">
        <v>12011</v>
      </c>
    </row>
    <row r="1988" spans="1:6" ht="27" x14ac:dyDescent="0.25">
      <c r="A1988" s="62">
        <v>100659</v>
      </c>
      <c r="B1988" s="63" t="s">
        <v>13999</v>
      </c>
      <c r="C1988" s="62" t="s">
        <v>74</v>
      </c>
      <c r="D1988" s="62" t="s">
        <v>12010</v>
      </c>
      <c r="E1988" s="64">
        <v>12.44</v>
      </c>
      <c r="F1988" s="62" t="s">
        <v>12011</v>
      </c>
    </row>
    <row r="1989" spans="1:6" ht="27" x14ac:dyDescent="0.25">
      <c r="A1989" s="62">
        <v>100660</v>
      </c>
      <c r="B1989" s="63" t="s">
        <v>14000</v>
      </c>
      <c r="C1989" s="62" t="s">
        <v>74</v>
      </c>
      <c r="D1989" s="62" t="s">
        <v>12010</v>
      </c>
      <c r="E1989" s="64">
        <v>8.52</v>
      </c>
      <c r="F1989" s="62" t="s">
        <v>12011</v>
      </c>
    </row>
    <row r="1990" spans="1:6" ht="54" x14ac:dyDescent="0.25">
      <c r="A1990" s="62">
        <v>100675</v>
      </c>
      <c r="B1990" s="63" t="s">
        <v>14001</v>
      </c>
      <c r="C1990" s="62" t="s">
        <v>517</v>
      </c>
      <c r="D1990" s="62" t="s">
        <v>12010</v>
      </c>
      <c r="E1990" s="64">
        <v>996.2</v>
      </c>
      <c r="F1990" s="62" t="s">
        <v>12011</v>
      </c>
    </row>
    <row r="1991" spans="1:6" ht="27" x14ac:dyDescent="0.25">
      <c r="A1991" s="62">
        <v>100676</v>
      </c>
      <c r="B1991" s="63" t="s">
        <v>14002</v>
      </c>
      <c r="C1991" s="62" t="s">
        <v>517</v>
      </c>
      <c r="D1991" s="62" t="s">
        <v>12010</v>
      </c>
      <c r="E1991" s="64">
        <v>206.27</v>
      </c>
      <c r="F1991" s="62" t="s">
        <v>12011</v>
      </c>
    </row>
    <row r="1992" spans="1:6" ht="67.5" x14ac:dyDescent="0.25">
      <c r="A1992" s="62">
        <v>100678</v>
      </c>
      <c r="B1992" s="63" t="s">
        <v>14003</v>
      </c>
      <c r="C1992" s="62" t="s">
        <v>517</v>
      </c>
      <c r="D1992" s="62" t="s">
        <v>12010</v>
      </c>
      <c r="E1992" s="65">
        <v>1092.8599999999999</v>
      </c>
      <c r="F1992" s="62" t="s">
        <v>12011</v>
      </c>
    </row>
    <row r="1993" spans="1:6" ht="67.5" x14ac:dyDescent="0.25">
      <c r="A1993" s="62">
        <v>100679</v>
      </c>
      <c r="B1993" s="63" t="s">
        <v>14004</v>
      </c>
      <c r="C1993" s="62" t="s">
        <v>517</v>
      </c>
      <c r="D1993" s="62" t="s">
        <v>12010</v>
      </c>
      <c r="E1993" s="64">
        <v>914.63</v>
      </c>
      <c r="F1993" s="62" t="s">
        <v>12011</v>
      </c>
    </row>
    <row r="1994" spans="1:6" ht="67.5" x14ac:dyDescent="0.25">
      <c r="A1994" s="62">
        <v>100680</v>
      </c>
      <c r="B1994" s="63" t="s">
        <v>14005</v>
      </c>
      <c r="C1994" s="62" t="s">
        <v>517</v>
      </c>
      <c r="D1994" s="62" t="s">
        <v>12010</v>
      </c>
      <c r="E1994" s="65">
        <v>1102.93</v>
      </c>
      <c r="F1994" s="62" t="s">
        <v>12011</v>
      </c>
    </row>
    <row r="1995" spans="1:6" ht="54" x14ac:dyDescent="0.25">
      <c r="A1995" s="62">
        <v>100681</v>
      </c>
      <c r="B1995" s="63" t="s">
        <v>14006</v>
      </c>
      <c r="C1995" s="62" t="s">
        <v>517</v>
      </c>
      <c r="D1995" s="62" t="s">
        <v>12010</v>
      </c>
      <c r="E1995" s="65">
        <v>1131.78</v>
      </c>
      <c r="F1995" s="62" t="s">
        <v>12011</v>
      </c>
    </row>
    <row r="1996" spans="1:6" ht="54" x14ac:dyDescent="0.25">
      <c r="A1996" s="62">
        <v>100682</v>
      </c>
      <c r="B1996" s="63" t="s">
        <v>14007</v>
      </c>
      <c r="C1996" s="62" t="s">
        <v>517</v>
      </c>
      <c r="D1996" s="62" t="s">
        <v>12010</v>
      </c>
      <c r="E1996" s="64">
        <v>934.72</v>
      </c>
      <c r="F1996" s="62" t="s">
        <v>12011</v>
      </c>
    </row>
    <row r="1997" spans="1:6" ht="67.5" x14ac:dyDescent="0.25">
      <c r="A1997" s="62">
        <v>100683</v>
      </c>
      <c r="B1997" s="63" t="s">
        <v>14008</v>
      </c>
      <c r="C1997" s="62" t="s">
        <v>517</v>
      </c>
      <c r="D1997" s="62" t="s">
        <v>12010</v>
      </c>
      <c r="E1997" s="65">
        <v>1190.22</v>
      </c>
      <c r="F1997" s="62" t="s">
        <v>12011</v>
      </c>
    </row>
    <row r="1998" spans="1:6" ht="67.5" x14ac:dyDescent="0.25">
      <c r="A1998" s="62">
        <v>100684</v>
      </c>
      <c r="B1998" s="63" t="s">
        <v>14009</v>
      </c>
      <c r="C1998" s="62" t="s">
        <v>517</v>
      </c>
      <c r="D1998" s="62" t="s">
        <v>12010</v>
      </c>
      <c r="E1998" s="64">
        <v>986.17</v>
      </c>
      <c r="F1998" s="62" t="s">
        <v>12011</v>
      </c>
    </row>
    <row r="1999" spans="1:6" ht="67.5" x14ac:dyDescent="0.25">
      <c r="A1999" s="62">
        <v>100685</v>
      </c>
      <c r="B1999" s="63" t="s">
        <v>14010</v>
      </c>
      <c r="C1999" s="62" t="s">
        <v>517</v>
      </c>
      <c r="D1999" s="62" t="s">
        <v>12010</v>
      </c>
      <c r="E1999" s="65">
        <v>1239.54</v>
      </c>
      <c r="F1999" s="62" t="s">
        <v>12011</v>
      </c>
    </row>
    <row r="2000" spans="1:6" ht="67.5" x14ac:dyDescent="0.25">
      <c r="A2000" s="62">
        <v>100686</v>
      </c>
      <c r="B2000" s="63" t="s">
        <v>14011</v>
      </c>
      <c r="C2000" s="62" t="s">
        <v>517</v>
      </c>
      <c r="D2000" s="62" t="s">
        <v>12010</v>
      </c>
      <c r="E2000" s="65">
        <v>1034.71</v>
      </c>
      <c r="F2000" s="62" t="s">
        <v>12011</v>
      </c>
    </row>
    <row r="2001" spans="1:6" ht="54" x14ac:dyDescent="0.25">
      <c r="A2001" s="62">
        <v>100687</v>
      </c>
      <c r="B2001" s="63" t="s">
        <v>14012</v>
      </c>
      <c r="C2001" s="62" t="s">
        <v>517</v>
      </c>
      <c r="D2001" s="62" t="s">
        <v>12010</v>
      </c>
      <c r="E2001" s="65">
        <v>1103.18</v>
      </c>
      <c r="F2001" s="62" t="s">
        <v>12011</v>
      </c>
    </row>
    <row r="2002" spans="1:6" ht="54" x14ac:dyDescent="0.25">
      <c r="A2002" s="62">
        <v>100688</v>
      </c>
      <c r="B2002" s="63" t="s">
        <v>14013</v>
      </c>
      <c r="C2002" s="62" t="s">
        <v>517</v>
      </c>
      <c r="D2002" s="62" t="s">
        <v>12010</v>
      </c>
      <c r="E2002" s="64">
        <v>924.95</v>
      </c>
      <c r="F2002" s="62" t="s">
        <v>12011</v>
      </c>
    </row>
    <row r="2003" spans="1:6" ht="54" x14ac:dyDescent="0.25">
      <c r="A2003" s="62">
        <v>100689</v>
      </c>
      <c r="B2003" s="63" t="s">
        <v>14014</v>
      </c>
      <c r="C2003" s="62" t="s">
        <v>517</v>
      </c>
      <c r="D2003" s="62" t="s">
        <v>12010</v>
      </c>
      <c r="E2003" s="65">
        <v>1197.0999999999999</v>
      </c>
      <c r="F2003" s="62" t="s">
        <v>12011</v>
      </c>
    </row>
    <row r="2004" spans="1:6" ht="67.5" x14ac:dyDescent="0.25">
      <c r="A2004" s="62">
        <v>100690</v>
      </c>
      <c r="B2004" s="63" t="s">
        <v>14015</v>
      </c>
      <c r="C2004" s="62" t="s">
        <v>517</v>
      </c>
      <c r="D2004" s="62" t="s">
        <v>12010</v>
      </c>
      <c r="E2004" s="64">
        <v>993.05</v>
      </c>
      <c r="F2004" s="62" t="s">
        <v>12011</v>
      </c>
    </row>
    <row r="2005" spans="1:6" ht="54" x14ac:dyDescent="0.25">
      <c r="A2005" s="62">
        <v>100691</v>
      </c>
      <c r="B2005" s="63" t="s">
        <v>14016</v>
      </c>
      <c r="C2005" s="62" t="s">
        <v>517</v>
      </c>
      <c r="D2005" s="62" t="s">
        <v>12010</v>
      </c>
      <c r="E2005" s="65">
        <v>1496.27</v>
      </c>
      <c r="F2005" s="62" t="s">
        <v>12011</v>
      </c>
    </row>
    <row r="2006" spans="1:6" ht="54" x14ac:dyDescent="0.25">
      <c r="A2006" s="62">
        <v>100692</v>
      </c>
      <c r="B2006" s="63" t="s">
        <v>14017</v>
      </c>
      <c r="C2006" s="62" t="s">
        <v>517</v>
      </c>
      <c r="D2006" s="62" t="s">
        <v>12010</v>
      </c>
      <c r="E2006" s="65">
        <v>1292.22</v>
      </c>
      <c r="F2006" s="62" t="s">
        <v>12011</v>
      </c>
    </row>
    <row r="2007" spans="1:6" ht="67.5" x14ac:dyDescent="0.25">
      <c r="A2007" s="62">
        <v>100693</v>
      </c>
      <c r="B2007" s="63" t="s">
        <v>14018</v>
      </c>
      <c r="C2007" s="62" t="s">
        <v>517</v>
      </c>
      <c r="D2007" s="62" t="s">
        <v>12010</v>
      </c>
      <c r="E2007" s="65">
        <v>1779.64</v>
      </c>
      <c r="F2007" s="62" t="s">
        <v>12011</v>
      </c>
    </row>
    <row r="2008" spans="1:6" ht="67.5" x14ac:dyDescent="0.25">
      <c r="A2008" s="62">
        <v>100694</v>
      </c>
      <c r="B2008" s="63" t="s">
        <v>14019</v>
      </c>
      <c r="C2008" s="62" t="s">
        <v>517</v>
      </c>
      <c r="D2008" s="62" t="s">
        <v>12010</v>
      </c>
      <c r="E2008" s="65">
        <v>1575.59</v>
      </c>
      <c r="F2008" s="62" t="s">
        <v>12011</v>
      </c>
    </row>
    <row r="2009" spans="1:6" ht="40.5" x14ac:dyDescent="0.25">
      <c r="A2009" s="62">
        <v>100695</v>
      </c>
      <c r="B2009" s="63" t="s">
        <v>14020</v>
      </c>
      <c r="C2009" s="62" t="s">
        <v>517</v>
      </c>
      <c r="D2009" s="62" t="s">
        <v>12010</v>
      </c>
      <c r="E2009" s="64">
        <v>63.03</v>
      </c>
      <c r="F2009" s="62" t="s">
        <v>12011</v>
      </c>
    </row>
    <row r="2010" spans="1:6" ht="40.5" x14ac:dyDescent="0.25">
      <c r="A2010" s="62">
        <v>100696</v>
      </c>
      <c r="B2010" s="63" t="s">
        <v>14021</v>
      </c>
      <c r="C2010" s="62" t="s">
        <v>517</v>
      </c>
      <c r="D2010" s="62" t="s">
        <v>12010</v>
      </c>
      <c r="E2010" s="64">
        <v>70.08</v>
      </c>
      <c r="F2010" s="62" t="s">
        <v>12011</v>
      </c>
    </row>
    <row r="2011" spans="1:6" ht="40.5" x14ac:dyDescent="0.25">
      <c r="A2011" s="62">
        <v>100697</v>
      </c>
      <c r="B2011" s="63" t="s">
        <v>14022</v>
      </c>
      <c r="C2011" s="62" t="s">
        <v>517</v>
      </c>
      <c r="D2011" s="62" t="s">
        <v>12010</v>
      </c>
      <c r="E2011" s="64">
        <v>77.19</v>
      </c>
      <c r="F2011" s="62" t="s">
        <v>12011</v>
      </c>
    </row>
    <row r="2012" spans="1:6" ht="40.5" x14ac:dyDescent="0.25">
      <c r="A2012" s="62">
        <v>100698</v>
      </c>
      <c r="B2012" s="63" t="s">
        <v>14023</v>
      </c>
      <c r="C2012" s="62" t="s">
        <v>517</v>
      </c>
      <c r="D2012" s="62" t="s">
        <v>12010</v>
      </c>
      <c r="E2012" s="64">
        <v>84.27</v>
      </c>
      <c r="F2012" s="62" t="s">
        <v>12011</v>
      </c>
    </row>
    <row r="2013" spans="1:6" ht="40.5" x14ac:dyDescent="0.25">
      <c r="A2013" s="62">
        <v>100699</v>
      </c>
      <c r="B2013" s="63" t="s">
        <v>14024</v>
      </c>
      <c r="C2013" s="62" t="s">
        <v>517</v>
      </c>
      <c r="D2013" s="62" t="s">
        <v>12010</v>
      </c>
      <c r="E2013" s="64">
        <v>100.16</v>
      </c>
      <c r="F2013" s="62" t="s">
        <v>12011</v>
      </c>
    </row>
    <row r="2014" spans="1:6" ht="40.5" x14ac:dyDescent="0.25">
      <c r="A2014" s="62">
        <v>100700</v>
      </c>
      <c r="B2014" s="63" t="s">
        <v>14025</v>
      </c>
      <c r="C2014" s="62" t="s">
        <v>517</v>
      </c>
      <c r="D2014" s="62" t="s">
        <v>12010</v>
      </c>
      <c r="E2014" s="64">
        <v>904.14</v>
      </c>
      <c r="F2014" s="62" t="s">
        <v>12011</v>
      </c>
    </row>
    <row r="2015" spans="1:6" ht="67.5" x14ac:dyDescent="0.25">
      <c r="A2015" s="62">
        <v>100712</v>
      </c>
      <c r="B2015" s="63" t="s">
        <v>14026</v>
      </c>
      <c r="C2015" s="62" t="s">
        <v>517</v>
      </c>
      <c r="D2015" s="62" t="s">
        <v>12010</v>
      </c>
      <c r="E2015" s="64">
        <v>905.87</v>
      </c>
      <c r="F2015" s="62" t="s">
        <v>12011</v>
      </c>
    </row>
    <row r="2016" spans="1:6" ht="67.5" x14ac:dyDescent="0.25">
      <c r="A2016" s="62">
        <v>100665</v>
      </c>
      <c r="B2016" s="63" t="s">
        <v>14027</v>
      </c>
      <c r="C2016" s="62" t="s">
        <v>238</v>
      </c>
      <c r="D2016" s="62" t="s">
        <v>12010</v>
      </c>
      <c r="E2016" s="65">
        <v>1071.1199999999999</v>
      </c>
      <c r="F2016" s="62" t="s">
        <v>12011</v>
      </c>
    </row>
    <row r="2017" spans="1:6" ht="54" x14ac:dyDescent="0.25">
      <c r="A2017" s="62">
        <v>100666</v>
      </c>
      <c r="B2017" s="63" t="s">
        <v>14028</v>
      </c>
      <c r="C2017" s="62" t="s">
        <v>238</v>
      </c>
      <c r="D2017" s="62" t="s">
        <v>12010</v>
      </c>
      <c r="E2017" s="64">
        <v>845.99</v>
      </c>
      <c r="F2017" s="62" t="s">
        <v>12011</v>
      </c>
    </row>
    <row r="2018" spans="1:6" ht="54" x14ac:dyDescent="0.25">
      <c r="A2018" s="62">
        <v>100667</v>
      </c>
      <c r="B2018" s="63" t="s">
        <v>14029</v>
      </c>
      <c r="C2018" s="62" t="s">
        <v>238</v>
      </c>
      <c r="D2018" s="62" t="s">
        <v>12010</v>
      </c>
      <c r="E2018" s="65">
        <v>1389.4</v>
      </c>
      <c r="F2018" s="62" t="s">
        <v>12011</v>
      </c>
    </row>
    <row r="2019" spans="1:6" ht="54" x14ac:dyDescent="0.25">
      <c r="A2019" s="62">
        <v>100668</v>
      </c>
      <c r="B2019" s="63" t="s">
        <v>14030</v>
      </c>
      <c r="C2019" s="62" t="s">
        <v>238</v>
      </c>
      <c r="D2019" s="62" t="s">
        <v>12010</v>
      </c>
      <c r="E2019" s="65">
        <v>1665.49</v>
      </c>
      <c r="F2019" s="62" t="s">
        <v>12011</v>
      </c>
    </row>
    <row r="2020" spans="1:6" ht="54" x14ac:dyDescent="0.25">
      <c r="A2020" s="62">
        <v>100669</v>
      </c>
      <c r="B2020" s="63" t="s">
        <v>14031</v>
      </c>
      <c r="C2020" s="62" t="s">
        <v>238</v>
      </c>
      <c r="D2020" s="62" t="s">
        <v>12010</v>
      </c>
      <c r="E2020" s="64">
        <v>999.05</v>
      </c>
      <c r="F2020" s="62" t="s">
        <v>12011</v>
      </c>
    </row>
    <row r="2021" spans="1:6" ht="67.5" x14ac:dyDescent="0.25">
      <c r="A2021" s="62">
        <v>100670</v>
      </c>
      <c r="B2021" s="63" t="s">
        <v>14032</v>
      </c>
      <c r="C2021" s="62" t="s">
        <v>238</v>
      </c>
      <c r="D2021" s="62" t="s">
        <v>12010</v>
      </c>
      <c r="E2021" s="65">
        <v>1341</v>
      </c>
      <c r="F2021" s="62" t="s">
        <v>12011</v>
      </c>
    </row>
    <row r="2022" spans="1:6" ht="67.5" x14ac:dyDescent="0.25">
      <c r="A2022" s="62">
        <v>100671</v>
      </c>
      <c r="B2022" s="63" t="s">
        <v>14033</v>
      </c>
      <c r="C2022" s="62" t="s">
        <v>238</v>
      </c>
      <c r="D2022" s="62" t="s">
        <v>12010</v>
      </c>
      <c r="E2022" s="65">
        <v>1664.61</v>
      </c>
      <c r="F2022" s="62" t="s">
        <v>12011</v>
      </c>
    </row>
    <row r="2023" spans="1:6" ht="67.5" x14ac:dyDescent="0.25">
      <c r="A2023" s="62">
        <v>100672</v>
      </c>
      <c r="B2023" s="63" t="s">
        <v>14034</v>
      </c>
      <c r="C2023" s="62" t="s">
        <v>238</v>
      </c>
      <c r="D2023" s="62" t="s">
        <v>12010</v>
      </c>
      <c r="E2023" s="65">
        <v>1074.3399999999999</v>
      </c>
      <c r="F2023" s="62" t="s">
        <v>12011</v>
      </c>
    </row>
    <row r="2024" spans="1:6" ht="27" x14ac:dyDescent="0.25">
      <c r="A2024" s="62">
        <v>100701</v>
      </c>
      <c r="B2024" s="63" t="s">
        <v>14035</v>
      </c>
      <c r="C2024" s="62" t="s">
        <v>238</v>
      </c>
      <c r="D2024" s="62" t="s">
        <v>12010</v>
      </c>
      <c r="E2024" s="64">
        <v>587.91999999999996</v>
      </c>
      <c r="F2024" s="62" t="s">
        <v>12011</v>
      </c>
    </row>
    <row r="2025" spans="1:6" ht="54" x14ac:dyDescent="0.25">
      <c r="A2025" s="62">
        <v>94559</v>
      </c>
      <c r="B2025" s="63" t="s">
        <v>14036</v>
      </c>
      <c r="C2025" s="62" t="s">
        <v>238</v>
      </c>
      <c r="D2025" s="62" t="s">
        <v>12010</v>
      </c>
      <c r="E2025" s="64">
        <v>823.95</v>
      </c>
      <c r="F2025" s="62" t="s">
        <v>12011</v>
      </c>
    </row>
    <row r="2026" spans="1:6" ht="54" x14ac:dyDescent="0.25">
      <c r="A2026" s="62">
        <v>94562</v>
      </c>
      <c r="B2026" s="63" t="s">
        <v>14037</v>
      </c>
      <c r="C2026" s="62" t="s">
        <v>238</v>
      </c>
      <c r="D2026" s="62" t="s">
        <v>12010</v>
      </c>
      <c r="E2026" s="64">
        <v>788.1</v>
      </c>
      <c r="F2026" s="62" t="s">
        <v>12011</v>
      </c>
    </row>
    <row r="2027" spans="1:6" ht="27" x14ac:dyDescent="0.25">
      <c r="A2027" s="62">
        <v>94587</v>
      </c>
      <c r="B2027" s="63" t="s">
        <v>14038</v>
      </c>
      <c r="C2027" s="62" t="s">
        <v>74</v>
      </c>
      <c r="D2027" s="62" t="s">
        <v>12010</v>
      </c>
      <c r="E2027" s="64">
        <v>75.97</v>
      </c>
      <c r="F2027" s="62" t="s">
        <v>12011</v>
      </c>
    </row>
    <row r="2028" spans="1:6" ht="27" x14ac:dyDescent="0.25">
      <c r="A2028" s="62">
        <v>94588</v>
      </c>
      <c r="B2028" s="63" t="s">
        <v>14039</v>
      </c>
      <c r="C2028" s="62" t="s">
        <v>74</v>
      </c>
      <c r="D2028" s="62" t="s">
        <v>12010</v>
      </c>
      <c r="E2028" s="64">
        <v>68.03</v>
      </c>
      <c r="F2028" s="62" t="s">
        <v>12011</v>
      </c>
    </row>
    <row r="2029" spans="1:6" ht="67.5" x14ac:dyDescent="0.25">
      <c r="A2029" s="62">
        <v>99837</v>
      </c>
      <c r="B2029" s="63" t="s">
        <v>14040</v>
      </c>
      <c r="C2029" s="62" t="s">
        <v>74</v>
      </c>
      <c r="D2029" s="62" t="s">
        <v>12010</v>
      </c>
      <c r="E2029" s="64">
        <v>693.87</v>
      </c>
      <c r="F2029" s="62" t="s">
        <v>12011</v>
      </c>
    </row>
    <row r="2030" spans="1:6" ht="54" x14ac:dyDescent="0.25">
      <c r="A2030" s="62">
        <v>99839</v>
      </c>
      <c r="B2030" s="63" t="s">
        <v>14041</v>
      </c>
      <c r="C2030" s="62" t="s">
        <v>74</v>
      </c>
      <c r="D2030" s="62" t="s">
        <v>12010</v>
      </c>
      <c r="E2030" s="64">
        <v>558.27</v>
      </c>
      <c r="F2030" s="62" t="s">
        <v>12011</v>
      </c>
    </row>
    <row r="2031" spans="1:6" ht="27" x14ac:dyDescent="0.25">
      <c r="A2031" s="62">
        <v>99841</v>
      </c>
      <c r="B2031" s="63" t="s">
        <v>14042</v>
      </c>
      <c r="C2031" s="62" t="s">
        <v>74</v>
      </c>
      <c r="D2031" s="62" t="s">
        <v>12010</v>
      </c>
      <c r="E2031" s="65">
        <v>1414.65</v>
      </c>
      <c r="F2031" s="62" t="s">
        <v>12011</v>
      </c>
    </row>
    <row r="2032" spans="1:6" ht="27" x14ac:dyDescent="0.25">
      <c r="A2032" s="62">
        <v>99855</v>
      </c>
      <c r="B2032" s="63" t="s">
        <v>14043</v>
      </c>
      <c r="C2032" s="62" t="s">
        <v>74</v>
      </c>
      <c r="D2032" s="62" t="s">
        <v>12010</v>
      </c>
      <c r="E2032" s="64">
        <v>126.17</v>
      </c>
      <c r="F2032" s="62" t="s">
        <v>12011</v>
      </c>
    </row>
    <row r="2033" spans="1:6" ht="27" x14ac:dyDescent="0.25">
      <c r="A2033" s="62">
        <v>99857</v>
      </c>
      <c r="B2033" s="63" t="s">
        <v>14044</v>
      </c>
      <c r="C2033" s="62" t="s">
        <v>74</v>
      </c>
      <c r="D2033" s="62" t="s">
        <v>12010</v>
      </c>
      <c r="E2033" s="64">
        <v>94.05</v>
      </c>
      <c r="F2033" s="62" t="s">
        <v>12011</v>
      </c>
    </row>
    <row r="2034" spans="1:6" ht="27" x14ac:dyDescent="0.25">
      <c r="A2034" s="62">
        <v>99861</v>
      </c>
      <c r="B2034" s="63" t="s">
        <v>14045</v>
      </c>
      <c r="C2034" s="62" t="s">
        <v>238</v>
      </c>
      <c r="D2034" s="62" t="s">
        <v>12010</v>
      </c>
      <c r="E2034" s="64">
        <v>677.36</v>
      </c>
      <c r="F2034" s="62" t="s">
        <v>12011</v>
      </c>
    </row>
    <row r="2035" spans="1:6" ht="27" x14ac:dyDescent="0.25">
      <c r="A2035" s="62">
        <v>99862</v>
      </c>
      <c r="B2035" s="63" t="s">
        <v>14046</v>
      </c>
      <c r="C2035" s="62" t="s">
        <v>238</v>
      </c>
      <c r="D2035" s="62" t="s">
        <v>12010</v>
      </c>
      <c r="E2035" s="64">
        <v>618.1</v>
      </c>
      <c r="F2035" s="62" t="s">
        <v>12011</v>
      </c>
    </row>
    <row r="2036" spans="1:6" ht="27" x14ac:dyDescent="0.25">
      <c r="A2036" s="62">
        <v>90838</v>
      </c>
      <c r="B2036" s="63" t="s">
        <v>14047</v>
      </c>
      <c r="C2036" s="62" t="s">
        <v>517</v>
      </c>
      <c r="D2036" s="62" t="s">
        <v>12010</v>
      </c>
      <c r="E2036" s="65">
        <v>1487.93</v>
      </c>
      <c r="F2036" s="62" t="s">
        <v>12011</v>
      </c>
    </row>
    <row r="2037" spans="1:6" ht="40.5" x14ac:dyDescent="0.25">
      <c r="A2037" s="62">
        <v>91338</v>
      </c>
      <c r="B2037" s="63" t="s">
        <v>14048</v>
      </c>
      <c r="C2037" s="62" t="s">
        <v>238</v>
      </c>
      <c r="D2037" s="62" t="s">
        <v>12010</v>
      </c>
      <c r="E2037" s="64">
        <v>783.66</v>
      </c>
      <c r="F2037" s="62" t="s">
        <v>12011</v>
      </c>
    </row>
    <row r="2038" spans="1:6" ht="40.5" x14ac:dyDescent="0.25">
      <c r="A2038" s="62">
        <v>91341</v>
      </c>
      <c r="B2038" s="63" t="s">
        <v>14049</v>
      </c>
      <c r="C2038" s="62" t="s">
        <v>238</v>
      </c>
      <c r="D2038" s="62" t="s">
        <v>12010</v>
      </c>
      <c r="E2038" s="64">
        <v>612.11</v>
      </c>
      <c r="F2038" s="62" t="s">
        <v>12011</v>
      </c>
    </row>
    <row r="2039" spans="1:6" ht="40.5" x14ac:dyDescent="0.25">
      <c r="A2039" s="62">
        <v>94805</v>
      </c>
      <c r="B2039" s="63" t="s">
        <v>14050</v>
      </c>
      <c r="C2039" s="62" t="s">
        <v>517</v>
      </c>
      <c r="D2039" s="62" t="s">
        <v>12010</v>
      </c>
      <c r="E2039" s="64">
        <v>777.98</v>
      </c>
      <c r="F2039" s="62" t="s">
        <v>12011</v>
      </c>
    </row>
    <row r="2040" spans="1:6" ht="40.5" x14ac:dyDescent="0.25">
      <c r="A2040" s="62">
        <v>94806</v>
      </c>
      <c r="B2040" s="63" t="s">
        <v>14051</v>
      </c>
      <c r="C2040" s="62" t="s">
        <v>517</v>
      </c>
      <c r="D2040" s="62" t="s">
        <v>12010</v>
      </c>
      <c r="E2040" s="64">
        <v>697.07</v>
      </c>
      <c r="F2040" s="62" t="s">
        <v>12011</v>
      </c>
    </row>
    <row r="2041" spans="1:6" ht="40.5" x14ac:dyDescent="0.25">
      <c r="A2041" s="62">
        <v>94807</v>
      </c>
      <c r="B2041" s="63" t="s">
        <v>14052</v>
      </c>
      <c r="C2041" s="62" t="s">
        <v>517</v>
      </c>
      <c r="D2041" s="62" t="s">
        <v>12010</v>
      </c>
      <c r="E2041" s="64">
        <v>636.38</v>
      </c>
      <c r="F2041" s="62" t="s">
        <v>12011</v>
      </c>
    </row>
    <row r="2042" spans="1:6" ht="40.5" x14ac:dyDescent="0.25">
      <c r="A2042" s="62">
        <v>100702</v>
      </c>
      <c r="B2042" s="63" t="s">
        <v>14053</v>
      </c>
      <c r="C2042" s="62" t="s">
        <v>238</v>
      </c>
      <c r="D2042" s="62" t="s">
        <v>12010</v>
      </c>
      <c r="E2042" s="64">
        <v>431.47</v>
      </c>
      <c r="F2042" s="62" t="s">
        <v>12011</v>
      </c>
    </row>
    <row r="2043" spans="1:6" ht="27" x14ac:dyDescent="0.25">
      <c r="A2043" s="62">
        <v>102188</v>
      </c>
      <c r="B2043" s="63" t="s">
        <v>14054</v>
      </c>
      <c r="C2043" s="62" t="s">
        <v>517</v>
      </c>
      <c r="D2043" s="62" t="s">
        <v>12010</v>
      </c>
      <c r="E2043" s="65">
        <v>1070.1500000000001</v>
      </c>
      <c r="F2043" s="62" t="s">
        <v>12011</v>
      </c>
    </row>
    <row r="2044" spans="1:6" ht="54" x14ac:dyDescent="0.25">
      <c r="A2044" s="62">
        <v>102189</v>
      </c>
      <c r="B2044" s="63" t="s">
        <v>14055</v>
      </c>
      <c r="C2044" s="62" t="s">
        <v>517</v>
      </c>
      <c r="D2044" s="62" t="s">
        <v>12010</v>
      </c>
      <c r="E2044" s="64">
        <v>276.04000000000002</v>
      </c>
      <c r="F2044" s="62" t="s">
        <v>12011</v>
      </c>
    </row>
    <row r="2045" spans="1:6" x14ac:dyDescent="0.25">
      <c r="A2045" s="62">
        <v>100703</v>
      </c>
      <c r="B2045" s="63" t="s">
        <v>14056</v>
      </c>
      <c r="C2045" s="62" t="s">
        <v>517</v>
      </c>
      <c r="D2045" s="62" t="s">
        <v>12010</v>
      </c>
      <c r="E2045" s="64">
        <v>31.69</v>
      </c>
      <c r="F2045" s="62" t="s">
        <v>12011</v>
      </c>
    </row>
    <row r="2046" spans="1:6" ht="27" x14ac:dyDescent="0.25">
      <c r="A2046" s="62">
        <v>100704</v>
      </c>
      <c r="B2046" s="63" t="s">
        <v>14057</v>
      </c>
      <c r="C2046" s="62" t="s">
        <v>517</v>
      </c>
      <c r="D2046" s="62" t="s">
        <v>12010</v>
      </c>
      <c r="E2046" s="64">
        <v>66.39</v>
      </c>
      <c r="F2046" s="62" t="s">
        <v>12011</v>
      </c>
    </row>
    <row r="2047" spans="1:6" ht="27" x14ac:dyDescent="0.25">
      <c r="A2047" s="62">
        <v>100705</v>
      </c>
      <c r="B2047" s="63" t="s">
        <v>14058</v>
      </c>
      <c r="C2047" s="62" t="s">
        <v>517</v>
      </c>
      <c r="D2047" s="62" t="s">
        <v>12010</v>
      </c>
      <c r="E2047" s="64">
        <v>77.88</v>
      </c>
      <c r="F2047" s="62" t="s">
        <v>12011</v>
      </c>
    </row>
    <row r="2048" spans="1:6" x14ac:dyDescent="0.25">
      <c r="A2048" s="62">
        <v>100706</v>
      </c>
      <c r="B2048" s="63" t="s">
        <v>14059</v>
      </c>
      <c r="C2048" s="62" t="s">
        <v>517</v>
      </c>
      <c r="D2048" s="62" t="s">
        <v>12010</v>
      </c>
      <c r="E2048" s="64">
        <v>71.2</v>
      </c>
      <c r="F2048" s="62" t="s">
        <v>12011</v>
      </c>
    </row>
    <row r="2049" spans="1:6" x14ac:dyDescent="0.25">
      <c r="A2049" s="62">
        <v>100707</v>
      </c>
      <c r="B2049" s="63" t="s">
        <v>14060</v>
      </c>
      <c r="C2049" s="62" t="s">
        <v>517</v>
      </c>
      <c r="D2049" s="62" t="s">
        <v>12010</v>
      </c>
      <c r="E2049" s="64">
        <v>140.44999999999999</v>
      </c>
      <c r="F2049" s="62" t="s">
        <v>12011</v>
      </c>
    </row>
    <row r="2050" spans="1:6" x14ac:dyDescent="0.25">
      <c r="A2050" s="62">
        <v>100708</v>
      </c>
      <c r="B2050" s="63" t="s">
        <v>14061</v>
      </c>
      <c r="C2050" s="62" t="s">
        <v>517</v>
      </c>
      <c r="D2050" s="62" t="s">
        <v>12010</v>
      </c>
      <c r="E2050" s="64">
        <v>175.11</v>
      </c>
      <c r="F2050" s="62" t="s">
        <v>12011</v>
      </c>
    </row>
    <row r="2051" spans="1:6" ht="27" x14ac:dyDescent="0.25">
      <c r="A2051" s="62">
        <v>100709</v>
      </c>
      <c r="B2051" s="63" t="s">
        <v>14062</v>
      </c>
      <c r="C2051" s="62" t="s">
        <v>517</v>
      </c>
      <c r="D2051" s="62" t="s">
        <v>12010</v>
      </c>
      <c r="E2051" s="64">
        <v>53.1</v>
      </c>
      <c r="F2051" s="62" t="s">
        <v>12011</v>
      </c>
    </row>
    <row r="2052" spans="1:6" x14ac:dyDescent="0.25">
      <c r="A2052" s="62">
        <v>100710</v>
      </c>
      <c r="B2052" s="63" t="s">
        <v>14063</v>
      </c>
      <c r="C2052" s="62" t="s">
        <v>517</v>
      </c>
      <c r="D2052" s="62" t="s">
        <v>12010</v>
      </c>
      <c r="E2052" s="64">
        <v>142.1</v>
      </c>
      <c r="F2052" s="62" t="s">
        <v>12011</v>
      </c>
    </row>
    <row r="2053" spans="1:6" ht="27" x14ac:dyDescent="0.25">
      <c r="A2053" s="62">
        <v>102151</v>
      </c>
      <c r="B2053" s="63" t="s">
        <v>14064</v>
      </c>
      <c r="C2053" s="62" t="s">
        <v>238</v>
      </c>
      <c r="D2053" s="62" t="s">
        <v>12010</v>
      </c>
      <c r="E2053" s="64">
        <v>203.39</v>
      </c>
      <c r="F2053" s="62" t="s">
        <v>12011</v>
      </c>
    </row>
    <row r="2054" spans="1:6" ht="27" x14ac:dyDescent="0.25">
      <c r="A2054" s="62">
        <v>102152</v>
      </c>
      <c r="B2054" s="63" t="s">
        <v>14065</v>
      </c>
      <c r="C2054" s="62" t="s">
        <v>238</v>
      </c>
      <c r="D2054" s="62" t="s">
        <v>12010</v>
      </c>
      <c r="E2054" s="64">
        <v>256.72000000000003</v>
      </c>
      <c r="F2054" s="62" t="s">
        <v>12011</v>
      </c>
    </row>
    <row r="2055" spans="1:6" ht="27" x14ac:dyDescent="0.25">
      <c r="A2055" s="62">
        <v>102153</v>
      </c>
      <c r="B2055" s="63" t="s">
        <v>14066</v>
      </c>
      <c r="C2055" s="62" t="s">
        <v>238</v>
      </c>
      <c r="D2055" s="62" t="s">
        <v>12010</v>
      </c>
      <c r="E2055" s="64">
        <v>327.83</v>
      </c>
      <c r="F2055" s="62" t="s">
        <v>12011</v>
      </c>
    </row>
    <row r="2056" spans="1:6" ht="27" x14ac:dyDescent="0.25">
      <c r="A2056" s="62">
        <v>102154</v>
      </c>
      <c r="B2056" s="63" t="s">
        <v>14067</v>
      </c>
      <c r="C2056" s="62" t="s">
        <v>238</v>
      </c>
      <c r="D2056" s="62" t="s">
        <v>12010</v>
      </c>
      <c r="E2056" s="64">
        <v>283.77</v>
      </c>
      <c r="F2056" s="62" t="s">
        <v>12011</v>
      </c>
    </row>
    <row r="2057" spans="1:6" ht="27" x14ac:dyDescent="0.25">
      <c r="A2057" s="62">
        <v>102155</v>
      </c>
      <c r="B2057" s="63" t="s">
        <v>14068</v>
      </c>
      <c r="C2057" s="62" t="s">
        <v>238</v>
      </c>
      <c r="D2057" s="62" t="s">
        <v>12010</v>
      </c>
      <c r="E2057" s="64">
        <v>341.93</v>
      </c>
      <c r="F2057" s="62" t="s">
        <v>12011</v>
      </c>
    </row>
    <row r="2058" spans="1:6" ht="27" x14ac:dyDescent="0.25">
      <c r="A2058" s="62">
        <v>102156</v>
      </c>
      <c r="B2058" s="63" t="s">
        <v>14069</v>
      </c>
      <c r="C2058" s="62" t="s">
        <v>238</v>
      </c>
      <c r="D2058" s="62" t="s">
        <v>12010</v>
      </c>
      <c r="E2058" s="64">
        <v>328.97</v>
      </c>
      <c r="F2058" s="62" t="s">
        <v>12011</v>
      </c>
    </row>
    <row r="2059" spans="1:6" ht="27" x14ac:dyDescent="0.25">
      <c r="A2059" s="62">
        <v>102157</v>
      </c>
      <c r="B2059" s="63" t="s">
        <v>14070</v>
      </c>
      <c r="C2059" s="62" t="s">
        <v>238</v>
      </c>
      <c r="D2059" s="62" t="s">
        <v>12010</v>
      </c>
      <c r="E2059" s="64">
        <v>453.41</v>
      </c>
      <c r="F2059" s="62" t="s">
        <v>12011</v>
      </c>
    </row>
    <row r="2060" spans="1:6" ht="27" x14ac:dyDescent="0.25">
      <c r="A2060" s="62">
        <v>102158</v>
      </c>
      <c r="B2060" s="63" t="s">
        <v>14071</v>
      </c>
      <c r="C2060" s="62" t="s">
        <v>238</v>
      </c>
      <c r="D2060" s="62" t="s">
        <v>12010</v>
      </c>
      <c r="E2060" s="64">
        <v>460.75</v>
      </c>
      <c r="F2060" s="62" t="s">
        <v>12011</v>
      </c>
    </row>
    <row r="2061" spans="1:6" ht="27" x14ac:dyDescent="0.25">
      <c r="A2061" s="62">
        <v>102159</v>
      </c>
      <c r="B2061" s="63" t="s">
        <v>14072</v>
      </c>
      <c r="C2061" s="62" t="s">
        <v>238</v>
      </c>
      <c r="D2061" s="62" t="s">
        <v>12010</v>
      </c>
      <c r="E2061" s="64">
        <v>550.72</v>
      </c>
      <c r="F2061" s="62" t="s">
        <v>12011</v>
      </c>
    </row>
    <row r="2062" spans="1:6" ht="27" x14ac:dyDescent="0.25">
      <c r="A2062" s="62">
        <v>102160</v>
      </c>
      <c r="B2062" s="63" t="s">
        <v>14073</v>
      </c>
      <c r="C2062" s="62" t="s">
        <v>238</v>
      </c>
      <c r="D2062" s="62" t="s">
        <v>12010</v>
      </c>
      <c r="E2062" s="64">
        <v>221.16</v>
      </c>
      <c r="F2062" s="62" t="s">
        <v>12011</v>
      </c>
    </row>
    <row r="2063" spans="1:6" ht="27" x14ac:dyDescent="0.25">
      <c r="A2063" s="62">
        <v>102161</v>
      </c>
      <c r="B2063" s="63" t="s">
        <v>14074</v>
      </c>
      <c r="C2063" s="62" t="s">
        <v>238</v>
      </c>
      <c r="D2063" s="62" t="s">
        <v>12010</v>
      </c>
      <c r="E2063" s="64">
        <v>292.01</v>
      </c>
      <c r="F2063" s="62" t="s">
        <v>12011</v>
      </c>
    </row>
    <row r="2064" spans="1:6" ht="27" x14ac:dyDescent="0.25">
      <c r="A2064" s="62">
        <v>102162</v>
      </c>
      <c r="B2064" s="63" t="s">
        <v>14075</v>
      </c>
      <c r="C2064" s="62" t="s">
        <v>238</v>
      </c>
      <c r="D2064" s="62" t="s">
        <v>12010</v>
      </c>
      <c r="E2064" s="64">
        <v>345.34</v>
      </c>
      <c r="F2064" s="62" t="s">
        <v>12011</v>
      </c>
    </row>
    <row r="2065" spans="1:6" ht="27" x14ac:dyDescent="0.25">
      <c r="A2065" s="62">
        <v>102163</v>
      </c>
      <c r="B2065" s="63" t="s">
        <v>14076</v>
      </c>
      <c r="C2065" s="62" t="s">
        <v>238</v>
      </c>
      <c r="D2065" s="62" t="s">
        <v>12010</v>
      </c>
      <c r="E2065" s="64">
        <v>416.45</v>
      </c>
      <c r="F2065" s="62" t="s">
        <v>12011</v>
      </c>
    </row>
    <row r="2066" spans="1:6" ht="27" x14ac:dyDescent="0.25">
      <c r="A2066" s="62">
        <v>102164</v>
      </c>
      <c r="B2066" s="63" t="s">
        <v>14077</v>
      </c>
      <c r="C2066" s="62" t="s">
        <v>238</v>
      </c>
      <c r="D2066" s="62" t="s">
        <v>12010</v>
      </c>
      <c r="E2066" s="64">
        <v>356.1</v>
      </c>
      <c r="F2066" s="62" t="s">
        <v>12011</v>
      </c>
    </row>
    <row r="2067" spans="1:6" ht="27" x14ac:dyDescent="0.25">
      <c r="A2067" s="62">
        <v>102165</v>
      </c>
      <c r="B2067" s="63" t="s">
        <v>14078</v>
      </c>
      <c r="C2067" s="62" t="s">
        <v>238</v>
      </c>
      <c r="D2067" s="62" t="s">
        <v>12010</v>
      </c>
      <c r="E2067" s="64">
        <v>414.26</v>
      </c>
      <c r="F2067" s="62" t="s">
        <v>12011</v>
      </c>
    </row>
    <row r="2068" spans="1:6" ht="27" x14ac:dyDescent="0.25">
      <c r="A2068" s="62">
        <v>102166</v>
      </c>
      <c r="B2068" s="63" t="s">
        <v>14079</v>
      </c>
      <c r="C2068" s="62" t="s">
        <v>238</v>
      </c>
      <c r="D2068" s="62" t="s">
        <v>12010</v>
      </c>
      <c r="E2068" s="64">
        <v>384.97</v>
      </c>
      <c r="F2068" s="62" t="s">
        <v>12011</v>
      </c>
    </row>
    <row r="2069" spans="1:6" ht="27" x14ac:dyDescent="0.25">
      <c r="A2069" s="62">
        <v>102167</v>
      </c>
      <c r="B2069" s="63" t="s">
        <v>14080</v>
      </c>
      <c r="C2069" s="62" t="s">
        <v>238</v>
      </c>
      <c r="D2069" s="62" t="s">
        <v>12010</v>
      </c>
      <c r="E2069" s="64">
        <v>509.41</v>
      </c>
      <c r="F2069" s="62" t="s">
        <v>12011</v>
      </c>
    </row>
    <row r="2070" spans="1:6" ht="27" x14ac:dyDescent="0.25">
      <c r="A2070" s="62">
        <v>102168</v>
      </c>
      <c r="B2070" s="63" t="s">
        <v>14081</v>
      </c>
      <c r="C2070" s="62" t="s">
        <v>238</v>
      </c>
      <c r="D2070" s="62" t="s">
        <v>12010</v>
      </c>
      <c r="E2070" s="64">
        <v>502.25</v>
      </c>
      <c r="F2070" s="62" t="s">
        <v>12011</v>
      </c>
    </row>
    <row r="2071" spans="1:6" ht="27" x14ac:dyDescent="0.25">
      <c r="A2071" s="62">
        <v>102169</v>
      </c>
      <c r="B2071" s="63" t="s">
        <v>14082</v>
      </c>
      <c r="C2071" s="62" t="s">
        <v>238</v>
      </c>
      <c r="D2071" s="62" t="s">
        <v>12010</v>
      </c>
      <c r="E2071" s="64">
        <v>586.86</v>
      </c>
      <c r="F2071" s="62" t="s">
        <v>12011</v>
      </c>
    </row>
    <row r="2072" spans="1:6" ht="27" x14ac:dyDescent="0.25">
      <c r="A2072" s="62">
        <v>102170</v>
      </c>
      <c r="B2072" s="63" t="s">
        <v>14083</v>
      </c>
      <c r="C2072" s="62" t="s">
        <v>238</v>
      </c>
      <c r="D2072" s="62" t="s">
        <v>12010</v>
      </c>
      <c r="E2072" s="64">
        <v>309.77999999999997</v>
      </c>
      <c r="F2072" s="62" t="s">
        <v>12011</v>
      </c>
    </row>
    <row r="2073" spans="1:6" ht="27" x14ac:dyDescent="0.25">
      <c r="A2073" s="62">
        <v>102171</v>
      </c>
      <c r="B2073" s="63" t="s">
        <v>14084</v>
      </c>
      <c r="C2073" s="62" t="s">
        <v>238</v>
      </c>
      <c r="D2073" s="62" t="s">
        <v>12010</v>
      </c>
      <c r="E2073" s="64">
        <v>640.54999999999995</v>
      </c>
      <c r="F2073" s="62" t="s">
        <v>12011</v>
      </c>
    </row>
    <row r="2074" spans="1:6" ht="27" x14ac:dyDescent="0.25">
      <c r="A2074" s="62">
        <v>102172</v>
      </c>
      <c r="B2074" s="63" t="s">
        <v>14085</v>
      </c>
      <c r="C2074" s="62" t="s">
        <v>238</v>
      </c>
      <c r="D2074" s="62" t="s">
        <v>12010</v>
      </c>
      <c r="E2074" s="64">
        <v>633.86</v>
      </c>
      <c r="F2074" s="62" t="s">
        <v>12011</v>
      </c>
    </row>
    <row r="2075" spans="1:6" ht="27" x14ac:dyDescent="0.25">
      <c r="A2075" s="62">
        <v>102176</v>
      </c>
      <c r="B2075" s="63" t="s">
        <v>14086</v>
      </c>
      <c r="C2075" s="62" t="s">
        <v>238</v>
      </c>
      <c r="D2075" s="62" t="s">
        <v>12010</v>
      </c>
      <c r="E2075" s="65">
        <v>1187.6500000000001</v>
      </c>
      <c r="F2075" s="62" t="s">
        <v>12011</v>
      </c>
    </row>
    <row r="2076" spans="1:6" ht="27" x14ac:dyDescent="0.25">
      <c r="A2076" s="62">
        <v>102177</v>
      </c>
      <c r="B2076" s="63" t="s">
        <v>14087</v>
      </c>
      <c r="C2076" s="62" t="s">
        <v>238</v>
      </c>
      <c r="D2076" s="62" t="s">
        <v>12010</v>
      </c>
      <c r="E2076" s="65">
        <v>2459.06</v>
      </c>
      <c r="F2076" s="62" t="s">
        <v>12011</v>
      </c>
    </row>
    <row r="2077" spans="1:6" ht="27" x14ac:dyDescent="0.25">
      <c r="A2077" s="62">
        <v>102178</v>
      </c>
      <c r="B2077" s="63" t="s">
        <v>14088</v>
      </c>
      <c r="C2077" s="62" t="s">
        <v>238</v>
      </c>
      <c r="D2077" s="62" t="s">
        <v>12010</v>
      </c>
      <c r="E2077" s="65">
        <v>2835.83</v>
      </c>
      <c r="F2077" s="62" t="s">
        <v>12011</v>
      </c>
    </row>
    <row r="2078" spans="1:6" ht="27" x14ac:dyDescent="0.25">
      <c r="A2078" s="62">
        <v>102179</v>
      </c>
      <c r="B2078" s="63" t="s">
        <v>14089</v>
      </c>
      <c r="C2078" s="62" t="s">
        <v>238</v>
      </c>
      <c r="D2078" s="62" t="s">
        <v>12010</v>
      </c>
      <c r="E2078" s="64">
        <v>359.42</v>
      </c>
      <c r="F2078" s="62" t="s">
        <v>12011</v>
      </c>
    </row>
    <row r="2079" spans="1:6" ht="27" x14ac:dyDescent="0.25">
      <c r="A2079" s="62">
        <v>102180</v>
      </c>
      <c r="B2079" s="63" t="s">
        <v>14090</v>
      </c>
      <c r="C2079" s="62" t="s">
        <v>238</v>
      </c>
      <c r="D2079" s="62" t="s">
        <v>12010</v>
      </c>
      <c r="E2079" s="64">
        <v>416.73</v>
      </c>
      <c r="F2079" s="62" t="s">
        <v>12011</v>
      </c>
    </row>
    <row r="2080" spans="1:6" ht="27" x14ac:dyDescent="0.25">
      <c r="A2080" s="62">
        <v>102181</v>
      </c>
      <c r="B2080" s="63" t="s">
        <v>14091</v>
      </c>
      <c r="C2080" s="62" t="s">
        <v>238</v>
      </c>
      <c r="D2080" s="62" t="s">
        <v>12010</v>
      </c>
      <c r="E2080" s="64">
        <v>494.22</v>
      </c>
      <c r="F2080" s="62" t="s">
        <v>12011</v>
      </c>
    </row>
    <row r="2081" spans="1:6" ht="27" x14ac:dyDescent="0.25">
      <c r="A2081" s="62">
        <v>102182</v>
      </c>
      <c r="B2081" s="63" t="s">
        <v>14092</v>
      </c>
      <c r="C2081" s="62" t="s">
        <v>517</v>
      </c>
      <c r="D2081" s="62" t="s">
        <v>12010</v>
      </c>
      <c r="E2081" s="65">
        <v>1050.76</v>
      </c>
      <c r="F2081" s="62" t="s">
        <v>12011</v>
      </c>
    </row>
    <row r="2082" spans="1:6" ht="27" x14ac:dyDescent="0.25">
      <c r="A2082" s="62">
        <v>102183</v>
      </c>
      <c r="B2082" s="63" t="s">
        <v>14093</v>
      </c>
      <c r="C2082" s="62" t="s">
        <v>517</v>
      </c>
      <c r="D2082" s="62" t="s">
        <v>12010</v>
      </c>
      <c r="E2082" s="65">
        <v>2113.52</v>
      </c>
      <c r="F2082" s="62" t="s">
        <v>12011</v>
      </c>
    </row>
    <row r="2083" spans="1:6" ht="27" x14ac:dyDescent="0.25">
      <c r="A2083" s="62">
        <v>102184</v>
      </c>
      <c r="B2083" s="63" t="s">
        <v>14094</v>
      </c>
      <c r="C2083" s="62" t="s">
        <v>517</v>
      </c>
      <c r="D2083" s="62" t="s">
        <v>12010</v>
      </c>
      <c r="E2083" s="65">
        <v>2098.62</v>
      </c>
      <c r="F2083" s="62" t="s">
        <v>12011</v>
      </c>
    </row>
    <row r="2084" spans="1:6" ht="40.5" x14ac:dyDescent="0.25">
      <c r="A2084" s="62">
        <v>102185</v>
      </c>
      <c r="B2084" s="63" t="s">
        <v>14095</v>
      </c>
      <c r="C2084" s="62" t="s">
        <v>517</v>
      </c>
      <c r="D2084" s="62" t="s">
        <v>12010</v>
      </c>
      <c r="E2084" s="65">
        <v>4208.8999999999996</v>
      </c>
      <c r="F2084" s="62" t="s">
        <v>12011</v>
      </c>
    </row>
    <row r="2085" spans="1:6" ht="27" x14ac:dyDescent="0.25">
      <c r="A2085" s="62">
        <v>102190</v>
      </c>
      <c r="B2085" s="63" t="s">
        <v>14096</v>
      </c>
      <c r="C2085" s="62" t="s">
        <v>238</v>
      </c>
      <c r="D2085" s="62" t="s">
        <v>12010</v>
      </c>
      <c r="E2085" s="64">
        <v>18.43</v>
      </c>
      <c r="F2085" s="62" t="s">
        <v>12011</v>
      </c>
    </row>
    <row r="2086" spans="1:6" ht="27" x14ac:dyDescent="0.25">
      <c r="A2086" s="62">
        <v>102191</v>
      </c>
      <c r="B2086" s="63" t="s">
        <v>14097</v>
      </c>
      <c r="C2086" s="62" t="s">
        <v>238</v>
      </c>
      <c r="D2086" s="62" t="s">
        <v>12010</v>
      </c>
      <c r="E2086" s="64">
        <v>22.39</v>
      </c>
      <c r="F2086" s="62" t="s">
        <v>12011</v>
      </c>
    </row>
    <row r="2087" spans="1:6" x14ac:dyDescent="0.25">
      <c r="A2087" s="62">
        <v>102192</v>
      </c>
      <c r="B2087" s="63" t="s">
        <v>14098</v>
      </c>
      <c r="C2087" s="62" t="s">
        <v>238</v>
      </c>
      <c r="D2087" s="62" t="s">
        <v>12010</v>
      </c>
      <c r="E2087" s="64">
        <v>15.98</v>
      </c>
      <c r="F2087" s="62" t="s">
        <v>12011</v>
      </c>
    </row>
    <row r="2088" spans="1:6" ht="40.5" x14ac:dyDescent="0.25">
      <c r="A2088" s="62">
        <v>94569</v>
      </c>
      <c r="B2088" s="63" t="s">
        <v>14099</v>
      </c>
      <c r="C2088" s="62" t="s">
        <v>238</v>
      </c>
      <c r="D2088" s="62" t="s">
        <v>12010</v>
      </c>
      <c r="E2088" s="64">
        <v>636.29999999999995</v>
      </c>
      <c r="F2088" s="62" t="s">
        <v>12011</v>
      </c>
    </row>
    <row r="2089" spans="1:6" ht="54" x14ac:dyDescent="0.25">
      <c r="A2089" s="62">
        <v>94570</v>
      </c>
      <c r="B2089" s="63" t="s">
        <v>14100</v>
      </c>
      <c r="C2089" s="62" t="s">
        <v>238</v>
      </c>
      <c r="D2089" s="62" t="s">
        <v>12010</v>
      </c>
      <c r="E2089" s="64">
        <v>327.79</v>
      </c>
      <c r="F2089" s="62" t="s">
        <v>12011</v>
      </c>
    </row>
    <row r="2090" spans="1:6" ht="54" x14ac:dyDescent="0.25">
      <c r="A2090" s="62">
        <v>94572</v>
      </c>
      <c r="B2090" s="63" t="s">
        <v>14101</v>
      </c>
      <c r="C2090" s="62" t="s">
        <v>238</v>
      </c>
      <c r="D2090" s="62" t="s">
        <v>12010</v>
      </c>
      <c r="E2090" s="64">
        <v>466.24</v>
      </c>
      <c r="F2090" s="62" t="s">
        <v>12011</v>
      </c>
    </row>
    <row r="2091" spans="1:6" ht="54" x14ac:dyDescent="0.25">
      <c r="A2091" s="62">
        <v>94573</v>
      </c>
      <c r="B2091" s="63" t="s">
        <v>14102</v>
      </c>
      <c r="C2091" s="62" t="s">
        <v>238</v>
      </c>
      <c r="D2091" s="62" t="s">
        <v>12010</v>
      </c>
      <c r="E2091" s="64">
        <v>380.99</v>
      </c>
      <c r="F2091" s="62" t="s">
        <v>12011</v>
      </c>
    </row>
    <row r="2092" spans="1:6" ht="67.5" x14ac:dyDescent="0.25">
      <c r="A2092" s="62">
        <v>94580</v>
      </c>
      <c r="B2092" s="63" t="s">
        <v>14103</v>
      </c>
      <c r="C2092" s="62" t="s">
        <v>238</v>
      </c>
      <c r="D2092" s="62" t="s">
        <v>12010</v>
      </c>
      <c r="E2092" s="64">
        <v>520.77</v>
      </c>
      <c r="F2092" s="62" t="s">
        <v>12011</v>
      </c>
    </row>
    <row r="2093" spans="1:6" ht="27" x14ac:dyDescent="0.25">
      <c r="A2093" s="62">
        <v>94589</v>
      </c>
      <c r="B2093" s="63" t="s">
        <v>14104</v>
      </c>
      <c r="C2093" s="62" t="s">
        <v>74</v>
      </c>
      <c r="D2093" s="62" t="s">
        <v>12010</v>
      </c>
      <c r="E2093" s="64">
        <v>21.17</v>
      </c>
      <c r="F2093" s="62" t="s">
        <v>12011</v>
      </c>
    </row>
    <row r="2094" spans="1:6" ht="27" x14ac:dyDescent="0.25">
      <c r="A2094" s="62">
        <v>94590</v>
      </c>
      <c r="B2094" s="63" t="s">
        <v>14105</v>
      </c>
      <c r="C2094" s="62" t="s">
        <v>74</v>
      </c>
      <c r="D2094" s="62" t="s">
        <v>12010</v>
      </c>
      <c r="E2094" s="64">
        <v>17.72</v>
      </c>
      <c r="F2094" s="62" t="s">
        <v>12011</v>
      </c>
    </row>
    <row r="2095" spans="1:6" ht="40.5" x14ac:dyDescent="0.25">
      <c r="A2095" s="62">
        <v>100674</v>
      </c>
      <c r="B2095" s="63" t="s">
        <v>14106</v>
      </c>
      <c r="C2095" s="62" t="s">
        <v>238</v>
      </c>
      <c r="D2095" s="62" t="s">
        <v>12010</v>
      </c>
      <c r="E2095" s="64">
        <v>679.18</v>
      </c>
      <c r="F2095" s="62" t="s">
        <v>12011</v>
      </c>
    </row>
    <row r="2096" spans="1:6" ht="40.5" x14ac:dyDescent="0.25">
      <c r="A2096" s="62">
        <v>101096</v>
      </c>
      <c r="B2096" s="63" t="s">
        <v>14107</v>
      </c>
      <c r="C2096" s="62" t="s">
        <v>127</v>
      </c>
      <c r="D2096" s="62" t="s">
        <v>12010</v>
      </c>
      <c r="E2096" s="65">
        <v>1132.6400000000001</v>
      </c>
      <c r="F2096" s="62" t="s">
        <v>12011</v>
      </c>
    </row>
    <row r="2097" spans="1:6" ht="40.5" x14ac:dyDescent="0.25">
      <c r="A2097" s="62">
        <v>101097</v>
      </c>
      <c r="B2097" s="63" t="s">
        <v>14108</v>
      </c>
      <c r="C2097" s="62" t="s">
        <v>127</v>
      </c>
      <c r="D2097" s="62" t="s">
        <v>12010</v>
      </c>
      <c r="E2097" s="65">
        <v>1069.3699999999999</v>
      </c>
      <c r="F2097" s="62" t="s">
        <v>12011</v>
      </c>
    </row>
    <row r="2098" spans="1:6" ht="40.5" x14ac:dyDescent="0.25">
      <c r="A2098" s="62">
        <v>101098</v>
      </c>
      <c r="B2098" s="63" t="s">
        <v>14109</v>
      </c>
      <c r="C2098" s="62" t="s">
        <v>127</v>
      </c>
      <c r="D2098" s="62" t="s">
        <v>12010</v>
      </c>
      <c r="E2098" s="64">
        <v>991.4</v>
      </c>
      <c r="F2098" s="62" t="s">
        <v>12011</v>
      </c>
    </row>
    <row r="2099" spans="1:6" ht="40.5" x14ac:dyDescent="0.25">
      <c r="A2099" s="62">
        <v>101099</v>
      </c>
      <c r="B2099" s="63" t="s">
        <v>14110</v>
      </c>
      <c r="C2099" s="62" t="s">
        <v>127</v>
      </c>
      <c r="D2099" s="62" t="s">
        <v>12010</v>
      </c>
      <c r="E2099" s="64">
        <v>901.9</v>
      </c>
      <c r="F2099" s="62" t="s">
        <v>12011</v>
      </c>
    </row>
    <row r="2100" spans="1:6" ht="40.5" x14ac:dyDescent="0.25">
      <c r="A2100" s="62">
        <v>101100</v>
      </c>
      <c r="B2100" s="63" t="s">
        <v>14111</v>
      </c>
      <c r="C2100" s="62" t="s">
        <v>127</v>
      </c>
      <c r="D2100" s="62" t="s">
        <v>12010</v>
      </c>
      <c r="E2100" s="64">
        <v>802.85</v>
      </c>
      <c r="F2100" s="62" t="s">
        <v>12011</v>
      </c>
    </row>
    <row r="2101" spans="1:6" ht="40.5" x14ac:dyDescent="0.25">
      <c r="A2101" s="62">
        <v>101101</v>
      </c>
      <c r="B2101" s="63" t="s">
        <v>14112</v>
      </c>
      <c r="C2101" s="62" t="s">
        <v>127</v>
      </c>
      <c r="D2101" s="62" t="s">
        <v>12010</v>
      </c>
      <c r="E2101" s="64">
        <v>784.21</v>
      </c>
      <c r="F2101" s="62" t="s">
        <v>12011</v>
      </c>
    </row>
    <row r="2102" spans="1:6" ht="40.5" x14ac:dyDescent="0.25">
      <c r="A2102" s="62">
        <v>101102</v>
      </c>
      <c r="B2102" s="63" t="s">
        <v>14113</v>
      </c>
      <c r="C2102" s="62" t="s">
        <v>127</v>
      </c>
      <c r="D2102" s="62" t="s">
        <v>12010</v>
      </c>
      <c r="E2102" s="64">
        <v>767.82</v>
      </c>
      <c r="F2102" s="62" t="s">
        <v>12011</v>
      </c>
    </row>
    <row r="2103" spans="1:6" ht="40.5" x14ac:dyDescent="0.25">
      <c r="A2103" s="62">
        <v>101103</v>
      </c>
      <c r="B2103" s="63" t="s">
        <v>14114</v>
      </c>
      <c r="C2103" s="62" t="s">
        <v>127</v>
      </c>
      <c r="D2103" s="62" t="s">
        <v>12010</v>
      </c>
      <c r="E2103" s="64">
        <v>718.32</v>
      </c>
      <c r="F2103" s="62" t="s">
        <v>12011</v>
      </c>
    </row>
    <row r="2104" spans="1:6" ht="40.5" x14ac:dyDescent="0.25">
      <c r="A2104" s="62">
        <v>101104</v>
      </c>
      <c r="B2104" s="63" t="s">
        <v>14115</v>
      </c>
      <c r="C2104" s="62" t="s">
        <v>127</v>
      </c>
      <c r="D2104" s="62" t="s">
        <v>12010</v>
      </c>
      <c r="E2104" s="65">
        <v>1176.93</v>
      </c>
      <c r="F2104" s="62" t="s">
        <v>12011</v>
      </c>
    </row>
    <row r="2105" spans="1:6" ht="40.5" x14ac:dyDescent="0.25">
      <c r="A2105" s="62">
        <v>101105</v>
      </c>
      <c r="B2105" s="63" t="s">
        <v>14116</v>
      </c>
      <c r="C2105" s="62" t="s">
        <v>127</v>
      </c>
      <c r="D2105" s="62" t="s">
        <v>12010</v>
      </c>
      <c r="E2105" s="65">
        <v>1113.19</v>
      </c>
      <c r="F2105" s="62" t="s">
        <v>12011</v>
      </c>
    </row>
    <row r="2106" spans="1:6" ht="40.5" x14ac:dyDescent="0.25">
      <c r="A2106" s="62">
        <v>101106</v>
      </c>
      <c r="B2106" s="63" t="s">
        <v>14117</v>
      </c>
      <c r="C2106" s="62" t="s">
        <v>127</v>
      </c>
      <c r="D2106" s="62" t="s">
        <v>12010</v>
      </c>
      <c r="E2106" s="65">
        <v>1034.97</v>
      </c>
      <c r="F2106" s="62" t="s">
        <v>12011</v>
      </c>
    </row>
    <row r="2107" spans="1:6" ht="40.5" x14ac:dyDescent="0.25">
      <c r="A2107" s="62">
        <v>101107</v>
      </c>
      <c r="B2107" s="63" t="s">
        <v>14118</v>
      </c>
      <c r="C2107" s="62" t="s">
        <v>127</v>
      </c>
      <c r="D2107" s="62" t="s">
        <v>12010</v>
      </c>
      <c r="E2107" s="64">
        <v>944.46</v>
      </c>
      <c r="F2107" s="62" t="s">
        <v>12011</v>
      </c>
    </row>
    <row r="2108" spans="1:6" ht="40.5" x14ac:dyDescent="0.25">
      <c r="A2108" s="62">
        <v>101108</v>
      </c>
      <c r="B2108" s="63" t="s">
        <v>14119</v>
      </c>
      <c r="C2108" s="62" t="s">
        <v>127</v>
      </c>
      <c r="D2108" s="62" t="s">
        <v>12010</v>
      </c>
      <c r="E2108" s="64">
        <v>841.78</v>
      </c>
      <c r="F2108" s="62" t="s">
        <v>12011</v>
      </c>
    </row>
    <row r="2109" spans="1:6" ht="40.5" x14ac:dyDescent="0.25">
      <c r="A2109" s="62">
        <v>101109</v>
      </c>
      <c r="B2109" s="63" t="s">
        <v>14120</v>
      </c>
      <c r="C2109" s="62" t="s">
        <v>127</v>
      </c>
      <c r="D2109" s="62" t="s">
        <v>12010</v>
      </c>
      <c r="E2109" s="64">
        <v>822.96</v>
      </c>
      <c r="F2109" s="62" t="s">
        <v>12011</v>
      </c>
    </row>
    <row r="2110" spans="1:6" ht="40.5" x14ac:dyDescent="0.25">
      <c r="A2110" s="62">
        <v>101110</v>
      </c>
      <c r="B2110" s="63" t="s">
        <v>14121</v>
      </c>
      <c r="C2110" s="62" t="s">
        <v>127</v>
      </c>
      <c r="D2110" s="62" t="s">
        <v>12010</v>
      </c>
      <c r="E2110" s="64">
        <v>806.93</v>
      </c>
      <c r="F2110" s="62" t="s">
        <v>12011</v>
      </c>
    </row>
    <row r="2111" spans="1:6" ht="40.5" x14ac:dyDescent="0.25">
      <c r="A2111" s="62">
        <v>101111</v>
      </c>
      <c r="B2111" s="63" t="s">
        <v>14122</v>
      </c>
      <c r="C2111" s="62" t="s">
        <v>127</v>
      </c>
      <c r="D2111" s="62" t="s">
        <v>12010</v>
      </c>
      <c r="E2111" s="64">
        <v>757.02</v>
      </c>
      <c r="F2111" s="62" t="s">
        <v>12011</v>
      </c>
    </row>
    <row r="2112" spans="1:6" ht="40.5" x14ac:dyDescent="0.25">
      <c r="A2112" s="62">
        <v>101112</v>
      </c>
      <c r="B2112" s="63" t="s">
        <v>14123</v>
      </c>
      <c r="C2112" s="62" t="s">
        <v>127</v>
      </c>
      <c r="D2112" s="62" t="s">
        <v>12010</v>
      </c>
      <c r="E2112" s="64">
        <v>754.57</v>
      </c>
      <c r="F2112" s="62" t="s">
        <v>12011</v>
      </c>
    </row>
    <row r="2113" spans="1:6" ht="40.5" x14ac:dyDescent="0.25">
      <c r="A2113" s="62">
        <v>101113</v>
      </c>
      <c r="B2113" s="63" t="s">
        <v>14124</v>
      </c>
      <c r="C2113" s="62" t="s">
        <v>127</v>
      </c>
      <c r="D2113" s="62" t="s">
        <v>12010</v>
      </c>
      <c r="E2113" s="64">
        <v>804.34</v>
      </c>
      <c r="F2113" s="62" t="s">
        <v>12011</v>
      </c>
    </row>
    <row r="2114" spans="1:6" ht="27" x14ac:dyDescent="0.25">
      <c r="A2114" s="62">
        <v>95601</v>
      </c>
      <c r="B2114" s="63" t="s">
        <v>14125</v>
      </c>
      <c r="C2114" s="62" t="s">
        <v>517</v>
      </c>
      <c r="D2114" s="62" t="s">
        <v>12010</v>
      </c>
      <c r="E2114" s="64">
        <v>17.670000000000002</v>
      </c>
      <c r="F2114" s="62" t="s">
        <v>12011</v>
      </c>
    </row>
    <row r="2115" spans="1:6" ht="27" x14ac:dyDescent="0.25">
      <c r="A2115" s="62">
        <v>95602</v>
      </c>
      <c r="B2115" s="63" t="s">
        <v>14126</v>
      </c>
      <c r="C2115" s="62" t="s">
        <v>517</v>
      </c>
      <c r="D2115" s="62" t="s">
        <v>12010</v>
      </c>
      <c r="E2115" s="64">
        <v>28.28</v>
      </c>
      <c r="F2115" s="62" t="s">
        <v>12011</v>
      </c>
    </row>
    <row r="2116" spans="1:6" ht="27" x14ac:dyDescent="0.25">
      <c r="A2116" s="62">
        <v>95603</v>
      </c>
      <c r="B2116" s="63" t="s">
        <v>14127</v>
      </c>
      <c r="C2116" s="62" t="s">
        <v>517</v>
      </c>
      <c r="D2116" s="62" t="s">
        <v>12010</v>
      </c>
      <c r="E2116" s="64">
        <v>48.26</v>
      </c>
      <c r="F2116" s="62" t="s">
        <v>12011</v>
      </c>
    </row>
    <row r="2117" spans="1:6" ht="27" x14ac:dyDescent="0.25">
      <c r="A2117" s="62">
        <v>95604</v>
      </c>
      <c r="B2117" s="63" t="s">
        <v>14128</v>
      </c>
      <c r="C2117" s="62" t="s">
        <v>517</v>
      </c>
      <c r="D2117" s="62" t="s">
        <v>12010</v>
      </c>
      <c r="E2117" s="64">
        <v>74.88</v>
      </c>
      <c r="F2117" s="62" t="s">
        <v>12011</v>
      </c>
    </row>
    <row r="2118" spans="1:6" ht="27" x14ac:dyDescent="0.25">
      <c r="A2118" s="62">
        <v>95605</v>
      </c>
      <c r="B2118" s="63" t="s">
        <v>14129</v>
      </c>
      <c r="C2118" s="62" t="s">
        <v>517</v>
      </c>
      <c r="D2118" s="62" t="s">
        <v>12010</v>
      </c>
      <c r="E2118" s="64">
        <v>137.51</v>
      </c>
      <c r="F2118" s="62" t="s">
        <v>12011</v>
      </c>
    </row>
    <row r="2119" spans="1:6" ht="27" x14ac:dyDescent="0.25">
      <c r="A2119" s="62">
        <v>95607</v>
      </c>
      <c r="B2119" s="63" t="s">
        <v>14130</v>
      </c>
      <c r="C2119" s="62" t="s">
        <v>517</v>
      </c>
      <c r="D2119" s="62" t="s">
        <v>12010</v>
      </c>
      <c r="E2119" s="64">
        <v>15.31</v>
      </c>
      <c r="F2119" s="62" t="s">
        <v>12011</v>
      </c>
    </row>
    <row r="2120" spans="1:6" ht="27" x14ac:dyDescent="0.25">
      <c r="A2120" s="62">
        <v>95608</v>
      </c>
      <c r="B2120" s="63" t="s">
        <v>14131</v>
      </c>
      <c r="C2120" s="62" t="s">
        <v>517</v>
      </c>
      <c r="D2120" s="62" t="s">
        <v>12010</v>
      </c>
      <c r="E2120" s="64">
        <v>22.21</v>
      </c>
      <c r="F2120" s="62" t="s">
        <v>12011</v>
      </c>
    </row>
    <row r="2121" spans="1:6" ht="27" x14ac:dyDescent="0.25">
      <c r="A2121" s="62">
        <v>95609</v>
      </c>
      <c r="B2121" s="63" t="s">
        <v>14132</v>
      </c>
      <c r="C2121" s="62" t="s">
        <v>517</v>
      </c>
      <c r="D2121" s="62" t="s">
        <v>12010</v>
      </c>
      <c r="E2121" s="64">
        <v>28.18</v>
      </c>
      <c r="F2121" s="62" t="s">
        <v>12011</v>
      </c>
    </row>
    <row r="2122" spans="1:6" ht="40.5" x14ac:dyDescent="0.25">
      <c r="A2122" s="62">
        <v>100651</v>
      </c>
      <c r="B2122" s="63" t="s">
        <v>14133</v>
      </c>
      <c r="C2122" s="62" t="s">
        <v>74</v>
      </c>
      <c r="D2122" s="62" t="s">
        <v>12010</v>
      </c>
      <c r="E2122" s="64">
        <v>127.05</v>
      </c>
      <c r="F2122" s="62" t="s">
        <v>12011</v>
      </c>
    </row>
    <row r="2123" spans="1:6" ht="40.5" x14ac:dyDescent="0.25">
      <c r="A2123" s="62">
        <v>100652</v>
      </c>
      <c r="B2123" s="63" t="s">
        <v>14134</v>
      </c>
      <c r="C2123" s="62" t="s">
        <v>74</v>
      </c>
      <c r="D2123" s="62" t="s">
        <v>12010</v>
      </c>
      <c r="E2123" s="64">
        <v>235.49</v>
      </c>
      <c r="F2123" s="62" t="s">
        <v>12011</v>
      </c>
    </row>
    <row r="2124" spans="1:6" ht="40.5" x14ac:dyDescent="0.25">
      <c r="A2124" s="62">
        <v>100653</v>
      </c>
      <c r="B2124" s="63" t="s">
        <v>14135</v>
      </c>
      <c r="C2124" s="62" t="s">
        <v>74</v>
      </c>
      <c r="D2124" s="62" t="s">
        <v>12010</v>
      </c>
      <c r="E2124" s="64">
        <v>387.24</v>
      </c>
      <c r="F2124" s="62" t="s">
        <v>12011</v>
      </c>
    </row>
    <row r="2125" spans="1:6" ht="40.5" x14ac:dyDescent="0.25">
      <c r="A2125" s="62">
        <v>100654</v>
      </c>
      <c r="B2125" s="63" t="s">
        <v>14136</v>
      </c>
      <c r="C2125" s="62" t="s">
        <v>74</v>
      </c>
      <c r="D2125" s="62" t="s">
        <v>12010</v>
      </c>
      <c r="E2125" s="64">
        <v>531.1</v>
      </c>
      <c r="F2125" s="62" t="s">
        <v>12011</v>
      </c>
    </row>
    <row r="2126" spans="1:6" ht="40.5" x14ac:dyDescent="0.25">
      <c r="A2126" s="62">
        <v>100655</v>
      </c>
      <c r="B2126" s="63" t="s">
        <v>14137</v>
      </c>
      <c r="C2126" s="62" t="s">
        <v>74</v>
      </c>
      <c r="D2126" s="62" t="s">
        <v>12010</v>
      </c>
      <c r="E2126" s="64">
        <v>609.62</v>
      </c>
      <c r="F2126" s="62" t="s">
        <v>12011</v>
      </c>
    </row>
    <row r="2127" spans="1:6" ht="40.5" x14ac:dyDescent="0.25">
      <c r="A2127" s="62">
        <v>100656</v>
      </c>
      <c r="B2127" s="63" t="s">
        <v>14138</v>
      </c>
      <c r="C2127" s="62" t="s">
        <v>74</v>
      </c>
      <c r="D2127" s="62" t="s">
        <v>12010</v>
      </c>
      <c r="E2127" s="64">
        <v>110.12</v>
      </c>
      <c r="F2127" s="62" t="s">
        <v>12011</v>
      </c>
    </row>
    <row r="2128" spans="1:6" ht="40.5" x14ac:dyDescent="0.25">
      <c r="A2128" s="62">
        <v>100657</v>
      </c>
      <c r="B2128" s="63" t="s">
        <v>14139</v>
      </c>
      <c r="C2128" s="62" t="s">
        <v>74</v>
      </c>
      <c r="D2128" s="62" t="s">
        <v>12010</v>
      </c>
      <c r="E2128" s="64">
        <v>142.09</v>
      </c>
      <c r="F2128" s="62" t="s">
        <v>12011</v>
      </c>
    </row>
    <row r="2129" spans="1:6" ht="40.5" x14ac:dyDescent="0.25">
      <c r="A2129" s="62">
        <v>100658</v>
      </c>
      <c r="B2129" s="63" t="s">
        <v>14140</v>
      </c>
      <c r="C2129" s="62" t="s">
        <v>74</v>
      </c>
      <c r="D2129" s="62" t="s">
        <v>12010</v>
      </c>
      <c r="E2129" s="64">
        <v>326.5</v>
      </c>
      <c r="F2129" s="62" t="s">
        <v>12011</v>
      </c>
    </row>
    <row r="2130" spans="1:6" ht="40.5" x14ac:dyDescent="0.25">
      <c r="A2130" s="62">
        <v>100889</v>
      </c>
      <c r="B2130" s="63" t="s">
        <v>14141</v>
      </c>
      <c r="C2130" s="62" t="s">
        <v>265</v>
      </c>
      <c r="D2130" s="62" t="s">
        <v>12010</v>
      </c>
      <c r="E2130" s="64">
        <v>17.25</v>
      </c>
      <c r="F2130" s="62" t="s">
        <v>12011</v>
      </c>
    </row>
    <row r="2131" spans="1:6" ht="40.5" x14ac:dyDescent="0.25">
      <c r="A2131" s="62">
        <v>100890</v>
      </c>
      <c r="B2131" s="63" t="s">
        <v>14142</v>
      </c>
      <c r="C2131" s="62" t="s">
        <v>265</v>
      </c>
      <c r="D2131" s="62" t="s">
        <v>12010</v>
      </c>
      <c r="E2131" s="64">
        <v>17.059999999999999</v>
      </c>
      <c r="F2131" s="62" t="s">
        <v>12011</v>
      </c>
    </row>
    <row r="2132" spans="1:6" ht="40.5" x14ac:dyDescent="0.25">
      <c r="A2132" s="62">
        <v>100892</v>
      </c>
      <c r="B2132" s="63" t="s">
        <v>14143</v>
      </c>
      <c r="C2132" s="62" t="s">
        <v>265</v>
      </c>
      <c r="D2132" s="62" t="s">
        <v>12010</v>
      </c>
      <c r="E2132" s="64">
        <v>16.350000000000001</v>
      </c>
      <c r="F2132" s="62" t="s">
        <v>12011</v>
      </c>
    </row>
    <row r="2133" spans="1:6" ht="40.5" x14ac:dyDescent="0.25">
      <c r="A2133" s="62">
        <v>100893</v>
      </c>
      <c r="B2133" s="63" t="s">
        <v>14144</v>
      </c>
      <c r="C2133" s="62" t="s">
        <v>265</v>
      </c>
      <c r="D2133" s="62" t="s">
        <v>12010</v>
      </c>
      <c r="E2133" s="64">
        <v>16.16</v>
      </c>
      <c r="F2133" s="62" t="s">
        <v>12011</v>
      </c>
    </row>
    <row r="2134" spans="1:6" ht="40.5" x14ac:dyDescent="0.25">
      <c r="A2134" s="62">
        <v>100894</v>
      </c>
      <c r="B2134" s="63" t="s">
        <v>14145</v>
      </c>
      <c r="C2134" s="62" t="s">
        <v>265</v>
      </c>
      <c r="D2134" s="62" t="s">
        <v>12010</v>
      </c>
      <c r="E2134" s="64">
        <v>16.059999999999999</v>
      </c>
      <c r="F2134" s="62" t="s">
        <v>12011</v>
      </c>
    </row>
    <row r="2135" spans="1:6" ht="40.5" x14ac:dyDescent="0.25">
      <c r="A2135" s="62">
        <v>100896</v>
      </c>
      <c r="B2135" s="63" t="s">
        <v>14146</v>
      </c>
      <c r="C2135" s="62" t="s">
        <v>74</v>
      </c>
      <c r="D2135" s="62" t="s">
        <v>12010</v>
      </c>
      <c r="E2135" s="64">
        <v>56.76</v>
      </c>
      <c r="F2135" s="62" t="s">
        <v>12011</v>
      </c>
    </row>
    <row r="2136" spans="1:6" ht="40.5" x14ac:dyDescent="0.25">
      <c r="A2136" s="62">
        <v>100897</v>
      </c>
      <c r="B2136" s="63" t="s">
        <v>14147</v>
      </c>
      <c r="C2136" s="62" t="s">
        <v>74</v>
      </c>
      <c r="D2136" s="62" t="s">
        <v>12010</v>
      </c>
      <c r="E2136" s="64">
        <v>107.21</v>
      </c>
      <c r="F2136" s="62" t="s">
        <v>12011</v>
      </c>
    </row>
    <row r="2137" spans="1:6" ht="40.5" x14ac:dyDescent="0.25">
      <c r="A2137" s="62">
        <v>100898</v>
      </c>
      <c r="B2137" s="63" t="s">
        <v>14148</v>
      </c>
      <c r="C2137" s="62" t="s">
        <v>74</v>
      </c>
      <c r="D2137" s="62" t="s">
        <v>12010</v>
      </c>
      <c r="E2137" s="64">
        <v>202.51</v>
      </c>
      <c r="F2137" s="62" t="s">
        <v>12011</v>
      </c>
    </row>
    <row r="2138" spans="1:6" ht="40.5" x14ac:dyDescent="0.25">
      <c r="A2138" s="62">
        <v>100899</v>
      </c>
      <c r="B2138" s="63" t="s">
        <v>14149</v>
      </c>
      <c r="C2138" s="62" t="s">
        <v>74</v>
      </c>
      <c r="D2138" s="62" t="s">
        <v>12010</v>
      </c>
      <c r="E2138" s="64">
        <v>83.62</v>
      </c>
      <c r="F2138" s="62" t="s">
        <v>12011</v>
      </c>
    </row>
    <row r="2139" spans="1:6" ht="40.5" x14ac:dyDescent="0.25">
      <c r="A2139" s="62">
        <v>100900</v>
      </c>
      <c r="B2139" s="63" t="s">
        <v>14150</v>
      </c>
      <c r="C2139" s="62" t="s">
        <v>74</v>
      </c>
      <c r="D2139" s="62" t="s">
        <v>12010</v>
      </c>
      <c r="E2139" s="64">
        <v>231.82</v>
      </c>
      <c r="F2139" s="62" t="s">
        <v>12011</v>
      </c>
    </row>
    <row r="2140" spans="1:6" ht="27" x14ac:dyDescent="0.25">
      <c r="A2140" s="62">
        <v>101173</v>
      </c>
      <c r="B2140" s="63" t="s">
        <v>14151</v>
      </c>
      <c r="C2140" s="62" t="s">
        <v>74</v>
      </c>
      <c r="D2140" s="62" t="s">
        <v>12010</v>
      </c>
      <c r="E2140" s="64">
        <v>58.8</v>
      </c>
      <c r="F2140" s="62" t="s">
        <v>12011</v>
      </c>
    </row>
    <row r="2141" spans="1:6" ht="27" x14ac:dyDescent="0.25">
      <c r="A2141" s="62">
        <v>101174</v>
      </c>
      <c r="B2141" s="63" t="s">
        <v>14152</v>
      </c>
      <c r="C2141" s="62" t="s">
        <v>74</v>
      </c>
      <c r="D2141" s="62" t="s">
        <v>12010</v>
      </c>
      <c r="E2141" s="64">
        <v>81.44</v>
      </c>
      <c r="F2141" s="62" t="s">
        <v>12011</v>
      </c>
    </row>
    <row r="2142" spans="1:6" ht="27" x14ac:dyDescent="0.25">
      <c r="A2142" s="62">
        <v>101175</v>
      </c>
      <c r="B2142" s="63" t="s">
        <v>14153</v>
      </c>
      <c r="C2142" s="62" t="s">
        <v>74</v>
      </c>
      <c r="D2142" s="62" t="s">
        <v>12010</v>
      </c>
      <c r="E2142" s="64">
        <v>110.93</v>
      </c>
      <c r="F2142" s="62" t="s">
        <v>12011</v>
      </c>
    </row>
    <row r="2143" spans="1:6" ht="27" x14ac:dyDescent="0.25">
      <c r="A2143" s="62">
        <v>101176</v>
      </c>
      <c r="B2143" s="63" t="s">
        <v>14154</v>
      </c>
      <c r="C2143" s="62" t="s">
        <v>74</v>
      </c>
      <c r="D2143" s="62" t="s">
        <v>12010</v>
      </c>
      <c r="E2143" s="64">
        <v>141.6</v>
      </c>
      <c r="F2143" s="62" t="s">
        <v>12011</v>
      </c>
    </row>
    <row r="2144" spans="1:6" ht="27" x14ac:dyDescent="0.25">
      <c r="A2144" s="62">
        <v>102521</v>
      </c>
      <c r="B2144" s="63" t="s">
        <v>14155</v>
      </c>
      <c r="C2144" s="62" t="s">
        <v>517</v>
      </c>
      <c r="D2144" s="62" t="s">
        <v>12010</v>
      </c>
      <c r="E2144" s="64">
        <v>113.43</v>
      </c>
      <c r="F2144" s="62" t="s">
        <v>12011</v>
      </c>
    </row>
    <row r="2145" spans="1:6" ht="27" x14ac:dyDescent="0.25">
      <c r="A2145" s="62">
        <v>102522</v>
      </c>
      <c r="B2145" s="63" t="s">
        <v>14156</v>
      </c>
      <c r="C2145" s="62" t="s">
        <v>517</v>
      </c>
      <c r="D2145" s="62" t="s">
        <v>12010</v>
      </c>
      <c r="E2145" s="64">
        <v>166.41</v>
      </c>
      <c r="F2145" s="62" t="s">
        <v>12011</v>
      </c>
    </row>
    <row r="2146" spans="1:6" ht="27" x14ac:dyDescent="0.25">
      <c r="A2146" s="62">
        <v>102523</v>
      </c>
      <c r="B2146" s="63" t="s">
        <v>14157</v>
      </c>
      <c r="C2146" s="62" t="s">
        <v>517</v>
      </c>
      <c r="D2146" s="62" t="s">
        <v>12010</v>
      </c>
      <c r="E2146" s="64">
        <v>219.39</v>
      </c>
      <c r="F2146" s="62" t="s">
        <v>12011</v>
      </c>
    </row>
    <row r="2147" spans="1:6" ht="27" x14ac:dyDescent="0.25">
      <c r="A2147" s="62">
        <v>95240</v>
      </c>
      <c r="B2147" s="63" t="s">
        <v>14158</v>
      </c>
      <c r="C2147" s="62" t="s">
        <v>238</v>
      </c>
      <c r="D2147" s="62" t="s">
        <v>12010</v>
      </c>
      <c r="E2147" s="64">
        <v>15.17</v>
      </c>
      <c r="F2147" s="62" t="s">
        <v>12011</v>
      </c>
    </row>
    <row r="2148" spans="1:6" ht="27" x14ac:dyDescent="0.25">
      <c r="A2148" s="62">
        <v>95241</v>
      </c>
      <c r="B2148" s="63" t="s">
        <v>14159</v>
      </c>
      <c r="C2148" s="62" t="s">
        <v>238</v>
      </c>
      <c r="D2148" s="62" t="s">
        <v>12010</v>
      </c>
      <c r="E2148" s="64">
        <v>25.29</v>
      </c>
      <c r="F2148" s="62" t="s">
        <v>12011</v>
      </c>
    </row>
    <row r="2149" spans="1:6" ht="27" x14ac:dyDescent="0.25">
      <c r="A2149" s="62">
        <v>96616</v>
      </c>
      <c r="B2149" s="63" t="s">
        <v>14160</v>
      </c>
      <c r="C2149" s="62" t="s">
        <v>127</v>
      </c>
      <c r="D2149" s="62" t="s">
        <v>12010</v>
      </c>
      <c r="E2149" s="64">
        <v>532</v>
      </c>
      <c r="F2149" s="62" t="s">
        <v>12011</v>
      </c>
    </row>
    <row r="2150" spans="1:6" ht="27" x14ac:dyDescent="0.25">
      <c r="A2150" s="62">
        <v>96617</v>
      </c>
      <c r="B2150" s="63" t="s">
        <v>14161</v>
      </c>
      <c r="C2150" s="62" t="s">
        <v>238</v>
      </c>
      <c r="D2150" s="62" t="s">
        <v>12010</v>
      </c>
      <c r="E2150" s="64">
        <v>15.94</v>
      </c>
      <c r="F2150" s="62" t="s">
        <v>12011</v>
      </c>
    </row>
    <row r="2151" spans="1:6" ht="27" x14ac:dyDescent="0.25">
      <c r="A2151" s="62">
        <v>96619</v>
      </c>
      <c r="B2151" s="63" t="s">
        <v>14162</v>
      </c>
      <c r="C2151" s="62" t="s">
        <v>238</v>
      </c>
      <c r="D2151" s="62" t="s">
        <v>12010</v>
      </c>
      <c r="E2151" s="64">
        <v>26.59</v>
      </c>
      <c r="F2151" s="62" t="s">
        <v>12011</v>
      </c>
    </row>
    <row r="2152" spans="1:6" ht="27" x14ac:dyDescent="0.25">
      <c r="A2152" s="62">
        <v>96620</v>
      </c>
      <c r="B2152" s="63" t="s">
        <v>14163</v>
      </c>
      <c r="C2152" s="62" t="s">
        <v>127</v>
      </c>
      <c r="D2152" s="62" t="s">
        <v>12010</v>
      </c>
      <c r="E2152" s="64">
        <v>506.23</v>
      </c>
      <c r="F2152" s="62" t="s">
        <v>12011</v>
      </c>
    </row>
    <row r="2153" spans="1:6" ht="27" x14ac:dyDescent="0.25">
      <c r="A2153" s="62">
        <v>96621</v>
      </c>
      <c r="B2153" s="63" t="s">
        <v>14164</v>
      </c>
      <c r="C2153" s="62" t="s">
        <v>127</v>
      </c>
      <c r="D2153" s="62" t="s">
        <v>12010</v>
      </c>
      <c r="E2153" s="64">
        <v>197.4</v>
      </c>
      <c r="F2153" s="62" t="s">
        <v>12011</v>
      </c>
    </row>
    <row r="2154" spans="1:6" ht="27" x14ac:dyDescent="0.25">
      <c r="A2154" s="62">
        <v>96622</v>
      </c>
      <c r="B2154" s="63" t="s">
        <v>14165</v>
      </c>
      <c r="C2154" s="62" t="s">
        <v>127</v>
      </c>
      <c r="D2154" s="62" t="s">
        <v>12010</v>
      </c>
      <c r="E2154" s="64">
        <v>121.4</v>
      </c>
      <c r="F2154" s="62" t="s">
        <v>12011</v>
      </c>
    </row>
    <row r="2155" spans="1:6" ht="27" x14ac:dyDescent="0.25">
      <c r="A2155" s="62">
        <v>96623</v>
      </c>
      <c r="B2155" s="63" t="s">
        <v>14166</v>
      </c>
      <c r="C2155" s="62" t="s">
        <v>127</v>
      </c>
      <c r="D2155" s="62" t="s">
        <v>12010</v>
      </c>
      <c r="E2155" s="64">
        <v>179.75</v>
      </c>
      <c r="F2155" s="62" t="s">
        <v>12011</v>
      </c>
    </row>
    <row r="2156" spans="1:6" ht="40.5" x14ac:dyDescent="0.25">
      <c r="A2156" s="62">
        <v>96624</v>
      </c>
      <c r="B2156" s="63" t="s">
        <v>14167</v>
      </c>
      <c r="C2156" s="62" t="s">
        <v>127</v>
      </c>
      <c r="D2156" s="62" t="s">
        <v>12010</v>
      </c>
      <c r="E2156" s="64">
        <v>115.18</v>
      </c>
      <c r="F2156" s="62" t="s">
        <v>12011</v>
      </c>
    </row>
    <row r="2157" spans="1:6" x14ac:dyDescent="0.25">
      <c r="A2157" s="62">
        <v>97082</v>
      </c>
      <c r="B2157" s="63" t="s">
        <v>14168</v>
      </c>
      <c r="C2157" s="62" t="s">
        <v>127</v>
      </c>
      <c r="D2157" s="62" t="s">
        <v>12379</v>
      </c>
      <c r="E2157" s="64">
        <v>67.95</v>
      </c>
      <c r="F2157" s="62" t="s">
        <v>12011</v>
      </c>
    </row>
    <row r="2158" spans="1:6" ht="40.5" x14ac:dyDescent="0.25">
      <c r="A2158" s="62">
        <v>97083</v>
      </c>
      <c r="B2158" s="63" t="s">
        <v>14169</v>
      </c>
      <c r="C2158" s="62" t="s">
        <v>238</v>
      </c>
      <c r="D2158" s="62" t="s">
        <v>12010</v>
      </c>
      <c r="E2158" s="64">
        <v>3.49</v>
      </c>
      <c r="F2158" s="62" t="s">
        <v>12011</v>
      </c>
    </row>
    <row r="2159" spans="1:6" ht="40.5" x14ac:dyDescent="0.25">
      <c r="A2159" s="62">
        <v>97084</v>
      </c>
      <c r="B2159" s="63" t="s">
        <v>14170</v>
      </c>
      <c r="C2159" s="62" t="s">
        <v>238</v>
      </c>
      <c r="D2159" s="62" t="s">
        <v>12010</v>
      </c>
      <c r="E2159" s="64">
        <v>0.73</v>
      </c>
      <c r="F2159" s="62" t="s">
        <v>12011</v>
      </c>
    </row>
    <row r="2160" spans="1:6" ht="40.5" x14ac:dyDescent="0.25">
      <c r="A2160" s="62">
        <v>97086</v>
      </c>
      <c r="B2160" s="63" t="s">
        <v>14171</v>
      </c>
      <c r="C2160" s="62" t="s">
        <v>238</v>
      </c>
      <c r="D2160" s="62" t="s">
        <v>12010</v>
      </c>
      <c r="E2160" s="64">
        <v>130.36000000000001</v>
      </c>
      <c r="F2160" s="62" t="s">
        <v>12011</v>
      </c>
    </row>
    <row r="2161" spans="1:6" ht="27" x14ac:dyDescent="0.25">
      <c r="A2161" s="62">
        <v>97087</v>
      </c>
      <c r="B2161" s="63" t="s">
        <v>14172</v>
      </c>
      <c r="C2161" s="62" t="s">
        <v>238</v>
      </c>
      <c r="D2161" s="62" t="s">
        <v>12010</v>
      </c>
      <c r="E2161" s="64">
        <v>1.98</v>
      </c>
      <c r="F2161" s="62" t="s">
        <v>12011</v>
      </c>
    </row>
    <row r="2162" spans="1:6" ht="27" x14ac:dyDescent="0.25">
      <c r="A2162" s="62">
        <v>97088</v>
      </c>
      <c r="B2162" s="63" t="s">
        <v>14173</v>
      </c>
      <c r="C2162" s="62" t="s">
        <v>265</v>
      </c>
      <c r="D2162" s="62" t="s">
        <v>12010</v>
      </c>
      <c r="E2162" s="64">
        <v>21.63</v>
      </c>
      <c r="F2162" s="62" t="s">
        <v>12011</v>
      </c>
    </row>
    <row r="2163" spans="1:6" ht="27" x14ac:dyDescent="0.25">
      <c r="A2163" s="62">
        <v>97089</v>
      </c>
      <c r="B2163" s="63" t="s">
        <v>14174</v>
      </c>
      <c r="C2163" s="62" t="s">
        <v>265</v>
      </c>
      <c r="D2163" s="62" t="s">
        <v>12010</v>
      </c>
      <c r="E2163" s="64">
        <v>19.79</v>
      </c>
      <c r="F2163" s="62" t="s">
        <v>12011</v>
      </c>
    </row>
    <row r="2164" spans="1:6" ht="27" x14ac:dyDescent="0.25">
      <c r="A2164" s="62">
        <v>97090</v>
      </c>
      <c r="B2164" s="63" t="s">
        <v>14175</v>
      </c>
      <c r="C2164" s="62" t="s">
        <v>265</v>
      </c>
      <c r="D2164" s="62" t="s">
        <v>12010</v>
      </c>
      <c r="E2164" s="64">
        <v>19.440000000000001</v>
      </c>
      <c r="F2164" s="62" t="s">
        <v>12011</v>
      </c>
    </row>
    <row r="2165" spans="1:6" ht="27" x14ac:dyDescent="0.25">
      <c r="A2165" s="62">
        <v>97091</v>
      </c>
      <c r="B2165" s="63" t="s">
        <v>14176</v>
      </c>
      <c r="C2165" s="62" t="s">
        <v>265</v>
      </c>
      <c r="D2165" s="62" t="s">
        <v>12010</v>
      </c>
      <c r="E2165" s="64">
        <v>18.850000000000001</v>
      </c>
      <c r="F2165" s="62" t="s">
        <v>12011</v>
      </c>
    </row>
    <row r="2166" spans="1:6" ht="27" x14ac:dyDescent="0.25">
      <c r="A2166" s="62">
        <v>97092</v>
      </c>
      <c r="B2166" s="63" t="s">
        <v>14177</v>
      </c>
      <c r="C2166" s="62" t="s">
        <v>265</v>
      </c>
      <c r="D2166" s="62" t="s">
        <v>12010</v>
      </c>
      <c r="E2166" s="64">
        <v>18.25</v>
      </c>
      <c r="F2166" s="62" t="s">
        <v>12011</v>
      </c>
    </row>
    <row r="2167" spans="1:6" ht="27" x14ac:dyDescent="0.25">
      <c r="A2167" s="62">
        <v>97093</v>
      </c>
      <c r="B2167" s="63" t="s">
        <v>14178</v>
      </c>
      <c r="C2167" s="62" t="s">
        <v>265</v>
      </c>
      <c r="D2167" s="62" t="s">
        <v>12010</v>
      </c>
      <c r="E2167" s="64">
        <v>17.14</v>
      </c>
      <c r="F2167" s="62" t="s">
        <v>12011</v>
      </c>
    </row>
    <row r="2168" spans="1:6" ht="40.5" x14ac:dyDescent="0.25">
      <c r="A2168" s="62">
        <v>97096</v>
      </c>
      <c r="B2168" s="63" t="s">
        <v>14179</v>
      </c>
      <c r="C2168" s="62" t="s">
        <v>127</v>
      </c>
      <c r="D2168" s="62" t="s">
        <v>12010</v>
      </c>
      <c r="E2168" s="64">
        <v>507.54</v>
      </c>
      <c r="F2168" s="62" t="s">
        <v>12011</v>
      </c>
    </row>
    <row r="2169" spans="1:6" ht="27" x14ac:dyDescent="0.25">
      <c r="A2169" s="62">
        <v>97097</v>
      </c>
      <c r="B2169" s="63" t="s">
        <v>14180</v>
      </c>
      <c r="C2169" s="62" t="s">
        <v>238</v>
      </c>
      <c r="D2169" s="62" t="s">
        <v>12010</v>
      </c>
      <c r="E2169" s="64">
        <v>38.270000000000003</v>
      </c>
      <c r="F2169" s="62" t="s">
        <v>12011</v>
      </c>
    </row>
    <row r="2170" spans="1:6" ht="27" x14ac:dyDescent="0.25">
      <c r="A2170" s="62">
        <v>97101</v>
      </c>
      <c r="B2170" s="63" t="s">
        <v>14181</v>
      </c>
      <c r="C2170" s="62" t="s">
        <v>238</v>
      </c>
      <c r="D2170" s="62" t="s">
        <v>12010</v>
      </c>
      <c r="E2170" s="64">
        <v>169.99</v>
      </c>
      <c r="F2170" s="62" t="s">
        <v>12011</v>
      </c>
    </row>
    <row r="2171" spans="1:6" ht="27" x14ac:dyDescent="0.25">
      <c r="A2171" s="62">
        <v>97102</v>
      </c>
      <c r="B2171" s="63" t="s">
        <v>14182</v>
      </c>
      <c r="C2171" s="62" t="s">
        <v>238</v>
      </c>
      <c r="D2171" s="62" t="s">
        <v>12010</v>
      </c>
      <c r="E2171" s="64">
        <v>212.27</v>
      </c>
      <c r="F2171" s="62" t="s">
        <v>12011</v>
      </c>
    </row>
    <row r="2172" spans="1:6" ht="27" x14ac:dyDescent="0.25">
      <c r="A2172" s="62">
        <v>97103</v>
      </c>
      <c r="B2172" s="63" t="s">
        <v>14183</v>
      </c>
      <c r="C2172" s="62" t="s">
        <v>238</v>
      </c>
      <c r="D2172" s="62" t="s">
        <v>12010</v>
      </c>
      <c r="E2172" s="64">
        <v>249.73</v>
      </c>
      <c r="F2172" s="62" t="s">
        <v>12011</v>
      </c>
    </row>
    <row r="2173" spans="1:6" ht="40.5" x14ac:dyDescent="0.25">
      <c r="A2173" s="62">
        <v>100322</v>
      </c>
      <c r="B2173" s="63" t="s">
        <v>14184</v>
      </c>
      <c r="C2173" s="62" t="s">
        <v>127</v>
      </c>
      <c r="D2173" s="62" t="s">
        <v>12010</v>
      </c>
      <c r="E2173" s="64">
        <v>110.4</v>
      </c>
      <c r="F2173" s="62" t="s">
        <v>12011</v>
      </c>
    </row>
    <row r="2174" spans="1:6" ht="27" x14ac:dyDescent="0.25">
      <c r="A2174" s="62">
        <v>100323</v>
      </c>
      <c r="B2174" s="63" t="s">
        <v>14185</v>
      </c>
      <c r="C2174" s="62" t="s">
        <v>127</v>
      </c>
      <c r="D2174" s="62" t="s">
        <v>12010</v>
      </c>
      <c r="E2174" s="64">
        <v>92.58</v>
      </c>
      <c r="F2174" s="62" t="s">
        <v>12011</v>
      </c>
    </row>
    <row r="2175" spans="1:6" ht="40.5" x14ac:dyDescent="0.25">
      <c r="A2175" s="62">
        <v>100324</v>
      </c>
      <c r="B2175" s="63" t="s">
        <v>14186</v>
      </c>
      <c r="C2175" s="62" t="s">
        <v>127</v>
      </c>
      <c r="D2175" s="62" t="s">
        <v>12010</v>
      </c>
      <c r="E2175" s="64">
        <v>114.97</v>
      </c>
      <c r="F2175" s="62" t="s">
        <v>12011</v>
      </c>
    </row>
    <row r="2176" spans="1:6" ht="27" x14ac:dyDescent="0.25">
      <c r="A2176" s="62">
        <v>103072</v>
      </c>
      <c r="B2176" s="63" t="s">
        <v>14187</v>
      </c>
      <c r="C2176" s="62" t="s">
        <v>238</v>
      </c>
      <c r="D2176" s="62" t="s">
        <v>12010</v>
      </c>
      <c r="E2176" s="64">
        <v>296.22000000000003</v>
      </c>
      <c r="F2176" s="62" t="s">
        <v>12011</v>
      </c>
    </row>
    <row r="2177" spans="1:6" ht="27" x14ac:dyDescent="0.25">
      <c r="A2177" s="62">
        <v>103073</v>
      </c>
      <c r="B2177" s="63" t="s">
        <v>14188</v>
      </c>
      <c r="C2177" s="62" t="s">
        <v>238</v>
      </c>
      <c r="D2177" s="62" t="s">
        <v>12010</v>
      </c>
      <c r="E2177" s="64">
        <v>364.26</v>
      </c>
      <c r="F2177" s="62" t="s">
        <v>12011</v>
      </c>
    </row>
    <row r="2178" spans="1:6" ht="40.5" x14ac:dyDescent="0.25">
      <c r="A2178" s="62">
        <v>103074</v>
      </c>
      <c r="B2178" s="63" t="s">
        <v>14189</v>
      </c>
      <c r="C2178" s="62" t="s">
        <v>238</v>
      </c>
      <c r="D2178" s="62" t="s">
        <v>12010</v>
      </c>
      <c r="E2178" s="64">
        <v>162.88999999999999</v>
      </c>
      <c r="F2178" s="62" t="s">
        <v>12011</v>
      </c>
    </row>
    <row r="2179" spans="1:6" ht="40.5" x14ac:dyDescent="0.25">
      <c r="A2179" s="62">
        <v>103075</v>
      </c>
      <c r="B2179" s="63" t="s">
        <v>14190</v>
      </c>
      <c r="C2179" s="62" t="s">
        <v>238</v>
      </c>
      <c r="D2179" s="62" t="s">
        <v>12010</v>
      </c>
      <c r="E2179" s="64">
        <v>201.16</v>
      </c>
      <c r="F2179" s="62" t="s">
        <v>12011</v>
      </c>
    </row>
    <row r="2180" spans="1:6" ht="27" x14ac:dyDescent="0.25">
      <c r="A2180" s="62">
        <v>103076</v>
      </c>
      <c r="B2180" s="63" t="s">
        <v>14191</v>
      </c>
      <c r="C2180" s="62" t="s">
        <v>238</v>
      </c>
      <c r="D2180" s="62" t="s">
        <v>12010</v>
      </c>
      <c r="E2180" s="64">
        <v>149.38999999999999</v>
      </c>
      <c r="F2180" s="62" t="s">
        <v>12011</v>
      </c>
    </row>
    <row r="2181" spans="1:6" ht="27" x14ac:dyDescent="0.25">
      <c r="A2181" s="62">
        <v>103077</v>
      </c>
      <c r="B2181" s="63" t="s">
        <v>14192</v>
      </c>
      <c r="C2181" s="62" t="s">
        <v>238</v>
      </c>
      <c r="D2181" s="62" t="s">
        <v>12010</v>
      </c>
      <c r="E2181" s="64">
        <v>191.67</v>
      </c>
      <c r="F2181" s="62" t="s">
        <v>12011</v>
      </c>
    </row>
    <row r="2182" spans="1:6" ht="27" x14ac:dyDescent="0.25">
      <c r="A2182" s="62">
        <v>103078</v>
      </c>
      <c r="B2182" s="63" t="s">
        <v>14193</v>
      </c>
      <c r="C2182" s="62" t="s">
        <v>238</v>
      </c>
      <c r="D2182" s="62" t="s">
        <v>12010</v>
      </c>
      <c r="E2182" s="64">
        <v>229.12</v>
      </c>
      <c r="F2182" s="62" t="s">
        <v>12011</v>
      </c>
    </row>
    <row r="2183" spans="1:6" ht="27" x14ac:dyDescent="0.25">
      <c r="A2183" s="62">
        <v>103079</v>
      </c>
      <c r="B2183" s="63" t="s">
        <v>14194</v>
      </c>
      <c r="C2183" s="62" t="s">
        <v>238</v>
      </c>
      <c r="D2183" s="62" t="s">
        <v>12010</v>
      </c>
      <c r="E2183" s="64">
        <v>275.62</v>
      </c>
      <c r="F2183" s="62" t="s">
        <v>12011</v>
      </c>
    </row>
    <row r="2184" spans="1:6" ht="27" x14ac:dyDescent="0.25">
      <c r="A2184" s="62">
        <v>103080</v>
      </c>
      <c r="B2184" s="63" t="s">
        <v>14195</v>
      </c>
      <c r="C2184" s="62" t="s">
        <v>238</v>
      </c>
      <c r="D2184" s="62" t="s">
        <v>12010</v>
      </c>
      <c r="E2184" s="64">
        <v>343.66</v>
      </c>
      <c r="F2184" s="62" t="s">
        <v>12011</v>
      </c>
    </row>
    <row r="2185" spans="1:6" ht="27" x14ac:dyDescent="0.25">
      <c r="A2185" s="62">
        <v>92263</v>
      </c>
      <c r="B2185" s="63" t="s">
        <v>14196</v>
      </c>
      <c r="C2185" s="62" t="s">
        <v>238</v>
      </c>
      <c r="D2185" s="62" t="s">
        <v>12010</v>
      </c>
      <c r="E2185" s="64">
        <v>160.25</v>
      </c>
      <c r="F2185" s="62" t="s">
        <v>12011</v>
      </c>
    </row>
    <row r="2186" spans="1:6" ht="40.5" x14ac:dyDescent="0.25">
      <c r="A2186" s="62">
        <v>92264</v>
      </c>
      <c r="B2186" s="63" t="s">
        <v>14197</v>
      </c>
      <c r="C2186" s="62" t="s">
        <v>238</v>
      </c>
      <c r="D2186" s="62" t="s">
        <v>12010</v>
      </c>
      <c r="E2186" s="64">
        <v>208.01</v>
      </c>
      <c r="F2186" s="62" t="s">
        <v>12011</v>
      </c>
    </row>
    <row r="2187" spans="1:6" ht="27" x14ac:dyDescent="0.25">
      <c r="A2187" s="62">
        <v>92265</v>
      </c>
      <c r="B2187" s="63" t="s">
        <v>14198</v>
      </c>
      <c r="C2187" s="62" t="s">
        <v>238</v>
      </c>
      <c r="D2187" s="62" t="s">
        <v>12010</v>
      </c>
      <c r="E2187" s="64">
        <v>118.38</v>
      </c>
      <c r="F2187" s="62" t="s">
        <v>12011</v>
      </c>
    </row>
    <row r="2188" spans="1:6" ht="27" x14ac:dyDescent="0.25">
      <c r="A2188" s="62">
        <v>92266</v>
      </c>
      <c r="B2188" s="63" t="s">
        <v>14199</v>
      </c>
      <c r="C2188" s="62" t="s">
        <v>238</v>
      </c>
      <c r="D2188" s="62" t="s">
        <v>12010</v>
      </c>
      <c r="E2188" s="64">
        <v>159.35</v>
      </c>
      <c r="F2188" s="62" t="s">
        <v>12011</v>
      </c>
    </row>
    <row r="2189" spans="1:6" ht="27" x14ac:dyDescent="0.25">
      <c r="A2189" s="62">
        <v>92267</v>
      </c>
      <c r="B2189" s="63" t="s">
        <v>14200</v>
      </c>
      <c r="C2189" s="62" t="s">
        <v>238</v>
      </c>
      <c r="D2189" s="62" t="s">
        <v>12010</v>
      </c>
      <c r="E2189" s="64">
        <v>55.11</v>
      </c>
      <c r="F2189" s="62" t="s">
        <v>12011</v>
      </c>
    </row>
    <row r="2190" spans="1:6" ht="27" x14ac:dyDescent="0.25">
      <c r="A2190" s="62">
        <v>92268</v>
      </c>
      <c r="B2190" s="63" t="s">
        <v>14201</v>
      </c>
      <c r="C2190" s="62" t="s">
        <v>238</v>
      </c>
      <c r="D2190" s="62" t="s">
        <v>12010</v>
      </c>
      <c r="E2190" s="64">
        <v>92.65</v>
      </c>
      <c r="F2190" s="62" t="s">
        <v>12011</v>
      </c>
    </row>
    <row r="2191" spans="1:6" ht="27" x14ac:dyDescent="0.25">
      <c r="A2191" s="62">
        <v>92269</v>
      </c>
      <c r="B2191" s="63" t="s">
        <v>14202</v>
      </c>
      <c r="C2191" s="62" t="s">
        <v>238</v>
      </c>
      <c r="D2191" s="62" t="s">
        <v>12010</v>
      </c>
      <c r="E2191" s="64">
        <v>236.7</v>
      </c>
      <c r="F2191" s="62" t="s">
        <v>12011</v>
      </c>
    </row>
    <row r="2192" spans="1:6" ht="27" x14ac:dyDescent="0.25">
      <c r="A2192" s="62">
        <v>92270</v>
      </c>
      <c r="B2192" s="63" t="s">
        <v>14203</v>
      </c>
      <c r="C2192" s="62" t="s">
        <v>238</v>
      </c>
      <c r="D2192" s="62" t="s">
        <v>12010</v>
      </c>
      <c r="E2192" s="64">
        <v>180.67</v>
      </c>
      <c r="F2192" s="62" t="s">
        <v>12011</v>
      </c>
    </row>
    <row r="2193" spans="1:6" ht="27" x14ac:dyDescent="0.25">
      <c r="A2193" s="62">
        <v>92271</v>
      </c>
      <c r="B2193" s="63" t="s">
        <v>14204</v>
      </c>
      <c r="C2193" s="62" t="s">
        <v>238</v>
      </c>
      <c r="D2193" s="62" t="s">
        <v>12010</v>
      </c>
      <c r="E2193" s="64">
        <v>116.8</v>
      </c>
      <c r="F2193" s="62" t="s">
        <v>12011</v>
      </c>
    </row>
    <row r="2194" spans="1:6" ht="27" x14ac:dyDescent="0.25">
      <c r="A2194" s="62">
        <v>92272</v>
      </c>
      <c r="B2194" s="63" t="s">
        <v>14205</v>
      </c>
      <c r="C2194" s="62" t="s">
        <v>74</v>
      </c>
      <c r="D2194" s="62" t="s">
        <v>12010</v>
      </c>
      <c r="E2194" s="64">
        <v>35.64</v>
      </c>
      <c r="F2194" s="62" t="s">
        <v>12011</v>
      </c>
    </row>
    <row r="2195" spans="1:6" ht="27" x14ac:dyDescent="0.25">
      <c r="A2195" s="62">
        <v>92273</v>
      </c>
      <c r="B2195" s="63" t="s">
        <v>14206</v>
      </c>
      <c r="C2195" s="62" t="s">
        <v>74</v>
      </c>
      <c r="D2195" s="62" t="s">
        <v>12010</v>
      </c>
      <c r="E2195" s="64">
        <v>14.16</v>
      </c>
      <c r="F2195" s="62" t="s">
        <v>12011</v>
      </c>
    </row>
    <row r="2196" spans="1:6" ht="40.5" x14ac:dyDescent="0.25">
      <c r="A2196" s="62">
        <v>92409</v>
      </c>
      <c r="B2196" s="63" t="s">
        <v>14207</v>
      </c>
      <c r="C2196" s="62" t="s">
        <v>238</v>
      </c>
      <c r="D2196" s="62" t="s">
        <v>12010</v>
      </c>
      <c r="E2196" s="64">
        <v>335.4</v>
      </c>
      <c r="F2196" s="62" t="s">
        <v>12011</v>
      </c>
    </row>
    <row r="2197" spans="1:6" ht="40.5" x14ac:dyDescent="0.25">
      <c r="A2197" s="62">
        <v>92411</v>
      </c>
      <c r="B2197" s="63" t="s">
        <v>14208</v>
      </c>
      <c r="C2197" s="62" t="s">
        <v>238</v>
      </c>
      <c r="D2197" s="62" t="s">
        <v>12010</v>
      </c>
      <c r="E2197" s="64">
        <v>208.47</v>
      </c>
      <c r="F2197" s="62" t="s">
        <v>12011</v>
      </c>
    </row>
    <row r="2198" spans="1:6" ht="40.5" x14ac:dyDescent="0.25">
      <c r="A2198" s="62">
        <v>92413</v>
      </c>
      <c r="B2198" s="63" t="s">
        <v>14209</v>
      </c>
      <c r="C2198" s="62" t="s">
        <v>238</v>
      </c>
      <c r="D2198" s="62" t="s">
        <v>12010</v>
      </c>
      <c r="E2198" s="64">
        <v>129.1</v>
      </c>
      <c r="F2198" s="62" t="s">
        <v>12011</v>
      </c>
    </row>
    <row r="2199" spans="1:6" ht="40.5" x14ac:dyDescent="0.25">
      <c r="A2199" s="62">
        <v>92415</v>
      </c>
      <c r="B2199" s="63" t="s">
        <v>14210</v>
      </c>
      <c r="C2199" s="62" t="s">
        <v>238</v>
      </c>
      <c r="D2199" s="62" t="s">
        <v>12010</v>
      </c>
      <c r="E2199" s="64">
        <v>135.05000000000001</v>
      </c>
      <c r="F2199" s="62" t="s">
        <v>12011</v>
      </c>
    </row>
    <row r="2200" spans="1:6" ht="40.5" x14ac:dyDescent="0.25">
      <c r="A2200" s="62">
        <v>92417</v>
      </c>
      <c r="B2200" s="63" t="s">
        <v>14211</v>
      </c>
      <c r="C2200" s="62" t="s">
        <v>238</v>
      </c>
      <c r="D2200" s="62" t="s">
        <v>12010</v>
      </c>
      <c r="E2200" s="64">
        <v>157.51</v>
      </c>
      <c r="F2200" s="62" t="s">
        <v>12011</v>
      </c>
    </row>
    <row r="2201" spans="1:6" ht="40.5" x14ac:dyDescent="0.25">
      <c r="A2201" s="62">
        <v>92419</v>
      </c>
      <c r="B2201" s="63" t="s">
        <v>14212</v>
      </c>
      <c r="C2201" s="62" t="s">
        <v>238</v>
      </c>
      <c r="D2201" s="62" t="s">
        <v>12010</v>
      </c>
      <c r="E2201" s="64">
        <v>85.09</v>
      </c>
      <c r="F2201" s="62" t="s">
        <v>12011</v>
      </c>
    </row>
    <row r="2202" spans="1:6" ht="40.5" x14ac:dyDescent="0.25">
      <c r="A2202" s="62">
        <v>92421</v>
      </c>
      <c r="B2202" s="63" t="s">
        <v>14213</v>
      </c>
      <c r="C2202" s="62" t="s">
        <v>238</v>
      </c>
      <c r="D2202" s="62" t="s">
        <v>12010</v>
      </c>
      <c r="E2202" s="64">
        <v>102.29</v>
      </c>
      <c r="F2202" s="62" t="s">
        <v>12011</v>
      </c>
    </row>
    <row r="2203" spans="1:6" ht="40.5" x14ac:dyDescent="0.25">
      <c r="A2203" s="62">
        <v>92423</v>
      </c>
      <c r="B2203" s="63" t="s">
        <v>14214</v>
      </c>
      <c r="C2203" s="62" t="s">
        <v>238</v>
      </c>
      <c r="D2203" s="62" t="s">
        <v>12010</v>
      </c>
      <c r="E2203" s="64">
        <v>69.540000000000006</v>
      </c>
      <c r="F2203" s="62" t="s">
        <v>12011</v>
      </c>
    </row>
    <row r="2204" spans="1:6" ht="40.5" x14ac:dyDescent="0.25">
      <c r="A2204" s="62">
        <v>92425</v>
      </c>
      <c r="B2204" s="63" t="s">
        <v>14215</v>
      </c>
      <c r="C2204" s="62" t="s">
        <v>238</v>
      </c>
      <c r="D2204" s="62" t="s">
        <v>12010</v>
      </c>
      <c r="E2204" s="64">
        <v>84.51</v>
      </c>
      <c r="F2204" s="62" t="s">
        <v>12011</v>
      </c>
    </row>
    <row r="2205" spans="1:6" ht="40.5" x14ac:dyDescent="0.25">
      <c r="A2205" s="62">
        <v>92427</v>
      </c>
      <c r="B2205" s="63" t="s">
        <v>14216</v>
      </c>
      <c r="C2205" s="62" t="s">
        <v>238</v>
      </c>
      <c r="D2205" s="62" t="s">
        <v>12010</v>
      </c>
      <c r="E2205" s="64">
        <v>61.69</v>
      </c>
      <c r="F2205" s="62" t="s">
        <v>12011</v>
      </c>
    </row>
    <row r="2206" spans="1:6" ht="40.5" x14ac:dyDescent="0.25">
      <c r="A2206" s="62">
        <v>92429</v>
      </c>
      <c r="B2206" s="63" t="s">
        <v>14217</v>
      </c>
      <c r="C2206" s="62" t="s">
        <v>238</v>
      </c>
      <c r="D2206" s="62" t="s">
        <v>12010</v>
      </c>
      <c r="E2206" s="64">
        <v>75.56</v>
      </c>
      <c r="F2206" s="62" t="s">
        <v>12011</v>
      </c>
    </row>
    <row r="2207" spans="1:6" ht="40.5" x14ac:dyDescent="0.25">
      <c r="A2207" s="62">
        <v>92431</v>
      </c>
      <c r="B2207" s="63" t="s">
        <v>14218</v>
      </c>
      <c r="C2207" s="62" t="s">
        <v>238</v>
      </c>
      <c r="D2207" s="62" t="s">
        <v>12010</v>
      </c>
      <c r="E2207" s="64">
        <v>58.41</v>
      </c>
      <c r="F2207" s="62" t="s">
        <v>12011</v>
      </c>
    </row>
    <row r="2208" spans="1:6" ht="40.5" x14ac:dyDescent="0.25">
      <c r="A2208" s="62">
        <v>92433</v>
      </c>
      <c r="B2208" s="63" t="s">
        <v>14219</v>
      </c>
      <c r="C2208" s="62" t="s">
        <v>238</v>
      </c>
      <c r="D2208" s="62" t="s">
        <v>12010</v>
      </c>
      <c r="E2208" s="64">
        <v>71.58</v>
      </c>
      <c r="F2208" s="62" t="s">
        <v>12011</v>
      </c>
    </row>
    <row r="2209" spans="1:6" ht="40.5" x14ac:dyDescent="0.25">
      <c r="A2209" s="62">
        <v>92435</v>
      </c>
      <c r="B2209" s="63" t="s">
        <v>14220</v>
      </c>
      <c r="C2209" s="62" t="s">
        <v>238</v>
      </c>
      <c r="D2209" s="62" t="s">
        <v>12010</v>
      </c>
      <c r="E2209" s="64">
        <v>55.42</v>
      </c>
      <c r="F2209" s="62" t="s">
        <v>12011</v>
      </c>
    </row>
    <row r="2210" spans="1:6" ht="40.5" x14ac:dyDescent="0.25">
      <c r="A2210" s="62">
        <v>92437</v>
      </c>
      <c r="B2210" s="63" t="s">
        <v>14221</v>
      </c>
      <c r="C2210" s="62" t="s">
        <v>238</v>
      </c>
      <c r="D2210" s="62" t="s">
        <v>12010</v>
      </c>
      <c r="E2210" s="64">
        <v>68.14</v>
      </c>
      <c r="F2210" s="62" t="s">
        <v>12011</v>
      </c>
    </row>
    <row r="2211" spans="1:6" ht="40.5" x14ac:dyDescent="0.25">
      <c r="A2211" s="62">
        <v>92439</v>
      </c>
      <c r="B2211" s="63" t="s">
        <v>14222</v>
      </c>
      <c r="C2211" s="62" t="s">
        <v>238</v>
      </c>
      <c r="D2211" s="62" t="s">
        <v>12010</v>
      </c>
      <c r="E2211" s="64">
        <v>53.25</v>
      </c>
      <c r="F2211" s="62" t="s">
        <v>12011</v>
      </c>
    </row>
    <row r="2212" spans="1:6" ht="40.5" x14ac:dyDescent="0.25">
      <c r="A2212" s="62">
        <v>92441</v>
      </c>
      <c r="B2212" s="63" t="s">
        <v>14223</v>
      </c>
      <c r="C2212" s="62" t="s">
        <v>238</v>
      </c>
      <c r="D2212" s="62" t="s">
        <v>12010</v>
      </c>
      <c r="E2212" s="64">
        <v>65.66</v>
      </c>
      <c r="F2212" s="62" t="s">
        <v>12011</v>
      </c>
    </row>
    <row r="2213" spans="1:6" ht="40.5" x14ac:dyDescent="0.25">
      <c r="A2213" s="62">
        <v>92443</v>
      </c>
      <c r="B2213" s="63" t="s">
        <v>14224</v>
      </c>
      <c r="C2213" s="62" t="s">
        <v>238</v>
      </c>
      <c r="D2213" s="62" t="s">
        <v>12010</v>
      </c>
      <c r="E2213" s="64">
        <v>48.63</v>
      </c>
      <c r="F2213" s="62" t="s">
        <v>12011</v>
      </c>
    </row>
    <row r="2214" spans="1:6" ht="40.5" x14ac:dyDescent="0.25">
      <c r="A2214" s="62">
        <v>92445</v>
      </c>
      <c r="B2214" s="63" t="s">
        <v>14225</v>
      </c>
      <c r="C2214" s="62" t="s">
        <v>238</v>
      </c>
      <c r="D2214" s="62" t="s">
        <v>12010</v>
      </c>
      <c r="E2214" s="64">
        <v>60.6</v>
      </c>
      <c r="F2214" s="62" t="s">
        <v>12011</v>
      </c>
    </row>
    <row r="2215" spans="1:6" ht="40.5" x14ac:dyDescent="0.25">
      <c r="A2215" s="62">
        <v>92446</v>
      </c>
      <c r="B2215" s="63" t="s">
        <v>14226</v>
      </c>
      <c r="C2215" s="62" t="s">
        <v>238</v>
      </c>
      <c r="D2215" s="62" t="s">
        <v>12010</v>
      </c>
      <c r="E2215" s="64">
        <v>305.08999999999997</v>
      </c>
      <c r="F2215" s="62" t="s">
        <v>12011</v>
      </c>
    </row>
    <row r="2216" spans="1:6" ht="40.5" x14ac:dyDescent="0.25">
      <c r="A2216" s="62">
        <v>92447</v>
      </c>
      <c r="B2216" s="63" t="s">
        <v>14227</v>
      </c>
      <c r="C2216" s="62" t="s">
        <v>238</v>
      </c>
      <c r="D2216" s="62" t="s">
        <v>12010</v>
      </c>
      <c r="E2216" s="64">
        <v>210.3</v>
      </c>
      <c r="F2216" s="62" t="s">
        <v>12011</v>
      </c>
    </row>
    <row r="2217" spans="1:6" ht="40.5" x14ac:dyDescent="0.25">
      <c r="A2217" s="62">
        <v>92448</v>
      </c>
      <c r="B2217" s="63" t="s">
        <v>14228</v>
      </c>
      <c r="C2217" s="62" t="s">
        <v>238</v>
      </c>
      <c r="D2217" s="62" t="s">
        <v>12010</v>
      </c>
      <c r="E2217" s="64">
        <v>162.66</v>
      </c>
      <c r="F2217" s="62" t="s">
        <v>12011</v>
      </c>
    </row>
    <row r="2218" spans="1:6" ht="40.5" x14ac:dyDescent="0.25">
      <c r="A2218" s="62">
        <v>92449</v>
      </c>
      <c r="B2218" s="63" t="s">
        <v>14229</v>
      </c>
      <c r="C2218" s="62" t="s">
        <v>238</v>
      </c>
      <c r="D2218" s="62" t="s">
        <v>12010</v>
      </c>
      <c r="E2218" s="64">
        <v>269.64</v>
      </c>
      <c r="F2218" s="62" t="s">
        <v>12011</v>
      </c>
    </row>
    <row r="2219" spans="1:6" ht="40.5" x14ac:dyDescent="0.25">
      <c r="A2219" s="62">
        <v>92450</v>
      </c>
      <c r="B2219" s="63" t="s">
        <v>14230</v>
      </c>
      <c r="C2219" s="62" t="s">
        <v>238</v>
      </c>
      <c r="D2219" s="62" t="s">
        <v>12010</v>
      </c>
      <c r="E2219" s="64">
        <v>339.81</v>
      </c>
      <c r="F2219" s="62" t="s">
        <v>12011</v>
      </c>
    </row>
    <row r="2220" spans="1:6" ht="40.5" x14ac:dyDescent="0.25">
      <c r="A2220" s="62">
        <v>92451</v>
      </c>
      <c r="B2220" s="63" t="s">
        <v>14231</v>
      </c>
      <c r="C2220" s="62" t="s">
        <v>238</v>
      </c>
      <c r="D2220" s="62" t="s">
        <v>12010</v>
      </c>
      <c r="E2220" s="64">
        <v>183.71</v>
      </c>
      <c r="F2220" s="62" t="s">
        <v>12011</v>
      </c>
    </row>
    <row r="2221" spans="1:6" ht="40.5" x14ac:dyDescent="0.25">
      <c r="A2221" s="62">
        <v>92452</v>
      </c>
      <c r="B2221" s="63" t="s">
        <v>14232</v>
      </c>
      <c r="C2221" s="62" t="s">
        <v>238</v>
      </c>
      <c r="D2221" s="62" t="s">
        <v>12010</v>
      </c>
      <c r="E2221" s="64">
        <v>163.19999999999999</v>
      </c>
      <c r="F2221" s="62" t="s">
        <v>12011</v>
      </c>
    </row>
    <row r="2222" spans="1:6" ht="40.5" x14ac:dyDescent="0.25">
      <c r="A2222" s="62">
        <v>92453</v>
      </c>
      <c r="B2222" s="63" t="s">
        <v>14233</v>
      </c>
      <c r="C2222" s="62" t="s">
        <v>238</v>
      </c>
      <c r="D2222" s="62" t="s">
        <v>12010</v>
      </c>
      <c r="E2222" s="64">
        <v>230.65</v>
      </c>
      <c r="F2222" s="62" t="s">
        <v>12011</v>
      </c>
    </row>
    <row r="2223" spans="1:6" ht="40.5" x14ac:dyDescent="0.25">
      <c r="A2223" s="62">
        <v>92454</v>
      </c>
      <c r="B2223" s="63" t="s">
        <v>14234</v>
      </c>
      <c r="C2223" s="62" t="s">
        <v>238</v>
      </c>
      <c r="D2223" s="62" t="s">
        <v>12010</v>
      </c>
      <c r="E2223" s="64">
        <v>309.83</v>
      </c>
      <c r="F2223" s="62" t="s">
        <v>12011</v>
      </c>
    </row>
    <row r="2224" spans="1:6" ht="40.5" x14ac:dyDescent="0.25">
      <c r="A2224" s="62">
        <v>92455</v>
      </c>
      <c r="B2224" s="63" t="s">
        <v>14235</v>
      </c>
      <c r="C2224" s="62" t="s">
        <v>238</v>
      </c>
      <c r="D2224" s="62" t="s">
        <v>12010</v>
      </c>
      <c r="E2224" s="64">
        <v>150.47</v>
      </c>
      <c r="F2224" s="62" t="s">
        <v>12011</v>
      </c>
    </row>
    <row r="2225" spans="1:6" ht="40.5" x14ac:dyDescent="0.25">
      <c r="A2225" s="62">
        <v>92456</v>
      </c>
      <c r="B2225" s="63" t="s">
        <v>14236</v>
      </c>
      <c r="C2225" s="62" t="s">
        <v>238</v>
      </c>
      <c r="D2225" s="62" t="s">
        <v>12010</v>
      </c>
      <c r="E2225" s="64">
        <v>133.02000000000001</v>
      </c>
      <c r="F2225" s="62" t="s">
        <v>12011</v>
      </c>
    </row>
    <row r="2226" spans="1:6" ht="40.5" x14ac:dyDescent="0.25">
      <c r="A2226" s="62">
        <v>92457</v>
      </c>
      <c r="B2226" s="63" t="s">
        <v>14237</v>
      </c>
      <c r="C2226" s="62" t="s">
        <v>238</v>
      </c>
      <c r="D2226" s="62" t="s">
        <v>12010</v>
      </c>
      <c r="E2226" s="64">
        <v>200.51</v>
      </c>
      <c r="F2226" s="62" t="s">
        <v>12011</v>
      </c>
    </row>
    <row r="2227" spans="1:6" ht="40.5" x14ac:dyDescent="0.25">
      <c r="A2227" s="62">
        <v>92458</v>
      </c>
      <c r="B2227" s="63" t="s">
        <v>14238</v>
      </c>
      <c r="C2227" s="62" t="s">
        <v>238</v>
      </c>
      <c r="D2227" s="62" t="s">
        <v>12010</v>
      </c>
      <c r="E2227" s="64">
        <v>290.87</v>
      </c>
      <c r="F2227" s="62" t="s">
        <v>12011</v>
      </c>
    </row>
    <row r="2228" spans="1:6" ht="40.5" x14ac:dyDescent="0.25">
      <c r="A2228" s="62">
        <v>92459</v>
      </c>
      <c r="B2228" s="63" t="s">
        <v>14239</v>
      </c>
      <c r="C2228" s="62" t="s">
        <v>238</v>
      </c>
      <c r="D2228" s="62" t="s">
        <v>12010</v>
      </c>
      <c r="E2228" s="64">
        <v>127.85</v>
      </c>
      <c r="F2228" s="62" t="s">
        <v>12011</v>
      </c>
    </row>
    <row r="2229" spans="1:6" ht="40.5" x14ac:dyDescent="0.25">
      <c r="A2229" s="62">
        <v>92460</v>
      </c>
      <c r="B2229" s="63" t="s">
        <v>14240</v>
      </c>
      <c r="C2229" s="62" t="s">
        <v>238</v>
      </c>
      <c r="D2229" s="62" t="s">
        <v>12010</v>
      </c>
      <c r="E2229" s="64">
        <v>108.39</v>
      </c>
      <c r="F2229" s="62" t="s">
        <v>12011</v>
      </c>
    </row>
    <row r="2230" spans="1:6" ht="40.5" x14ac:dyDescent="0.25">
      <c r="A2230" s="62">
        <v>92461</v>
      </c>
      <c r="B2230" s="63" t="s">
        <v>14241</v>
      </c>
      <c r="C2230" s="62" t="s">
        <v>238</v>
      </c>
      <c r="D2230" s="62" t="s">
        <v>12010</v>
      </c>
      <c r="E2230" s="64">
        <v>185.08</v>
      </c>
      <c r="F2230" s="62" t="s">
        <v>12011</v>
      </c>
    </row>
    <row r="2231" spans="1:6" ht="40.5" x14ac:dyDescent="0.25">
      <c r="A2231" s="62">
        <v>92462</v>
      </c>
      <c r="B2231" s="63" t="s">
        <v>14242</v>
      </c>
      <c r="C2231" s="62" t="s">
        <v>238</v>
      </c>
      <c r="D2231" s="62" t="s">
        <v>12010</v>
      </c>
      <c r="E2231" s="64">
        <v>278.92</v>
      </c>
      <c r="F2231" s="62" t="s">
        <v>12011</v>
      </c>
    </row>
    <row r="2232" spans="1:6" ht="40.5" x14ac:dyDescent="0.25">
      <c r="A2232" s="62">
        <v>92463</v>
      </c>
      <c r="B2232" s="63" t="s">
        <v>14243</v>
      </c>
      <c r="C2232" s="62" t="s">
        <v>238</v>
      </c>
      <c r="D2232" s="62" t="s">
        <v>12010</v>
      </c>
      <c r="E2232" s="64">
        <v>115.93</v>
      </c>
      <c r="F2232" s="62" t="s">
        <v>12011</v>
      </c>
    </row>
    <row r="2233" spans="1:6" ht="40.5" x14ac:dyDescent="0.25">
      <c r="A2233" s="62">
        <v>92464</v>
      </c>
      <c r="B2233" s="63" t="s">
        <v>14244</v>
      </c>
      <c r="C2233" s="62" t="s">
        <v>238</v>
      </c>
      <c r="D2233" s="62" t="s">
        <v>12010</v>
      </c>
      <c r="E2233" s="64">
        <v>102.92</v>
      </c>
      <c r="F2233" s="62" t="s">
        <v>12011</v>
      </c>
    </row>
    <row r="2234" spans="1:6" ht="40.5" x14ac:dyDescent="0.25">
      <c r="A2234" s="62">
        <v>92465</v>
      </c>
      <c r="B2234" s="63" t="s">
        <v>14245</v>
      </c>
      <c r="C2234" s="62" t="s">
        <v>238</v>
      </c>
      <c r="D2234" s="62" t="s">
        <v>12010</v>
      </c>
      <c r="E2234" s="64">
        <v>148.66999999999999</v>
      </c>
      <c r="F2234" s="62" t="s">
        <v>12011</v>
      </c>
    </row>
    <row r="2235" spans="1:6" ht="40.5" x14ac:dyDescent="0.25">
      <c r="A2235" s="62">
        <v>92466</v>
      </c>
      <c r="B2235" s="63" t="s">
        <v>14246</v>
      </c>
      <c r="C2235" s="62" t="s">
        <v>238</v>
      </c>
      <c r="D2235" s="62" t="s">
        <v>12010</v>
      </c>
      <c r="E2235" s="64">
        <v>272.91000000000003</v>
      </c>
      <c r="F2235" s="62" t="s">
        <v>12011</v>
      </c>
    </row>
    <row r="2236" spans="1:6" ht="40.5" x14ac:dyDescent="0.25">
      <c r="A2236" s="62">
        <v>92467</v>
      </c>
      <c r="B2236" s="63" t="s">
        <v>14247</v>
      </c>
      <c r="C2236" s="62" t="s">
        <v>238</v>
      </c>
      <c r="D2236" s="62" t="s">
        <v>12010</v>
      </c>
      <c r="E2236" s="64">
        <v>96.36</v>
      </c>
      <c r="F2236" s="62" t="s">
        <v>12011</v>
      </c>
    </row>
    <row r="2237" spans="1:6" ht="40.5" x14ac:dyDescent="0.25">
      <c r="A2237" s="62">
        <v>92468</v>
      </c>
      <c r="B2237" s="63" t="s">
        <v>14248</v>
      </c>
      <c r="C2237" s="62" t="s">
        <v>238</v>
      </c>
      <c r="D2237" s="62" t="s">
        <v>12010</v>
      </c>
      <c r="E2237" s="64">
        <v>97.32</v>
      </c>
      <c r="F2237" s="62" t="s">
        <v>12011</v>
      </c>
    </row>
    <row r="2238" spans="1:6" ht="40.5" x14ac:dyDescent="0.25">
      <c r="A2238" s="62">
        <v>92469</v>
      </c>
      <c r="B2238" s="63" t="s">
        <v>14249</v>
      </c>
      <c r="C2238" s="62" t="s">
        <v>238</v>
      </c>
      <c r="D2238" s="62" t="s">
        <v>12010</v>
      </c>
      <c r="E2238" s="64">
        <v>135.49</v>
      </c>
      <c r="F2238" s="62" t="s">
        <v>12011</v>
      </c>
    </row>
    <row r="2239" spans="1:6" ht="40.5" x14ac:dyDescent="0.25">
      <c r="A2239" s="62">
        <v>92470</v>
      </c>
      <c r="B2239" s="63" t="s">
        <v>14250</v>
      </c>
      <c r="C2239" s="62" t="s">
        <v>238</v>
      </c>
      <c r="D2239" s="62" t="s">
        <v>12010</v>
      </c>
      <c r="E2239" s="64">
        <v>266.19</v>
      </c>
      <c r="F2239" s="62" t="s">
        <v>12011</v>
      </c>
    </row>
    <row r="2240" spans="1:6" ht="40.5" x14ac:dyDescent="0.25">
      <c r="A2240" s="62">
        <v>92471</v>
      </c>
      <c r="B2240" s="63" t="s">
        <v>14251</v>
      </c>
      <c r="C2240" s="62" t="s">
        <v>238</v>
      </c>
      <c r="D2240" s="62" t="s">
        <v>12010</v>
      </c>
      <c r="E2240" s="64">
        <v>87.94</v>
      </c>
      <c r="F2240" s="62" t="s">
        <v>12011</v>
      </c>
    </row>
    <row r="2241" spans="1:6" ht="40.5" x14ac:dyDescent="0.25">
      <c r="A2241" s="62">
        <v>92472</v>
      </c>
      <c r="B2241" s="63" t="s">
        <v>14252</v>
      </c>
      <c r="C2241" s="62" t="s">
        <v>238</v>
      </c>
      <c r="D2241" s="62" t="s">
        <v>12010</v>
      </c>
      <c r="E2241" s="64">
        <v>91.42</v>
      </c>
      <c r="F2241" s="62" t="s">
        <v>12011</v>
      </c>
    </row>
    <row r="2242" spans="1:6" ht="40.5" x14ac:dyDescent="0.25">
      <c r="A2242" s="62">
        <v>92473</v>
      </c>
      <c r="B2242" s="63" t="s">
        <v>14253</v>
      </c>
      <c r="C2242" s="62" t="s">
        <v>238</v>
      </c>
      <c r="D2242" s="62" t="s">
        <v>12010</v>
      </c>
      <c r="E2242" s="64">
        <v>124.84</v>
      </c>
      <c r="F2242" s="62" t="s">
        <v>12011</v>
      </c>
    </row>
    <row r="2243" spans="1:6" ht="40.5" x14ac:dyDescent="0.25">
      <c r="A2243" s="62">
        <v>92474</v>
      </c>
      <c r="B2243" s="63" t="s">
        <v>14254</v>
      </c>
      <c r="C2243" s="62" t="s">
        <v>238</v>
      </c>
      <c r="D2243" s="62" t="s">
        <v>12010</v>
      </c>
      <c r="E2243" s="64">
        <v>260.42</v>
      </c>
      <c r="F2243" s="62" t="s">
        <v>12011</v>
      </c>
    </row>
    <row r="2244" spans="1:6" ht="40.5" x14ac:dyDescent="0.25">
      <c r="A2244" s="62">
        <v>92475</v>
      </c>
      <c r="B2244" s="63" t="s">
        <v>14255</v>
      </c>
      <c r="C2244" s="62" t="s">
        <v>238</v>
      </c>
      <c r="D2244" s="62" t="s">
        <v>12010</v>
      </c>
      <c r="E2244" s="64">
        <v>81.099999999999994</v>
      </c>
      <c r="F2244" s="62" t="s">
        <v>12011</v>
      </c>
    </row>
    <row r="2245" spans="1:6" ht="40.5" x14ac:dyDescent="0.25">
      <c r="A2245" s="62">
        <v>92476</v>
      </c>
      <c r="B2245" s="63" t="s">
        <v>14256</v>
      </c>
      <c r="C2245" s="62" t="s">
        <v>238</v>
      </c>
      <c r="D2245" s="62" t="s">
        <v>12010</v>
      </c>
      <c r="E2245" s="64">
        <v>86.44</v>
      </c>
      <c r="F2245" s="62" t="s">
        <v>12011</v>
      </c>
    </row>
    <row r="2246" spans="1:6" ht="40.5" x14ac:dyDescent="0.25">
      <c r="A2246" s="62">
        <v>92477</v>
      </c>
      <c r="B2246" s="63" t="s">
        <v>14257</v>
      </c>
      <c r="C2246" s="62" t="s">
        <v>238</v>
      </c>
      <c r="D2246" s="62" t="s">
        <v>12010</v>
      </c>
      <c r="E2246" s="64">
        <v>102.04</v>
      </c>
      <c r="F2246" s="62" t="s">
        <v>12011</v>
      </c>
    </row>
    <row r="2247" spans="1:6" ht="40.5" x14ac:dyDescent="0.25">
      <c r="A2247" s="62">
        <v>92478</v>
      </c>
      <c r="B2247" s="63" t="s">
        <v>14258</v>
      </c>
      <c r="C2247" s="62" t="s">
        <v>238</v>
      </c>
      <c r="D2247" s="62" t="s">
        <v>12010</v>
      </c>
      <c r="E2247" s="64">
        <v>248.99</v>
      </c>
      <c r="F2247" s="62" t="s">
        <v>12011</v>
      </c>
    </row>
    <row r="2248" spans="1:6" ht="40.5" x14ac:dyDescent="0.25">
      <c r="A2248" s="62">
        <v>92479</v>
      </c>
      <c r="B2248" s="63" t="s">
        <v>14259</v>
      </c>
      <c r="C2248" s="62" t="s">
        <v>238</v>
      </c>
      <c r="D2248" s="62" t="s">
        <v>12010</v>
      </c>
      <c r="E2248" s="64">
        <v>66.459999999999994</v>
      </c>
      <c r="F2248" s="62" t="s">
        <v>12011</v>
      </c>
    </row>
    <row r="2249" spans="1:6" ht="40.5" x14ac:dyDescent="0.25">
      <c r="A2249" s="62">
        <v>92480</v>
      </c>
      <c r="B2249" s="63" t="s">
        <v>14260</v>
      </c>
      <c r="C2249" s="62" t="s">
        <v>238</v>
      </c>
      <c r="D2249" s="62" t="s">
        <v>12010</v>
      </c>
      <c r="E2249" s="64">
        <v>76.42</v>
      </c>
      <c r="F2249" s="62" t="s">
        <v>12011</v>
      </c>
    </row>
    <row r="2250" spans="1:6" ht="27" x14ac:dyDescent="0.25">
      <c r="A2250" s="62">
        <v>92482</v>
      </c>
      <c r="B2250" s="63" t="s">
        <v>14261</v>
      </c>
      <c r="C2250" s="62" t="s">
        <v>238</v>
      </c>
      <c r="D2250" s="62" t="s">
        <v>12010</v>
      </c>
      <c r="E2250" s="64">
        <v>341.99</v>
      </c>
      <c r="F2250" s="62" t="s">
        <v>12011</v>
      </c>
    </row>
    <row r="2251" spans="1:6" ht="27" x14ac:dyDescent="0.25">
      <c r="A2251" s="62">
        <v>92484</v>
      </c>
      <c r="B2251" s="63" t="s">
        <v>14262</v>
      </c>
      <c r="C2251" s="62" t="s">
        <v>238</v>
      </c>
      <c r="D2251" s="62" t="s">
        <v>12010</v>
      </c>
      <c r="E2251" s="64">
        <v>233.71</v>
      </c>
      <c r="F2251" s="62" t="s">
        <v>12011</v>
      </c>
    </row>
    <row r="2252" spans="1:6" ht="27" x14ac:dyDescent="0.25">
      <c r="A2252" s="62">
        <v>92486</v>
      </c>
      <c r="B2252" s="63" t="s">
        <v>14263</v>
      </c>
      <c r="C2252" s="62" t="s">
        <v>238</v>
      </c>
      <c r="D2252" s="62" t="s">
        <v>12010</v>
      </c>
      <c r="E2252" s="64">
        <v>165.14</v>
      </c>
      <c r="F2252" s="62" t="s">
        <v>12011</v>
      </c>
    </row>
    <row r="2253" spans="1:6" ht="40.5" x14ac:dyDescent="0.25">
      <c r="A2253" s="62">
        <v>92488</v>
      </c>
      <c r="B2253" s="63" t="s">
        <v>14264</v>
      </c>
      <c r="C2253" s="62" t="s">
        <v>238</v>
      </c>
      <c r="D2253" s="62" t="s">
        <v>12010</v>
      </c>
      <c r="E2253" s="64">
        <v>121.67</v>
      </c>
      <c r="F2253" s="62" t="s">
        <v>12011</v>
      </c>
    </row>
    <row r="2254" spans="1:6" ht="40.5" x14ac:dyDescent="0.25">
      <c r="A2254" s="62">
        <v>92490</v>
      </c>
      <c r="B2254" s="63" t="s">
        <v>14265</v>
      </c>
      <c r="C2254" s="62" t="s">
        <v>238</v>
      </c>
      <c r="D2254" s="62" t="s">
        <v>12010</v>
      </c>
      <c r="E2254" s="64">
        <v>73.69</v>
      </c>
      <c r="F2254" s="62" t="s">
        <v>12011</v>
      </c>
    </row>
    <row r="2255" spans="1:6" ht="40.5" x14ac:dyDescent="0.25">
      <c r="A2255" s="62">
        <v>92492</v>
      </c>
      <c r="B2255" s="63" t="s">
        <v>14266</v>
      </c>
      <c r="C2255" s="62" t="s">
        <v>238</v>
      </c>
      <c r="D2255" s="62" t="s">
        <v>12010</v>
      </c>
      <c r="E2255" s="64">
        <v>116.07</v>
      </c>
      <c r="F2255" s="62" t="s">
        <v>12011</v>
      </c>
    </row>
    <row r="2256" spans="1:6" ht="40.5" x14ac:dyDescent="0.25">
      <c r="A2256" s="62">
        <v>92494</v>
      </c>
      <c r="B2256" s="63" t="s">
        <v>14267</v>
      </c>
      <c r="C2256" s="62" t="s">
        <v>238</v>
      </c>
      <c r="D2256" s="62" t="s">
        <v>12010</v>
      </c>
      <c r="E2256" s="64">
        <v>69.150000000000006</v>
      </c>
      <c r="F2256" s="62" t="s">
        <v>12011</v>
      </c>
    </row>
    <row r="2257" spans="1:6" ht="40.5" x14ac:dyDescent="0.25">
      <c r="A2257" s="62">
        <v>92496</v>
      </c>
      <c r="B2257" s="63" t="s">
        <v>14268</v>
      </c>
      <c r="C2257" s="62" t="s">
        <v>238</v>
      </c>
      <c r="D2257" s="62" t="s">
        <v>12010</v>
      </c>
      <c r="E2257" s="64">
        <v>111.41</v>
      </c>
      <c r="F2257" s="62" t="s">
        <v>12011</v>
      </c>
    </row>
    <row r="2258" spans="1:6" ht="40.5" x14ac:dyDescent="0.25">
      <c r="A2258" s="62">
        <v>92498</v>
      </c>
      <c r="B2258" s="63" t="s">
        <v>14269</v>
      </c>
      <c r="C2258" s="62" t="s">
        <v>238</v>
      </c>
      <c r="D2258" s="62" t="s">
        <v>12010</v>
      </c>
      <c r="E2258" s="64">
        <v>65.400000000000006</v>
      </c>
      <c r="F2258" s="62" t="s">
        <v>12011</v>
      </c>
    </row>
    <row r="2259" spans="1:6" ht="40.5" x14ac:dyDescent="0.25">
      <c r="A2259" s="62">
        <v>92500</v>
      </c>
      <c r="B2259" s="63" t="s">
        <v>14270</v>
      </c>
      <c r="C2259" s="62" t="s">
        <v>238</v>
      </c>
      <c r="D2259" s="62" t="s">
        <v>12010</v>
      </c>
      <c r="E2259" s="64">
        <v>107.7</v>
      </c>
      <c r="F2259" s="62" t="s">
        <v>12011</v>
      </c>
    </row>
    <row r="2260" spans="1:6" ht="40.5" x14ac:dyDescent="0.25">
      <c r="A2260" s="62">
        <v>92502</v>
      </c>
      <c r="B2260" s="63" t="s">
        <v>14271</v>
      </c>
      <c r="C2260" s="62" t="s">
        <v>238</v>
      </c>
      <c r="D2260" s="62" t="s">
        <v>12010</v>
      </c>
      <c r="E2260" s="64">
        <v>62.58</v>
      </c>
      <c r="F2260" s="62" t="s">
        <v>12011</v>
      </c>
    </row>
    <row r="2261" spans="1:6" ht="40.5" x14ac:dyDescent="0.25">
      <c r="A2261" s="62">
        <v>92504</v>
      </c>
      <c r="B2261" s="63" t="s">
        <v>14272</v>
      </c>
      <c r="C2261" s="62" t="s">
        <v>238</v>
      </c>
      <c r="D2261" s="62" t="s">
        <v>12010</v>
      </c>
      <c r="E2261" s="64">
        <v>66.39</v>
      </c>
      <c r="F2261" s="62" t="s">
        <v>12011</v>
      </c>
    </row>
    <row r="2262" spans="1:6" ht="40.5" x14ac:dyDescent="0.25">
      <c r="A2262" s="62">
        <v>92506</v>
      </c>
      <c r="B2262" s="63" t="s">
        <v>14273</v>
      </c>
      <c r="C2262" s="62" t="s">
        <v>238</v>
      </c>
      <c r="D2262" s="62" t="s">
        <v>12010</v>
      </c>
      <c r="E2262" s="64">
        <v>57.35</v>
      </c>
      <c r="F2262" s="62" t="s">
        <v>12011</v>
      </c>
    </row>
    <row r="2263" spans="1:6" ht="40.5" x14ac:dyDescent="0.25">
      <c r="A2263" s="62">
        <v>92508</v>
      </c>
      <c r="B2263" s="63" t="s">
        <v>14274</v>
      </c>
      <c r="C2263" s="62" t="s">
        <v>238</v>
      </c>
      <c r="D2263" s="62" t="s">
        <v>12010</v>
      </c>
      <c r="E2263" s="64">
        <v>117.52</v>
      </c>
      <c r="F2263" s="62" t="s">
        <v>12011</v>
      </c>
    </row>
    <row r="2264" spans="1:6" ht="40.5" x14ac:dyDescent="0.25">
      <c r="A2264" s="62">
        <v>92510</v>
      </c>
      <c r="B2264" s="63" t="s">
        <v>14275</v>
      </c>
      <c r="C2264" s="62" t="s">
        <v>238</v>
      </c>
      <c r="D2264" s="62" t="s">
        <v>12010</v>
      </c>
      <c r="E2264" s="64">
        <v>67.69</v>
      </c>
      <c r="F2264" s="62" t="s">
        <v>12011</v>
      </c>
    </row>
    <row r="2265" spans="1:6" ht="40.5" x14ac:dyDescent="0.25">
      <c r="A2265" s="62">
        <v>92512</v>
      </c>
      <c r="B2265" s="63" t="s">
        <v>14276</v>
      </c>
      <c r="C2265" s="62" t="s">
        <v>238</v>
      </c>
      <c r="D2265" s="62" t="s">
        <v>12010</v>
      </c>
      <c r="E2265" s="64">
        <v>101.76</v>
      </c>
      <c r="F2265" s="62" t="s">
        <v>12011</v>
      </c>
    </row>
    <row r="2266" spans="1:6" ht="40.5" x14ac:dyDescent="0.25">
      <c r="A2266" s="62">
        <v>92514</v>
      </c>
      <c r="B2266" s="63" t="s">
        <v>14277</v>
      </c>
      <c r="C2266" s="62" t="s">
        <v>238</v>
      </c>
      <c r="D2266" s="62" t="s">
        <v>12010</v>
      </c>
      <c r="E2266" s="64">
        <v>53.07</v>
      </c>
      <c r="F2266" s="62" t="s">
        <v>12011</v>
      </c>
    </row>
    <row r="2267" spans="1:6" ht="40.5" x14ac:dyDescent="0.25">
      <c r="A2267" s="62">
        <v>92515</v>
      </c>
      <c r="B2267" s="63" t="s">
        <v>14278</v>
      </c>
      <c r="C2267" s="62" t="s">
        <v>238</v>
      </c>
      <c r="D2267" s="62" t="s">
        <v>12010</v>
      </c>
      <c r="E2267" s="64">
        <v>93.91</v>
      </c>
      <c r="F2267" s="62" t="s">
        <v>12011</v>
      </c>
    </row>
    <row r="2268" spans="1:6" ht="40.5" x14ac:dyDescent="0.25">
      <c r="A2268" s="62">
        <v>92518</v>
      </c>
      <c r="B2268" s="63" t="s">
        <v>14279</v>
      </c>
      <c r="C2268" s="62" t="s">
        <v>238</v>
      </c>
      <c r="D2268" s="62" t="s">
        <v>12010</v>
      </c>
      <c r="E2268" s="64">
        <v>46.32</v>
      </c>
      <c r="F2268" s="62" t="s">
        <v>12011</v>
      </c>
    </row>
    <row r="2269" spans="1:6" ht="40.5" x14ac:dyDescent="0.25">
      <c r="A2269" s="62">
        <v>92520</v>
      </c>
      <c r="B2269" s="63" t="s">
        <v>14280</v>
      </c>
      <c r="C2269" s="62" t="s">
        <v>238</v>
      </c>
      <c r="D2269" s="62" t="s">
        <v>12010</v>
      </c>
      <c r="E2269" s="64">
        <v>88.78</v>
      </c>
      <c r="F2269" s="62" t="s">
        <v>12011</v>
      </c>
    </row>
    <row r="2270" spans="1:6" ht="40.5" x14ac:dyDescent="0.25">
      <c r="A2270" s="62">
        <v>92522</v>
      </c>
      <c r="B2270" s="63" t="s">
        <v>14281</v>
      </c>
      <c r="C2270" s="62" t="s">
        <v>238</v>
      </c>
      <c r="D2270" s="62" t="s">
        <v>12010</v>
      </c>
      <c r="E2270" s="64">
        <v>42.18</v>
      </c>
      <c r="F2270" s="62" t="s">
        <v>12011</v>
      </c>
    </row>
    <row r="2271" spans="1:6" ht="40.5" x14ac:dyDescent="0.25">
      <c r="A2271" s="62">
        <v>92524</v>
      </c>
      <c r="B2271" s="63" t="s">
        <v>14282</v>
      </c>
      <c r="C2271" s="62" t="s">
        <v>238</v>
      </c>
      <c r="D2271" s="62" t="s">
        <v>12010</v>
      </c>
      <c r="E2271" s="64">
        <v>88.41</v>
      </c>
      <c r="F2271" s="62" t="s">
        <v>12011</v>
      </c>
    </row>
    <row r="2272" spans="1:6" ht="40.5" x14ac:dyDescent="0.25">
      <c r="A2272" s="62">
        <v>92526</v>
      </c>
      <c r="B2272" s="63" t="s">
        <v>14283</v>
      </c>
      <c r="C2272" s="62" t="s">
        <v>238</v>
      </c>
      <c r="D2272" s="62" t="s">
        <v>12010</v>
      </c>
      <c r="E2272" s="64">
        <v>42.75</v>
      </c>
      <c r="F2272" s="62" t="s">
        <v>12011</v>
      </c>
    </row>
    <row r="2273" spans="1:6" ht="40.5" x14ac:dyDescent="0.25">
      <c r="A2273" s="62">
        <v>92528</v>
      </c>
      <c r="B2273" s="63" t="s">
        <v>14284</v>
      </c>
      <c r="C2273" s="62" t="s">
        <v>238</v>
      </c>
      <c r="D2273" s="62" t="s">
        <v>12010</v>
      </c>
      <c r="E2273" s="64">
        <v>85.07</v>
      </c>
      <c r="F2273" s="62" t="s">
        <v>12011</v>
      </c>
    </row>
    <row r="2274" spans="1:6" ht="40.5" x14ac:dyDescent="0.25">
      <c r="A2274" s="62">
        <v>92530</v>
      </c>
      <c r="B2274" s="63" t="s">
        <v>14285</v>
      </c>
      <c r="C2274" s="62" t="s">
        <v>238</v>
      </c>
      <c r="D2274" s="62" t="s">
        <v>12010</v>
      </c>
      <c r="E2274" s="64">
        <v>40.28</v>
      </c>
      <c r="F2274" s="62" t="s">
        <v>12011</v>
      </c>
    </row>
    <row r="2275" spans="1:6" ht="40.5" x14ac:dyDescent="0.25">
      <c r="A2275" s="62">
        <v>92532</v>
      </c>
      <c r="B2275" s="63" t="s">
        <v>14286</v>
      </c>
      <c r="C2275" s="62" t="s">
        <v>238</v>
      </c>
      <c r="D2275" s="62" t="s">
        <v>12010</v>
      </c>
      <c r="E2275" s="64">
        <v>82.21</v>
      </c>
      <c r="F2275" s="62" t="s">
        <v>12011</v>
      </c>
    </row>
    <row r="2276" spans="1:6" ht="40.5" x14ac:dyDescent="0.25">
      <c r="A2276" s="62">
        <v>92534</v>
      </c>
      <c r="B2276" s="63" t="s">
        <v>14287</v>
      </c>
      <c r="C2276" s="62" t="s">
        <v>238</v>
      </c>
      <c r="D2276" s="62" t="s">
        <v>12010</v>
      </c>
      <c r="E2276" s="64">
        <v>38.18</v>
      </c>
      <c r="F2276" s="62" t="s">
        <v>12011</v>
      </c>
    </row>
    <row r="2277" spans="1:6" ht="40.5" x14ac:dyDescent="0.25">
      <c r="A2277" s="62">
        <v>92536</v>
      </c>
      <c r="B2277" s="63" t="s">
        <v>14288</v>
      </c>
      <c r="C2277" s="62" t="s">
        <v>238</v>
      </c>
      <c r="D2277" s="62" t="s">
        <v>12010</v>
      </c>
      <c r="E2277" s="64">
        <v>76.64</v>
      </c>
      <c r="F2277" s="62" t="s">
        <v>12011</v>
      </c>
    </row>
    <row r="2278" spans="1:6" ht="40.5" x14ac:dyDescent="0.25">
      <c r="A2278" s="62">
        <v>92538</v>
      </c>
      <c r="B2278" s="63" t="s">
        <v>14289</v>
      </c>
      <c r="C2278" s="62" t="s">
        <v>238</v>
      </c>
      <c r="D2278" s="62" t="s">
        <v>12010</v>
      </c>
      <c r="E2278" s="64">
        <v>34.01</v>
      </c>
      <c r="F2278" s="62" t="s">
        <v>12011</v>
      </c>
    </row>
    <row r="2279" spans="1:6" ht="27" x14ac:dyDescent="0.25">
      <c r="A2279" s="62">
        <v>96252</v>
      </c>
      <c r="B2279" s="63" t="s">
        <v>14290</v>
      </c>
      <c r="C2279" s="62" t="s">
        <v>238</v>
      </c>
      <c r="D2279" s="62" t="s">
        <v>12010</v>
      </c>
      <c r="E2279" s="64">
        <v>245.85</v>
      </c>
      <c r="F2279" s="62" t="s">
        <v>12011</v>
      </c>
    </row>
    <row r="2280" spans="1:6" ht="40.5" x14ac:dyDescent="0.25">
      <c r="A2280" s="62">
        <v>96257</v>
      </c>
      <c r="B2280" s="63" t="s">
        <v>14291</v>
      </c>
      <c r="C2280" s="62" t="s">
        <v>238</v>
      </c>
      <c r="D2280" s="62" t="s">
        <v>12010</v>
      </c>
      <c r="E2280" s="64">
        <v>200.58</v>
      </c>
      <c r="F2280" s="62" t="s">
        <v>12011</v>
      </c>
    </row>
    <row r="2281" spans="1:6" ht="40.5" x14ac:dyDescent="0.25">
      <c r="A2281" s="62">
        <v>96258</v>
      </c>
      <c r="B2281" s="63" t="s">
        <v>14292</v>
      </c>
      <c r="C2281" s="62" t="s">
        <v>238</v>
      </c>
      <c r="D2281" s="62" t="s">
        <v>12010</v>
      </c>
      <c r="E2281" s="64">
        <v>188.28</v>
      </c>
      <c r="F2281" s="62" t="s">
        <v>12011</v>
      </c>
    </row>
    <row r="2282" spans="1:6" ht="40.5" x14ac:dyDescent="0.25">
      <c r="A2282" s="62">
        <v>96259</v>
      </c>
      <c r="B2282" s="63" t="s">
        <v>14293</v>
      </c>
      <c r="C2282" s="62" t="s">
        <v>238</v>
      </c>
      <c r="D2282" s="62" t="s">
        <v>12010</v>
      </c>
      <c r="E2282" s="64">
        <v>224.16</v>
      </c>
      <c r="F2282" s="62" t="s">
        <v>12011</v>
      </c>
    </row>
    <row r="2283" spans="1:6" ht="27" x14ac:dyDescent="0.25">
      <c r="A2283" s="62">
        <v>96529</v>
      </c>
      <c r="B2283" s="63" t="s">
        <v>14294</v>
      </c>
      <c r="C2283" s="62" t="s">
        <v>238</v>
      </c>
      <c r="D2283" s="62" t="s">
        <v>12010</v>
      </c>
      <c r="E2283" s="64">
        <v>354</v>
      </c>
      <c r="F2283" s="62" t="s">
        <v>12011</v>
      </c>
    </row>
    <row r="2284" spans="1:6" ht="40.5" x14ac:dyDescent="0.25">
      <c r="A2284" s="62">
        <v>96530</v>
      </c>
      <c r="B2284" s="63" t="s">
        <v>14295</v>
      </c>
      <c r="C2284" s="62" t="s">
        <v>238</v>
      </c>
      <c r="D2284" s="62" t="s">
        <v>12010</v>
      </c>
      <c r="E2284" s="64">
        <v>195.52</v>
      </c>
      <c r="F2284" s="62" t="s">
        <v>12011</v>
      </c>
    </row>
    <row r="2285" spans="1:6" ht="40.5" x14ac:dyDescent="0.25">
      <c r="A2285" s="62">
        <v>96531</v>
      </c>
      <c r="B2285" s="63" t="s">
        <v>14296</v>
      </c>
      <c r="C2285" s="62" t="s">
        <v>238</v>
      </c>
      <c r="D2285" s="62" t="s">
        <v>12010</v>
      </c>
      <c r="E2285" s="64">
        <v>134.46</v>
      </c>
      <c r="F2285" s="62" t="s">
        <v>12011</v>
      </c>
    </row>
    <row r="2286" spans="1:6" ht="27" x14ac:dyDescent="0.25">
      <c r="A2286" s="62">
        <v>96532</v>
      </c>
      <c r="B2286" s="63" t="s">
        <v>14297</v>
      </c>
      <c r="C2286" s="62" t="s">
        <v>238</v>
      </c>
      <c r="D2286" s="62" t="s">
        <v>12010</v>
      </c>
      <c r="E2286" s="64">
        <v>222.67</v>
      </c>
      <c r="F2286" s="62" t="s">
        <v>12011</v>
      </c>
    </row>
    <row r="2287" spans="1:6" ht="40.5" x14ac:dyDescent="0.25">
      <c r="A2287" s="62">
        <v>96533</v>
      </c>
      <c r="B2287" s="63" t="s">
        <v>14298</v>
      </c>
      <c r="C2287" s="62" t="s">
        <v>238</v>
      </c>
      <c r="D2287" s="62" t="s">
        <v>12010</v>
      </c>
      <c r="E2287" s="64">
        <v>119.53</v>
      </c>
      <c r="F2287" s="62" t="s">
        <v>12011</v>
      </c>
    </row>
    <row r="2288" spans="1:6" ht="40.5" x14ac:dyDescent="0.25">
      <c r="A2288" s="62">
        <v>96534</v>
      </c>
      <c r="B2288" s="63" t="s">
        <v>14299</v>
      </c>
      <c r="C2288" s="62" t="s">
        <v>238</v>
      </c>
      <c r="D2288" s="62" t="s">
        <v>12010</v>
      </c>
      <c r="E2288" s="64">
        <v>92.48</v>
      </c>
      <c r="F2288" s="62" t="s">
        <v>12011</v>
      </c>
    </row>
    <row r="2289" spans="1:6" ht="27" x14ac:dyDescent="0.25">
      <c r="A2289" s="62">
        <v>96535</v>
      </c>
      <c r="B2289" s="63" t="s">
        <v>14300</v>
      </c>
      <c r="C2289" s="62" t="s">
        <v>238</v>
      </c>
      <c r="D2289" s="62" t="s">
        <v>12010</v>
      </c>
      <c r="E2289" s="64">
        <v>154.31</v>
      </c>
      <c r="F2289" s="62" t="s">
        <v>12011</v>
      </c>
    </row>
    <row r="2290" spans="1:6" ht="40.5" x14ac:dyDescent="0.25">
      <c r="A2290" s="62">
        <v>96536</v>
      </c>
      <c r="B2290" s="63" t="s">
        <v>14301</v>
      </c>
      <c r="C2290" s="62" t="s">
        <v>238</v>
      </c>
      <c r="D2290" s="62" t="s">
        <v>12010</v>
      </c>
      <c r="E2290" s="64">
        <v>79.98</v>
      </c>
      <c r="F2290" s="62" t="s">
        <v>12011</v>
      </c>
    </row>
    <row r="2291" spans="1:6" ht="40.5" x14ac:dyDescent="0.25">
      <c r="A2291" s="62">
        <v>96537</v>
      </c>
      <c r="B2291" s="63" t="s">
        <v>14302</v>
      </c>
      <c r="C2291" s="62" t="s">
        <v>238</v>
      </c>
      <c r="D2291" s="62" t="s">
        <v>12010</v>
      </c>
      <c r="E2291" s="64">
        <v>194.17</v>
      </c>
      <c r="F2291" s="62" t="s">
        <v>12011</v>
      </c>
    </row>
    <row r="2292" spans="1:6" ht="40.5" x14ac:dyDescent="0.25">
      <c r="A2292" s="62">
        <v>96538</v>
      </c>
      <c r="B2292" s="63" t="s">
        <v>14303</v>
      </c>
      <c r="C2292" s="62" t="s">
        <v>238</v>
      </c>
      <c r="D2292" s="62" t="s">
        <v>12010</v>
      </c>
      <c r="E2292" s="64">
        <v>269.81</v>
      </c>
      <c r="F2292" s="62" t="s">
        <v>12011</v>
      </c>
    </row>
    <row r="2293" spans="1:6" ht="40.5" x14ac:dyDescent="0.25">
      <c r="A2293" s="62">
        <v>96539</v>
      </c>
      <c r="B2293" s="63" t="s">
        <v>14304</v>
      </c>
      <c r="C2293" s="62" t="s">
        <v>238</v>
      </c>
      <c r="D2293" s="62" t="s">
        <v>12010</v>
      </c>
      <c r="E2293" s="64">
        <v>123.85</v>
      </c>
      <c r="F2293" s="62" t="s">
        <v>12011</v>
      </c>
    </row>
    <row r="2294" spans="1:6" ht="40.5" x14ac:dyDescent="0.25">
      <c r="A2294" s="62">
        <v>96540</v>
      </c>
      <c r="B2294" s="63" t="s">
        <v>14305</v>
      </c>
      <c r="C2294" s="62" t="s">
        <v>238</v>
      </c>
      <c r="D2294" s="62" t="s">
        <v>12010</v>
      </c>
      <c r="E2294" s="64">
        <v>134.44</v>
      </c>
      <c r="F2294" s="62" t="s">
        <v>12011</v>
      </c>
    </row>
    <row r="2295" spans="1:6" ht="40.5" x14ac:dyDescent="0.25">
      <c r="A2295" s="62">
        <v>96541</v>
      </c>
      <c r="B2295" s="63" t="s">
        <v>14306</v>
      </c>
      <c r="C2295" s="62" t="s">
        <v>238</v>
      </c>
      <c r="D2295" s="62" t="s">
        <v>12010</v>
      </c>
      <c r="E2295" s="64">
        <v>190.64</v>
      </c>
      <c r="F2295" s="62" t="s">
        <v>12011</v>
      </c>
    </row>
    <row r="2296" spans="1:6" ht="40.5" x14ac:dyDescent="0.25">
      <c r="A2296" s="62">
        <v>96542</v>
      </c>
      <c r="B2296" s="63" t="s">
        <v>14307</v>
      </c>
      <c r="C2296" s="62" t="s">
        <v>238</v>
      </c>
      <c r="D2296" s="62" t="s">
        <v>12010</v>
      </c>
      <c r="E2296" s="64">
        <v>92.45</v>
      </c>
      <c r="F2296" s="62" t="s">
        <v>12011</v>
      </c>
    </row>
    <row r="2297" spans="1:6" ht="27" x14ac:dyDescent="0.25">
      <c r="A2297" s="62">
        <v>96543</v>
      </c>
      <c r="B2297" s="63" t="s">
        <v>14308</v>
      </c>
      <c r="C2297" s="62" t="s">
        <v>265</v>
      </c>
      <c r="D2297" s="62" t="s">
        <v>12010</v>
      </c>
      <c r="E2297" s="64">
        <v>19.93</v>
      </c>
      <c r="F2297" s="62" t="s">
        <v>12011</v>
      </c>
    </row>
    <row r="2298" spans="1:6" ht="40.5" x14ac:dyDescent="0.25">
      <c r="A2298" s="62">
        <v>97747</v>
      </c>
      <c r="B2298" s="63" t="s">
        <v>14309</v>
      </c>
      <c r="C2298" s="62" t="s">
        <v>238</v>
      </c>
      <c r="D2298" s="62" t="s">
        <v>12010</v>
      </c>
      <c r="E2298" s="64">
        <v>208.64</v>
      </c>
      <c r="F2298" s="62" t="s">
        <v>12011</v>
      </c>
    </row>
    <row r="2299" spans="1:6" ht="27" x14ac:dyDescent="0.25">
      <c r="A2299" s="62">
        <v>101791</v>
      </c>
      <c r="B2299" s="63" t="s">
        <v>14310</v>
      </c>
      <c r="C2299" s="62" t="s">
        <v>74</v>
      </c>
      <c r="D2299" s="62" t="s">
        <v>12010</v>
      </c>
      <c r="E2299" s="64">
        <v>23.84</v>
      </c>
      <c r="F2299" s="62" t="s">
        <v>12011</v>
      </c>
    </row>
    <row r="2300" spans="1:6" ht="40.5" x14ac:dyDescent="0.25">
      <c r="A2300" s="62">
        <v>101792</v>
      </c>
      <c r="B2300" s="63" t="s">
        <v>14311</v>
      </c>
      <c r="C2300" s="62" t="s">
        <v>127</v>
      </c>
      <c r="D2300" s="62" t="s">
        <v>12010</v>
      </c>
      <c r="E2300" s="64">
        <v>16.350000000000001</v>
      </c>
      <c r="F2300" s="62" t="s">
        <v>12011</v>
      </c>
    </row>
    <row r="2301" spans="1:6" ht="27" x14ac:dyDescent="0.25">
      <c r="A2301" s="62">
        <v>101793</v>
      </c>
      <c r="B2301" s="63" t="s">
        <v>14312</v>
      </c>
      <c r="C2301" s="62" t="s">
        <v>127</v>
      </c>
      <c r="D2301" s="62" t="s">
        <v>12010</v>
      </c>
      <c r="E2301" s="64">
        <v>24.51</v>
      </c>
      <c r="F2301" s="62" t="s">
        <v>12011</v>
      </c>
    </row>
    <row r="2302" spans="1:6" ht="40.5" x14ac:dyDescent="0.25">
      <c r="A2302" s="62">
        <v>101969</v>
      </c>
      <c r="B2302" s="63" t="s">
        <v>14313</v>
      </c>
      <c r="C2302" s="62" t="s">
        <v>238</v>
      </c>
      <c r="D2302" s="62" t="s">
        <v>12010</v>
      </c>
      <c r="E2302" s="64">
        <v>187.91</v>
      </c>
      <c r="F2302" s="62" t="s">
        <v>12011</v>
      </c>
    </row>
    <row r="2303" spans="1:6" ht="40.5" x14ac:dyDescent="0.25">
      <c r="A2303" s="62">
        <v>101971</v>
      </c>
      <c r="B2303" s="63" t="s">
        <v>14314</v>
      </c>
      <c r="C2303" s="62" t="s">
        <v>238</v>
      </c>
      <c r="D2303" s="62" t="s">
        <v>12010</v>
      </c>
      <c r="E2303" s="64">
        <v>145.08000000000001</v>
      </c>
      <c r="F2303" s="62" t="s">
        <v>12011</v>
      </c>
    </row>
    <row r="2304" spans="1:6" ht="27" x14ac:dyDescent="0.25">
      <c r="A2304" s="62">
        <v>101973</v>
      </c>
      <c r="B2304" s="63" t="s">
        <v>14315</v>
      </c>
      <c r="C2304" s="62" t="s">
        <v>238</v>
      </c>
      <c r="D2304" s="62" t="s">
        <v>12010</v>
      </c>
      <c r="E2304" s="64">
        <v>220.32</v>
      </c>
      <c r="F2304" s="62" t="s">
        <v>12011</v>
      </c>
    </row>
    <row r="2305" spans="1:6" ht="40.5" x14ac:dyDescent="0.25">
      <c r="A2305" s="62">
        <v>101974</v>
      </c>
      <c r="B2305" s="63" t="s">
        <v>14316</v>
      </c>
      <c r="C2305" s="62" t="s">
        <v>238</v>
      </c>
      <c r="D2305" s="62" t="s">
        <v>12010</v>
      </c>
      <c r="E2305" s="64">
        <v>490.25</v>
      </c>
      <c r="F2305" s="62" t="s">
        <v>12011</v>
      </c>
    </row>
    <row r="2306" spans="1:6" ht="40.5" x14ac:dyDescent="0.25">
      <c r="A2306" s="62">
        <v>101975</v>
      </c>
      <c r="B2306" s="63" t="s">
        <v>14317</v>
      </c>
      <c r="C2306" s="62" t="s">
        <v>238</v>
      </c>
      <c r="D2306" s="62" t="s">
        <v>12010</v>
      </c>
      <c r="E2306" s="64">
        <v>417.35</v>
      </c>
      <c r="F2306" s="62" t="s">
        <v>12011</v>
      </c>
    </row>
    <row r="2307" spans="1:6" ht="40.5" x14ac:dyDescent="0.25">
      <c r="A2307" s="62">
        <v>101977</v>
      </c>
      <c r="B2307" s="63" t="s">
        <v>14318</v>
      </c>
      <c r="C2307" s="62" t="s">
        <v>238</v>
      </c>
      <c r="D2307" s="62" t="s">
        <v>12010</v>
      </c>
      <c r="E2307" s="64">
        <v>285.17</v>
      </c>
      <c r="F2307" s="62" t="s">
        <v>12011</v>
      </c>
    </row>
    <row r="2308" spans="1:6" ht="40.5" x14ac:dyDescent="0.25">
      <c r="A2308" s="62">
        <v>101980</v>
      </c>
      <c r="B2308" s="63" t="s">
        <v>14319</v>
      </c>
      <c r="C2308" s="62" t="s">
        <v>238</v>
      </c>
      <c r="D2308" s="62" t="s">
        <v>12010</v>
      </c>
      <c r="E2308" s="64">
        <v>257.24</v>
      </c>
      <c r="F2308" s="62" t="s">
        <v>12011</v>
      </c>
    </row>
    <row r="2309" spans="1:6" ht="40.5" x14ac:dyDescent="0.25">
      <c r="A2309" s="62">
        <v>101981</v>
      </c>
      <c r="B2309" s="63" t="s">
        <v>14320</v>
      </c>
      <c r="C2309" s="62" t="s">
        <v>238</v>
      </c>
      <c r="D2309" s="62" t="s">
        <v>12010</v>
      </c>
      <c r="E2309" s="64">
        <v>221.14</v>
      </c>
      <c r="F2309" s="62" t="s">
        <v>12011</v>
      </c>
    </row>
    <row r="2310" spans="1:6" ht="40.5" x14ac:dyDescent="0.25">
      <c r="A2310" s="62">
        <v>101982</v>
      </c>
      <c r="B2310" s="63" t="s">
        <v>14321</v>
      </c>
      <c r="C2310" s="62" t="s">
        <v>238</v>
      </c>
      <c r="D2310" s="62" t="s">
        <v>12010</v>
      </c>
      <c r="E2310" s="64">
        <v>195.11</v>
      </c>
      <c r="F2310" s="62" t="s">
        <v>12011</v>
      </c>
    </row>
    <row r="2311" spans="1:6" ht="40.5" x14ac:dyDescent="0.25">
      <c r="A2311" s="62">
        <v>101983</v>
      </c>
      <c r="B2311" s="63" t="s">
        <v>14322</v>
      </c>
      <c r="C2311" s="62" t="s">
        <v>238</v>
      </c>
      <c r="D2311" s="62" t="s">
        <v>12010</v>
      </c>
      <c r="E2311" s="64">
        <v>178.75</v>
      </c>
      <c r="F2311" s="62" t="s">
        <v>12011</v>
      </c>
    </row>
    <row r="2312" spans="1:6" ht="40.5" x14ac:dyDescent="0.25">
      <c r="A2312" s="62">
        <v>101985</v>
      </c>
      <c r="B2312" s="63" t="s">
        <v>14323</v>
      </c>
      <c r="C2312" s="62" t="s">
        <v>238</v>
      </c>
      <c r="D2312" s="62" t="s">
        <v>12010</v>
      </c>
      <c r="E2312" s="64">
        <v>199.29</v>
      </c>
      <c r="F2312" s="62" t="s">
        <v>12011</v>
      </c>
    </row>
    <row r="2313" spans="1:6" ht="40.5" x14ac:dyDescent="0.25">
      <c r="A2313" s="62">
        <v>101986</v>
      </c>
      <c r="B2313" s="63" t="s">
        <v>14324</v>
      </c>
      <c r="C2313" s="62" t="s">
        <v>238</v>
      </c>
      <c r="D2313" s="62" t="s">
        <v>12010</v>
      </c>
      <c r="E2313" s="64">
        <v>144.85</v>
      </c>
      <c r="F2313" s="62" t="s">
        <v>12011</v>
      </c>
    </row>
    <row r="2314" spans="1:6" ht="27" x14ac:dyDescent="0.25">
      <c r="A2314" s="62">
        <v>101987</v>
      </c>
      <c r="B2314" s="63" t="s">
        <v>14325</v>
      </c>
      <c r="C2314" s="62" t="s">
        <v>238</v>
      </c>
      <c r="D2314" s="62" t="s">
        <v>12010</v>
      </c>
      <c r="E2314" s="64">
        <v>260.82</v>
      </c>
      <c r="F2314" s="62" t="s">
        <v>12011</v>
      </c>
    </row>
    <row r="2315" spans="1:6" ht="40.5" x14ac:dyDescent="0.25">
      <c r="A2315" s="62">
        <v>101988</v>
      </c>
      <c r="B2315" s="63" t="s">
        <v>14326</v>
      </c>
      <c r="C2315" s="62" t="s">
        <v>238</v>
      </c>
      <c r="D2315" s="62" t="s">
        <v>12010</v>
      </c>
      <c r="E2315" s="64">
        <v>195.02</v>
      </c>
      <c r="F2315" s="62" t="s">
        <v>12011</v>
      </c>
    </row>
    <row r="2316" spans="1:6" ht="40.5" x14ac:dyDescent="0.25">
      <c r="A2316" s="62">
        <v>101989</v>
      </c>
      <c r="B2316" s="63" t="s">
        <v>14327</v>
      </c>
      <c r="C2316" s="62" t="s">
        <v>238</v>
      </c>
      <c r="D2316" s="62" t="s">
        <v>12010</v>
      </c>
      <c r="E2316" s="64">
        <v>152.72999999999999</v>
      </c>
      <c r="F2316" s="62" t="s">
        <v>12011</v>
      </c>
    </row>
    <row r="2317" spans="1:6" ht="27" x14ac:dyDescent="0.25">
      <c r="A2317" s="62">
        <v>101990</v>
      </c>
      <c r="B2317" s="63" t="s">
        <v>14328</v>
      </c>
      <c r="C2317" s="62" t="s">
        <v>238</v>
      </c>
      <c r="D2317" s="62" t="s">
        <v>12010</v>
      </c>
      <c r="E2317" s="64">
        <v>237.16</v>
      </c>
      <c r="F2317" s="62" t="s">
        <v>12011</v>
      </c>
    </row>
    <row r="2318" spans="1:6" ht="40.5" x14ac:dyDescent="0.25">
      <c r="A2318" s="62">
        <v>101991</v>
      </c>
      <c r="B2318" s="63" t="s">
        <v>14329</v>
      </c>
      <c r="C2318" s="62" t="s">
        <v>238</v>
      </c>
      <c r="D2318" s="62" t="s">
        <v>12010</v>
      </c>
      <c r="E2318" s="64">
        <v>199.36</v>
      </c>
      <c r="F2318" s="62" t="s">
        <v>12011</v>
      </c>
    </row>
    <row r="2319" spans="1:6" ht="40.5" x14ac:dyDescent="0.25">
      <c r="A2319" s="62">
        <v>101992</v>
      </c>
      <c r="B2319" s="63" t="s">
        <v>14330</v>
      </c>
      <c r="C2319" s="62" t="s">
        <v>238</v>
      </c>
      <c r="D2319" s="62" t="s">
        <v>12010</v>
      </c>
      <c r="E2319" s="64">
        <v>147.31</v>
      </c>
      <c r="F2319" s="62" t="s">
        <v>12011</v>
      </c>
    </row>
    <row r="2320" spans="1:6" ht="27" x14ac:dyDescent="0.25">
      <c r="A2320" s="62">
        <v>101993</v>
      </c>
      <c r="B2320" s="63" t="s">
        <v>14331</v>
      </c>
      <c r="C2320" s="62" t="s">
        <v>238</v>
      </c>
      <c r="D2320" s="62" t="s">
        <v>12010</v>
      </c>
      <c r="E2320" s="64">
        <v>306.69</v>
      </c>
      <c r="F2320" s="62" t="s">
        <v>12011</v>
      </c>
    </row>
    <row r="2321" spans="1:6" ht="40.5" x14ac:dyDescent="0.25">
      <c r="A2321" s="62">
        <v>101994</v>
      </c>
      <c r="B2321" s="63" t="s">
        <v>14332</v>
      </c>
      <c r="C2321" s="62" t="s">
        <v>238</v>
      </c>
      <c r="D2321" s="62" t="s">
        <v>12010</v>
      </c>
      <c r="E2321" s="64">
        <v>207.22</v>
      </c>
      <c r="F2321" s="62" t="s">
        <v>12011</v>
      </c>
    </row>
    <row r="2322" spans="1:6" ht="40.5" x14ac:dyDescent="0.25">
      <c r="A2322" s="62">
        <v>101995</v>
      </c>
      <c r="B2322" s="63" t="s">
        <v>14333</v>
      </c>
      <c r="C2322" s="62" t="s">
        <v>238</v>
      </c>
      <c r="D2322" s="62" t="s">
        <v>12010</v>
      </c>
      <c r="E2322" s="64">
        <v>159.74</v>
      </c>
      <c r="F2322" s="62" t="s">
        <v>12011</v>
      </c>
    </row>
    <row r="2323" spans="1:6" ht="27" x14ac:dyDescent="0.25">
      <c r="A2323" s="62">
        <v>101996</v>
      </c>
      <c r="B2323" s="63" t="s">
        <v>14334</v>
      </c>
      <c r="C2323" s="62" t="s">
        <v>238</v>
      </c>
      <c r="D2323" s="62" t="s">
        <v>12010</v>
      </c>
      <c r="E2323" s="64">
        <v>255.2</v>
      </c>
      <c r="F2323" s="62" t="s">
        <v>12011</v>
      </c>
    </row>
    <row r="2324" spans="1:6" ht="40.5" x14ac:dyDescent="0.25">
      <c r="A2324" s="62">
        <v>101997</v>
      </c>
      <c r="B2324" s="63" t="s">
        <v>14335</v>
      </c>
      <c r="C2324" s="62" t="s">
        <v>238</v>
      </c>
      <c r="D2324" s="62" t="s">
        <v>12010</v>
      </c>
      <c r="E2324" s="64">
        <v>199.39</v>
      </c>
      <c r="F2324" s="62" t="s">
        <v>12011</v>
      </c>
    </row>
    <row r="2325" spans="1:6" ht="40.5" x14ac:dyDescent="0.25">
      <c r="A2325" s="62">
        <v>101998</v>
      </c>
      <c r="B2325" s="63" t="s">
        <v>14336</v>
      </c>
      <c r="C2325" s="62" t="s">
        <v>238</v>
      </c>
      <c r="D2325" s="62" t="s">
        <v>12010</v>
      </c>
      <c r="E2325" s="64">
        <v>146.16</v>
      </c>
      <c r="F2325" s="62" t="s">
        <v>12011</v>
      </c>
    </row>
    <row r="2326" spans="1:6" ht="27" x14ac:dyDescent="0.25">
      <c r="A2326" s="62">
        <v>101999</v>
      </c>
      <c r="B2326" s="63" t="s">
        <v>14337</v>
      </c>
      <c r="C2326" s="62" t="s">
        <v>238</v>
      </c>
      <c r="D2326" s="62" t="s">
        <v>12010</v>
      </c>
      <c r="E2326" s="64">
        <v>328.89</v>
      </c>
      <c r="F2326" s="62" t="s">
        <v>12011</v>
      </c>
    </row>
    <row r="2327" spans="1:6" ht="40.5" x14ac:dyDescent="0.25">
      <c r="A2327" s="62">
        <v>102000</v>
      </c>
      <c r="B2327" s="63" t="s">
        <v>14338</v>
      </c>
      <c r="C2327" s="62" t="s">
        <v>238</v>
      </c>
      <c r="D2327" s="62" t="s">
        <v>12010</v>
      </c>
      <c r="E2327" s="64">
        <v>505.65</v>
      </c>
      <c r="F2327" s="62" t="s">
        <v>12011</v>
      </c>
    </row>
    <row r="2328" spans="1:6" ht="40.5" x14ac:dyDescent="0.25">
      <c r="A2328" s="62">
        <v>102001</v>
      </c>
      <c r="B2328" s="63" t="s">
        <v>14339</v>
      </c>
      <c r="C2328" s="62" t="s">
        <v>238</v>
      </c>
      <c r="D2328" s="62" t="s">
        <v>12010</v>
      </c>
      <c r="E2328" s="64">
        <v>436.29</v>
      </c>
      <c r="F2328" s="62" t="s">
        <v>12011</v>
      </c>
    </row>
    <row r="2329" spans="1:6" ht="40.5" x14ac:dyDescent="0.25">
      <c r="A2329" s="62">
        <v>102002</v>
      </c>
      <c r="B2329" s="63" t="s">
        <v>14340</v>
      </c>
      <c r="C2329" s="62" t="s">
        <v>238</v>
      </c>
      <c r="D2329" s="62" t="s">
        <v>12010</v>
      </c>
      <c r="E2329" s="64">
        <v>283.66000000000003</v>
      </c>
      <c r="F2329" s="62" t="s">
        <v>12011</v>
      </c>
    </row>
    <row r="2330" spans="1:6" ht="40.5" x14ac:dyDescent="0.25">
      <c r="A2330" s="62">
        <v>102003</v>
      </c>
      <c r="B2330" s="63" t="s">
        <v>14341</v>
      </c>
      <c r="C2330" s="62" t="s">
        <v>238</v>
      </c>
      <c r="D2330" s="62" t="s">
        <v>12010</v>
      </c>
      <c r="E2330" s="64">
        <v>256.70999999999998</v>
      </c>
      <c r="F2330" s="62" t="s">
        <v>12011</v>
      </c>
    </row>
    <row r="2331" spans="1:6" ht="40.5" x14ac:dyDescent="0.25">
      <c r="A2331" s="62">
        <v>102004</v>
      </c>
      <c r="B2331" s="63" t="s">
        <v>14342</v>
      </c>
      <c r="C2331" s="62" t="s">
        <v>238</v>
      </c>
      <c r="D2331" s="62" t="s">
        <v>12010</v>
      </c>
      <c r="E2331" s="64">
        <v>225.39</v>
      </c>
      <c r="F2331" s="62" t="s">
        <v>12011</v>
      </c>
    </row>
    <row r="2332" spans="1:6" ht="40.5" x14ac:dyDescent="0.25">
      <c r="A2332" s="62">
        <v>102005</v>
      </c>
      <c r="B2332" s="63" t="s">
        <v>14343</v>
      </c>
      <c r="C2332" s="62" t="s">
        <v>238</v>
      </c>
      <c r="D2332" s="62" t="s">
        <v>12010</v>
      </c>
      <c r="E2332" s="64">
        <v>198.11</v>
      </c>
      <c r="F2332" s="62" t="s">
        <v>12011</v>
      </c>
    </row>
    <row r="2333" spans="1:6" ht="40.5" x14ac:dyDescent="0.25">
      <c r="A2333" s="62">
        <v>102006</v>
      </c>
      <c r="B2333" s="63" t="s">
        <v>14344</v>
      </c>
      <c r="C2333" s="62" t="s">
        <v>238</v>
      </c>
      <c r="D2333" s="62" t="s">
        <v>12010</v>
      </c>
      <c r="E2333" s="64">
        <v>180.95</v>
      </c>
      <c r="F2333" s="62" t="s">
        <v>12011</v>
      </c>
    </row>
    <row r="2334" spans="1:6" ht="40.5" x14ac:dyDescent="0.25">
      <c r="A2334" s="62">
        <v>102007</v>
      </c>
      <c r="B2334" s="63" t="s">
        <v>14345</v>
      </c>
      <c r="C2334" s="62" t="s">
        <v>238</v>
      </c>
      <c r="D2334" s="62" t="s">
        <v>12010</v>
      </c>
      <c r="E2334" s="64">
        <v>487.18</v>
      </c>
      <c r="F2334" s="62" t="s">
        <v>12011</v>
      </c>
    </row>
    <row r="2335" spans="1:6" ht="40.5" x14ac:dyDescent="0.25">
      <c r="A2335" s="62">
        <v>102008</v>
      </c>
      <c r="B2335" s="63" t="s">
        <v>14346</v>
      </c>
      <c r="C2335" s="62" t="s">
        <v>238</v>
      </c>
      <c r="D2335" s="62" t="s">
        <v>12010</v>
      </c>
      <c r="E2335" s="64">
        <v>407.35</v>
      </c>
      <c r="F2335" s="62" t="s">
        <v>12011</v>
      </c>
    </row>
    <row r="2336" spans="1:6" ht="40.5" x14ac:dyDescent="0.25">
      <c r="A2336" s="62">
        <v>102009</v>
      </c>
      <c r="B2336" s="63" t="s">
        <v>14347</v>
      </c>
      <c r="C2336" s="62" t="s">
        <v>238</v>
      </c>
      <c r="D2336" s="62" t="s">
        <v>12010</v>
      </c>
      <c r="E2336" s="64">
        <v>287.94</v>
      </c>
      <c r="F2336" s="62" t="s">
        <v>12011</v>
      </c>
    </row>
    <row r="2337" spans="1:6" ht="40.5" x14ac:dyDescent="0.25">
      <c r="A2337" s="62">
        <v>102010</v>
      </c>
      <c r="B2337" s="63" t="s">
        <v>14348</v>
      </c>
      <c r="C2337" s="62" t="s">
        <v>238</v>
      </c>
      <c r="D2337" s="62" t="s">
        <v>12010</v>
      </c>
      <c r="E2337" s="64">
        <v>257.83</v>
      </c>
      <c r="F2337" s="62" t="s">
        <v>12011</v>
      </c>
    </row>
    <row r="2338" spans="1:6" ht="40.5" x14ac:dyDescent="0.25">
      <c r="A2338" s="62">
        <v>102011</v>
      </c>
      <c r="B2338" s="63" t="s">
        <v>14349</v>
      </c>
      <c r="C2338" s="62" t="s">
        <v>238</v>
      </c>
      <c r="D2338" s="62" t="s">
        <v>12010</v>
      </c>
      <c r="E2338" s="64">
        <v>219.52</v>
      </c>
      <c r="F2338" s="62" t="s">
        <v>12011</v>
      </c>
    </row>
    <row r="2339" spans="1:6" ht="40.5" x14ac:dyDescent="0.25">
      <c r="A2339" s="62">
        <v>102012</v>
      </c>
      <c r="B2339" s="63" t="s">
        <v>14350</v>
      </c>
      <c r="C2339" s="62" t="s">
        <v>238</v>
      </c>
      <c r="D2339" s="62" t="s">
        <v>12010</v>
      </c>
      <c r="E2339" s="64">
        <v>192.7</v>
      </c>
      <c r="F2339" s="62" t="s">
        <v>12011</v>
      </c>
    </row>
    <row r="2340" spans="1:6" ht="40.5" x14ac:dyDescent="0.25">
      <c r="A2340" s="62">
        <v>102013</v>
      </c>
      <c r="B2340" s="63" t="s">
        <v>14351</v>
      </c>
      <c r="C2340" s="62" t="s">
        <v>238</v>
      </c>
      <c r="D2340" s="62" t="s">
        <v>12010</v>
      </c>
      <c r="E2340" s="64">
        <v>177.79</v>
      </c>
      <c r="F2340" s="62" t="s">
        <v>12011</v>
      </c>
    </row>
    <row r="2341" spans="1:6" ht="40.5" x14ac:dyDescent="0.25">
      <c r="A2341" s="62">
        <v>102014</v>
      </c>
      <c r="B2341" s="63" t="s">
        <v>14352</v>
      </c>
      <c r="C2341" s="62" t="s">
        <v>238</v>
      </c>
      <c r="D2341" s="62" t="s">
        <v>12010</v>
      </c>
      <c r="E2341" s="64">
        <v>551.61</v>
      </c>
      <c r="F2341" s="62" t="s">
        <v>12011</v>
      </c>
    </row>
    <row r="2342" spans="1:6" ht="40.5" x14ac:dyDescent="0.25">
      <c r="A2342" s="62">
        <v>102015</v>
      </c>
      <c r="B2342" s="63" t="s">
        <v>14353</v>
      </c>
      <c r="C2342" s="62" t="s">
        <v>238</v>
      </c>
      <c r="D2342" s="62" t="s">
        <v>12010</v>
      </c>
      <c r="E2342" s="64">
        <v>462.5</v>
      </c>
      <c r="F2342" s="62" t="s">
        <v>12011</v>
      </c>
    </row>
    <row r="2343" spans="1:6" ht="40.5" x14ac:dyDescent="0.25">
      <c r="A2343" s="62">
        <v>102016</v>
      </c>
      <c r="B2343" s="63" t="s">
        <v>14354</v>
      </c>
      <c r="C2343" s="62" t="s">
        <v>238</v>
      </c>
      <c r="D2343" s="62" t="s">
        <v>12010</v>
      </c>
      <c r="E2343" s="64">
        <v>282.45999999999998</v>
      </c>
      <c r="F2343" s="62" t="s">
        <v>12011</v>
      </c>
    </row>
    <row r="2344" spans="1:6" ht="40.5" x14ac:dyDescent="0.25">
      <c r="A2344" s="62">
        <v>102017</v>
      </c>
      <c r="B2344" s="63" t="s">
        <v>14355</v>
      </c>
      <c r="C2344" s="62" t="s">
        <v>238</v>
      </c>
      <c r="D2344" s="62" t="s">
        <v>12010</v>
      </c>
      <c r="E2344" s="64">
        <v>253.74</v>
      </c>
      <c r="F2344" s="62" t="s">
        <v>12011</v>
      </c>
    </row>
    <row r="2345" spans="1:6" ht="40.5" x14ac:dyDescent="0.25">
      <c r="A2345" s="62">
        <v>102036</v>
      </c>
      <c r="B2345" s="63" t="s">
        <v>14356</v>
      </c>
      <c r="C2345" s="62" t="s">
        <v>238</v>
      </c>
      <c r="D2345" s="62" t="s">
        <v>12010</v>
      </c>
      <c r="E2345" s="64">
        <v>220.58</v>
      </c>
      <c r="F2345" s="62" t="s">
        <v>12011</v>
      </c>
    </row>
    <row r="2346" spans="1:6" ht="40.5" x14ac:dyDescent="0.25">
      <c r="A2346" s="62">
        <v>102037</v>
      </c>
      <c r="B2346" s="63" t="s">
        <v>14357</v>
      </c>
      <c r="C2346" s="62" t="s">
        <v>238</v>
      </c>
      <c r="D2346" s="62" t="s">
        <v>12010</v>
      </c>
      <c r="E2346" s="64">
        <v>193.29</v>
      </c>
      <c r="F2346" s="62" t="s">
        <v>12011</v>
      </c>
    </row>
    <row r="2347" spans="1:6" ht="40.5" x14ac:dyDescent="0.25">
      <c r="A2347" s="62">
        <v>102038</v>
      </c>
      <c r="B2347" s="63" t="s">
        <v>14358</v>
      </c>
      <c r="C2347" s="62" t="s">
        <v>238</v>
      </c>
      <c r="D2347" s="62" t="s">
        <v>12010</v>
      </c>
      <c r="E2347" s="64">
        <v>178.12</v>
      </c>
      <c r="F2347" s="62" t="s">
        <v>12011</v>
      </c>
    </row>
    <row r="2348" spans="1:6" ht="27" x14ac:dyDescent="0.25">
      <c r="A2348" s="62">
        <v>102039</v>
      </c>
      <c r="B2348" s="63" t="s">
        <v>14359</v>
      </c>
      <c r="C2348" s="62" t="s">
        <v>238</v>
      </c>
      <c r="D2348" s="62" t="s">
        <v>12010</v>
      </c>
      <c r="E2348" s="64">
        <v>509.25</v>
      </c>
      <c r="F2348" s="62" t="s">
        <v>12011</v>
      </c>
    </row>
    <row r="2349" spans="1:6" ht="27" x14ac:dyDescent="0.25">
      <c r="A2349" s="62">
        <v>102040</v>
      </c>
      <c r="B2349" s="63" t="s">
        <v>14360</v>
      </c>
      <c r="C2349" s="62" t="s">
        <v>238</v>
      </c>
      <c r="D2349" s="62" t="s">
        <v>12010</v>
      </c>
      <c r="E2349" s="64">
        <v>424.38</v>
      </c>
      <c r="F2349" s="62" t="s">
        <v>12011</v>
      </c>
    </row>
    <row r="2350" spans="1:6" ht="40.5" x14ac:dyDescent="0.25">
      <c r="A2350" s="62">
        <v>102041</v>
      </c>
      <c r="B2350" s="63" t="s">
        <v>14361</v>
      </c>
      <c r="C2350" s="62" t="s">
        <v>238</v>
      </c>
      <c r="D2350" s="62" t="s">
        <v>12010</v>
      </c>
      <c r="E2350" s="64">
        <v>289.89999999999998</v>
      </c>
      <c r="F2350" s="62" t="s">
        <v>12011</v>
      </c>
    </row>
    <row r="2351" spans="1:6" ht="40.5" x14ac:dyDescent="0.25">
      <c r="A2351" s="62">
        <v>102042</v>
      </c>
      <c r="B2351" s="63" t="s">
        <v>14362</v>
      </c>
      <c r="C2351" s="62" t="s">
        <v>238</v>
      </c>
      <c r="D2351" s="62" t="s">
        <v>12010</v>
      </c>
      <c r="E2351" s="64">
        <v>257.48</v>
      </c>
      <c r="F2351" s="62" t="s">
        <v>12011</v>
      </c>
    </row>
    <row r="2352" spans="1:6" ht="40.5" x14ac:dyDescent="0.25">
      <c r="A2352" s="62">
        <v>102043</v>
      </c>
      <c r="B2352" s="63" t="s">
        <v>14363</v>
      </c>
      <c r="C2352" s="62" t="s">
        <v>238</v>
      </c>
      <c r="D2352" s="62" t="s">
        <v>12010</v>
      </c>
      <c r="E2352" s="64">
        <v>220.3</v>
      </c>
      <c r="F2352" s="62" t="s">
        <v>12011</v>
      </c>
    </row>
    <row r="2353" spans="1:6" ht="40.5" x14ac:dyDescent="0.25">
      <c r="A2353" s="62">
        <v>102044</v>
      </c>
      <c r="B2353" s="63" t="s">
        <v>14364</v>
      </c>
      <c r="C2353" s="62" t="s">
        <v>238</v>
      </c>
      <c r="D2353" s="62" t="s">
        <v>12010</v>
      </c>
      <c r="E2353" s="64">
        <v>194.22</v>
      </c>
      <c r="F2353" s="62" t="s">
        <v>12011</v>
      </c>
    </row>
    <row r="2354" spans="1:6" ht="40.5" x14ac:dyDescent="0.25">
      <c r="A2354" s="62">
        <v>102045</v>
      </c>
      <c r="B2354" s="63" t="s">
        <v>14365</v>
      </c>
      <c r="C2354" s="62" t="s">
        <v>238</v>
      </c>
      <c r="D2354" s="62" t="s">
        <v>12010</v>
      </c>
      <c r="E2354" s="64">
        <v>178.57</v>
      </c>
      <c r="F2354" s="62" t="s">
        <v>12011</v>
      </c>
    </row>
    <row r="2355" spans="1:6" ht="27" x14ac:dyDescent="0.25">
      <c r="A2355" s="62">
        <v>102046</v>
      </c>
      <c r="B2355" s="63" t="s">
        <v>14366</v>
      </c>
      <c r="C2355" s="62" t="s">
        <v>238</v>
      </c>
      <c r="D2355" s="62" t="s">
        <v>12010</v>
      </c>
      <c r="E2355" s="64">
        <v>563.65</v>
      </c>
      <c r="F2355" s="62" t="s">
        <v>12011</v>
      </c>
    </row>
    <row r="2356" spans="1:6" ht="27" x14ac:dyDescent="0.25">
      <c r="A2356" s="62">
        <v>102047</v>
      </c>
      <c r="B2356" s="63" t="s">
        <v>14367</v>
      </c>
      <c r="C2356" s="62" t="s">
        <v>238</v>
      </c>
      <c r="D2356" s="62" t="s">
        <v>12010</v>
      </c>
      <c r="E2356" s="64">
        <v>481.34</v>
      </c>
      <c r="F2356" s="62" t="s">
        <v>12011</v>
      </c>
    </row>
    <row r="2357" spans="1:6" ht="40.5" x14ac:dyDescent="0.25">
      <c r="A2357" s="62">
        <v>102048</v>
      </c>
      <c r="B2357" s="63" t="s">
        <v>14368</v>
      </c>
      <c r="C2357" s="62" t="s">
        <v>238</v>
      </c>
      <c r="D2357" s="62" t="s">
        <v>12010</v>
      </c>
      <c r="E2357" s="64">
        <v>277.64999999999998</v>
      </c>
      <c r="F2357" s="62" t="s">
        <v>12011</v>
      </c>
    </row>
    <row r="2358" spans="1:6" ht="40.5" x14ac:dyDescent="0.25">
      <c r="A2358" s="62">
        <v>102049</v>
      </c>
      <c r="B2358" s="63" t="s">
        <v>14369</v>
      </c>
      <c r="C2358" s="62" t="s">
        <v>238</v>
      </c>
      <c r="D2358" s="62" t="s">
        <v>12010</v>
      </c>
      <c r="E2358" s="64">
        <v>246.39</v>
      </c>
      <c r="F2358" s="62" t="s">
        <v>12011</v>
      </c>
    </row>
    <row r="2359" spans="1:6" ht="40.5" x14ac:dyDescent="0.25">
      <c r="A2359" s="62">
        <v>102050</v>
      </c>
      <c r="B2359" s="63" t="s">
        <v>14370</v>
      </c>
      <c r="C2359" s="62" t="s">
        <v>238</v>
      </c>
      <c r="D2359" s="62" t="s">
        <v>12010</v>
      </c>
      <c r="E2359" s="64">
        <v>215.22</v>
      </c>
      <c r="F2359" s="62" t="s">
        <v>12011</v>
      </c>
    </row>
    <row r="2360" spans="1:6" ht="40.5" x14ac:dyDescent="0.25">
      <c r="A2360" s="62">
        <v>102051</v>
      </c>
      <c r="B2360" s="63" t="s">
        <v>14371</v>
      </c>
      <c r="C2360" s="62" t="s">
        <v>238</v>
      </c>
      <c r="D2360" s="62" t="s">
        <v>12010</v>
      </c>
      <c r="E2360" s="64">
        <v>187.93</v>
      </c>
      <c r="F2360" s="62" t="s">
        <v>12011</v>
      </c>
    </row>
    <row r="2361" spans="1:6" ht="40.5" x14ac:dyDescent="0.25">
      <c r="A2361" s="62">
        <v>102052</v>
      </c>
      <c r="B2361" s="63" t="s">
        <v>14372</v>
      </c>
      <c r="C2361" s="62" t="s">
        <v>238</v>
      </c>
      <c r="D2361" s="62" t="s">
        <v>12010</v>
      </c>
      <c r="E2361" s="64">
        <v>172.75</v>
      </c>
      <c r="F2361" s="62" t="s">
        <v>12011</v>
      </c>
    </row>
    <row r="2362" spans="1:6" ht="40.5" x14ac:dyDescent="0.25">
      <c r="A2362" s="62">
        <v>102059</v>
      </c>
      <c r="B2362" s="63" t="s">
        <v>14373</v>
      </c>
      <c r="C2362" s="62" t="s">
        <v>238</v>
      </c>
      <c r="D2362" s="62" t="s">
        <v>12010</v>
      </c>
      <c r="E2362" s="64">
        <v>475.27</v>
      </c>
      <c r="F2362" s="62" t="s">
        <v>12011</v>
      </c>
    </row>
    <row r="2363" spans="1:6" ht="40.5" x14ac:dyDescent="0.25">
      <c r="A2363" s="62">
        <v>102060</v>
      </c>
      <c r="B2363" s="63" t="s">
        <v>14374</v>
      </c>
      <c r="C2363" s="62" t="s">
        <v>238</v>
      </c>
      <c r="D2363" s="62" t="s">
        <v>12010</v>
      </c>
      <c r="E2363" s="64">
        <v>399.67</v>
      </c>
      <c r="F2363" s="62" t="s">
        <v>12011</v>
      </c>
    </row>
    <row r="2364" spans="1:6" ht="40.5" x14ac:dyDescent="0.25">
      <c r="A2364" s="62">
        <v>102061</v>
      </c>
      <c r="B2364" s="63" t="s">
        <v>14375</v>
      </c>
      <c r="C2364" s="62" t="s">
        <v>238</v>
      </c>
      <c r="D2364" s="62" t="s">
        <v>12010</v>
      </c>
      <c r="E2364" s="64">
        <v>266.76</v>
      </c>
      <c r="F2364" s="62" t="s">
        <v>12011</v>
      </c>
    </row>
    <row r="2365" spans="1:6" ht="40.5" x14ac:dyDescent="0.25">
      <c r="A2365" s="62">
        <v>102062</v>
      </c>
      <c r="B2365" s="63" t="s">
        <v>14376</v>
      </c>
      <c r="C2365" s="62" t="s">
        <v>238</v>
      </c>
      <c r="D2365" s="62" t="s">
        <v>12010</v>
      </c>
      <c r="E2365" s="64">
        <v>241.82</v>
      </c>
      <c r="F2365" s="62" t="s">
        <v>12011</v>
      </c>
    </row>
    <row r="2366" spans="1:6" ht="40.5" x14ac:dyDescent="0.25">
      <c r="A2366" s="62">
        <v>102063</v>
      </c>
      <c r="B2366" s="63" t="s">
        <v>14377</v>
      </c>
      <c r="C2366" s="62" t="s">
        <v>238</v>
      </c>
      <c r="D2366" s="62" t="s">
        <v>12010</v>
      </c>
      <c r="E2366" s="64">
        <v>205.93</v>
      </c>
      <c r="F2366" s="62" t="s">
        <v>12011</v>
      </c>
    </row>
    <row r="2367" spans="1:6" ht="40.5" x14ac:dyDescent="0.25">
      <c r="A2367" s="62">
        <v>102064</v>
      </c>
      <c r="B2367" s="63" t="s">
        <v>14378</v>
      </c>
      <c r="C2367" s="62" t="s">
        <v>238</v>
      </c>
      <c r="D2367" s="62" t="s">
        <v>12010</v>
      </c>
      <c r="E2367" s="64">
        <v>179.6</v>
      </c>
      <c r="F2367" s="62" t="s">
        <v>12011</v>
      </c>
    </row>
    <row r="2368" spans="1:6" ht="40.5" x14ac:dyDescent="0.25">
      <c r="A2368" s="62">
        <v>102065</v>
      </c>
      <c r="B2368" s="63" t="s">
        <v>14379</v>
      </c>
      <c r="C2368" s="62" t="s">
        <v>238</v>
      </c>
      <c r="D2368" s="62" t="s">
        <v>12010</v>
      </c>
      <c r="E2368" s="64">
        <v>164.99</v>
      </c>
      <c r="F2368" s="62" t="s">
        <v>12011</v>
      </c>
    </row>
    <row r="2369" spans="1:6" ht="40.5" x14ac:dyDescent="0.25">
      <c r="A2369" s="62">
        <v>102066</v>
      </c>
      <c r="B2369" s="63" t="s">
        <v>14380</v>
      </c>
      <c r="C2369" s="62" t="s">
        <v>238</v>
      </c>
      <c r="D2369" s="62" t="s">
        <v>12010</v>
      </c>
      <c r="E2369" s="64">
        <v>499.47</v>
      </c>
      <c r="F2369" s="62" t="s">
        <v>12011</v>
      </c>
    </row>
    <row r="2370" spans="1:6" ht="40.5" x14ac:dyDescent="0.25">
      <c r="A2370" s="62">
        <v>102067</v>
      </c>
      <c r="B2370" s="63" t="s">
        <v>14381</v>
      </c>
      <c r="C2370" s="62" t="s">
        <v>238</v>
      </c>
      <c r="D2370" s="62" t="s">
        <v>12010</v>
      </c>
      <c r="E2370" s="64">
        <v>428.53</v>
      </c>
      <c r="F2370" s="62" t="s">
        <v>12011</v>
      </c>
    </row>
    <row r="2371" spans="1:6" ht="40.5" x14ac:dyDescent="0.25">
      <c r="A2371" s="62">
        <v>102068</v>
      </c>
      <c r="B2371" s="63" t="s">
        <v>14382</v>
      </c>
      <c r="C2371" s="62" t="s">
        <v>238</v>
      </c>
      <c r="D2371" s="62" t="s">
        <v>12010</v>
      </c>
      <c r="E2371" s="64">
        <v>252.23</v>
      </c>
      <c r="F2371" s="62" t="s">
        <v>12011</v>
      </c>
    </row>
    <row r="2372" spans="1:6" ht="40.5" x14ac:dyDescent="0.25">
      <c r="A2372" s="62">
        <v>102069</v>
      </c>
      <c r="B2372" s="63" t="s">
        <v>14383</v>
      </c>
      <c r="C2372" s="62" t="s">
        <v>238</v>
      </c>
      <c r="D2372" s="62" t="s">
        <v>12010</v>
      </c>
      <c r="E2372" s="64">
        <v>228.71</v>
      </c>
      <c r="F2372" s="62" t="s">
        <v>12011</v>
      </c>
    </row>
    <row r="2373" spans="1:6" ht="40.5" x14ac:dyDescent="0.25">
      <c r="A2373" s="62">
        <v>102070</v>
      </c>
      <c r="B2373" s="63" t="s">
        <v>14384</v>
      </c>
      <c r="C2373" s="62" t="s">
        <v>238</v>
      </c>
      <c r="D2373" s="62" t="s">
        <v>12010</v>
      </c>
      <c r="E2373" s="64">
        <v>199.35</v>
      </c>
      <c r="F2373" s="62" t="s">
        <v>12011</v>
      </c>
    </row>
    <row r="2374" spans="1:6" ht="40.5" x14ac:dyDescent="0.25">
      <c r="A2374" s="62">
        <v>102071</v>
      </c>
      <c r="B2374" s="63" t="s">
        <v>14385</v>
      </c>
      <c r="C2374" s="62" t="s">
        <v>238</v>
      </c>
      <c r="D2374" s="62" t="s">
        <v>12010</v>
      </c>
      <c r="E2374" s="64">
        <v>174.06</v>
      </c>
      <c r="F2374" s="62" t="s">
        <v>12011</v>
      </c>
    </row>
    <row r="2375" spans="1:6" ht="40.5" x14ac:dyDescent="0.25">
      <c r="A2375" s="62">
        <v>102072</v>
      </c>
      <c r="B2375" s="63" t="s">
        <v>14386</v>
      </c>
      <c r="C2375" s="62" t="s">
        <v>238</v>
      </c>
      <c r="D2375" s="62" t="s">
        <v>12010</v>
      </c>
      <c r="E2375" s="64">
        <v>163.43</v>
      </c>
      <c r="F2375" s="62" t="s">
        <v>12011</v>
      </c>
    </row>
    <row r="2376" spans="1:6" ht="40.5" x14ac:dyDescent="0.25">
      <c r="A2376" s="62">
        <v>102073</v>
      </c>
      <c r="B2376" s="63" t="s">
        <v>14387</v>
      </c>
      <c r="C2376" s="62" t="s">
        <v>127</v>
      </c>
      <c r="D2376" s="62" t="s">
        <v>12010</v>
      </c>
      <c r="E2376" s="65">
        <v>3493.59</v>
      </c>
      <c r="F2376" s="62" t="s">
        <v>12011</v>
      </c>
    </row>
    <row r="2377" spans="1:6" ht="40.5" x14ac:dyDescent="0.25">
      <c r="A2377" s="62">
        <v>102074</v>
      </c>
      <c r="B2377" s="63" t="s">
        <v>14388</v>
      </c>
      <c r="C2377" s="62" t="s">
        <v>127</v>
      </c>
      <c r="D2377" s="62" t="s">
        <v>12010</v>
      </c>
      <c r="E2377" s="65">
        <v>4268.0200000000004</v>
      </c>
      <c r="F2377" s="62" t="s">
        <v>12011</v>
      </c>
    </row>
    <row r="2378" spans="1:6" ht="40.5" x14ac:dyDescent="0.25">
      <c r="A2378" s="62">
        <v>102075</v>
      </c>
      <c r="B2378" s="63" t="s">
        <v>14389</v>
      </c>
      <c r="C2378" s="62" t="s">
        <v>127</v>
      </c>
      <c r="D2378" s="62" t="s">
        <v>12010</v>
      </c>
      <c r="E2378" s="65">
        <v>4494.78</v>
      </c>
      <c r="F2378" s="62" t="s">
        <v>12011</v>
      </c>
    </row>
    <row r="2379" spans="1:6" ht="40.5" x14ac:dyDescent="0.25">
      <c r="A2379" s="62">
        <v>102076</v>
      </c>
      <c r="B2379" s="63" t="s">
        <v>14390</v>
      </c>
      <c r="C2379" s="62" t="s">
        <v>127</v>
      </c>
      <c r="D2379" s="62" t="s">
        <v>12010</v>
      </c>
      <c r="E2379" s="65">
        <v>4598.4799999999996</v>
      </c>
      <c r="F2379" s="62" t="s">
        <v>12011</v>
      </c>
    </row>
    <row r="2380" spans="1:6" ht="40.5" x14ac:dyDescent="0.25">
      <c r="A2380" s="62">
        <v>102077</v>
      </c>
      <c r="B2380" s="63" t="s">
        <v>14391</v>
      </c>
      <c r="C2380" s="62" t="s">
        <v>127</v>
      </c>
      <c r="D2380" s="62" t="s">
        <v>12010</v>
      </c>
      <c r="E2380" s="65">
        <v>5073.2299999999996</v>
      </c>
      <c r="F2380" s="62" t="s">
        <v>12011</v>
      </c>
    </row>
    <row r="2381" spans="1:6" ht="40.5" x14ac:dyDescent="0.25">
      <c r="A2381" s="62">
        <v>102078</v>
      </c>
      <c r="B2381" s="63" t="s">
        <v>14392</v>
      </c>
      <c r="C2381" s="62" t="s">
        <v>127</v>
      </c>
      <c r="D2381" s="62" t="s">
        <v>12010</v>
      </c>
      <c r="E2381" s="65">
        <v>5121.38</v>
      </c>
      <c r="F2381" s="62" t="s">
        <v>12011</v>
      </c>
    </row>
    <row r="2382" spans="1:6" ht="40.5" x14ac:dyDescent="0.25">
      <c r="A2382" s="62">
        <v>102079</v>
      </c>
      <c r="B2382" s="63" t="s">
        <v>14393</v>
      </c>
      <c r="C2382" s="62" t="s">
        <v>127</v>
      </c>
      <c r="D2382" s="62" t="s">
        <v>12010</v>
      </c>
      <c r="E2382" s="65">
        <v>4957.55</v>
      </c>
      <c r="F2382" s="62" t="s">
        <v>12011</v>
      </c>
    </row>
    <row r="2383" spans="1:6" ht="40.5" x14ac:dyDescent="0.25">
      <c r="A2383" s="62">
        <v>102080</v>
      </c>
      <c r="B2383" s="63" t="s">
        <v>14394</v>
      </c>
      <c r="C2383" s="62" t="s">
        <v>127</v>
      </c>
      <c r="D2383" s="62" t="s">
        <v>12010</v>
      </c>
      <c r="E2383" s="65">
        <v>4369.5200000000004</v>
      </c>
      <c r="F2383" s="62" t="s">
        <v>12011</v>
      </c>
    </row>
    <row r="2384" spans="1:6" ht="40.5" x14ac:dyDescent="0.25">
      <c r="A2384" s="62">
        <v>102086</v>
      </c>
      <c r="B2384" s="63" t="s">
        <v>14395</v>
      </c>
      <c r="C2384" s="62" t="s">
        <v>238</v>
      </c>
      <c r="D2384" s="62" t="s">
        <v>12010</v>
      </c>
      <c r="E2384" s="64">
        <v>198.55</v>
      </c>
      <c r="F2384" s="62" t="s">
        <v>12011</v>
      </c>
    </row>
    <row r="2385" spans="1:6" ht="40.5" x14ac:dyDescent="0.25">
      <c r="A2385" s="62">
        <v>102087</v>
      </c>
      <c r="B2385" s="63" t="s">
        <v>14396</v>
      </c>
      <c r="C2385" s="62" t="s">
        <v>238</v>
      </c>
      <c r="D2385" s="62" t="s">
        <v>12010</v>
      </c>
      <c r="E2385" s="64">
        <v>154.15</v>
      </c>
      <c r="F2385" s="62" t="s">
        <v>12011</v>
      </c>
    </row>
    <row r="2386" spans="1:6" ht="27" x14ac:dyDescent="0.25">
      <c r="A2386" s="62">
        <v>102088</v>
      </c>
      <c r="B2386" s="63" t="s">
        <v>14397</v>
      </c>
      <c r="C2386" s="62" t="s">
        <v>238</v>
      </c>
      <c r="D2386" s="62" t="s">
        <v>12010</v>
      </c>
      <c r="E2386" s="64">
        <v>237.31</v>
      </c>
      <c r="F2386" s="62" t="s">
        <v>12011</v>
      </c>
    </row>
    <row r="2387" spans="1:6" ht="40.5" x14ac:dyDescent="0.25">
      <c r="A2387" s="62">
        <v>102089</v>
      </c>
      <c r="B2387" s="63" t="s">
        <v>14398</v>
      </c>
      <c r="C2387" s="62" t="s">
        <v>238</v>
      </c>
      <c r="D2387" s="62" t="s">
        <v>12010</v>
      </c>
      <c r="E2387" s="64">
        <v>189.14</v>
      </c>
      <c r="F2387" s="62" t="s">
        <v>12011</v>
      </c>
    </row>
    <row r="2388" spans="1:6" ht="40.5" x14ac:dyDescent="0.25">
      <c r="A2388" s="62">
        <v>102090</v>
      </c>
      <c r="B2388" s="63" t="s">
        <v>14399</v>
      </c>
      <c r="C2388" s="62" t="s">
        <v>238</v>
      </c>
      <c r="D2388" s="62" t="s">
        <v>12010</v>
      </c>
      <c r="E2388" s="64">
        <v>138.77000000000001</v>
      </c>
      <c r="F2388" s="62" t="s">
        <v>12011</v>
      </c>
    </row>
    <row r="2389" spans="1:6" ht="27" x14ac:dyDescent="0.25">
      <c r="A2389" s="62">
        <v>102091</v>
      </c>
      <c r="B2389" s="63" t="s">
        <v>14400</v>
      </c>
      <c r="C2389" s="62" t="s">
        <v>238</v>
      </c>
      <c r="D2389" s="62" t="s">
        <v>12010</v>
      </c>
      <c r="E2389" s="64">
        <v>277.68</v>
      </c>
      <c r="F2389" s="62" t="s">
        <v>12011</v>
      </c>
    </row>
    <row r="2390" spans="1:6" ht="40.5" x14ac:dyDescent="0.25">
      <c r="A2390" s="62">
        <v>103760</v>
      </c>
      <c r="B2390" s="63" t="s">
        <v>14401</v>
      </c>
      <c r="C2390" s="62" t="s">
        <v>238</v>
      </c>
      <c r="D2390" s="62" t="s">
        <v>12010</v>
      </c>
      <c r="E2390" s="64">
        <v>119.25</v>
      </c>
      <c r="F2390" s="62" t="s">
        <v>12011</v>
      </c>
    </row>
    <row r="2391" spans="1:6" ht="40.5" x14ac:dyDescent="0.25">
      <c r="A2391" s="62">
        <v>103761</v>
      </c>
      <c r="B2391" s="63" t="s">
        <v>14402</v>
      </c>
      <c r="C2391" s="62" t="s">
        <v>238</v>
      </c>
      <c r="D2391" s="62" t="s">
        <v>12010</v>
      </c>
      <c r="E2391" s="64">
        <v>79.72</v>
      </c>
      <c r="F2391" s="62" t="s">
        <v>12011</v>
      </c>
    </row>
    <row r="2392" spans="1:6" ht="40.5" x14ac:dyDescent="0.25">
      <c r="A2392" s="62">
        <v>103762</v>
      </c>
      <c r="B2392" s="63" t="s">
        <v>14403</v>
      </c>
      <c r="C2392" s="62" t="s">
        <v>238</v>
      </c>
      <c r="D2392" s="62" t="s">
        <v>12010</v>
      </c>
      <c r="E2392" s="64">
        <v>67.849999999999994</v>
      </c>
      <c r="F2392" s="62" t="s">
        <v>12011</v>
      </c>
    </row>
    <row r="2393" spans="1:6" ht="40.5" x14ac:dyDescent="0.25">
      <c r="A2393" s="62">
        <v>103763</v>
      </c>
      <c r="B2393" s="63" t="s">
        <v>14404</v>
      </c>
      <c r="C2393" s="62" t="s">
        <v>238</v>
      </c>
      <c r="D2393" s="62" t="s">
        <v>12010</v>
      </c>
      <c r="E2393" s="64">
        <v>59.58</v>
      </c>
      <c r="F2393" s="62" t="s">
        <v>12011</v>
      </c>
    </row>
    <row r="2394" spans="1:6" ht="27" x14ac:dyDescent="0.25">
      <c r="A2394" s="62">
        <v>89996</v>
      </c>
      <c r="B2394" s="63" t="s">
        <v>14405</v>
      </c>
      <c r="C2394" s="62" t="s">
        <v>265</v>
      </c>
      <c r="D2394" s="62" t="s">
        <v>12010</v>
      </c>
      <c r="E2394" s="64">
        <v>12.46</v>
      </c>
      <c r="F2394" s="62" t="s">
        <v>12011</v>
      </c>
    </row>
    <row r="2395" spans="1:6" ht="27" x14ac:dyDescent="0.25">
      <c r="A2395" s="62">
        <v>89997</v>
      </c>
      <c r="B2395" s="63" t="s">
        <v>14406</v>
      </c>
      <c r="C2395" s="62" t="s">
        <v>265</v>
      </c>
      <c r="D2395" s="62" t="s">
        <v>12010</v>
      </c>
      <c r="E2395" s="64">
        <v>10.199999999999999</v>
      </c>
      <c r="F2395" s="62" t="s">
        <v>12011</v>
      </c>
    </row>
    <row r="2396" spans="1:6" ht="27" x14ac:dyDescent="0.25">
      <c r="A2396" s="62">
        <v>89998</v>
      </c>
      <c r="B2396" s="63" t="s">
        <v>14407</v>
      </c>
      <c r="C2396" s="62" t="s">
        <v>265</v>
      </c>
      <c r="D2396" s="62" t="s">
        <v>12010</v>
      </c>
      <c r="E2396" s="64">
        <v>11.92</v>
      </c>
      <c r="F2396" s="62" t="s">
        <v>12011</v>
      </c>
    </row>
    <row r="2397" spans="1:6" ht="27" x14ac:dyDescent="0.25">
      <c r="A2397" s="62">
        <v>89999</v>
      </c>
      <c r="B2397" s="63" t="s">
        <v>14408</v>
      </c>
      <c r="C2397" s="62" t="s">
        <v>265</v>
      </c>
      <c r="D2397" s="62" t="s">
        <v>12010</v>
      </c>
      <c r="E2397" s="64">
        <v>18.03</v>
      </c>
      <c r="F2397" s="62" t="s">
        <v>12011</v>
      </c>
    </row>
    <row r="2398" spans="1:6" ht="27" x14ac:dyDescent="0.25">
      <c r="A2398" s="62">
        <v>90000</v>
      </c>
      <c r="B2398" s="63" t="s">
        <v>14409</v>
      </c>
      <c r="C2398" s="62" t="s">
        <v>265</v>
      </c>
      <c r="D2398" s="62" t="s">
        <v>12010</v>
      </c>
      <c r="E2398" s="64">
        <v>14.7</v>
      </c>
      <c r="F2398" s="62" t="s">
        <v>12011</v>
      </c>
    </row>
    <row r="2399" spans="1:6" ht="40.5" x14ac:dyDescent="0.25">
      <c r="A2399" s="62">
        <v>91593</v>
      </c>
      <c r="B2399" s="63" t="s">
        <v>14410</v>
      </c>
      <c r="C2399" s="62" t="s">
        <v>265</v>
      </c>
      <c r="D2399" s="62" t="s">
        <v>12010</v>
      </c>
      <c r="E2399" s="64">
        <v>13.57</v>
      </c>
      <c r="F2399" s="62" t="s">
        <v>12011</v>
      </c>
    </row>
    <row r="2400" spans="1:6" ht="40.5" x14ac:dyDescent="0.25">
      <c r="A2400" s="62">
        <v>91594</v>
      </c>
      <c r="B2400" s="63" t="s">
        <v>14411</v>
      </c>
      <c r="C2400" s="62" t="s">
        <v>265</v>
      </c>
      <c r="D2400" s="62" t="s">
        <v>12010</v>
      </c>
      <c r="E2400" s="64">
        <v>14</v>
      </c>
      <c r="F2400" s="62" t="s">
        <v>12011</v>
      </c>
    </row>
    <row r="2401" spans="1:6" ht="27" x14ac:dyDescent="0.25">
      <c r="A2401" s="62">
        <v>91595</v>
      </c>
      <c r="B2401" s="63" t="s">
        <v>14412</v>
      </c>
      <c r="C2401" s="62" t="s">
        <v>265</v>
      </c>
      <c r="D2401" s="62" t="s">
        <v>12010</v>
      </c>
      <c r="E2401" s="64">
        <v>14.69</v>
      </c>
      <c r="F2401" s="62" t="s">
        <v>12011</v>
      </c>
    </row>
    <row r="2402" spans="1:6" ht="27" x14ac:dyDescent="0.25">
      <c r="A2402" s="62">
        <v>91596</v>
      </c>
      <c r="B2402" s="63" t="s">
        <v>14413</v>
      </c>
      <c r="C2402" s="62" t="s">
        <v>265</v>
      </c>
      <c r="D2402" s="62" t="s">
        <v>12010</v>
      </c>
      <c r="E2402" s="64">
        <v>13.88</v>
      </c>
      <c r="F2402" s="62" t="s">
        <v>12011</v>
      </c>
    </row>
    <row r="2403" spans="1:6" ht="27" x14ac:dyDescent="0.25">
      <c r="A2403" s="62">
        <v>91597</v>
      </c>
      <c r="B2403" s="63" t="s">
        <v>14414</v>
      </c>
      <c r="C2403" s="62" t="s">
        <v>265</v>
      </c>
      <c r="D2403" s="62" t="s">
        <v>12010</v>
      </c>
      <c r="E2403" s="64">
        <v>9.7799999999999994</v>
      </c>
      <c r="F2403" s="62" t="s">
        <v>12011</v>
      </c>
    </row>
    <row r="2404" spans="1:6" ht="27" x14ac:dyDescent="0.25">
      <c r="A2404" s="62">
        <v>91598</v>
      </c>
      <c r="B2404" s="63" t="s">
        <v>14415</v>
      </c>
      <c r="C2404" s="62" t="s">
        <v>265</v>
      </c>
      <c r="D2404" s="62" t="s">
        <v>12010</v>
      </c>
      <c r="E2404" s="64">
        <v>13.58</v>
      </c>
      <c r="F2404" s="62" t="s">
        <v>12011</v>
      </c>
    </row>
    <row r="2405" spans="1:6" ht="27" x14ac:dyDescent="0.25">
      <c r="A2405" s="62">
        <v>91599</v>
      </c>
      <c r="B2405" s="63" t="s">
        <v>14416</v>
      </c>
      <c r="C2405" s="62" t="s">
        <v>265</v>
      </c>
      <c r="D2405" s="62" t="s">
        <v>12010</v>
      </c>
      <c r="E2405" s="64">
        <v>10.19</v>
      </c>
      <c r="F2405" s="62" t="s">
        <v>12011</v>
      </c>
    </row>
    <row r="2406" spans="1:6" ht="27" x14ac:dyDescent="0.25">
      <c r="A2406" s="62">
        <v>91600</v>
      </c>
      <c r="B2406" s="63" t="s">
        <v>14417</v>
      </c>
      <c r="C2406" s="62" t="s">
        <v>265</v>
      </c>
      <c r="D2406" s="62" t="s">
        <v>12010</v>
      </c>
      <c r="E2406" s="64">
        <v>16.5</v>
      </c>
      <c r="F2406" s="62" t="s">
        <v>12011</v>
      </c>
    </row>
    <row r="2407" spans="1:6" ht="27" x14ac:dyDescent="0.25">
      <c r="A2407" s="62">
        <v>91601</v>
      </c>
      <c r="B2407" s="63" t="s">
        <v>14418</v>
      </c>
      <c r="C2407" s="62" t="s">
        <v>265</v>
      </c>
      <c r="D2407" s="62" t="s">
        <v>12010</v>
      </c>
      <c r="E2407" s="64">
        <v>14.4</v>
      </c>
      <c r="F2407" s="62" t="s">
        <v>12011</v>
      </c>
    </row>
    <row r="2408" spans="1:6" ht="27" x14ac:dyDescent="0.25">
      <c r="A2408" s="62">
        <v>91602</v>
      </c>
      <c r="B2408" s="63" t="s">
        <v>14419</v>
      </c>
      <c r="C2408" s="62" t="s">
        <v>265</v>
      </c>
      <c r="D2408" s="62" t="s">
        <v>12010</v>
      </c>
      <c r="E2408" s="64">
        <v>13.43</v>
      </c>
      <c r="F2408" s="62" t="s">
        <v>12011</v>
      </c>
    </row>
    <row r="2409" spans="1:6" ht="27" x14ac:dyDescent="0.25">
      <c r="A2409" s="62">
        <v>91603</v>
      </c>
      <c r="B2409" s="63" t="s">
        <v>14420</v>
      </c>
      <c r="C2409" s="62" t="s">
        <v>265</v>
      </c>
      <c r="D2409" s="62" t="s">
        <v>12010</v>
      </c>
      <c r="E2409" s="64">
        <v>12.68</v>
      </c>
      <c r="F2409" s="62" t="s">
        <v>12011</v>
      </c>
    </row>
    <row r="2410" spans="1:6" ht="40.5" x14ac:dyDescent="0.25">
      <c r="A2410" s="62">
        <v>92759</v>
      </c>
      <c r="B2410" s="63" t="s">
        <v>14421</v>
      </c>
      <c r="C2410" s="62" t="s">
        <v>265</v>
      </c>
      <c r="D2410" s="62" t="s">
        <v>12010</v>
      </c>
      <c r="E2410" s="64">
        <v>16.87</v>
      </c>
      <c r="F2410" s="62" t="s">
        <v>12011</v>
      </c>
    </row>
    <row r="2411" spans="1:6" ht="40.5" x14ac:dyDescent="0.25">
      <c r="A2411" s="62">
        <v>92760</v>
      </c>
      <c r="B2411" s="63" t="s">
        <v>14422</v>
      </c>
      <c r="C2411" s="62" t="s">
        <v>265</v>
      </c>
      <c r="D2411" s="62" t="s">
        <v>12010</v>
      </c>
      <c r="E2411" s="64">
        <v>16.010000000000002</v>
      </c>
      <c r="F2411" s="62" t="s">
        <v>12011</v>
      </c>
    </row>
    <row r="2412" spans="1:6" ht="40.5" x14ac:dyDescent="0.25">
      <c r="A2412" s="62">
        <v>92761</v>
      </c>
      <c r="B2412" s="63" t="s">
        <v>14423</v>
      </c>
      <c r="C2412" s="62" t="s">
        <v>265</v>
      </c>
      <c r="D2412" s="62" t="s">
        <v>12010</v>
      </c>
      <c r="E2412" s="64">
        <v>15.13</v>
      </c>
      <c r="F2412" s="62" t="s">
        <v>12011</v>
      </c>
    </row>
    <row r="2413" spans="1:6" ht="40.5" x14ac:dyDescent="0.25">
      <c r="A2413" s="62">
        <v>92762</v>
      </c>
      <c r="B2413" s="63" t="s">
        <v>14424</v>
      </c>
      <c r="C2413" s="62" t="s">
        <v>265</v>
      </c>
      <c r="D2413" s="62" t="s">
        <v>12010</v>
      </c>
      <c r="E2413" s="64">
        <v>13.57</v>
      </c>
      <c r="F2413" s="62" t="s">
        <v>12011</v>
      </c>
    </row>
    <row r="2414" spans="1:6" ht="40.5" x14ac:dyDescent="0.25">
      <c r="A2414" s="62">
        <v>92763</v>
      </c>
      <c r="B2414" s="63" t="s">
        <v>14425</v>
      </c>
      <c r="C2414" s="62" t="s">
        <v>265</v>
      </c>
      <c r="D2414" s="62" t="s">
        <v>12010</v>
      </c>
      <c r="E2414" s="64">
        <v>11.48</v>
      </c>
      <c r="F2414" s="62" t="s">
        <v>12011</v>
      </c>
    </row>
    <row r="2415" spans="1:6" ht="40.5" x14ac:dyDescent="0.25">
      <c r="A2415" s="62">
        <v>92764</v>
      </c>
      <c r="B2415" s="63" t="s">
        <v>14426</v>
      </c>
      <c r="C2415" s="62" t="s">
        <v>265</v>
      </c>
      <c r="D2415" s="62" t="s">
        <v>12010</v>
      </c>
      <c r="E2415" s="64">
        <v>10.94</v>
      </c>
      <c r="F2415" s="62" t="s">
        <v>12011</v>
      </c>
    </row>
    <row r="2416" spans="1:6" ht="40.5" x14ac:dyDescent="0.25">
      <c r="A2416" s="62">
        <v>92765</v>
      </c>
      <c r="B2416" s="63" t="s">
        <v>14427</v>
      </c>
      <c r="C2416" s="62" t="s">
        <v>265</v>
      </c>
      <c r="D2416" s="62" t="s">
        <v>12010</v>
      </c>
      <c r="E2416" s="64">
        <v>12.36</v>
      </c>
      <c r="F2416" s="62" t="s">
        <v>12011</v>
      </c>
    </row>
    <row r="2417" spans="1:6" ht="40.5" x14ac:dyDescent="0.25">
      <c r="A2417" s="62">
        <v>92766</v>
      </c>
      <c r="B2417" s="63" t="s">
        <v>14428</v>
      </c>
      <c r="C2417" s="62" t="s">
        <v>265</v>
      </c>
      <c r="D2417" s="62" t="s">
        <v>12010</v>
      </c>
      <c r="E2417" s="64">
        <v>12.1</v>
      </c>
      <c r="F2417" s="62" t="s">
        <v>12011</v>
      </c>
    </row>
    <row r="2418" spans="1:6" ht="40.5" x14ac:dyDescent="0.25">
      <c r="A2418" s="62">
        <v>92767</v>
      </c>
      <c r="B2418" s="63" t="s">
        <v>14429</v>
      </c>
      <c r="C2418" s="62" t="s">
        <v>265</v>
      </c>
      <c r="D2418" s="62" t="s">
        <v>12010</v>
      </c>
      <c r="E2418" s="64">
        <v>17.12</v>
      </c>
      <c r="F2418" s="62" t="s">
        <v>12011</v>
      </c>
    </row>
    <row r="2419" spans="1:6" ht="40.5" x14ac:dyDescent="0.25">
      <c r="A2419" s="62">
        <v>92768</v>
      </c>
      <c r="B2419" s="63" t="s">
        <v>14430</v>
      </c>
      <c r="C2419" s="62" t="s">
        <v>265</v>
      </c>
      <c r="D2419" s="62" t="s">
        <v>12010</v>
      </c>
      <c r="E2419" s="64">
        <v>15.33</v>
      </c>
      <c r="F2419" s="62" t="s">
        <v>12011</v>
      </c>
    </row>
    <row r="2420" spans="1:6" ht="40.5" x14ac:dyDescent="0.25">
      <c r="A2420" s="62">
        <v>92769</v>
      </c>
      <c r="B2420" s="63" t="s">
        <v>14431</v>
      </c>
      <c r="C2420" s="62" t="s">
        <v>265</v>
      </c>
      <c r="D2420" s="62" t="s">
        <v>12010</v>
      </c>
      <c r="E2420" s="64">
        <v>14.84</v>
      </c>
      <c r="F2420" s="62" t="s">
        <v>12011</v>
      </c>
    </row>
    <row r="2421" spans="1:6" ht="40.5" x14ac:dyDescent="0.25">
      <c r="A2421" s="62">
        <v>92770</v>
      </c>
      <c r="B2421" s="63" t="s">
        <v>14432</v>
      </c>
      <c r="C2421" s="62" t="s">
        <v>265</v>
      </c>
      <c r="D2421" s="62" t="s">
        <v>12010</v>
      </c>
      <c r="E2421" s="64">
        <v>14.25</v>
      </c>
      <c r="F2421" s="62" t="s">
        <v>12011</v>
      </c>
    </row>
    <row r="2422" spans="1:6" ht="40.5" x14ac:dyDescent="0.25">
      <c r="A2422" s="62">
        <v>92771</v>
      </c>
      <c r="B2422" s="63" t="s">
        <v>14433</v>
      </c>
      <c r="C2422" s="62" t="s">
        <v>265</v>
      </c>
      <c r="D2422" s="62" t="s">
        <v>12010</v>
      </c>
      <c r="E2422" s="64">
        <v>12.87</v>
      </c>
      <c r="F2422" s="62" t="s">
        <v>12011</v>
      </c>
    </row>
    <row r="2423" spans="1:6" ht="40.5" x14ac:dyDescent="0.25">
      <c r="A2423" s="62">
        <v>92772</v>
      </c>
      <c r="B2423" s="63" t="s">
        <v>14434</v>
      </c>
      <c r="C2423" s="62" t="s">
        <v>265</v>
      </c>
      <c r="D2423" s="62" t="s">
        <v>12010</v>
      </c>
      <c r="E2423" s="64">
        <v>10.94</v>
      </c>
      <c r="F2423" s="62" t="s">
        <v>12011</v>
      </c>
    </row>
    <row r="2424" spans="1:6" ht="40.5" x14ac:dyDescent="0.25">
      <c r="A2424" s="62">
        <v>92773</v>
      </c>
      <c r="B2424" s="63" t="s">
        <v>14435</v>
      </c>
      <c r="C2424" s="62" t="s">
        <v>265</v>
      </c>
      <c r="D2424" s="62" t="s">
        <v>12010</v>
      </c>
      <c r="E2424" s="64">
        <v>10.57</v>
      </c>
      <c r="F2424" s="62" t="s">
        <v>12011</v>
      </c>
    </row>
    <row r="2425" spans="1:6" ht="40.5" x14ac:dyDescent="0.25">
      <c r="A2425" s="62">
        <v>92774</v>
      </c>
      <c r="B2425" s="63" t="s">
        <v>14436</v>
      </c>
      <c r="C2425" s="62" t="s">
        <v>265</v>
      </c>
      <c r="D2425" s="62" t="s">
        <v>12010</v>
      </c>
      <c r="E2425" s="64">
        <v>12.09</v>
      </c>
      <c r="F2425" s="62" t="s">
        <v>12011</v>
      </c>
    </row>
    <row r="2426" spans="1:6" ht="40.5" x14ac:dyDescent="0.25">
      <c r="A2426" s="62">
        <v>92775</v>
      </c>
      <c r="B2426" s="63" t="s">
        <v>14437</v>
      </c>
      <c r="C2426" s="62" t="s">
        <v>265</v>
      </c>
      <c r="D2426" s="62" t="s">
        <v>12010</v>
      </c>
      <c r="E2426" s="64">
        <v>19.940000000000001</v>
      </c>
      <c r="F2426" s="62" t="s">
        <v>12011</v>
      </c>
    </row>
    <row r="2427" spans="1:6" ht="40.5" x14ac:dyDescent="0.25">
      <c r="A2427" s="62">
        <v>92776</v>
      </c>
      <c r="B2427" s="63" t="s">
        <v>14438</v>
      </c>
      <c r="C2427" s="62" t="s">
        <v>265</v>
      </c>
      <c r="D2427" s="62" t="s">
        <v>12010</v>
      </c>
      <c r="E2427" s="64">
        <v>18.350000000000001</v>
      </c>
      <c r="F2427" s="62" t="s">
        <v>12011</v>
      </c>
    </row>
    <row r="2428" spans="1:6" ht="40.5" x14ac:dyDescent="0.25">
      <c r="A2428" s="62">
        <v>92777</v>
      </c>
      <c r="B2428" s="63" t="s">
        <v>14439</v>
      </c>
      <c r="C2428" s="62" t="s">
        <v>265</v>
      </c>
      <c r="D2428" s="62" t="s">
        <v>12010</v>
      </c>
      <c r="E2428" s="64">
        <v>16.87</v>
      </c>
      <c r="F2428" s="62" t="s">
        <v>12011</v>
      </c>
    </row>
    <row r="2429" spans="1:6" ht="40.5" x14ac:dyDescent="0.25">
      <c r="A2429" s="62">
        <v>92778</v>
      </c>
      <c r="B2429" s="63" t="s">
        <v>14440</v>
      </c>
      <c r="C2429" s="62" t="s">
        <v>265</v>
      </c>
      <c r="D2429" s="62" t="s">
        <v>12010</v>
      </c>
      <c r="E2429" s="64">
        <v>14.88</v>
      </c>
      <c r="F2429" s="62" t="s">
        <v>12011</v>
      </c>
    </row>
    <row r="2430" spans="1:6" ht="40.5" x14ac:dyDescent="0.25">
      <c r="A2430" s="62">
        <v>92779</v>
      </c>
      <c r="B2430" s="63" t="s">
        <v>14441</v>
      </c>
      <c r="C2430" s="62" t="s">
        <v>265</v>
      </c>
      <c r="D2430" s="62" t="s">
        <v>12010</v>
      </c>
      <c r="E2430" s="64">
        <v>12.43</v>
      </c>
      <c r="F2430" s="62" t="s">
        <v>12011</v>
      </c>
    </row>
    <row r="2431" spans="1:6" ht="40.5" x14ac:dyDescent="0.25">
      <c r="A2431" s="62">
        <v>92780</v>
      </c>
      <c r="B2431" s="63" t="s">
        <v>14442</v>
      </c>
      <c r="C2431" s="62" t="s">
        <v>265</v>
      </c>
      <c r="D2431" s="62" t="s">
        <v>12010</v>
      </c>
      <c r="E2431" s="64">
        <v>11.59</v>
      </c>
      <c r="F2431" s="62" t="s">
        <v>12011</v>
      </c>
    </row>
    <row r="2432" spans="1:6" ht="40.5" x14ac:dyDescent="0.25">
      <c r="A2432" s="62">
        <v>92781</v>
      </c>
      <c r="B2432" s="63" t="s">
        <v>14443</v>
      </c>
      <c r="C2432" s="62" t="s">
        <v>265</v>
      </c>
      <c r="D2432" s="62" t="s">
        <v>12010</v>
      </c>
      <c r="E2432" s="64">
        <v>12.79</v>
      </c>
      <c r="F2432" s="62" t="s">
        <v>12011</v>
      </c>
    </row>
    <row r="2433" spans="1:6" ht="40.5" x14ac:dyDescent="0.25">
      <c r="A2433" s="62">
        <v>92782</v>
      </c>
      <c r="B2433" s="63" t="s">
        <v>14444</v>
      </c>
      <c r="C2433" s="62" t="s">
        <v>265</v>
      </c>
      <c r="D2433" s="62" t="s">
        <v>12010</v>
      </c>
      <c r="E2433" s="64">
        <v>12.34</v>
      </c>
      <c r="F2433" s="62" t="s">
        <v>12011</v>
      </c>
    </row>
    <row r="2434" spans="1:6" ht="40.5" x14ac:dyDescent="0.25">
      <c r="A2434" s="62">
        <v>92783</v>
      </c>
      <c r="B2434" s="63" t="s">
        <v>14445</v>
      </c>
      <c r="C2434" s="62" t="s">
        <v>265</v>
      </c>
      <c r="D2434" s="62" t="s">
        <v>12010</v>
      </c>
      <c r="E2434" s="64">
        <v>19.7</v>
      </c>
      <c r="F2434" s="62" t="s">
        <v>12011</v>
      </c>
    </row>
    <row r="2435" spans="1:6" ht="40.5" x14ac:dyDescent="0.25">
      <c r="A2435" s="62">
        <v>92784</v>
      </c>
      <c r="B2435" s="63" t="s">
        <v>14446</v>
      </c>
      <c r="C2435" s="62" t="s">
        <v>265</v>
      </c>
      <c r="D2435" s="62" t="s">
        <v>12010</v>
      </c>
      <c r="E2435" s="64">
        <v>17.440000000000001</v>
      </c>
      <c r="F2435" s="62" t="s">
        <v>12011</v>
      </c>
    </row>
    <row r="2436" spans="1:6" ht="40.5" x14ac:dyDescent="0.25">
      <c r="A2436" s="62">
        <v>92785</v>
      </c>
      <c r="B2436" s="63" t="s">
        <v>14447</v>
      </c>
      <c r="C2436" s="62" t="s">
        <v>265</v>
      </c>
      <c r="D2436" s="62" t="s">
        <v>12010</v>
      </c>
      <c r="E2436" s="64">
        <v>16.440000000000001</v>
      </c>
      <c r="F2436" s="62" t="s">
        <v>12011</v>
      </c>
    </row>
    <row r="2437" spans="1:6" ht="40.5" x14ac:dyDescent="0.25">
      <c r="A2437" s="62">
        <v>92786</v>
      </c>
      <c r="B2437" s="63" t="s">
        <v>14448</v>
      </c>
      <c r="C2437" s="62" t="s">
        <v>265</v>
      </c>
      <c r="D2437" s="62" t="s">
        <v>12010</v>
      </c>
      <c r="E2437" s="64">
        <v>15.41</v>
      </c>
      <c r="F2437" s="62" t="s">
        <v>12011</v>
      </c>
    </row>
    <row r="2438" spans="1:6" ht="40.5" x14ac:dyDescent="0.25">
      <c r="A2438" s="62">
        <v>92787</v>
      </c>
      <c r="B2438" s="63" t="s">
        <v>14449</v>
      </c>
      <c r="C2438" s="62" t="s">
        <v>265</v>
      </c>
      <c r="D2438" s="62" t="s">
        <v>12010</v>
      </c>
      <c r="E2438" s="64">
        <v>13.72</v>
      </c>
      <c r="F2438" s="62" t="s">
        <v>12011</v>
      </c>
    </row>
    <row r="2439" spans="1:6" ht="40.5" x14ac:dyDescent="0.25">
      <c r="A2439" s="62">
        <v>92788</v>
      </c>
      <c r="B2439" s="63" t="s">
        <v>14450</v>
      </c>
      <c r="C2439" s="62" t="s">
        <v>265</v>
      </c>
      <c r="D2439" s="62" t="s">
        <v>12010</v>
      </c>
      <c r="E2439" s="64">
        <v>11.54</v>
      </c>
      <c r="F2439" s="62" t="s">
        <v>12011</v>
      </c>
    </row>
    <row r="2440" spans="1:6" ht="40.5" x14ac:dyDescent="0.25">
      <c r="A2440" s="62">
        <v>92789</v>
      </c>
      <c r="B2440" s="63" t="s">
        <v>14451</v>
      </c>
      <c r="C2440" s="62" t="s">
        <v>265</v>
      </c>
      <c r="D2440" s="62" t="s">
        <v>12010</v>
      </c>
      <c r="E2440" s="64">
        <v>10.95</v>
      </c>
      <c r="F2440" s="62" t="s">
        <v>12011</v>
      </c>
    </row>
    <row r="2441" spans="1:6" ht="40.5" x14ac:dyDescent="0.25">
      <c r="A2441" s="62">
        <v>92790</v>
      </c>
      <c r="B2441" s="63" t="s">
        <v>14452</v>
      </c>
      <c r="C2441" s="62" t="s">
        <v>265</v>
      </c>
      <c r="D2441" s="62" t="s">
        <v>12010</v>
      </c>
      <c r="E2441" s="64">
        <v>12.32</v>
      </c>
      <c r="F2441" s="62" t="s">
        <v>12011</v>
      </c>
    </row>
    <row r="2442" spans="1:6" ht="27" x14ac:dyDescent="0.25">
      <c r="A2442" s="62">
        <v>92791</v>
      </c>
      <c r="B2442" s="63" t="s">
        <v>14453</v>
      </c>
      <c r="C2442" s="62" t="s">
        <v>265</v>
      </c>
      <c r="D2442" s="62" t="s">
        <v>12010</v>
      </c>
      <c r="E2442" s="64">
        <v>12.29</v>
      </c>
      <c r="F2442" s="62" t="s">
        <v>12011</v>
      </c>
    </row>
    <row r="2443" spans="1:6" ht="27" x14ac:dyDescent="0.25">
      <c r="A2443" s="62">
        <v>92792</v>
      </c>
      <c r="B2443" s="63" t="s">
        <v>14454</v>
      </c>
      <c r="C2443" s="62" t="s">
        <v>265</v>
      </c>
      <c r="D2443" s="62" t="s">
        <v>12010</v>
      </c>
      <c r="E2443" s="64">
        <v>12.38</v>
      </c>
      <c r="F2443" s="62" t="s">
        <v>12011</v>
      </c>
    </row>
    <row r="2444" spans="1:6" ht="27" x14ac:dyDescent="0.25">
      <c r="A2444" s="62">
        <v>92793</v>
      </c>
      <c r="B2444" s="63" t="s">
        <v>14455</v>
      </c>
      <c r="C2444" s="62" t="s">
        <v>265</v>
      </c>
      <c r="D2444" s="62" t="s">
        <v>12010</v>
      </c>
      <c r="E2444" s="64">
        <v>12.28</v>
      </c>
      <c r="F2444" s="62" t="s">
        <v>12011</v>
      </c>
    </row>
    <row r="2445" spans="1:6" ht="27" x14ac:dyDescent="0.25">
      <c r="A2445" s="62">
        <v>92794</v>
      </c>
      <c r="B2445" s="63" t="s">
        <v>14456</v>
      </c>
      <c r="C2445" s="62" t="s">
        <v>265</v>
      </c>
      <c r="D2445" s="62" t="s">
        <v>12010</v>
      </c>
      <c r="E2445" s="64">
        <v>11.32</v>
      </c>
      <c r="F2445" s="62" t="s">
        <v>12011</v>
      </c>
    </row>
    <row r="2446" spans="1:6" ht="27" x14ac:dyDescent="0.25">
      <c r="A2446" s="62">
        <v>92795</v>
      </c>
      <c r="B2446" s="63" t="s">
        <v>14457</v>
      </c>
      <c r="C2446" s="62" t="s">
        <v>265</v>
      </c>
      <c r="D2446" s="62" t="s">
        <v>12010</v>
      </c>
      <c r="E2446" s="64">
        <v>9.69</v>
      </c>
      <c r="F2446" s="62" t="s">
        <v>12011</v>
      </c>
    </row>
    <row r="2447" spans="1:6" ht="27" x14ac:dyDescent="0.25">
      <c r="A2447" s="62">
        <v>92796</v>
      </c>
      <c r="B2447" s="63" t="s">
        <v>14458</v>
      </c>
      <c r="C2447" s="62" t="s">
        <v>265</v>
      </c>
      <c r="D2447" s="62" t="s">
        <v>12010</v>
      </c>
      <c r="E2447" s="64">
        <v>9.58</v>
      </c>
      <c r="F2447" s="62" t="s">
        <v>12011</v>
      </c>
    </row>
    <row r="2448" spans="1:6" ht="27" x14ac:dyDescent="0.25">
      <c r="A2448" s="62">
        <v>92797</v>
      </c>
      <c r="B2448" s="63" t="s">
        <v>14459</v>
      </c>
      <c r="C2448" s="62" t="s">
        <v>265</v>
      </c>
      <c r="D2448" s="62" t="s">
        <v>12010</v>
      </c>
      <c r="E2448" s="64">
        <v>11.29</v>
      </c>
      <c r="F2448" s="62" t="s">
        <v>12011</v>
      </c>
    </row>
    <row r="2449" spans="1:6" ht="27" x14ac:dyDescent="0.25">
      <c r="A2449" s="62">
        <v>92798</v>
      </c>
      <c r="B2449" s="63" t="s">
        <v>14460</v>
      </c>
      <c r="C2449" s="62" t="s">
        <v>265</v>
      </c>
      <c r="D2449" s="62" t="s">
        <v>12010</v>
      </c>
      <c r="E2449" s="64">
        <v>11.26</v>
      </c>
      <c r="F2449" s="62" t="s">
        <v>12011</v>
      </c>
    </row>
    <row r="2450" spans="1:6" ht="27" x14ac:dyDescent="0.25">
      <c r="A2450" s="62">
        <v>92799</v>
      </c>
      <c r="B2450" s="63" t="s">
        <v>14461</v>
      </c>
      <c r="C2450" s="62" t="s">
        <v>265</v>
      </c>
      <c r="D2450" s="62" t="s">
        <v>12010</v>
      </c>
      <c r="E2450" s="64">
        <v>12.78</v>
      </c>
      <c r="F2450" s="62" t="s">
        <v>12011</v>
      </c>
    </row>
    <row r="2451" spans="1:6" ht="27" x14ac:dyDescent="0.25">
      <c r="A2451" s="62">
        <v>92800</v>
      </c>
      <c r="B2451" s="63" t="s">
        <v>14462</v>
      </c>
      <c r="C2451" s="62" t="s">
        <v>265</v>
      </c>
      <c r="D2451" s="62" t="s">
        <v>12010</v>
      </c>
      <c r="E2451" s="64">
        <v>11.73</v>
      </c>
      <c r="F2451" s="62" t="s">
        <v>12011</v>
      </c>
    </row>
    <row r="2452" spans="1:6" ht="27" x14ac:dyDescent="0.25">
      <c r="A2452" s="62">
        <v>92801</v>
      </c>
      <c r="B2452" s="63" t="s">
        <v>14463</v>
      </c>
      <c r="C2452" s="62" t="s">
        <v>265</v>
      </c>
      <c r="D2452" s="62" t="s">
        <v>12010</v>
      </c>
      <c r="E2452" s="64">
        <v>12.05</v>
      </c>
      <c r="F2452" s="62" t="s">
        <v>12011</v>
      </c>
    </row>
    <row r="2453" spans="1:6" ht="27" x14ac:dyDescent="0.25">
      <c r="A2453" s="62">
        <v>92802</v>
      </c>
      <c r="B2453" s="63" t="s">
        <v>14464</v>
      </c>
      <c r="C2453" s="62" t="s">
        <v>265</v>
      </c>
      <c r="D2453" s="62" t="s">
        <v>12010</v>
      </c>
      <c r="E2453" s="64">
        <v>12.1</v>
      </c>
      <c r="F2453" s="62" t="s">
        <v>12011</v>
      </c>
    </row>
    <row r="2454" spans="1:6" ht="27" x14ac:dyDescent="0.25">
      <c r="A2454" s="62">
        <v>92803</v>
      </c>
      <c r="B2454" s="63" t="s">
        <v>14465</v>
      </c>
      <c r="C2454" s="62" t="s">
        <v>265</v>
      </c>
      <c r="D2454" s="62" t="s">
        <v>12010</v>
      </c>
      <c r="E2454" s="64">
        <v>11.2</v>
      </c>
      <c r="F2454" s="62" t="s">
        <v>12011</v>
      </c>
    </row>
    <row r="2455" spans="1:6" ht="27" x14ac:dyDescent="0.25">
      <c r="A2455" s="62">
        <v>92804</v>
      </c>
      <c r="B2455" s="63" t="s">
        <v>14466</v>
      </c>
      <c r="C2455" s="62" t="s">
        <v>265</v>
      </c>
      <c r="D2455" s="62" t="s">
        <v>12010</v>
      </c>
      <c r="E2455" s="64">
        <v>9.6199999999999992</v>
      </c>
      <c r="F2455" s="62" t="s">
        <v>12011</v>
      </c>
    </row>
    <row r="2456" spans="1:6" ht="27" x14ac:dyDescent="0.25">
      <c r="A2456" s="62">
        <v>92805</v>
      </c>
      <c r="B2456" s="63" t="s">
        <v>14467</v>
      </c>
      <c r="C2456" s="62" t="s">
        <v>265</v>
      </c>
      <c r="D2456" s="62" t="s">
        <v>12010</v>
      </c>
      <c r="E2456" s="64">
        <v>9.5500000000000007</v>
      </c>
      <c r="F2456" s="62" t="s">
        <v>12011</v>
      </c>
    </row>
    <row r="2457" spans="1:6" ht="27" x14ac:dyDescent="0.25">
      <c r="A2457" s="62">
        <v>92806</v>
      </c>
      <c r="B2457" s="63" t="s">
        <v>14468</v>
      </c>
      <c r="C2457" s="62" t="s">
        <v>265</v>
      </c>
      <c r="D2457" s="62" t="s">
        <v>12010</v>
      </c>
      <c r="E2457" s="64">
        <v>11.27</v>
      </c>
      <c r="F2457" s="62" t="s">
        <v>12011</v>
      </c>
    </row>
    <row r="2458" spans="1:6" x14ac:dyDescent="0.25">
      <c r="A2458" s="62">
        <v>92875</v>
      </c>
      <c r="B2458" s="63" t="s">
        <v>14469</v>
      </c>
      <c r="C2458" s="62" t="s">
        <v>265</v>
      </c>
      <c r="D2458" s="62" t="s">
        <v>12010</v>
      </c>
      <c r="E2458" s="64">
        <v>11.38</v>
      </c>
      <c r="F2458" s="62" t="s">
        <v>12011</v>
      </c>
    </row>
    <row r="2459" spans="1:6" x14ac:dyDescent="0.25">
      <c r="A2459" s="62">
        <v>92876</v>
      </c>
      <c r="B2459" s="63" t="s">
        <v>14470</v>
      </c>
      <c r="C2459" s="62" t="s">
        <v>265</v>
      </c>
      <c r="D2459" s="62" t="s">
        <v>12010</v>
      </c>
      <c r="E2459" s="64">
        <v>11.17</v>
      </c>
      <c r="F2459" s="62" t="s">
        <v>12011</v>
      </c>
    </row>
    <row r="2460" spans="1:6" x14ac:dyDescent="0.25">
      <c r="A2460" s="62">
        <v>92877</v>
      </c>
      <c r="B2460" s="63" t="s">
        <v>14471</v>
      </c>
      <c r="C2460" s="62" t="s">
        <v>265</v>
      </c>
      <c r="D2460" s="62" t="s">
        <v>12010</v>
      </c>
      <c r="E2460" s="64">
        <v>12.13</v>
      </c>
      <c r="F2460" s="62" t="s">
        <v>12011</v>
      </c>
    </row>
    <row r="2461" spans="1:6" x14ac:dyDescent="0.25">
      <c r="A2461" s="62">
        <v>92878</v>
      </c>
      <c r="B2461" s="63" t="s">
        <v>14472</v>
      </c>
      <c r="C2461" s="62" t="s">
        <v>265</v>
      </c>
      <c r="D2461" s="62" t="s">
        <v>12010</v>
      </c>
      <c r="E2461" s="64">
        <v>11.96</v>
      </c>
      <c r="F2461" s="62" t="s">
        <v>12011</v>
      </c>
    </row>
    <row r="2462" spans="1:6" x14ac:dyDescent="0.25">
      <c r="A2462" s="62">
        <v>92879</v>
      </c>
      <c r="B2462" s="63" t="s">
        <v>14473</v>
      </c>
      <c r="C2462" s="62" t="s">
        <v>265</v>
      </c>
      <c r="D2462" s="62" t="s">
        <v>12010</v>
      </c>
      <c r="E2462" s="64">
        <v>11.85</v>
      </c>
      <c r="F2462" s="62" t="s">
        <v>12011</v>
      </c>
    </row>
    <row r="2463" spans="1:6" x14ac:dyDescent="0.25">
      <c r="A2463" s="62">
        <v>92880</v>
      </c>
      <c r="B2463" s="63" t="s">
        <v>14474</v>
      </c>
      <c r="C2463" s="62" t="s">
        <v>265</v>
      </c>
      <c r="D2463" s="62" t="s">
        <v>12010</v>
      </c>
      <c r="E2463" s="64">
        <v>12.13</v>
      </c>
      <c r="F2463" s="62" t="s">
        <v>12011</v>
      </c>
    </row>
    <row r="2464" spans="1:6" x14ac:dyDescent="0.25">
      <c r="A2464" s="62">
        <v>92881</v>
      </c>
      <c r="B2464" s="63" t="s">
        <v>14475</v>
      </c>
      <c r="C2464" s="62" t="s">
        <v>265</v>
      </c>
      <c r="D2464" s="62" t="s">
        <v>12010</v>
      </c>
      <c r="E2464" s="64">
        <v>12.1</v>
      </c>
      <c r="F2464" s="62" t="s">
        <v>12011</v>
      </c>
    </row>
    <row r="2465" spans="1:6" ht="27" x14ac:dyDescent="0.25">
      <c r="A2465" s="62">
        <v>92882</v>
      </c>
      <c r="B2465" s="63" t="s">
        <v>14476</v>
      </c>
      <c r="C2465" s="62" t="s">
        <v>265</v>
      </c>
      <c r="D2465" s="62" t="s">
        <v>12010</v>
      </c>
      <c r="E2465" s="64">
        <v>15.01</v>
      </c>
      <c r="F2465" s="62" t="s">
        <v>12011</v>
      </c>
    </row>
    <row r="2466" spans="1:6" ht="27" x14ac:dyDescent="0.25">
      <c r="A2466" s="62">
        <v>92883</v>
      </c>
      <c r="B2466" s="63" t="s">
        <v>14477</v>
      </c>
      <c r="C2466" s="62" t="s">
        <v>265</v>
      </c>
      <c r="D2466" s="62" t="s">
        <v>12010</v>
      </c>
      <c r="E2466" s="64">
        <v>14.02</v>
      </c>
      <c r="F2466" s="62" t="s">
        <v>12011</v>
      </c>
    </row>
    <row r="2467" spans="1:6" ht="27" x14ac:dyDescent="0.25">
      <c r="A2467" s="62">
        <v>92884</v>
      </c>
      <c r="B2467" s="63" t="s">
        <v>14478</v>
      </c>
      <c r="C2467" s="62" t="s">
        <v>265</v>
      </c>
      <c r="D2467" s="62" t="s">
        <v>12010</v>
      </c>
      <c r="E2467" s="64">
        <v>14.38</v>
      </c>
      <c r="F2467" s="62" t="s">
        <v>12011</v>
      </c>
    </row>
    <row r="2468" spans="1:6" ht="27" x14ac:dyDescent="0.25">
      <c r="A2468" s="62">
        <v>92885</v>
      </c>
      <c r="B2468" s="63" t="s">
        <v>14479</v>
      </c>
      <c r="C2468" s="62" t="s">
        <v>265</v>
      </c>
      <c r="D2468" s="62" t="s">
        <v>12010</v>
      </c>
      <c r="E2468" s="64">
        <v>13.75</v>
      </c>
      <c r="F2468" s="62" t="s">
        <v>12011</v>
      </c>
    </row>
    <row r="2469" spans="1:6" ht="27" x14ac:dyDescent="0.25">
      <c r="A2469" s="62">
        <v>92886</v>
      </c>
      <c r="B2469" s="63" t="s">
        <v>14480</v>
      </c>
      <c r="C2469" s="62" t="s">
        <v>265</v>
      </c>
      <c r="D2469" s="62" t="s">
        <v>12010</v>
      </c>
      <c r="E2469" s="64">
        <v>13.21</v>
      </c>
      <c r="F2469" s="62" t="s">
        <v>12011</v>
      </c>
    </row>
    <row r="2470" spans="1:6" ht="27" x14ac:dyDescent="0.25">
      <c r="A2470" s="62">
        <v>92887</v>
      </c>
      <c r="B2470" s="63" t="s">
        <v>14481</v>
      </c>
      <c r="C2470" s="62" t="s">
        <v>265</v>
      </c>
      <c r="D2470" s="62" t="s">
        <v>12010</v>
      </c>
      <c r="E2470" s="64">
        <v>13.2</v>
      </c>
      <c r="F2470" s="62" t="s">
        <v>12011</v>
      </c>
    </row>
    <row r="2471" spans="1:6" ht="27" x14ac:dyDescent="0.25">
      <c r="A2471" s="62">
        <v>92888</v>
      </c>
      <c r="B2471" s="63" t="s">
        <v>14482</v>
      </c>
      <c r="C2471" s="62" t="s">
        <v>265</v>
      </c>
      <c r="D2471" s="62" t="s">
        <v>12010</v>
      </c>
      <c r="E2471" s="64">
        <v>12.94</v>
      </c>
      <c r="F2471" s="62" t="s">
        <v>12011</v>
      </c>
    </row>
    <row r="2472" spans="1:6" ht="40.5" x14ac:dyDescent="0.25">
      <c r="A2472" s="62">
        <v>92915</v>
      </c>
      <c r="B2472" s="63" t="s">
        <v>14483</v>
      </c>
      <c r="C2472" s="62" t="s">
        <v>265</v>
      </c>
      <c r="D2472" s="62" t="s">
        <v>12010</v>
      </c>
      <c r="E2472" s="64">
        <v>18.41</v>
      </c>
      <c r="F2472" s="62" t="s">
        <v>12011</v>
      </c>
    </row>
    <row r="2473" spans="1:6" ht="40.5" x14ac:dyDescent="0.25">
      <c r="A2473" s="62">
        <v>92916</v>
      </c>
      <c r="B2473" s="63" t="s">
        <v>14484</v>
      </c>
      <c r="C2473" s="62" t="s">
        <v>265</v>
      </c>
      <c r="D2473" s="62" t="s">
        <v>12010</v>
      </c>
      <c r="E2473" s="64">
        <v>17.18</v>
      </c>
      <c r="F2473" s="62" t="s">
        <v>12011</v>
      </c>
    </row>
    <row r="2474" spans="1:6" ht="40.5" x14ac:dyDescent="0.25">
      <c r="A2474" s="62">
        <v>92917</v>
      </c>
      <c r="B2474" s="63" t="s">
        <v>14485</v>
      </c>
      <c r="C2474" s="62" t="s">
        <v>265</v>
      </c>
      <c r="D2474" s="62" t="s">
        <v>12010</v>
      </c>
      <c r="E2474" s="64">
        <v>16</v>
      </c>
      <c r="F2474" s="62" t="s">
        <v>12011</v>
      </c>
    </row>
    <row r="2475" spans="1:6" ht="40.5" x14ac:dyDescent="0.25">
      <c r="A2475" s="62">
        <v>92919</v>
      </c>
      <c r="B2475" s="63" t="s">
        <v>14486</v>
      </c>
      <c r="C2475" s="62" t="s">
        <v>265</v>
      </c>
      <c r="D2475" s="62" t="s">
        <v>12010</v>
      </c>
      <c r="E2475" s="64">
        <v>14.23</v>
      </c>
      <c r="F2475" s="62" t="s">
        <v>12011</v>
      </c>
    </row>
    <row r="2476" spans="1:6" ht="40.5" x14ac:dyDescent="0.25">
      <c r="A2476" s="62">
        <v>92921</v>
      </c>
      <c r="B2476" s="63" t="s">
        <v>14487</v>
      </c>
      <c r="C2476" s="62" t="s">
        <v>265</v>
      </c>
      <c r="D2476" s="62" t="s">
        <v>12010</v>
      </c>
      <c r="E2476" s="64">
        <v>11.95</v>
      </c>
      <c r="F2476" s="62" t="s">
        <v>12011</v>
      </c>
    </row>
    <row r="2477" spans="1:6" ht="40.5" x14ac:dyDescent="0.25">
      <c r="A2477" s="62">
        <v>92922</v>
      </c>
      <c r="B2477" s="63" t="s">
        <v>14488</v>
      </c>
      <c r="C2477" s="62" t="s">
        <v>265</v>
      </c>
      <c r="D2477" s="62" t="s">
        <v>12010</v>
      </c>
      <c r="E2477" s="64">
        <v>11.27</v>
      </c>
      <c r="F2477" s="62" t="s">
        <v>12011</v>
      </c>
    </row>
    <row r="2478" spans="1:6" ht="40.5" x14ac:dyDescent="0.25">
      <c r="A2478" s="62">
        <v>92923</v>
      </c>
      <c r="B2478" s="63" t="s">
        <v>14489</v>
      </c>
      <c r="C2478" s="62" t="s">
        <v>265</v>
      </c>
      <c r="D2478" s="62" t="s">
        <v>12010</v>
      </c>
      <c r="E2478" s="64">
        <v>12.58</v>
      </c>
      <c r="F2478" s="62" t="s">
        <v>12011</v>
      </c>
    </row>
    <row r="2479" spans="1:6" ht="40.5" x14ac:dyDescent="0.25">
      <c r="A2479" s="62">
        <v>92924</v>
      </c>
      <c r="B2479" s="63" t="s">
        <v>14490</v>
      </c>
      <c r="C2479" s="62" t="s">
        <v>265</v>
      </c>
      <c r="D2479" s="62" t="s">
        <v>12010</v>
      </c>
      <c r="E2479" s="64">
        <v>12.22</v>
      </c>
      <c r="F2479" s="62" t="s">
        <v>12011</v>
      </c>
    </row>
    <row r="2480" spans="1:6" ht="27" x14ac:dyDescent="0.25">
      <c r="A2480" s="62">
        <v>95445</v>
      </c>
      <c r="B2480" s="63" t="s">
        <v>14491</v>
      </c>
      <c r="C2480" s="62" t="s">
        <v>265</v>
      </c>
      <c r="D2480" s="62" t="s">
        <v>12010</v>
      </c>
      <c r="E2480" s="64">
        <v>10.68</v>
      </c>
      <c r="F2480" s="62" t="s">
        <v>12011</v>
      </c>
    </row>
    <row r="2481" spans="1:6" ht="27" x14ac:dyDescent="0.25">
      <c r="A2481" s="62">
        <v>95446</v>
      </c>
      <c r="B2481" s="63" t="s">
        <v>14492</v>
      </c>
      <c r="C2481" s="62" t="s">
        <v>265</v>
      </c>
      <c r="D2481" s="62" t="s">
        <v>12010</v>
      </c>
      <c r="E2481" s="64">
        <v>11.5</v>
      </c>
      <c r="F2481" s="62" t="s">
        <v>12011</v>
      </c>
    </row>
    <row r="2482" spans="1:6" ht="27" x14ac:dyDescent="0.25">
      <c r="A2482" s="62">
        <v>95448</v>
      </c>
      <c r="B2482" s="63" t="s">
        <v>14493</v>
      </c>
      <c r="C2482" s="62" t="s">
        <v>265</v>
      </c>
      <c r="D2482" s="62" t="s">
        <v>12010</v>
      </c>
      <c r="E2482" s="64">
        <v>12.36</v>
      </c>
      <c r="F2482" s="62" t="s">
        <v>12011</v>
      </c>
    </row>
    <row r="2483" spans="1:6" ht="27" x14ac:dyDescent="0.25">
      <c r="A2483" s="62">
        <v>95576</v>
      </c>
      <c r="B2483" s="63" t="s">
        <v>14494</v>
      </c>
      <c r="C2483" s="62" t="s">
        <v>265</v>
      </c>
      <c r="D2483" s="62" t="s">
        <v>12010</v>
      </c>
      <c r="E2483" s="64">
        <v>14.72</v>
      </c>
      <c r="F2483" s="62" t="s">
        <v>12011</v>
      </c>
    </row>
    <row r="2484" spans="1:6" ht="27" x14ac:dyDescent="0.25">
      <c r="A2484" s="62">
        <v>95577</v>
      </c>
      <c r="B2484" s="63" t="s">
        <v>14495</v>
      </c>
      <c r="C2484" s="62" t="s">
        <v>265</v>
      </c>
      <c r="D2484" s="62" t="s">
        <v>12010</v>
      </c>
      <c r="E2484" s="64">
        <v>12.7</v>
      </c>
      <c r="F2484" s="62" t="s">
        <v>12011</v>
      </c>
    </row>
    <row r="2485" spans="1:6" ht="27" x14ac:dyDescent="0.25">
      <c r="A2485" s="62">
        <v>95578</v>
      </c>
      <c r="B2485" s="63" t="s">
        <v>14496</v>
      </c>
      <c r="C2485" s="62" t="s">
        <v>265</v>
      </c>
      <c r="D2485" s="62" t="s">
        <v>12010</v>
      </c>
      <c r="E2485" s="64">
        <v>10.63</v>
      </c>
      <c r="F2485" s="62" t="s">
        <v>12011</v>
      </c>
    </row>
    <row r="2486" spans="1:6" ht="27" x14ac:dyDescent="0.25">
      <c r="A2486" s="62">
        <v>95579</v>
      </c>
      <c r="B2486" s="63" t="s">
        <v>14497</v>
      </c>
      <c r="C2486" s="62" t="s">
        <v>265</v>
      </c>
      <c r="D2486" s="62" t="s">
        <v>12010</v>
      </c>
      <c r="E2486" s="64">
        <v>10.33</v>
      </c>
      <c r="F2486" s="62" t="s">
        <v>12011</v>
      </c>
    </row>
    <row r="2487" spans="1:6" ht="27" x14ac:dyDescent="0.25">
      <c r="A2487" s="62">
        <v>95580</v>
      </c>
      <c r="B2487" s="63" t="s">
        <v>14498</v>
      </c>
      <c r="C2487" s="62" t="s">
        <v>265</v>
      </c>
      <c r="D2487" s="62" t="s">
        <v>12010</v>
      </c>
      <c r="E2487" s="64">
        <v>11.97</v>
      </c>
      <c r="F2487" s="62" t="s">
        <v>12011</v>
      </c>
    </row>
    <row r="2488" spans="1:6" ht="27" x14ac:dyDescent="0.25">
      <c r="A2488" s="62">
        <v>95581</v>
      </c>
      <c r="B2488" s="63" t="s">
        <v>14499</v>
      </c>
      <c r="C2488" s="62" t="s">
        <v>265</v>
      </c>
      <c r="D2488" s="62" t="s">
        <v>12010</v>
      </c>
      <c r="E2488" s="64">
        <v>11.92</v>
      </c>
      <c r="F2488" s="62" t="s">
        <v>12011</v>
      </c>
    </row>
    <row r="2489" spans="1:6" ht="27" x14ac:dyDescent="0.25">
      <c r="A2489" s="62">
        <v>95582</v>
      </c>
      <c r="B2489" s="63" t="s">
        <v>14500</v>
      </c>
      <c r="C2489" s="62" t="s">
        <v>265</v>
      </c>
      <c r="D2489" s="62" t="s">
        <v>12010</v>
      </c>
      <c r="E2489" s="64">
        <v>13.01</v>
      </c>
      <c r="F2489" s="62" t="s">
        <v>12011</v>
      </c>
    </row>
    <row r="2490" spans="1:6" ht="27" x14ac:dyDescent="0.25">
      <c r="A2490" s="62">
        <v>95583</v>
      </c>
      <c r="B2490" s="63" t="s">
        <v>14501</v>
      </c>
      <c r="C2490" s="62" t="s">
        <v>265</v>
      </c>
      <c r="D2490" s="62" t="s">
        <v>12010</v>
      </c>
      <c r="E2490" s="64">
        <v>16.28</v>
      </c>
      <c r="F2490" s="62" t="s">
        <v>12011</v>
      </c>
    </row>
    <row r="2491" spans="1:6" ht="27" x14ac:dyDescent="0.25">
      <c r="A2491" s="62">
        <v>95584</v>
      </c>
      <c r="B2491" s="63" t="s">
        <v>14502</v>
      </c>
      <c r="C2491" s="62" t="s">
        <v>265</v>
      </c>
      <c r="D2491" s="62" t="s">
        <v>12010</v>
      </c>
      <c r="E2491" s="64">
        <v>15.19</v>
      </c>
      <c r="F2491" s="62" t="s">
        <v>12011</v>
      </c>
    </row>
    <row r="2492" spans="1:6" ht="27" x14ac:dyDescent="0.25">
      <c r="A2492" s="62">
        <v>95592</v>
      </c>
      <c r="B2492" s="63" t="s">
        <v>14503</v>
      </c>
      <c r="C2492" s="62" t="s">
        <v>265</v>
      </c>
      <c r="D2492" s="62" t="s">
        <v>12010</v>
      </c>
      <c r="E2492" s="64">
        <v>17.89</v>
      </c>
      <c r="F2492" s="62" t="s">
        <v>12011</v>
      </c>
    </row>
    <row r="2493" spans="1:6" ht="27" x14ac:dyDescent="0.25">
      <c r="A2493" s="62">
        <v>95593</v>
      </c>
      <c r="B2493" s="63" t="s">
        <v>14504</v>
      </c>
      <c r="C2493" s="62" t="s">
        <v>265</v>
      </c>
      <c r="D2493" s="62" t="s">
        <v>12010</v>
      </c>
      <c r="E2493" s="64">
        <v>16.07</v>
      </c>
      <c r="F2493" s="62" t="s">
        <v>12011</v>
      </c>
    </row>
    <row r="2494" spans="1:6" ht="27" x14ac:dyDescent="0.25">
      <c r="A2494" s="62">
        <v>95943</v>
      </c>
      <c r="B2494" s="63" t="s">
        <v>14505</v>
      </c>
      <c r="C2494" s="62" t="s">
        <v>265</v>
      </c>
      <c r="D2494" s="62" t="s">
        <v>12010</v>
      </c>
      <c r="E2494" s="64">
        <v>23.61</v>
      </c>
      <c r="F2494" s="62" t="s">
        <v>12011</v>
      </c>
    </row>
    <row r="2495" spans="1:6" ht="27" x14ac:dyDescent="0.25">
      <c r="A2495" s="62">
        <v>95944</v>
      </c>
      <c r="B2495" s="63" t="s">
        <v>14506</v>
      </c>
      <c r="C2495" s="62" t="s">
        <v>265</v>
      </c>
      <c r="D2495" s="62" t="s">
        <v>12010</v>
      </c>
      <c r="E2495" s="64">
        <v>21.79</v>
      </c>
      <c r="F2495" s="62" t="s">
        <v>12011</v>
      </c>
    </row>
    <row r="2496" spans="1:6" ht="27" x14ac:dyDescent="0.25">
      <c r="A2496" s="62">
        <v>95945</v>
      </c>
      <c r="B2496" s="63" t="s">
        <v>14507</v>
      </c>
      <c r="C2496" s="62" t="s">
        <v>265</v>
      </c>
      <c r="D2496" s="62" t="s">
        <v>12010</v>
      </c>
      <c r="E2496" s="64">
        <v>18.079999999999998</v>
      </c>
      <c r="F2496" s="62" t="s">
        <v>12011</v>
      </c>
    </row>
    <row r="2497" spans="1:6" ht="40.5" x14ac:dyDescent="0.25">
      <c r="A2497" s="62">
        <v>95946</v>
      </c>
      <c r="B2497" s="63" t="s">
        <v>14508</v>
      </c>
      <c r="C2497" s="62" t="s">
        <v>265</v>
      </c>
      <c r="D2497" s="62" t="s">
        <v>12010</v>
      </c>
      <c r="E2497" s="64">
        <v>14.68</v>
      </c>
      <c r="F2497" s="62" t="s">
        <v>12011</v>
      </c>
    </row>
    <row r="2498" spans="1:6" ht="40.5" x14ac:dyDescent="0.25">
      <c r="A2498" s="62">
        <v>95947</v>
      </c>
      <c r="B2498" s="63" t="s">
        <v>14509</v>
      </c>
      <c r="C2498" s="62" t="s">
        <v>265</v>
      </c>
      <c r="D2498" s="62" t="s">
        <v>12010</v>
      </c>
      <c r="E2498" s="64">
        <v>11.5</v>
      </c>
      <c r="F2498" s="62" t="s">
        <v>12011</v>
      </c>
    </row>
    <row r="2499" spans="1:6" ht="40.5" x14ac:dyDescent="0.25">
      <c r="A2499" s="62">
        <v>95948</v>
      </c>
      <c r="B2499" s="63" t="s">
        <v>14510</v>
      </c>
      <c r="C2499" s="62" t="s">
        <v>265</v>
      </c>
      <c r="D2499" s="62" t="s">
        <v>12010</v>
      </c>
      <c r="E2499" s="64">
        <v>10.32</v>
      </c>
      <c r="F2499" s="62" t="s">
        <v>12011</v>
      </c>
    </row>
    <row r="2500" spans="1:6" ht="27" x14ac:dyDescent="0.25">
      <c r="A2500" s="62">
        <v>96544</v>
      </c>
      <c r="B2500" s="63" t="s">
        <v>14511</v>
      </c>
      <c r="C2500" s="62" t="s">
        <v>265</v>
      </c>
      <c r="D2500" s="62" t="s">
        <v>12010</v>
      </c>
      <c r="E2500" s="64">
        <v>18.34</v>
      </c>
      <c r="F2500" s="62" t="s">
        <v>12011</v>
      </c>
    </row>
    <row r="2501" spans="1:6" ht="27" x14ac:dyDescent="0.25">
      <c r="A2501" s="62">
        <v>96545</v>
      </c>
      <c r="B2501" s="63" t="s">
        <v>14512</v>
      </c>
      <c r="C2501" s="62" t="s">
        <v>265</v>
      </c>
      <c r="D2501" s="62" t="s">
        <v>12010</v>
      </c>
      <c r="E2501" s="64">
        <v>16.91</v>
      </c>
      <c r="F2501" s="62" t="s">
        <v>12011</v>
      </c>
    </row>
    <row r="2502" spans="1:6" ht="27" x14ac:dyDescent="0.25">
      <c r="A2502" s="62">
        <v>96546</v>
      </c>
      <c r="B2502" s="63" t="s">
        <v>14513</v>
      </c>
      <c r="C2502" s="62" t="s">
        <v>265</v>
      </c>
      <c r="D2502" s="62" t="s">
        <v>12010</v>
      </c>
      <c r="E2502" s="64">
        <v>15</v>
      </c>
      <c r="F2502" s="62" t="s">
        <v>12011</v>
      </c>
    </row>
    <row r="2503" spans="1:6" ht="27" x14ac:dyDescent="0.25">
      <c r="A2503" s="62">
        <v>96547</v>
      </c>
      <c r="B2503" s="63" t="s">
        <v>14514</v>
      </c>
      <c r="C2503" s="62" t="s">
        <v>265</v>
      </c>
      <c r="D2503" s="62" t="s">
        <v>12010</v>
      </c>
      <c r="E2503" s="64">
        <v>12.6</v>
      </c>
      <c r="F2503" s="62" t="s">
        <v>12011</v>
      </c>
    </row>
    <row r="2504" spans="1:6" ht="27" x14ac:dyDescent="0.25">
      <c r="A2504" s="62">
        <v>96548</v>
      </c>
      <c r="B2504" s="63" t="s">
        <v>14515</v>
      </c>
      <c r="C2504" s="62" t="s">
        <v>265</v>
      </c>
      <c r="D2504" s="62" t="s">
        <v>12010</v>
      </c>
      <c r="E2504" s="64">
        <v>11.85</v>
      </c>
      <c r="F2504" s="62" t="s">
        <v>12011</v>
      </c>
    </row>
    <row r="2505" spans="1:6" ht="27" x14ac:dyDescent="0.25">
      <c r="A2505" s="62">
        <v>96549</v>
      </c>
      <c r="B2505" s="63" t="s">
        <v>14516</v>
      </c>
      <c r="C2505" s="62" t="s">
        <v>265</v>
      </c>
      <c r="D2505" s="62" t="s">
        <v>12010</v>
      </c>
      <c r="E2505" s="64">
        <v>13.09</v>
      </c>
      <c r="F2505" s="62" t="s">
        <v>12011</v>
      </c>
    </row>
    <row r="2506" spans="1:6" ht="27" x14ac:dyDescent="0.25">
      <c r="A2506" s="62">
        <v>96550</v>
      </c>
      <c r="B2506" s="63" t="s">
        <v>14517</v>
      </c>
      <c r="C2506" s="62" t="s">
        <v>265</v>
      </c>
      <c r="D2506" s="62" t="s">
        <v>12010</v>
      </c>
      <c r="E2506" s="64">
        <v>12.7</v>
      </c>
      <c r="F2506" s="62" t="s">
        <v>12011</v>
      </c>
    </row>
    <row r="2507" spans="1:6" ht="27" x14ac:dyDescent="0.25">
      <c r="A2507" s="62">
        <v>100064</v>
      </c>
      <c r="B2507" s="63" t="s">
        <v>14518</v>
      </c>
      <c r="C2507" s="62" t="s">
        <v>265</v>
      </c>
      <c r="D2507" s="62" t="s">
        <v>12010</v>
      </c>
      <c r="E2507" s="64">
        <v>13.84</v>
      </c>
      <c r="F2507" s="62" t="s">
        <v>12011</v>
      </c>
    </row>
    <row r="2508" spans="1:6" ht="27" x14ac:dyDescent="0.25">
      <c r="A2508" s="62">
        <v>100066</v>
      </c>
      <c r="B2508" s="63" t="s">
        <v>14519</v>
      </c>
      <c r="C2508" s="62" t="s">
        <v>265</v>
      </c>
      <c r="D2508" s="62" t="s">
        <v>12010</v>
      </c>
      <c r="E2508" s="64">
        <v>13.78</v>
      </c>
      <c r="F2508" s="62" t="s">
        <v>12011</v>
      </c>
    </row>
    <row r="2509" spans="1:6" ht="27" x14ac:dyDescent="0.25">
      <c r="A2509" s="62">
        <v>100067</v>
      </c>
      <c r="B2509" s="63" t="s">
        <v>14520</v>
      </c>
      <c r="C2509" s="62" t="s">
        <v>265</v>
      </c>
      <c r="D2509" s="62" t="s">
        <v>12010</v>
      </c>
      <c r="E2509" s="64">
        <v>13.86</v>
      </c>
      <c r="F2509" s="62" t="s">
        <v>12011</v>
      </c>
    </row>
    <row r="2510" spans="1:6" ht="27" x14ac:dyDescent="0.25">
      <c r="A2510" s="62">
        <v>100068</v>
      </c>
      <c r="B2510" s="63" t="s">
        <v>14521</v>
      </c>
      <c r="C2510" s="62" t="s">
        <v>265</v>
      </c>
      <c r="D2510" s="62" t="s">
        <v>12010</v>
      </c>
      <c r="E2510" s="64">
        <v>10.86</v>
      </c>
      <c r="F2510" s="62" t="s">
        <v>12011</v>
      </c>
    </row>
    <row r="2511" spans="1:6" ht="27" x14ac:dyDescent="0.25">
      <c r="A2511" s="62">
        <v>102920</v>
      </c>
      <c r="B2511" s="63" t="s">
        <v>14522</v>
      </c>
      <c r="C2511" s="62" t="s">
        <v>265</v>
      </c>
      <c r="D2511" s="62" t="s">
        <v>12010</v>
      </c>
      <c r="E2511" s="64">
        <v>9.86</v>
      </c>
      <c r="F2511" s="62" t="s">
        <v>12011</v>
      </c>
    </row>
    <row r="2512" spans="1:6" ht="27" x14ac:dyDescent="0.25">
      <c r="A2512" s="62">
        <v>102921</v>
      </c>
      <c r="B2512" s="63" t="s">
        <v>14523</v>
      </c>
      <c r="C2512" s="62" t="s">
        <v>265</v>
      </c>
      <c r="D2512" s="62" t="s">
        <v>12010</v>
      </c>
      <c r="E2512" s="64">
        <v>9.56</v>
      </c>
      <c r="F2512" s="62" t="s">
        <v>12011</v>
      </c>
    </row>
    <row r="2513" spans="1:6" ht="27" x14ac:dyDescent="0.25">
      <c r="A2513" s="62">
        <v>102922</v>
      </c>
      <c r="B2513" s="63" t="s">
        <v>14524</v>
      </c>
      <c r="C2513" s="62" t="s">
        <v>265</v>
      </c>
      <c r="D2513" s="62" t="s">
        <v>12010</v>
      </c>
      <c r="E2513" s="64">
        <v>10.44</v>
      </c>
      <c r="F2513" s="62" t="s">
        <v>12011</v>
      </c>
    </row>
    <row r="2514" spans="1:6" ht="27" x14ac:dyDescent="0.25">
      <c r="A2514" s="62">
        <v>102923</v>
      </c>
      <c r="B2514" s="63" t="s">
        <v>14525</v>
      </c>
      <c r="C2514" s="62" t="s">
        <v>265</v>
      </c>
      <c r="D2514" s="62" t="s">
        <v>12010</v>
      </c>
      <c r="E2514" s="64">
        <v>9.35</v>
      </c>
      <c r="F2514" s="62" t="s">
        <v>12011</v>
      </c>
    </row>
    <row r="2515" spans="1:6" ht="27" x14ac:dyDescent="0.25">
      <c r="A2515" s="62">
        <v>103088</v>
      </c>
      <c r="B2515" s="63" t="s">
        <v>14526</v>
      </c>
      <c r="C2515" s="62" t="s">
        <v>265</v>
      </c>
      <c r="D2515" s="62" t="s">
        <v>12010</v>
      </c>
      <c r="E2515" s="64">
        <v>11.64</v>
      </c>
      <c r="F2515" s="62" t="s">
        <v>12011</v>
      </c>
    </row>
    <row r="2516" spans="1:6" x14ac:dyDescent="0.25">
      <c r="A2516" s="62">
        <v>89993</v>
      </c>
      <c r="B2516" s="63" t="s">
        <v>14527</v>
      </c>
      <c r="C2516" s="62" t="s">
        <v>127</v>
      </c>
      <c r="D2516" s="62" t="s">
        <v>12010</v>
      </c>
      <c r="E2516" s="64">
        <v>865.19</v>
      </c>
      <c r="F2516" s="62" t="s">
        <v>12011</v>
      </c>
    </row>
    <row r="2517" spans="1:6" ht="27" x14ac:dyDescent="0.25">
      <c r="A2517" s="62">
        <v>89994</v>
      </c>
      <c r="B2517" s="63" t="s">
        <v>14528</v>
      </c>
      <c r="C2517" s="62" t="s">
        <v>127</v>
      </c>
      <c r="D2517" s="62" t="s">
        <v>12010</v>
      </c>
      <c r="E2517" s="64">
        <v>718.59</v>
      </c>
      <c r="F2517" s="62" t="s">
        <v>12011</v>
      </c>
    </row>
    <row r="2518" spans="1:6" ht="27" x14ac:dyDescent="0.25">
      <c r="A2518" s="62">
        <v>89995</v>
      </c>
      <c r="B2518" s="63" t="s">
        <v>14529</v>
      </c>
      <c r="C2518" s="62" t="s">
        <v>127</v>
      </c>
      <c r="D2518" s="62" t="s">
        <v>12010</v>
      </c>
      <c r="E2518" s="64">
        <v>827.7</v>
      </c>
      <c r="F2518" s="62" t="s">
        <v>12011</v>
      </c>
    </row>
    <row r="2519" spans="1:6" ht="40.5" x14ac:dyDescent="0.25">
      <c r="A2519" s="62">
        <v>90278</v>
      </c>
      <c r="B2519" s="63" t="s">
        <v>14530</v>
      </c>
      <c r="C2519" s="62" t="s">
        <v>127</v>
      </c>
      <c r="D2519" s="62" t="s">
        <v>12010</v>
      </c>
      <c r="E2519" s="64">
        <v>382.98</v>
      </c>
      <c r="F2519" s="62" t="s">
        <v>12011</v>
      </c>
    </row>
    <row r="2520" spans="1:6" ht="40.5" x14ac:dyDescent="0.25">
      <c r="A2520" s="62">
        <v>90279</v>
      </c>
      <c r="B2520" s="63" t="s">
        <v>14531</v>
      </c>
      <c r="C2520" s="62" t="s">
        <v>127</v>
      </c>
      <c r="D2520" s="62" t="s">
        <v>12010</v>
      </c>
      <c r="E2520" s="64">
        <v>426.15</v>
      </c>
      <c r="F2520" s="62" t="s">
        <v>12011</v>
      </c>
    </row>
    <row r="2521" spans="1:6" ht="40.5" x14ac:dyDescent="0.25">
      <c r="A2521" s="62">
        <v>90280</v>
      </c>
      <c r="B2521" s="63" t="s">
        <v>14532</v>
      </c>
      <c r="C2521" s="62" t="s">
        <v>127</v>
      </c>
      <c r="D2521" s="62" t="s">
        <v>12010</v>
      </c>
      <c r="E2521" s="64">
        <v>473.35</v>
      </c>
      <c r="F2521" s="62" t="s">
        <v>12011</v>
      </c>
    </row>
    <row r="2522" spans="1:6" ht="40.5" x14ac:dyDescent="0.25">
      <c r="A2522" s="62">
        <v>90281</v>
      </c>
      <c r="B2522" s="63" t="s">
        <v>14533</v>
      </c>
      <c r="C2522" s="62" t="s">
        <v>127</v>
      </c>
      <c r="D2522" s="62" t="s">
        <v>12010</v>
      </c>
      <c r="E2522" s="64">
        <v>550.07000000000005</v>
      </c>
      <c r="F2522" s="62" t="s">
        <v>12011</v>
      </c>
    </row>
    <row r="2523" spans="1:6" ht="40.5" x14ac:dyDescent="0.25">
      <c r="A2523" s="62">
        <v>90282</v>
      </c>
      <c r="B2523" s="63" t="s">
        <v>14534</v>
      </c>
      <c r="C2523" s="62" t="s">
        <v>127</v>
      </c>
      <c r="D2523" s="62" t="s">
        <v>12010</v>
      </c>
      <c r="E2523" s="64">
        <v>376.37</v>
      </c>
      <c r="F2523" s="62" t="s">
        <v>12011</v>
      </c>
    </row>
    <row r="2524" spans="1:6" ht="40.5" x14ac:dyDescent="0.25">
      <c r="A2524" s="62">
        <v>90283</v>
      </c>
      <c r="B2524" s="63" t="s">
        <v>14535</v>
      </c>
      <c r="C2524" s="62" t="s">
        <v>127</v>
      </c>
      <c r="D2524" s="62" t="s">
        <v>12010</v>
      </c>
      <c r="E2524" s="64">
        <v>420.28</v>
      </c>
      <c r="F2524" s="62" t="s">
        <v>12011</v>
      </c>
    </row>
    <row r="2525" spans="1:6" ht="40.5" x14ac:dyDescent="0.25">
      <c r="A2525" s="62">
        <v>90284</v>
      </c>
      <c r="B2525" s="63" t="s">
        <v>14536</v>
      </c>
      <c r="C2525" s="62" t="s">
        <v>127</v>
      </c>
      <c r="D2525" s="62" t="s">
        <v>12010</v>
      </c>
      <c r="E2525" s="64">
        <v>470.72</v>
      </c>
      <c r="F2525" s="62" t="s">
        <v>12011</v>
      </c>
    </row>
    <row r="2526" spans="1:6" ht="40.5" x14ac:dyDescent="0.25">
      <c r="A2526" s="62">
        <v>90285</v>
      </c>
      <c r="B2526" s="63" t="s">
        <v>14537</v>
      </c>
      <c r="C2526" s="62" t="s">
        <v>127</v>
      </c>
      <c r="D2526" s="62" t="s">
        <v>12010</v>
      </c>
      <c r="E2526" s="64">
        <v>554.54999999999995</v>
      </c>
      <c r="F2526" s="62" t="s">
        <v>12011</v>
      </c>
    </row>
    <row r="2527" spans="1:6" ht="40.5" x14ac:dyDescent="0.25">
      <c r="A2527" s="62">
        <v>94962</v>
      </c>
      <c r="B2527" s="63" t="s">
        <v>14538</v>
      </c>
      <c r="C2527" s="62" t="s">
        <v>127</v>
      </c>
      <c r="D2527" s="62" t="s">
        <v>12010</v>
      </c>
      <c r="E2527" s="64">
        <v>293.19</v>
      </c>
      <c r="F2527" s="62" t="s">
        <v>12011</v>
      </c>
    </row>
    <row r="2528" spans="1:6" ht="40.5" x14ac:dyDescent="0.25">
      <c r="A2528" s="62">
        <v>94963</v>
      </c>
      <c r="B2528" s="63" t="s">
        <v>14539</v>
      </c>
      <c r="C2528" s="62" t="s">
        <v>127</v>
      </c>
      <c r="D2528" s="62" t="s">
        <v>12010</v>
      </c>
      <c r="E2528" s="64">
        <v>325.64999999999998</v>
      </c>
      <c r="F2528" s="62" t="s">
        <v>12011</v>
      </c>
    </row>
    <row r="2529" spans="1:6" ht="40.5" x14ac:dyDescent="0.25">
      <c r="A2529" s="62">
        <v>94964</v>
      </c>
      <c r="B2529" s="63" t="s">
        <v>14540</v>
      </c>
      <c r="C2529" s="62" t="s">
        <v>127</v>
      </c>
      <c r="D2529" s="62" t="s">
        <v>12010</v>
      </c>
      <c r="E2529" s="64">
        <v>360</v>
      </c>
      <c r="F2529" s="62" t="s">
        <v>12011</v>
      </c>
    </row>
    <row r="2530" spans="1:6" ht="40.5" x14ac:dyDescent="0.25">
      <c r="A2530" s="62">
        <v>94965</v>
      </c>
      <c r="B2530" s="63" t="s">
        <v>14541</v>
      </c>
      <c r="C2530" s="62" t="s">
        <v>127</v>
      </c>
      <c r="D2530" s="62" t="s">
        <v>12010</v>
      </c>
      <c r="E2530" s="64">
        <v>372.2</v>
      </c>
      <c r="F2530" s="62" t="s">
        <v>12011</v>
      </c>
    </row>
    <row r="2531" spans="1:6" ht="40.5" x14ac:dyDescent="0.25">
      <c r="A2531" s="62">
        <v>94966</v>
      </c>
      <c r="B2531" s="63" t="s">
        <v>14542</v>
      </c>
      <c r="C2531" s="62" t="s">
        <v>127</v>
      </c>
      <c r="D2531" s="62" t="s">
        <v>12010</v>
      </c>
      <c r="E2531" s="64">
        <v>385.09</v>
      </c>
      <c r="F2531" s="62" t="s">
        <v>12011</v>
      </c>
    </row>
    <row r="2532" spans="1:6" ht="40.5" x14ac:dyDescent="0.25">
      <c r="A2532" s="62">
        <v>94967</v>
      </c>
      <c r="B2532" s="63" t="s">
        <v>14543</v>
      </c>
      <c r="C2532" s="62" t="s">
        <v>127</v>
      </c>
      <c r="D2532" s="62" t="s">
        <v>12010</v>
      </c>
      <c r="E2532" s="64">
        <v>442.05</v>
      </c>
      <c r="F2532" s="62" t="s">
        <v>12011</v>
      </c>
    </row>
    <row r="2533" spans="1:6" ht="40.5" x14ac:dyDescent="0.25">
      <c r="A2533" s="62">
        <v>94968</v>
      </c>
      <c r="B2533" s="63" t="s">
        <v>14544</v>
      </c>
      <c r="C2533" s="62" t="s">
        <v>127</v>
      </c>
      <c r="D2533" s="62" t="s">
        <v>12010</v>
      </c>
      <c r="E2533" s="64">
        <v>287.91000000000003</v>
      </c>
      <c r="F2533" s="62" t="s">
        <v>12011</v>
      </c>
    </row>
    <row r="2534" spans="1:6" ht="40.5" x14ac:dyDescent="0.25">
      <c r="A2534" s="62">
        <v>94969</v>
      </c>
      <c r="B2534" s="63" t="s">
        <v>14545</v>
      </c>
      <c r="C2534" s="62" t="s">
        <v>127</v>
      </c>
      <c r="D2534" s="62" t="s">
        <v>12010</v>
      </c>
      <c r="E2534" s="64">
        <v>317.33</v>
      </c>
      <c r="F2534" s="62" t="s">
        <v>12011</v>
      </c>
    </row>
    <row r="2535" spans="1:6" ht="40.5" x14ac:dyDescent="0.25">
      <c r="A2535" s="62">
        <v>94970</v>
      </c>
      <c r="B2535" s="63" t="s">
        <v>14546</v>
      </c>
      <c r="C2535" s="62" t="s">
        <v>127</v>
      </c>
      <c r="D2535" s="62" t="s">
        <v>12010</v>
      </c>
      <c r="E2535" s="64">
        <v>344.14</v>
      </c>
      <c r="F2535" s="62" t="s">
        <v>12011</v>
      </c>
    </row>
    <row r="2536" spans="1:6" ht="40.5" x14ac:dyDescent="0.25">
      <c r="A2536" s="62">
        <v>94971</v>
      </c>
      <c r="B2536" s="63" t="s">
        <v>14547</v>
      </c>
      <c r="C2536" s="62" t="s">
        <v>127</v>
      </c>
      <c r="D2536" s="62" t="s">
        <v>12010</v>
      </c>
      <c r="E2536" s="64">
        <v>363.32</v>
      </c>
      <c r="F2536" s="62" t="s">
        <v>12011</v>
      </c>
    </row>
    <row r="2537" spans="1:6" ht="40.5" x14ac:dyDescent="0.25">
      <c r="A2537" s="62">
        <v>94972</v>
      </c>
      <c r="B2537" s="63" t="s">
        <v>14548</v>
      </c>
      <c r="C2537" s="62" t="s">
        <v>127</v>
      </c>
      <c r="D2537" s="62" t="s">
        <v>12010</v>
      </c>
      <c r="E2537" s="64">
        <v>376.27</v>
      </c>
      <c r="F2537" s="62" t="s">
        <v>12011</v>
      </c>
    </row>
    <row r="2538" spans="1:6" ht="40.5" x14ac:dyDescent="0.25">
      <c r="A2538" s="62">
        <v>94973</v>
      </c>
      <c r="B2538" s="63" t="s">
        <v>14549</v>
      </c>
      <c r="C2538" s="62" t="s">
        <v>127</v>
      </c>
      <c r="D2538" s="62" t="s">
        <v>12010</v>
      </c>
      <c r="E2538" s="64">
        <v>430.8</v>
      </c>
      <c r="F2538" s="62" t="s">
        <v>12011</v>
      </c>
    </row>
    <row r="2539" spans="1:6" ht="40.5" x14ac:dyDescent="0.25">
      <c r="A2539" s="62">
        <v>94974</v>
      </c>
      <c r="B2539" s="63" t="s">
        <v>14550</v>
      </c>
      <c r="C2539" s="62" t="s">
        <v>127</v>
      </c>
      <c r="D2539" s="62" t="s">
        <v>12010</v>
      </c>
      <c r="E2539" s="64">
        <v>353.94</v>
      </c>
      <c r="F2539" s="62" t="s">
        <v>12011</v>
      </c>
    </row>
    <row r="2540" spans="1:6" ht="27" x14ac:dyDescent="0.25">
      <c r="A2540" s="62">
        <v>94975</v>
      </c>
      <c r="B2540" s="63" t="s">
        <v>14551</v>
      </c>
      <c r="C2540" s="62" t="s">
        <v>127</v>
      </c>
      <c r="D2540" s="62" t="s">
        <v>12010</v>
      </c>
      <c r="E2540" s="64">
        <v>382.78</v>
      </c>
      <c r="F2540" s="62" t="s">
        <v>12011</v>
      </c>
    </row>
    <row r="2541" spans="1:6" ht="40.5" x14ac:dyDescent="0.25">
      <c r="A2541" s="62">
        <v>96555</v>
      </c>
      <c r="B2541" s="63" t="s">
        <v>14552</v>
      </c>
      <c r="C2541" s="62" t="s">
        <v>127</v>
      </c>
      <c r="D2541" s="62" t="s">
        <v>12010</v>
      </c>
      <c r="E2541" s="64">
        <v>555.05999999999995</v>
      </c>
      <c r="F2541" s="62" t="s">
        <v>12011</v>
      </c>
    </row>
    <row r="2542" spans="1:6" ht="27" x14ac:dyDescent="0.25">
      <c r="A2542" s="62">
        <v>96556</v>
      </c>
      <c r="B2542" s="63" t="s">
        <v>14553</v>
      </c>
      <c r="C2542" s="62" t="s">
        <v>127</v>
      </c>
      <c r="D2542" s="62" t="s">
        <v>12010</v>
      </c>
      <c r="E2542" s="64">
        <v>642.91999999999996</v>
      </c>
      <c r="F2542" s="62" t="s">
        <v>12011</v>
      </c>
    </row>
    <row r="2543" spans="1:6" ht="40.5" x14ac:dyDescent="0.25">
      <c r="A2543" s="62">
        <v>96557</v>
      </c>
      <c r="B2543" s="63" t="s">
        <v>14554</v>
      </c>
      <c r="C2543" s="62" t="s">
        <v>127</v>
      </c>
      <c r="D2543" s="62" t="s">
        <v>12010</v>
      </c>
      <c r="E2543" s="64">
        <v>550.76</v>
      </c>
      <c r="F2543" s="62" t="s">
        <v>12011</v>
      </c>
    </row>
    <row r="2544" spans="1:6" ht="27" x14ac:dyDescent="0.25">
      <c r="A2544" s="62">
        <v>96558</v>
      </c>
      <c r="B2544" s="63" t="s">
        <v>14555</v>
      </c>
      <c r="C2544" s="62" t="s">
        <v>127</v>
      </c>
      <c r="D2544" s="62" t="s">
        <v>12010</v>
      </c>
      <c r="E2544" s="64">
        <v>558.9</v>
      </c>
      <c r="F2544" s="62" t="s">
        <v>12011</v>
      </c>
    </row>
    <row r="2545" spans="1:6" ht="54" x14ac:dyDescent="0.25">
      <c r="A2545" s="62">
        <v>99235</v>
      </c>
      <c r="B2545" s="63" t="s">
        <v>14556</v>
      </c>
      <c r="C2545" s="62" t="s">
        <v>127</v>
      </c>
      <c r="D2545" s="62" t="s">
        <v>12010</v>
      </c>
      <c r="E2545" s="64">
        <v>532.77</v>
      </c>
      <c r="F2545" s="62" t="s">
        <v>12011</v>
      </c>
    </row>
    <row r="2546" spans="1:6" ht="54" x14ac:dyDescent="0.25">
      <c r="A2546" s="62">
        <v>99431</v>
      </c>
      <c r="B2546" s="63" t="s">
        <v>14557</v>
      </c>
      <c r="C2546" s="62" t="s">
        <v>127</v>
      </c>
      <c r="D2546" s="62" t="s">
        <v>12010</v>
      </c>
      <c r="E2546" s="64">
        <v>553.84</v>
      </c>
      <c r="F2546" s="62" t="s">
        <v>12011</v>
      </c>
    </row>
    <row r="2547" spans="1:6" ht="54" x14ac:dyDescent="0.25">
      <c r="A2547" s="62">
        <v>99432</v>
      </c>
      <c r="B2547" s="63" t="s">
        <v>14558</v>
      </c>
      <c r="C2547" s="62" t="s">
        <v>127</v>
      </c>
      <c r="D2547" s="62" t="s">
        <v>12010</v>
      </c>
      <c r="E2547" s="64">
        <v>537.53</v>
      </c>
      <c r="F2547" s="62" t="s">
        <v>12011</v>
      </c>
    </row>
    <row r="2548" spans="1:6" ht="54" x14ac:dyDescent="0.25">
      <c r="A2548" s="62">
        <v>99433</v>
      </c>
      <c r="B2548" s="63" t="s">
        <v>14559</v>
      </c>
      <c r="C2548" s="62" t="s">
        <v>127</v>
      </c>
      <c r="D2548" s="62" t="s">
        <v>12010</v>
      </c>
      <c r="E2548" s="64">
        <v>585.84</v>
      </c>
      <c r="F2548" s="62" t="s">
        <v>12011</v>
      </c>
    </row>
    <row r="2549" spans="1:6" ht="54" x14ac:dyDescent="0.25">
      <c r="A2549" s="62">
        <v>99434</v>
      </c>
      <c r="B2549" s="63" t="s">
        <v>14560</v>
      </c>
      <c r="C2549" s="62" t="s">
        <v>127</v>
      </c>
      <c r="D2549" s="62" t="s">
        <v>12010</v>
      </c>
      <c r="E2549" s="64">
        <v>558.16</v>
      </c>
      <c r="F2549" s="62" t="s">
        <v>12011</v>
      </c>
    </row>
    <row r="2550" spans="1:6" ht="54" x14ac:dyDescent="0.25">
      <c r="A2550" s="62">
        <v>99435</v>
      </c>
      <c r="B2550" s="63" t="s">
        <v>14561</v>
      </c>
      <c r="C2550" s="62" t="s">
        <v>127</v>
      </c>
      <c r="D2550" s="62" t="s">
        <v>12010</v>
      </c>
      <c r="E2550" s="64">
        <v>540.49</v>
      </c>
      <c r="F2550" s="62" t="s">
        <v>12011</v>
      </c>
    </row>
    <row r="2551" spans="1:6" ht="54" x14ac:dyDescent="0.25">
      <c r="A2551" s="62">
        <v>99436</v>
      </c>
      <c r="B2551" s="63" t="s">
        <v>14562</v>
      </c>
      <c r="C2551" s="62" t="s">
        <v>127</v>
      </c>
      <c r="D2551" s="62" t="s">
        <v>12010</v>
      </c>
      <c r="E2551" s="64">
        <v>608.41999999999996</v>
      </c>
      <c r="F2551" s="62" t="s">
        <v>12011</v>
      </c>
    </row>
    <row r="2552" spans="1:6" ht="54" x14ac:dyDescent="0.25">
      <c r="A2552" s="62">
        <v>99437</v>
      </c>
      <c r="B2552" s="63" t="s">
        <v>14563</v>
      </c>
      <c r="C2552" s="62" t="s">
        <v>127</v>
      </c>
      <c r="D2552" s="62" t="s">
        <v>12010</v>
      </c>
      <c r="E2552" s="64">
        <v>565.77</v>
      </c>
      <c r="F2552" s="62" t="s">
        <v>12011</v>
      </c>
    </row>
    <row r="2553" spans="1:6" ht="54" x14ac:dyDescent="0.25">
      <c r="A2553" s="62">
        <v>99438</v>
      </c>
      <c r="B2553" s="63" t="s">
        <v>14564</v>
      </c>
      <c r="C2553" s="62" t="s">
        <v>127</v>
      </c>
      <c r="D2553" s="62" t="s">
        <v>12010</v>
      </c>
      <c r="E2553" s="64">
        <v>571.99</v>
      </c>
      <c r="F2553" s="62" t="s">
        <v>12011</v>
      </c>
    </row>
    <row r="2554" spans="1:6" ht="54" x14ac:dyDescent="0.25">
      <c r="A2554" s="62">
        <v>99439</v>
      </c>
      <c r="B2554" s="63" t="s">
        <v>14565</v>
      </c>
      <c r="C2554" s="62" t="s">
        <v>127</v>
      </c>
      <c r="D2554" s="62" t="s">
        <v>12010</v>
      </c>
      <c r="E2554" s="64">
        <v>545.61</v>
      </c>
      <c r="F2554" s="62" t="s">
        <v>12011</v>
      </c>
    </row>
    <row r="2555" spans="1:6" ht="40.5" x14ac:dyDescent="0.25">
      <c r="A2555" s="62">
        <v>102473</v>
      </c>
      <c r="B2555" s="63" t="s">
        <v>14566</v>
      </c>
      <c r="C2555" s="62" t="s">
        <v>127</v>
      </c>
      <c r="D2555" s="62" t="s">
        <v>12010</v>
      </c>
      <c r="E2555" s="64">
        <v>394.63</v>
      </c>
      <c r="F2555" s="62" t="s">
        <v>12011</v>
      </c>
    </row>
    <row r="2556" spans="1:6" ht="40.5" x14ac:dyDescent="0.25">
      <c r="A2556" s="62">
        <v>102474</v>
      </c>
      <c r="B2556" s="63" t="s">
        <v>14567</v>
      </c>
      <c r="C2556" s="62" t="s">
        <v>127</v>
      </c>
      <c r="D2556" s="62" t="s">
        <v>12010</v>
      </c>
      <c r="E2556" s="64">
        <v>424.95</v>
      </c>
      <c r="F2556" s="62" t="s">
        <v>12011</v>
      </c>
    </row>
    <row r="2557" spans="1:6" ht="40.5" x14ac:dyDescent="0.25">
      <c r="A2557" s="62">
        <v>102475</v>
      </c>
      <c r="B2557" s="63" t="s">
        <v>14568</v>
      </c>
      <c r="C2557" s="62" t="s">
        <v>127</v>
      </c>
      <c r="D2557" s="62" t="s">
        <v>12010</v>
      </c>
      <c r="E2557" s="64">
        <v>463.99</v>
      </c>
      <c r="F2557" s="62" t="s">
        <v>12011</v>
      </c>
    </row>
    <row r="2558" spans="1:6" ht="40.5" x14ac:dyDescent="0.25">
      <c r="A2558" s="62">
        <v>102476</v>
      </c>
      <c r="B2558" s="63" t="s">
        <v>14569</v>
      </c>
      <c r="C2558" s="62" t="s">
        <v>127</v>
      </c>
      <c r="D2558" s="62" t="s">
        <v>12010</v>
      </c>
      <c r="E2558" s="64">
        <v>474.06</v>
      </c>
      <c r="F2558" s="62" t="s">
        <v>12011</v>
      </c>
    </row>
    <row r="2559" spans="1:6" ht="40.5" x14ac:dyDescent="0.25">
      <c r="A2559" s="62">
        <v>102477</v>
      </c>
      <c r="B2559" s="63" t="s">
        <v>14570</v>
      </c>
      <c r="C2559" s="62" t="s">
        <v>127</v>
      </c>
      <c r="D2559" s="62" t="s">
        <v>12010</v>
      </c>
      <c r="E2559" s="64">
        <v>504.66</v>
      </c>
      <c r="F2559" s="62" t="s">
        <v>12011</v>
      </c>
    </row>
    <row r="2560" spans="1:6" ht="40.5" x14ac:dyDescent="0.25">
      <c r="A2560" s="62">
        <v>102478</v>
      </c>
      <c r="B2560" s="63" t="s">
        <v>14571</v>
      </c>
      <c r="C2560" s="62" t="s">
        <v>127</v>
      </c>
      <c r="D2560" s="62" t="s">
        <v>12010</v>
      </c>
      <c r="E2560" s="64">
        <v>543.17999999999995</v>
      </c>
      <c r="F2560" s="62" t="s">
        <v>12011</v>
      </c>
    </row>
    <row r="2561" spans="1:6" ht="40.5" x14ac:dyDescent="0.25">
      <c r="A2561" s="62">
        <v>102479</v>
      </c>
      <c r="B2561" s="63" t="s">
        <v>14572</v>
      </c>
      <c r="C2561" s="62" t="s">
        <v>127</v>
      </c>
      <c r="D2561" s="62" t="s">
        <v>12010</v>
      </c>
      <c r="E2561" s="64">
        <v>389.64</v>
      </c>
      <c r="F2561" s="62" t="s">
        <v>12011</v>
      </c>
    </row>
    <row r="2562" spans="1:6" ht="40.5" x14ac:dyDescent="0.25">
      <c r="A2562" s="62">
        <v>102480</v>
      </c>
      <c r="B2562" s="63" t="s">
        <v>14573</v>
      </c>
      <c r="C2562" s="62" t="s">
        <v>127</v>
      </c>
      <c r="D2562" s="62" t="s">
        <v>12010</v>
      </c>
      <c r="E2562" s="64">
        <v>416.97</v>
      </c>
      <c r="F2562" s="62" t="s">
        <v>12011</v>
      </c>
    </row>
    <row r="2563" spans="1:6" ht="40.5" x14ac:dyDescent="0.25">
      <c r="A2563" s="62">
        <v>102481</v>
      </c>
      <c r="B2563" s="63" t="s">
        <v>14574</v>
      </c>
      <c r="C2563" s="62" t="s">
        <v>127</v>
      </c>
      <c r="D2563" s="62" t="s">
        <v>12010</v>
      </c>
      <c r="E2563" s="64">
        <v>448.27</v>
      </c>
      <c r="F2563" s="62" t="s">
        <v>12011</v>
      </c>
    </row>
    <row r="2564" spans="1:6" ht="40.5" x14ac:dyDescent="0.25">
      <c r="A2564" s="62">
        <v>102482</v>
      </c>
      <c r="B2564" s="63" t="s">
        <v>14575</v>
      </c>
      <c r="C2564" s="62" t="s">
        <v>127</v>
      </c>
      <c r="D2564" s="62" t="s">
        <v>12010</v>
      </c>
      <c r="E2564" s="64">
        <v>469.13</v>
      </c>
      <c r="F2564" s="62" t="s">
        <v>12011</v>
      </c>
    </row>
    <row r="2565" spans="1:6" ht="40.5" x14ac:dyDescent="0.25">
      <c r="A2565" s="62">
        <v>102483</v>
      </c>
      <c r="B2565" s="63" t="s">
        <v>14576</v>
      </c>
      <c r="C2565" s="62" t="s">
        <v>127</v>
      </c>
      <c r="D2565" s="62" t="s">
        <v>12010</v>
      </c>
      <c r="E2565" s="64">
        <v>494.4</v>
      </c>
      <c r="F2565" s="62" t="s">
        <v>12011</v>
      </c>
    </row>
    <row r="2566" spans="1:6" ht="40.5" x14ac:dyDescent="0.25">
      <c r="A2566" s="62">
        <v>102484</v>
      </c>
      <c r="B2566" s="63" t="s">
        <v>14577</v>
      </c>
      <c r="C2566" s="62" t="s">
        <v>127</v>
      </c>
      <c r="D2566" s="62" t="s">
        <v>12010</v>
      </c>
      <c r="E2566" s="64">
        <v>540.53</v>
      </c>
      <c r="F2566" s="62" t="s">
        <v>12011</v>
      </c>
    </row>
    <row r="2567" spans="1:6" ht="40.5" x14ac:dyDescent="0.25">
      <c r="A2567" s="62">
        <v>102485</v>
      </c>
      <c r="B2567" s="63" t="s">
        <v>14578</v>
      </c>
      <c r="C2567" s="62" t="s">
        <v>127</v>
      </c>
      <c r="D2567" s="62" t="s">
        <v>12010</v>
      </c>
      <c r="E2567" s="64">
        <v>457.01</v>
      </c>
      <c r="F2567" s="62" t="s">
        <v>12011</v>
      </c>
    </row>
    <row r="2568" spans="1:6" ht="40.5" x14ac:dyDescent="0.25">
      <c r="A2568" s="62">
        <v>102486</v>
      </c>
      <c r="B2568" s="63" t="s">
        <v>14579</v>
      </c>
      <c r="C2568" s="62" t="s">
        <v>127</v>
      </c>
      <c r="D2568" s="62" t="s">
        <v>12010</v>
      </c>
      <c r="E2568" s="64">
        <v>482.46</v>
      </c>
      <c r="F2568" s="62" t="s">
        <v>12011</v>
      </c>
    </row>
    <row r="2569" spans="1:6" ht="27" x14ac:dyDescent="0.25">
      <c r="A2569" s="62">
        <v>102487</v>
      </c>
      <c r="B2569" s="63" t="s">
        <v>14580</v>
      </c>
      <c r="C2569" s="62" t="s">
        <v>127</v>
      </c>
      <c r="D2569" s="62" t="s">
        <v>12010</v>
      </c>
      <c r="E2569" s="64">
        <v>488.74</v>
      </c>
      <c r="F2569" s="62" t="s">
        <v>12011</v>
      </c>
    </row>
    <row r="2570" spans="1:6" ht="54" x14ac:dyDescent="0.25">
      <c r="A2570" s="62">
        <v>103183</v>
      </c>
      <c r="B2570" s="63" t="s">
        <v>14581</v>
      </c>
      <c r="C2570" s="62" t="s">
        <v>127</v>
      </c>
      <c r="D2570" s="62" t="s">
        <v>12010</v>
      </c>
      <c r="E2570" s="64">
        <v>588.25</v>
      </c>
      <c r="F2570" s="62" t="s">
        <v>12011</v>
      </c>
    </row>
    <row r="2571" spans="1:6" ht="54" x14ac:dyDescent="0.25">
      <c r="A2571" s="62">
        <v>103184</v>
      </c>
      <c r="B2571" s="63" t="s">
        <v>14582</v>
      </c>
      <c r="C2571" s="62" t="s">
        <v>127</v>
      </c>
      <c r="D2571" s="62" t="s">
        <v>12010</v>
      </c>
      <c r="E2571" s="64">
        <v>545.35</v>
      </c>
      <c r="F2571" s="62" t="s">
        <v>12011</v>
      </c>
    </row>
    <row r="2572" spans="1:6" ht="27" x14ac:dyDescent="0.25">
      <c r="A2572" s="62">
        <v>103669</v>
      </c>
      <c r="B2572" s="63" t="s">
        <v>14583</v>
      </c>
      <c r="C2572" s="62" t="s">
        <v>127</v>
      </c>
      <c r="D2572" s="62" t="s">
        <v>12010</v>
      </c>
      <c r="E2572" s="64">
        <v>827.7</v>
      </c>
      <c r="F2572" s="62" t="s">
        <v>12011</v>
      </c>
    </row>
    <row r="2573" spans="1:6" ht="27" x14ac:dyDescent="0.25">
      <c r="A2573" s="62">
        <v>103670</v>
      </c>
      <c r="B2573" s="63" t="s">
        <v>14584</v>
      </c>
      <c r="C2573" s="62" t="s">
        <v>127</v>
      </c>
      <c r="D2573" s="62" t="s">
        <v>12010</v>
      </c>
      <c r="E2573" s="64">
        <v>306.25</v>
      </c>
      <c r="F2573" s="62" t="s">
        <v>12011</v>
      </c>
    </row>
    <row r="2574" spans="1:6" ht="27" x14ac:dyDescent="0.25">
      <c r="A2574" s="62">
        <v>103671</v>
      </c>
      <c r="B2574" s="63" t="s">
        <v>14585</v>
      </c>
      <c r="C2574" s="62" t="s">
        <v>127</v>
      </c>
      <c r="D2574" s="62" t="s">
        <v>12010</v>
      </c>
      <c r="E2574" s="64">
        <v>571.09</v>
      </c>
      <c r="F2574" s="62" t="s">
        <v>12011</v>
      </c>
    </row>
    <row r="2575" spans="1:6" ht="27" x14ac:dyDescent="0.25">
      <c r="A2575" s="62">
        <v>103672</v>
      </c>
      <c r="B2575" s="63" t="s">
        <v>14586</v>
      </c>
      <c r="C2575" s="62" t="s">
        <v>127</v>
      </c>
      <c r="D2575" s="62" t="s">
        <v>12010</v>
      </c>
      <c r="E2575" s="64">
        <v>535.05999999999995</v>
      </c>
      <c r="F2575" s="62" t="s">
        <v>12011</v>
      </c>
    </row>
    <row r="2576" spans="1:6" ht="27" x14ac:dyDescent="0.25">
      <c r="A2576" s="62">
        <v>103673</v>
      </c>
      <c r="B2576" s="63" t="s">
        <v>14587</v>
      </c>
      <c r="C2576" s="62" t="s">
        <v>127</v>
      </c>
      <c r="D2576" s="62" t="s">
        <v>12010</v>
      </c>
      <c r="E2576" s="64">
        <v>43.62</v>
      </c>
      <c r="F2576" s="62" t="s">
        <v>12011</v>
      </c>
    </row>
    <row r="2577" spans="1:6" ht="40.5" x14ac:dyDescent="0.25">
      <c r="A2577" s="62">
        <v>103674</v>
      </c>
      <c r="B2577" s="63" t="s">
        <v>14588</v>
      </c>
      <c r="C2577" s="62" t="s">
        <v>127</v>
      </c>
      <c r="D2577" s="62" t="s">
        <v>12010</v>
      </c>
      <c r="E2577" s="64">
        <v>554.69000000000005</v>
      </c>
      <c r="F2577" s="62" t="s">
        <v>12011</v>
      </c>
    </row>
    <row r="2578" spans="1:6" ht="40.5" x14ac:dyDescent="0.25">
      <c r="A2578" s="62">
        <v>103675</v>
      </c>
      <c r="B2578" s="63" t="s">
        <v>14589</v>
      </c>
      <c r="C2578" s="62" t="s">
        <v>127</v>
      </c>
      <c r="D2578" s="62" t="s">
        <v>12010</v>
      </c>
      <c r="E2578" s="64">
        <v>534.53</v>
      </c>
      <c r="F2578" s="62" t="s">
        <v>12011</v>
      </c>
    </row>
    <row r="2579" spans="1:6" ht="54" x14ac:dyDescent="0.25">
      <c r="A2579" s="62">
        <v>103676</v>
      </c>
      <c r="B2579" s="63" t="s">
        <v>14590</v>
      </c>
      <c r="C2579" s="62" t="s">
        <v>127</v>
      </c>
      <c r="D2579" s="62" t="s">
        <v>12010</v>
      </c>
      <c r="E2579" s="64">
        <v>888.98</v>
      </c>
      <c r="F2579" s="62" t="s">
        <v>12011</v>
      </c>
    </row>
    <row r="2580" spans="1:6" ht="54" x14ac:dyDescent="0.25">
      <c r="A2580" s="62">
        <v>103677</v>
      </c>
      <c r="B2580" s="63" t="s">
        <v>14591</v>
      </c>
      <c r="C2580" s="62" t="s">
        <v>127</v>
      </c>
      <c r="D2580" s="62" t="s">
        <v>12010</v>
      </c>
      <c r="E2580" s="64">
        <v>711.99</v>
      </c>
      <c r="F2580" s="62" t="s">
        <v>12011</v>
      </c>
    </row>
    <row r="2581" spans="1:6" ht="54" x14ac:dyDescent="0.25">
      <c r="A2581" s="62">
        <v>103678</v>
      </c>
      <c r="B2581" s="63" t="s">
        <v>14592</v>
      </c>
      <c r="C2581" s="62" t="s">
        <v>127</v>
      </c>
      <c r="D2581" s="62" t="s">
        <v>12010</v>
      </c>
      <c r="E2581" s="64">
        <v>790.69</v>
      </c>
      <c r="F2581" s="62" t="s">
        <v>12011</v>
      </c>
    </row>
    <row r="2582" spans="1:6" ht="54" x14ac:dyDescent="0.25">
      <c r="A2582" s="62">
        <v>103679</v>
      </c>
      <c r="B2582" s="63" t="s">
        <v>14593</v>
      </c>
      <c r="C2582" s="62" t="s">
        <v>127</v>
      </c>
      <c r="D2582" s="62" t="s">
        <v>12010</v>
      </c>
      <c r="E2582" s="64">
        <v>668.44</v>
      </c>
      <c r="F2582" s="62" t="s">
        <v>12011</v>
      </c>
    </row>
    <row r="2583" spans="1:6" ht="54" x14ac:dyDescent="0.25">
      <c r="A2583" s="62">
        <v>103680</v>
      </c>
      <c r="B2583" s="63" t="s">
        <v>14594</v>
      </c>
      <c r="C2583" s="62" t="s">
        <v>127</v>
      </c>
      <c r="D2583" s="62" t="s">
        <v>12010</v>
      </c>
      <c r="E2583" s="64">
        <v>711.82</v>
      </c>
      <c r="F2583" s="62" t="s">
        <v>12011</v>
      </c>
    </row>
    <row r="2584" spans="1:6" ht="54" x14ac:dyDescent="0.25">
      <c r="A2584" s="62">
        <v>103681</v>
      </c>
      <c r="B2584" s="63" t="s">
        <v>14595</v>
      </c>
      <c r="C2584" s="62" t="s">
        <v>127</v>
      </c>
      <c r="D2584" s="62" t="s">
        <v>12010</v>
      </c>
      <c r="E2584" s="64">
        <v>596.46</v>
      </c>
      <c r="F2584" s="62" t="s">
        <v>12011</v>
      </c>
    </row>
    <row r="2585" spans="1:6" ht="40.5" x14ac:dyDescent="0.25">
      <c r="A2585" s="62">
        <v>103682</v>
      </c>
      <c r="B2585" s="63" t="s">
        <v>14596</v>
      </c>
      <c r="C2585" s="62" t="s">
        <v>127</v>
      </c>
      <c r="D2585" s="62" t="s">
        <v>12010</v>
      </c>
      <c r="E2585" s="64">
        <v>847.17</v>
      </c>
      <c r="F2585" s="62" t="s">
        <v>12011</v>
      </c>
    </row>
    <row r="2586" spans="1:6" ht="40.5" x14ac:dyDescent="0.25">
      <c r="A2586" s="62">
        <v>103683</v>
      </c>
      <c r="B2586" s="63" t="s">
        <v>14597</v>
      </c>
      <c r="C2586" s="62" t="s">
        <v>127</v>
      </c>
      <c r="D2586" s="62" t="s">
        <v>12010</v>
      </c>
      <c r="E2586" s="65">
        <v>1145.33</v>
      </c>
      <c r="F2586" s="62" t="s">
        <v>12011</v>
      </c>
    </row>
    <row r="2587" spans="1:6" ht="27" x14ac:dyDescent="0.25">
      <c r="A2587" s="62">
        <v>103684</v>
      </c>
      <c r="B2587" s="63" t="s">
        <v>14598</v>
      </c>
      <c r="C2587" s="62" t="s">
        <v>127</v>
      </c>
      <c r="D2587" s="62" t="s">
        <v>12010</v>
      </c>
      <c r="E2587" s="64">
        <v>552.12</v>
      </c>
      <c r="F2587" s="62" t="s">
        <v>12011</v>
      </c>
    </row>
    <row r="2588" spans="1:6" ht="27" x14ac:dyDescent="0.25">
      <c r="A2588" s="62">
        <v>103685</v>
      </c>
      <c r="B2588" s="63" t="s">
        <v>14599</v>
      </c>
      <c r="C2588" s="62" t="s">
        <v>127</v>
      </c>
      <c r="D2588" s="62" t="s">
        <v>12010</v>
      </c>
      <c r="E2588" s="64">
        <v>539.16</v>
      </c>
      <c r="F2588" s="62" t="s">
        <v>12011</v>
      </c>
    </row>
    <row r="2589" spans="1:6" ht="27" x14ac:dyDescent="0.25">
      <c r="A2589" s="62">
        <v>103686</v>
      </c>
      <c r="B2589" s="63" t="s">
        <v>14600</v>
      </c>
      <c r="C2589" s="62" t="s">
        <v>127</v>
      </c>
      <c r="D2589" s="62" t="s">
        <v>12010</v>
      </c>
      <c r="E2589" s="64">
        <v>597.57000000000005</v>
      </c>
      <c r="F2589" s="62" t="s">
        <v>12011</v>
      </c>
    </row>
    <row r="2590" spans="1:6" ht="40.5" x14ac:dyDescent="0.25">
      <c r="A2590" s="62">
        <v>103687</v>
      </c>
      <c r="B2590" s="63" t="s">
        <v>14601</v>
      </c>
      <c r="C2590" s="62" t="s">
        <v>127</v>
      </c>
      <c r="D2590" s="62" t="s">
        <v>12010</v>
      </c>
      <c r="E2590" s="64">
        <v>956.37</v>
      </c>
      <c r="F2590" s="62" t="s">
        <v>12011</v>
      </c>
    </row>
    <row r="2591" spans="1:6" ht="40.5" x14ac:dyDescent="0.25">
      <c r="A2591" s="62">
        <v>103688</v>
      </c>
      <c r="B2591" s="63" t="s">
        <v>14602</v>
      </c>
      <c r="C2591" s="62" t="s">
        <v>127</v>
      </c>
      <c r="D2591" s="62" t="s">
        <v>12010</v>
      </c>
      <c r="E2591" s="64">
        <v>704.74</v>
      </c>
      <c r="F2591" s="62" t="s">
        <v>12011</v>
      </c>
    </row>
    <row r="2592" spans="1:6" ht="40.5" x14ac:dyDescent="0.25">
      <c r="A2592" s="62">
        <v>101963</v>
      </c>
      <c r="B2592" s="63" t="s">
        <v>14603</v>
      </c>
      <c r="C2592" s="62" t="s">
        <v>238</v>
      </c>
      <c r="D2592" s="62" t="s">
        <v>12010</v>
      </c>
      <c r="E2592" s="64">
        <v>184.2</v>
      </c>
      <c r="F2592" s="62" t="s">
        <v>12011</v>
      </c>
    </row>
    <row r="2593" spans="1:6" ht="40.5" x14ac:dyDescent="0.25">
      <c r="A2593" s="62">
        <v>101964</v>
      </c>
      <c r="B2593" s="63" t="s">
        <v>14604</v>
      </c>
      <c r="C2593" s="62" t="s">
        <v>238</v>
      </c>
      <c r="D2593" s="62" t="s">
        <v>12010</v>
      </c>
      <c r="E2593" s="64">
        <v>172.25</v>
      </c>
      <c r="F2593" s="62" t="s">
        <v>12011</v>
      </c>
    </row>
    <row r="2594" spans="1:6" ht="40.5" x14ac:dyDescent="0.25">
      <c r="A2594" s="62">
        <v>101165</v>
      </c>
      <c r="B2594" s="63" t="s">
        <v>14605</v>
      </c>
      <c r="C2594" s="62" t="s">
        <v>127</v>
      </c>
      <c r="D2594" s="62" t="s">
        <v>12010</v>
      </c>
      <c r="E2594" s="64">
        <v>848.1</v>
      </c>
      <c r="F2594" s="62" t="s">
        <v>12011</v>
      </c>
    </row>
    <row r="2595" spans="1:6" ht="40.5" x14ac:dyDescent="0.25">
      <c r="A2595" s="62">
        <v>101166</v>
      </c>
      <c r="B2595" s="63" t="s">
        <v>14606</v>
      </c>
      <c r="C2595" s="62" t="s">
        <v>127</v>
      </c>
      <c r="D2595" s="62" t="s">
        <v>12010</v>
      </c>
      <c r="E2595" s="64">
        <v>630.98</v>
      </c>
      <c r="F2595" s="62" t="s">
        <v>12011</v>
      </c>
    </row>
    <row r="2596" spans="1:6" ht="40.5" x14ac:dyDescent="0.25">
      <c r="A2596" s="62">
        <v>98575</v>
      </c>
      <c r="B2596" s="63" t="s">
        <v>14607</v>
      </c>
      <c r="C2596" s="62" t="s">
        <v>74</v>
      </c>
      <c r="D2596" s="62" t="s">
        <v>12010</v>
      </c>
      <c r="E2596" s="64">
        <v>105.35</v>
      </c>
      <c r="F2596" s="62" t="s">
        <v>12011</v>
      </c>
    </row>
    <row r="2597" spans="1:6" ht="27" x14ac:dyDescent="0.25">
      <c r="A2597" s="62">
        <v>98576</v>
      </c>
      <c r="B2597" s="63" t="s">
        <v>14608</v>
      </c>
      <c r="C2597" s="62" t="s">
        <v>74</v>
      </c>
      <c r="D2597" s="62" t="s">
        <v>12010</v>
      </c>
      <c r="E2597" s="64">
        <v>22.12</v>
      </c>
      <c r="F2597" s="62" t="s">
        <v>12011</v>
      </c>
    </row>
    <row r="2598" spans="1:6" ht="27" x14ac:dyDescent="0.25">
      <c r="A2598" s="62">
        <v>98577</v>
      </c>
      <c r="B2598" s="63" t="s">
        <v>14609</v>
      </c>
      <c r="C2598" s="62" t="s">
        <v>74</v>
      </c>
      <c r="D2598" s="62" t="s">
        <v>12010</v>
      </c>
      <c r="E2598" s="64">
        <v>47.83</v>
      </c>
      <c r="F2598" s="62" t="s">
        <v>12011</v>
      </c>
    </row>
    <row r="2599" spans="1:6" ht="27" x14ac:dyDescent="0.25">
      <c r="A2599" s="62">
        <v>93182</v>
      </c>
      <c r="B2599" s="63" t="s">
        <v>14610</v>
      </c>
      <c r="C2599" s="62" t="s">
        <v>74</v>
      </c>
      <c r="D2599" s="62" t="s">
        <v>12010</v>
      </c>
      <c r="E2599" s="64">
        <v>49.67</v>
      </c>
      <c r="F2599" s="62" t="s">
        <v>12011</v>
      </c>
    </row>
    <row r="2600" spans="1:6" ht="27" x14ac:dyDescent="0.25">
      <c r="A2600" s="62">
        <v>93183</v>
      </c>
      <c r="B2600" s="63" t="s">
        <v>14611</v>
      </c>
      <c r="C2600" s="62" t="s">
        <v>74</v>
      </c>
      <c r="D2600" s="62" t="s">
        <v>12010</v>
      </c>
      <c r="E2600" s="64">
        <v>63.24</v>
      </c>
      <c r="F2600" s="62" t="s">
        <v>12011</v>
      </c>
    </row>
    <row r="2601" spans="1:6" ht="27" x14ac:dyDescent="0.25">
      <c r="A2601" s="62">
        <v>93184</v>
      </c>
      <c r="B2601" s="63" t="s">
        <v>14612</v>
      </c>
      <c r="C2601" s="62" t="s">
        <v>74</v>
      </c>
      <c r="D2601" s="62" t="s">
        <v>12010</v>
      </c>
      <c r="E2601" s="64">
        <v>37.03</v>
      </c>
      <c r="F2601" s="62" t="s">
        <v>12011</v>
      </c>
    </row>
    <row r="2602" spans="1:6" ht="27" x14ac:dyDescent="0.25">
      <c r="A2602" s="62">
        <v>93185</v>
      </c>
      <c r="B2602" s="63" t="s">
        <v>14613</v>
      </c>
      <c r="C2602" s="62" t="s">
        <v>74</v>
      </c>
      <c r="D2602" s="62" t="s">
        <v>12010</v>
      </c>
      <c r="E2602" s="64">
        <v>62.25</v>
      </c>
      <c r="F2602" s="62" t="s">
        <v>12011</v>
      </c>
    </row>
    <row r="2603" spans="1:6" ht="27" x14ac:dyDescent="0.25">
      <c r="A2603" s="62">
        <v>93186</v>
      </c>
      <c r="B2603" s="63" t="s">
        <v>14614</v>
      </c>
      <c r="C2603" s="62" t="s">
        <v>74</v>
      </c>
      <c r="D2603" s="62" t="s">
        <v>12010</v>
      </c>
      <c r="E2603" s="64">
        <v>93.97</v>
      </c>
      <c r="F2603" s="62" t="s">
        <v>12011</v>
      </c>
    </row>
    <row r="2604" spans="1:6" ht="27" x14ac:dyDescent="0.25">
      <c r="A2604" s="62">
        <v>93187</v>
      </c>
      <c r="B2604" s="63" t="s">
        <v>14615</v>
      </c>
      <c r="C2604" s="62" t="s">
        <v>74</v>
      </c>
      <c r="D2604" s="62" t="s">
        <v>12010</v>
      </c>
      <c r="E2604" s="64">
        <v>107.1</v>
      </c>
      <c r="F2604" s="62" t="s">
        <v>12011</v>
      </c>
    </row>
    <row r="2605" spans="1:6" ht="27" x14ac:dyDescent="0.25">
      <c r="A2605" s="62">
        <v>93188</v>
      </c>
      <c r="B2605" s="63" t="s">
        <v>14616</v>
      </c>
      <c r="C2605" s="62" t="s">
        <v>74</v>
      </c>
      <c r="D2605" s="62" t="s">
        <v>12010</v>
      </c>
      <c r="E2605" s="64">
        <v>87.48</v>
      </c>
      <c r="F2605" s="62" t="s">
        <v>12011</v>
      </c>
    </row>
    <row r="2606" spans="1:6" ht="27" x14ac:dyDescent="0.25">
      <c r="A2606" s="62">
        <v>93189</v>
      </c>
      <c r="B2606" s="63" t="s">
        <v>14617</v>
      </c>
      <c r="C2606" s="62" t="s">
        <v>74</v>
      </c>
      <c r="D2606" s="62" t="s">
        <v>12010</v>
      </c>
      <c r="E2606" s="64">
        <v>107.9</v>
      </c>
      <c r="F2606" s="62" t="s">
        <v>12011</v>
      </c>
    </row>
    <row r="2607" spans="1:6" ht="27" x14ac:dyDescent="0.25">
      <c r="A2607" s="62">
        <v>93190</v>
      </c>
      <c r="B2607" s="63" t="s">
        <v>14618</v>
      </c>
      <c r="C2607" s="62" t="s">
        <v>74</v>
      </c>
      <c r="D2607" s="62" t="s">
        <v>12010</v>
      </c>
      <c r="E2607" s="64">
        <v>43.61</v>
      </c>
      <c r="F2607" s="62" t="s">
        <v>12011</v>
      </c>
    </row>
    <row r="2608" spans="1:6" ht="27" x14ac:dyDescent="0.25">
      <c r="A2608" s="62">
        <v>93191</v>
      </c>
      <c r="B2608" s="63" t="s">
        <v>14619</v>
      </c>
      <c r="C2608" s="62" t="s">
        <v>74</v>
      </c>
      <c r="D2608" s="62" t="s">
        <v>12010</v>
      </c>
      <c r="E2608" s="64">
        <v>45.79</v>
      </c>
      <c r="F2608" s="62" t="s">
        <v>12011</v>
      </c>
    </row>
    <row r="2609" spans="1:6" ht="27" x14ac:dyDescent="0.25">
      <c r="A2609" s="62">
        <v>93192</v>
      </c>
      <c r="B2609" s="63" t="s">
        <v>14620</v>
      </c>
      <c r="C2609" s="62" t="s">
        <v>74</v>
      </c>
      <c r="D2609" s="62" t="s">
        <v>12010</v>
      </c>
      <c r="E2609" s="64">
        <v>48.14</v>
      </c>
      <c r="F2609" s="62" t="s">
        <v>12011</v>
      </c>
    </row>
    <row r="2610" spans="1:6" ht="27" x14ac:dyDescent="0.25">
      <c r="A2610" s="62">
        <v>93193</v>
      </c>
      <c r="B2610" s="63" t="s">
        <v>14621</v>
      </c>
      <c r="C2610" s="62" t="s">
        <v>74</v>
      </c>
      <c r="D2610" s="62" t="s">
        <v>12010</v>
      </c>
      <c r="E2610" s="64">
        <v>46.74</v>
      </c>
      <c r="F2610" s="62" t="s">
        <v>12011</v>
      </c>
    </row>
    <row r="2611" spans="1:6" ht="27" x14ac:dyDescent="0.25">
      <c r="A2611" s="62">
        <v>93194</v>
      </c>
      <c r="B2611" s="63" t="s">
        <v>14622</v>
      </c>
      <c r="C2611" s="62" t="s">
        <v>74</v>
      </c>
      <c r="D2611" s="62" t="s">
        <v>12010</v>
      </c>
      <c r="E2611" s="64">
        <v>48.58</v>
      </c>
      <c r="F2611" s="62" t="s">
        <v>12011</v>
      </c>
    </row>
    <row r="2612" spans="1:6" ht="27" x14ac:dyDescent="0.25">
      <c r="A2612" s="62">
        <v>93195</v>
      </c>
      <c r="B2612" s="63" t="s">
        <v>14623</v>
      </c>
      <c r="C2612" s="62" t="s">
        <v>74</v>
      </c>
      <c r="D2612" s="62" t="s">
        <v>12010</v>
      </c>
      <c r="E2612" s="64">
        <v>58.88</v>
      </c>
      <c r="F2612" s="62" t="s">
        <v>12011</v>
      </c>
    </row>
    <row r="2613" spans="1:6" ht="27" x14ac:dyDescent="0.25">
      <c r="A2613" s="62">
        <v>93196</v>
      </c>
      <c r="B2613" s="63" t="s">
        <v>14624</v>
      </c>
      <c r="C2613" s="62" t="s">
        <v>74</v>
      </c>
      <c r="D2613" s="62" t="s">
        <v>12010</v>
      </c>
      <c r="E2613" s="64">
        <v>91.34</v>
      </c>
      <c r="F2613" s="62" t="s">
        <v>12011</v>
      </c>
    </row>
    <row r="2614" spans="1:6" ht="27" x14ac:dyDescent="0.25">
      <c r="A2614" s="62">
        <v>93197</v>
      </c>
      <c r="B2614" s="63" t="s">
        <v>14625</v>
      </c>
      <c r="C2614" s="62" t="s">
        <v>74</v>
      </c>
      <c r="D2614" s="62" t="s">
        <v>12010</v>
      </c>
      <c r="E2614" s="64">
        <v>101.82</v>
      </c>
      <c r="F2614" s="62" t="s">
        <v>12011</v>
      </c>
    </row>
    <row r="2615" spans="1:6" ht="27" x14ac:dyDescent="0.25">
      <c r="A2615" s="62">
        <v>93198</v>
      </c>
      <c r="B2615" s="63" t="s">
        <v>14626</v>
      </c>
      <c r="C2615" s="62" t="s">
        <v>74</v>
      </c>
      <c r="D2615" s="62" t="s">
        <v>12010</v>
      </c>
      <c r="E2615" s="64">
        <v>37.35</v>
      </c>
      <c r="F2615" s="62" t="s">
        <v>12011</v>
      </c>
    </row>
    <row r="2616" spans="1:6" ht="40.5" x14ac:dyDescent="0.25">
      <c r="A2616" s="62">
        <v>93199</v>
      </c>
      <c r="B2616" s="63" t="s">
        <v>14627</v>
      </c>
      <c r="C2616" s="62" t="s">
        <v>74</v>
      </c>
      <c r="D2616" s="62" t="s">
        <v>12010</v>
      </c>
      <c r="E2616" s="64">
        <v>36.729999999999997</v>
      </c>
      <c r="F2616" s="62" t="s">
        <v>12011</v>
      </c>
    </row>
    <row r="2617" spans="1:6" ht="27" x14ac:dyDescent="0.25">
      <c r="A2617" s="62">
        <v>93200</v>
      </c>
      <c r="B2617" s="63" t="s">
        <v>14628</v>
      </c>
      <c r="C2617" s="62" t="s">
        <v>74</v>
      </c>
      <c r="D2617" s="62" t="s">
        <v>12010</v>
      </c>
      <c r="E2617" s="64">
        <v>2.7</v>
      </c>
      <c r="F2617" s="62" t="s">
        <v>12011</v>
      </c>
    </row>
    <row r="2618" spans="1:6" ht="27" x14ac:dyDescent="0.25">
      <c r="A2618" s="62">
        <v>93201</v>
      </c>
      <c r="B2618" s="63" t="s">
        <v>14629</v>
      </c>
      <c r="C2618" s="62" t="s">
        <v>74</v>
      </c>
      <c r="D2618" s="62" t="s">
        <v>12010</v>
      </c>
      <c r="E2618" s="64">
        <v>6.07</v>
      </c>
      <c r="F2618" s="62" t="s">
        <v>12011</v>
      </c>
    </row>
    <row r="2619" spans="1:6" ht="27" x14ac:dyDescent="0.25">
      <c r="A2619" s="62">
        <v>93202</v>
      </c>
      <c r="B2619" s="63" t="s">
        <v>14630</v>
      </c>
      <c r="C2619" s="62" t="s">
        <v>74</v>
      </c>
      <c r="D2619" s="62" t="s">
        <v>12010</v>
      </c>
      <c r="E2619" s="64">
        <v>25.85</v>
      </c>
      <c r="F2619" s="62" t="s">
        <v>12011</v>
      </c>
    </row>
    <row r="2620" spans="1:6" ht="27" x14ac:dyDescent="0.25">
      <c r="A2620" s="62">
        <v>93203</v>
      </c>
      <c r="B2620" s="63" t="s">
        <v>14631</v>
      </c>
      <c r="C2620" s="62" t="s">
        <v>74</v>
      </c>
      <c r="D2620" s="62" t="s">
        <v>12379</v>
      </c>
      <c r="E2620" s="64">
        <v>15.09</v>
      </c>
      <c r="F2620" s="62" t="s">
        <v>12011</v>
      </c>
    </row>
    <row r="2621" spans="1:6" ht="27" x14ac:dyDescent="0.25">
      <c r="A2621" s="62">
        <v>93204</v>
      </c>
      <c r="B2621" s="63" t="s">
        <v>14632</v>
      </c>
      <c r="C2621" s="62" t="s">
        <v>74</v>
      </c>
      <c r="D2621" s="62" t="s">
        <v>12010</v>
      </c>
      <c r="E2621" s="64">
        <v>66.349999999999994</v>
      </c>
      <c r="F2621" s="62" t="s">
        <v>12011</v>
      </c>
    </row>
    <row r="2622" spans="1:6" ht="27" x14ac:dyDescent="0.25">
      <c r="A2622" s="62">
        <v>93205</v>
      </c>
      <c r="B2622" s="63" t="s">
        <v>14633</v>
      </c>
      <c r="C2622" s="62" t="s">
        <v>74</v>
      </c>
      <c r="D2622" s="62" t="s">
        <v>12010</v>
      </c>
      <c r="E2622" s="64">
        <v>36.67</v>
      </c>
      <c r="F2622" s="62" t="s">
        <v>12011</v>
      </c>
    </row>
    <row r="2623" spans="1:6" ht="40.5" x14ac:dyDescent="0.25">
      <c r="A2623" s="62">
        <v>95952</v>
      </c>
      <c r="B2623" s="63" t="s">
        <v>14634</v>
      </c>
      <c r="C2623" s="62" t="s">
        <v>127</v>
      </c>
      <c r="D2623" s="62" t="s">
        <v>12010</v>
      </c>
      <c r="E2623" s="65">
        <v>2272.9299999999998</v>
      </c>
      <c r="F2623" s="62" t="s">
        <v>12011</v>
      </c>
    </row>
    <row r="2624" spans="1:6" ht="40.5" x14ac:dyDescent="0.25">
      <c r="A2624" s="62">
        <v>95953</v>
      </c>
      <c r="B2624" s="63" t="s">
        <v>14635</v>
      </c>
      <c r="C2624" s="62" t="s">
        <v>127</v>
      </c>
      <c r="D2624" s="62" t="s">
        <v>12010</v>
      </c>
      <c r="E2624" s="65">
        <v>3769.78</v>
      </c>
      <c r="F2624" s="62" t="s">
        <v>12011</v>
      </c>
    </row>
    <row r="2625" spans="1:6" ht="54" x14ac:dyDescent="0.25">
      <c r="A2625" s="62">
        <v>95954</v>
      </c>
      <c r="B2625" s="63" t="s">
        <v>14636</v>
      </c>
      <c r="C2625" s="62" t="s">
        <v>127</v>
      </c>
      <c r="D2625" s="62" t="s">
        <v>12010</v>
      </c>
      <c r="E2625" s="65">
        <v>2687.85</v>
      </c>
      <c r="F2625" s="62" t="s">
        <v>12011</v>
      </c>
    </row>
    <row r="2626" spans="1:6" ht="40.5" x14ac:dyDescent="0.25">
      <c r="A2626" s="62">
        <v>95955</v>
      </c>
      <c r="B2626" s="63" t="s">
        <v>14637</v>
      </c>
      <c r="C2626" s="62" t="s">
        <v>127</v>
      </c>
      <c r="D2626" s="62" t="s">
        <v>12010</v>
      </c>
      <c r="E2626" s="65">
        <v>3356.96</v>
      </c>
      <c r="F2626" s="62" t="s">
        <v>12011</v>
      </c>
    </row>
    <row r="2627" spans="1:6" ht="40.5" x14ac:dyDescent="0.25">
      <c r="A2627" s="62">
        <v>95956</v>
      </c>
      <c r="B2627" s="63" t="s">
        <v>14638</v>
      </c>
      <c r="C2627" s="62" t="s">
        <v>127</v>
      </c>
      <c r="D2627" s="62" t="s">
        <v>12010</v>
      </c>
      <c r="E2627" s="65">
        <v>2635.73</v>
      </c>
      <c r="F2627" s="62" t="s">
        <v>12011</v>
      </c>
    </row>
    <row r="2628" spans="1:6" ht="40.5" x14ac:dyDescent="0.25">
      <c r="A2628" s="62">
        <v>95957</v>
      </c>
      <c r="B2628" s="63" t="s">
        <v>14639</v>
      </c>
      <c r="C2628" s="62" t="s">
        <v>127</v>
      </c>
      <c r="D2628" s="62" t="s">
        <v>12010</v>
      </c>
      <c r="E2628" s="65">
        <v>3378.7</v>
      </c>
      <c r="F2628" s="62" t="s">
        <v>12011</v>
      </c>
    </row>
    <row r="2629" spans="1:6" ht="27" x14ac:dyDescent="0.25">
      <c r="A2629" s="62">
        <v>95969</v>
      </c>
      <c r="B2629" s="63" t="s">
        <v>14640</v>
      </c>
      <c r="C2629" s="62" t="s">
        <v>127</v>
      </c>
      <c r="D2629" s="62" t="s">
        <v>12010</v>
      </c>
      <c r="E2629" s="65">
        <v>3237.74</v>
      </c>
      <c r="F2629" s="62" t="s">
        <v>12011</v>
      </c>
    </row>
    <row r="2630" spans="1:6" ht="27" x14ac:dyDescent="0.25">
      <c r="A2630" s="62">
        <v>97733</v>
      </c>
      <c r="B2630" s="63" t="s">
        <v>14641</v>
      </c>
      <c r="C2630" s="62" t="s">
        <v>127</v>
      </c>
      <c r="D2630" s="62" t="s">
        <v>12010</v>
      </c>
      <c r="E2630" s="65">
        <v>3415.72</v>
      </c>
      <c r="F2630" s="62" t="s">
        <v>12011</v>
      </c>
    </row>
    <row r="2631" spans="1:6" ht="27" x14ac:dyDescent="0.25">
      <c r="A2631" s="62">
        <v>97734</v>
      </c>
      <c r="B2631" s="63" t="s">
        <v>14642</v>
      </c>
      <c r="C2631" s="62" t="s">
        <v>127</v>
      </c>
      <c r="D2631" s="62" t="s">
        <v>12010</v>
      </c>
      <c r="E2631" s="65">
        <v>2934.47</v>
      </c>
      <c r="F2631" s="62" t="s">
        <v>12011</v>
      </c>
    </row>
    <row r="2632" spans="1:6" ht="27" x14ac:dyDescent="0.25">
      <c r="A2632" s="62">
        <v>97735</v>
      </c>
      <c r="B2632" s="63" t="s">
        <v>14643</v>
      </c>
      <c r="C2632" s="62" t="s">
        <v>127</v>
      </c>
      <c r="D2632" s="62" t="s">
        <v>12010</v>
      </c>
      <c r="E2632" s="65">
        <v>2406.4499999999998</v>
      </c>
      <c r="F2632" s="62" t="s">
        <v>12011</v>
      </c>
    </row>
    <row r="2633" spans="1:6" ht="27" x14ac:dyDescent="0.25">
      <c r="A2633" s="62">
        <v>97736</v>
      </c>
      <c r="B2633" s="63" t="s">
        <v>14644</v>
      </c>
      <c r="C2633" s="62" t="s">
        <v>127</v>
      </c>
      <c r="D2633" s="62" t="s">
        <v>12010</v>
      </c>
      <c r="E2633" s="65">
        <v>1454.57</v>
      </c>
      <c r="F2633" s="62" t="s">
        <v>12011</v>
      </c>
    </row>
    <row r="2634" spans="1:6" ht="27" x14ac:dyDescent="0.25">
      <c r="A2634" s="62">
        <v>97737</v>
      </c>
      <c r="B2634" s="63" t="s">
        <v>14645</v>
      </c>
      <c r="C2634" s="62" t="s">
        <v>127</v>
      </c>
      <c r="D2634" s="62" t="s">
        <v>12010</v>
      </c>
      <c r="E2634" s="65">
        <v>3429.8</v>
      </c>
      <c r="F2634" s="62" t="s">
        <v>12011</v>
      </c>
    </row>
    <row r="2635" spans="1:6" ht="40.5" x14ac:dyDescent="0.25">
      <c r="A2635" s="62">
        <v>97738</v>
      </c>
      <c r="B2635" s="63" t="s">
        <v>14646</v>
      </c>
      <c r="C2635" s="62" t="s">
        <v>127</v>
      </c>
      <c r="D2635" s="62" t="s">
        <v>12010</v>
      </c>
      <c r="E2635" s="65">
        <v>5006.42</v>
      </c>
      <c r="F2635" s="62" t="s">
        <v>12011</v>
      </c>
    </row>
    <row r="2636" spans="1:6" ht="27" x14ac:dyDescent="0.25">
      <c r="A2636" s="62">
        <v>97739</v>
      </c>
      <c r="B2636" s="63" t="s">
        <v>14647</v>
      </c>
      <c r="C2636" s="62" t="s">
        <v>127</v>
      </c>
      <c r="D2636" s="62" t="s">
        <v>12010</v>
      </c>
      <c r="E2636" s="65">
        <v>2835.48</v>
      </c>
      <c r="F2636" s="62" t="s">
        <v>12011</v>
      </c>
    </row>
    <row r="2637" spans="1:6" ht="27" x14ac:dyDescent="0.25">
      <c r="A2637" s="62">
        <v>97740</v>
      </c>
      <c r="B2637" s="63" t="s">
        <v>14648</v>
      </c>
      <c r="C2637" s="62" t="s">
        <v>127</v>
      </c>
      <c r="D2637" s="62" t="s">
        <v>12010</v>
      </c>
      <c r="E2637" s="65">
        <v>2022.88</v>
      </c>
      <c r="F2637" s="62" t="s">
        <v>12011</v>
      </c>
    </row>
    <row r="2638" spans="1:6" ht="27" x14ac:dyDescent="0.25">
      <c r="A2638" s="62">
        <v>98615</v>
      </c>
      <c r="B2638" s="63" t="s">
        <v>14649</v>
      </c>
      <c r="C2638" s="62" t="s">
        <v>238</v>
      </c>
      <c r="D2638" s="62" t="s">
        <v>12010</v>
      </c>
      <c r="E2638" s="64">
        <v>132.63999999999999</v>
      </c>
      <c r="F2638" s="62" t="s">
        <v>12011</v>
      </c>
    </row>
    <row r="2639" spans="1:6" ht="40.5" x14ac:dyDescent="0.25">
      <c r="A2639" s="62">
        <v>98616</v>
      </c>
      <c r="B2639" s="63" t="s">
        <v>14650</v>
      </c>
      <c r="C2639" s="62" t="s">
        <v>238</v>
      </c>
      <c r="D2639" s="62" t="s">
        <v>12010</v>
      </c>
      <c r="E2639" s="64">
        <v>101.2</v>
      </c>
      <c r="F2639" s="62" t="s">
        <v>12011</v>
      </c>
    </row>
    <row r="2640" spans="1:6" ht="27" x14ac:dyDescent="0.25">
      <c r="A2640" s="62">
        <v>98617</v>
      </c>
      <c r="B2640" s="63" t="s">
        <v>14651</v>
      </c>
      <c r="C2640" s="62" t="s">
        <v>238</v>
      </c>
      <c r="D2640" s="62" t="s">
        <v>12010</v>
      </c>
      <c r="E2640" s="64">
        <v>92.63</v>
      </c>
      <c r="F2640" s="62" t="s">
        <v>12011</v>
      </c>
    </row>
    <row r="2641" spans="1:6" ht="27" x14ac:dyDescent="0.25">
      <c r="A2641" s="62">
        <v>98618</v>
      </c>
      <c r="B2641" s="63" t="s">
        <v>14652</v>
      </c>
      <c r="C2641" s="62" t="s">
        <v>238</v>
      </c>
      <c r="D2641" s="62" t="s">
        <v>12010</v>
      </c>
      <c r="E2641" s="64">
        <v>127.63</v>
      </c>
      <c r="F2641" s="62" t="s">
        <v>12011</v>
      </c>
    </row>
    <row r="2642" spans="1:6" ht="40.5" x14ac:dyDescent="0.25">
      <c r="A2642" s="62">
        <v>98619</v>
      </c>
      <c r="B2642" s="63" t="s">
        <v>14653</v>
      </c>
      <c r="C2642" s="62" t="s">
        <v>238</v>
      </c>
      <c r="D2642" s="62" t="s">
        <v>12010</v>
      </c>
      <c r="E2642" s="64">
        <v>114.67</v>
      </c>
      <c r="F2642" s="62" t="s">
        <v>12011</v>
      </c>
    </row>
    <row r="2643" spans="1:6" ht="27" x14ac:dyDescent="0.25">
      <c r="A2643" s="62">
        <v>98620</v>
      </c>
      <c r="B2643" s="63" t="s">
        <v>14654</v>
      </c>
      <c r="C2643" s="62" t="s">
        <v>238</v>
      </c>
      <c r="D2643" s="62" t="s">
        <v>12010</v>
      </c>
      <c r="E2643" s="64">
        <v>108.13</v>
      </c>
      <c r="F2643" s="62" t="s">
        <v>12011</v>
      </c>
    </row>
    <row r="2644" spans="1:6" ht="27" x14ac:dyDescent="0.25">
      <c r="A2644" s="62">
        <v>98621</v>
      </c>
      <c r="B2644" s="63" t="s">
        <v>14655</v>
      </c>
      <c r="C2644" s="62" t="s">
        <v>238</v>
      </c>
      <c r="D2644" s="62" t="s">
        <v>12010</v>
      </c>
      <c r="E2644" s="64">
        <v>142.78</v>
      </c>
      <c r="F2644" s="62" t="s">
        <v>12011</v>
      </c>
    </row>
    <row r="2645" spans="1:6" ht="40.5" x14ac:dyDescent="0.25">
      <c r="A2645" s="62">
        <v>98622</v>
      </c>
      <c r="B2645" s="63" t="s">
        <v>14656</v>
      </c>
      <c r="C2645" s="62" t="s">
        <v>238</v>
      </c>
      <c r="D2645" s="62" t="s">
        <v>12010</v>
      </c>
      <c r="E2645" s="64">
        <v>132.37</v>
      </c>
      <c r="F2645" s="62" t="s">
        <v>12011</v>
      </c>
    </row>
    <row r="2646" spans="1:6" ht="27" x14ac:dyDescent="0.25">
      <c r="A2646" s="62">
        <v>98623</v>
      </c>
      <c r="B2646" s="63" t="s">
        <v>14657</v>
      </c>
      <c r="C2646" s="62" t="s">
        <v>238</v>
      </c>
      <c r="D2646" s="62" t="s">
        <v>12010</v>
      </c>
      <c r="E2646" s="64">
        <v>127.08</v>
      </c>
      <c r="F2646" s="62" t="s">
        <v>12011</v>
      </c>
    </row>
    <row r="2647" spans="1:6" ht="27" x14ac:dyDescent="0.25">
      <c r="A2647" s="62">
        <v>98624</v>
      </c>
      <c r="B2647" s="63" t="s">
        <v>14658</v>
      </c>
      <c r="C2647" s="62" t="s">
        <v>238</v>
      </c>
      <c r="D2647" s="62" t="s">
        <v>12010</v>
      </c>
      <c r="E2647" s="64">
        <v>159.66999999999999</v>
      </c>
      <c r="F2647" s="62" t="s">
        <v>12011</v>
      </c>
    </row>
    <row r="2648" spans="1:6" ht="40.5" x14ac:dyDescent="0.25">
      <c r="A2648" s="62">
        <v>98625</v>
      </c>
      <c r="B2648" s="63" t="s">
        <v>14659</v>
      </c>
      <c r="C2648" s="62" t="s">
        <v>238</v>
      </c>
      <c r="D2648" s="62" t="s">
        <v>12010</v>
      </c>
      <c r="E2648" s="64">
        <v>150.9</v>
      </c>
      <c r="F2648" s="62" t="s">
        <v>12011</v>
      </c>
    </row>
    <row r="2649" spans="1:6" ht="27" x14ac:dyDescent="0.25">
      <c r="A2649" s="62">
        <v>98626</v>
      </c>
      <c r="B2649" s="63" t="s">
        <v>14660</v>
      </c>
      <c r="C2649" s="62" t="s">
        <v>238</v>
      </c>
      <c r="D2649" s="62" t="s">
        <v>12010</v>
      </c>
      <c r="E2649" s="64">
        <v>146.38</v>
      </c>
      <c r="F2649" s="62" t="s">
        <v>12011</v>
      </c>
    </row>
    <row r="2650" spans="1:6" ht="27" x14ac:dyDescent="0.25">
      <c r="A2650" s="62">
        <v>98655</v>
      </c>
      <c r="B2650" s="63" t="s">
        <v>14661</v>
      </c>
      <c r="C2650" s="62" t="s">
        <v>74</v>
      </c>
      <c r="D2650" s="62" t="s">
        <v>12010</v>
      </c>
      <c r="E2650" s="64">
        <v>630.22</v>
      </c>
      <c r="F2650" s="62" t="s">
        <v>12011</v>
      </c>
    </row>
    <row r="2651" spans="1:6" ht="27" x14ac:dyDescent="0.25">
      <c r="A2651" s="62">
        <v>98656</v>
      </c>
      <c r="B2651" s="63" t="s">
        <v>14662</v>
      </c>
      <c r="C2651" s="62" t="s">
        <v>74</v>
      </c>
      <c r="D2651" s="62" t="s">
        <v>12010</v>
      </c>
      <c r="E2651" s="64">
        <v>640.04</v>
      </c>
      <c r="F2651" s="62" t="s">
        <v>12011</v>
      </c>
    </row>
    <row r="2652" spans="1:6" ht="27" x14ac:dyDescent="0.25">
      <c r="A2652" s="62">
        <v>98657</v>
      </c>
      <c r="B2652" s="63" t="s">
        <v>14663</v>
      </c>
      <c r="C2652" s="62" t="s">
        <v>74</v>
      </c>
      <c r="D2652" s="62" t="s">
        <v>12010</v>
      </c>
      <c r="E2652" s="64">
        <v>649.88</v>
      </c>
      <c r="F2652" s="62" t="s">
        <v>12011</v>
      </c>
    </row>
    <row r="2653" spans="1:6" ht="27" x14ac:dyDescent="0.25">
      <c r="A2653" s="62">
        <v>98658</v>
      </c>
      <c r="B2653" s="63" t="s">
        <v>14664</v>
      </c>
      <c r="C2653" s="62" t="s">
        <v>74</v>
      </c>
      <c r="D2653" s="62" t="s">
        <v>12010</v>
      </c>
      <c r="E2653" s="64">
        <v>659.7</v>
      </c>
      <c r="F2653" s="62" t="s">
        <v>12011</v>
      </c>
    </row>
    <row r="2654" spans="1:6" ht="27" x14ac:dyDescent="0.25">
      <c r="A2654" s="62">
        <v>98659</v>
      </c>
      <c r="B2654" s="63" t="s">
        <v>14665</v>
      </c>
      <c r="C2654" s="62" t="s">
        <v>74</v>
      </c>
      <c r="D2654" s="62" t="s">
        <v>12010</v>
      </c>
      <c r="E2654" s="64">
        <v>679.36</v>
      </c>
      <c r="F2654" s="62" t="s">
        <v>12011</v>
      </c>
    </row>
    <row r="2655" spans="1:6" ht="27" x14ac:dyDescent="0.25">
      <c r="A2655" s="62">
        <v>98746</v>
      </c>
      <c r="B2655" s="63" t="s">
        <v>14666</v>
      </c>
      <c r="C2655" s="62" t="s">
        <v>74</v>
      </c>
      <c r="D2655" s="62" t="s">
        <v>12010</v>
      </c>
      <c r="E2655" s="64">
        <v>79.8</v>
      </c>
      <c r="F2655" s="62" t="s">
        <v>12011</v>
      </c>
    </row>
    <row r="2656" spans="1:6" ht="27" x14ac:dyDescent="0.25">
      <c r="A2656" s="62">
        <v>98749</v>
      </c>
      <c r="B2656" s="63" t="s">
        <v>14667</v>
      </c>
      <c r="C2656" s="62" t="s">
        <v>74</v>
      </c>
      <c r="D2656" s="62" t="s">
        <v>12010</v>
      </c>
      <c r="E2656" s="64">
        <v>98.13</v>
      </c>
      <c r="F2656" s="62" t="s">
        <v>12011</v>
      </c>
    </row>
    <row r="2657" spans="1:6" ht="27" x14ac:dyDescent="0.25">
      <c r="A2657" s="62">
        <v>98750</v>
      </c>
      <c r="B2657" s="63" t="s">
        <v>14668</v>
      </c>
      <c r="C2657" s="62" t="s">
        <v>74</v>
      </c>
      <c r="D2657" s="62" t="s">
        <v>12010</v>
      </c>
      <c r="E2657" s="64">
        <v>120.56</v>
      </c>
      <c r="F2657" s="62" t="s">
        <v>12011</v>
      </c>
    </row>
    <row r="2658" spans="1:6" ht="27" x14ac:dyDescent="0.25">
      <c r="A2658" s="62">
        <v>98751</v>
      </c>
      <c r="B2658" s="63" t="s">
        <v>14669</v>
      </c>
      <c r="C2658" s="62" t="s">
        <v>74</v>
      </c>
      <c r="D2658" s="62" t="s">
        <v>12010</v>
      </c>
      <c r="E2658" s="64">
        <v>179.23</v>
      </c>
      <c r="F2658" s="62" t="s">
        <v>12011</v>
      </c>
    </row>
    <row r="2659" spans="1:6" ht="27" x14ac:dyDescent="0.25">
      <c r="A2659" s="62">
        <v>98752</v>
      </c>
      <c r="B2659" s="63" t="s">
        <v>14670</v>
      </c>
      <c r="C2659" s="62" t="s">
        <v>74</v>
      </c>
      <c r="D2659" s="62" t="s">
        <v>12010</v>
      </c>
      <c r="E2659" s="64">
        <v>250.26</v>
      </c>
      <c r="F2659" s="62" t="s">
        <v>12011</v>
      </c>
    </row>
    <row r="2660" spans="1:6" ht="27" x14ac:dyDescent="0.25">
      <c r="A2660" s="62">
        <v>98753</v>
      </c>
      <c r="B2660" s="63" t="s">
        <v>14671</v>
      </c>
      <c r="C2660" s="62" t="s">
        <v>74</v>
      </c>
      <c r="D2660" s="62" t="s">
        <v>12010</v>
      </c>
      <c r="E2660" s="64">
        <v>338.9</v>
      </c>
      <c r="F2660" s="62" t="s">
        <v>12011</v>
      </c>
    </row>
    <row r="2661" spans="1:6" ht="54" x14ac:dyDescent="0.25">
      <c r="A2661" s="62">
        <v>100763</v>
      </c>
      <c r="B2661" s="63" t="s">
        <v>14672</v>
      </c>
      <c r="C2661" s="62" t="s">
        <v>265</v>
      </c>
      <c r="D2661" s="62" t="s">
        <v>12010</v>
      </c>
      <c r="E2661" s="64">
        <v>17.899999999999999</v>
      </c>
      <c r="F2661" s="62" t="s">
        <v>12011</v>
      </c>
    </row>
    <row r="2662" spans="1:6" ht="54" x14ac:dyDescent="0.25">
      <c r="A2662" s="62">
        <v>100764</v>
      </c>
      <c r="B2662" s="63" t="s">
        <v>14673</v>
      </c>
      <c r="C2662" s="62" t="s">
        <v>265</v>
      </c>
      <c r="D2662" s="62" t="s">
        <v>12010</v>
      </c>
      <c r="E2662" s="64">
        <v>17.86</v>
      </c>
      <c r="F2662" s="62" t="s">
        <v>12011</v>
      </c>
    </row>
    <row r="2663" spans="1:6" ht="54" x14ac:dyDescent="0.25">
      <c r="A2663" s="62">
        <v>100765</v>
      </c>
      <c r="B2663" s="63" t="s">
        <v>14674</v>
      </c>
      <c r="C2663" s="62" t="s">
        <v>265</v>
      </c>
      <c r="D2663" s="62" t="s">
        <v>12010</v>
      </c>
      <c r="E2663" s="64">
        <v>17.54</v>
      </c>
      <c r="F2663" s="62" t="s">
        <v>12011</v>
      </c>
    </row>
    <row r="2664" spans="1:6" ht="54" x14ac:dyDescent="0.25">
      <c r="A2664" s="62">
        <v>100766</v>
      </c>
      <c r="B2664" s="63" t="s">
        <v>14675</v>
      </c>
      <c r="C2664" s="62" t="s">
        <v>265</v>
      </c>
      <c r="D2664" s="62" t="s">
        <v>12010</v>
      </c>
      <c r="E2664" s="64">
        <v>17.93</v>
      </c>
      <c r="F2664" s="62" t="s">
        <v>12011</v>
      </c>
    </row>
    <row r="2665" spans="1:6" ht="54" x14ac:dyDescent="0.25">
      <c r="A2665" s="62">
        <v>100767</v>
      </c>
      <c r="B2665" s="63" t="s">
        <v>14676</v>
      </c>
      <c r="C2665" s="62" t="s">
        <v>265</v>
      </c>
      <c r="D2665" s="62" t="s">
        <v>12010</v>
      </c>
      <c r="E2665" s="64">
        <v>17.98</v>
      </c>
      <c r="F2665" s="62" t="s">
        <v>12011</v>
      </c>
    </row>
    <row r="2666" spans="1:6" ht="54" x14ac:dyDescent="0.25">
      <c r="A2666" s="62">
        <v>100768</v>
      </c>
      <c r="B2666" s="63" t="s">
        <v>14677</v>
      </c>
      <c r="C2666" s="62" t="s">
        <v>265</v>
      </c>
      <c r="D2666" s="62" t="s">
        <v>12010</v>
      </c>
      <c r="E2666" s="64">
        <v>26.73</v>
      </c>
      <c r="F2666" s="62" t="s">
        <v>12011</v>
      </c>
    </row>
    <row r="2667" spans="1:6" ht="54" x14ac:dyDescent="0.25">
      <c r="A2667" s="62">
        <v>100769</v>
      </c>
      <c r="B2667" s="63" t="s">
        <v>14678</v>
      </c>
      <c r="C2667" s="62" t="s">
        <v>265</v>
      </c>
      <c r="D2667" s="62" t="s">
        <v>12010</v>
      </c>
      <c r="E2667" s="64">
        <v>22.74</v>
      </c>
      <c r="F2667" s="62" t="s">
        <v>12011</v>
      </c>
    </row>
    <row r="2668" spans="1:6" ht="54" x14ac:dyDescent="0.25">
      <c r="A2668" s="62">
        <v>100770</v>
      </c>
      <c r="B2668" s="63" t="s">
        <v>14679</v>
      </c>
      <c r="C2668" s="62" t="s">
        <v>265</v>
      </c>
      <c r="D2668" s="62" t="s">
        <v>12010</v>
      </c>
      <c r="E2668" s="64">
        <v>22.31</v>
      </c>
      <c r="F2668" s="62" t="s">
        <v>12011</v>
      </c>
    </row>
    <row r="2669" spans="1:6" ht="54" x14ac:dyDescent="0.25">
      <c r="A2669" s="62">
        <v>100771</v>
      </c>
      <c r="B2669" s="63" t="s">
        <v>14680</v>
      </c>
      <c r="C2669" s="62" t="s">
        <v>265</v>
      </c>
      <c r="D2669" s="62" t="s">
        <v>12010</v>
      </c>
      <c r="E2669" s="64">
        <v>28.97</v>
      </c>
      <c r="F2669" s="62" t="s">
        <v>12011</v>
      </c>
    </row>
    <row r="2670" spans="1:6" ht="54" x14ac:dyDescent="0.25">
      <c r="A2670" s="62">
        <v>100772</v>
      </c>
      <c r="B2670" s="63" t="s">
        <v>14681</v>
      </c>
      <c r="C2670" s="62" t="s">
        <v>265</v>
      </c>
      <c r="D2670" s="62" t="s">
        <v>12010</v>
      </c>
      <c r="E2670" s="64">
        <v>18.13</v>
      </c>
      <c r="F2670" s="62" t="s">
        <v>12011</v>
      </c>
    </row>
    <row r="2671" spans="1:6" ht="54" x14ac:dyDescent="0.25">
      <c r="A2671" s="62">
        <v>100773</v>
      </c>
      <c r="B2671" s="63" t="s">
        <v>14682</v>
      </c>
      <c r="C2671" s="62" t="s">
        <v>265</v>
      </c>
      <c r="D2671" s="62" t="s">
        <v>12010</v>
      </c>
      <c r="E2671" s="64">
        <v>21.6</v>
      </c>
      <c r="F2671" s="62" t="s">
        <v>12011</v>
      </c>
    </row>
    <row r="2672" spans="1:6" ht="54" x14ac:dyDescent="0.25">
      <c r="A2672" s="62">
        <v>100774</v>
      </c>
      <c r="B2672" s="63" t="s">
        <v>14683</v>
      </c>
      <c r="C2672" s="62" t="s">
        <v>265</v>
      </c>
      <c r="D2672" s="62" t="s">
        <v>12010</v>
      </c>
      <c r="E2672" s="64">
        <v>13.6</v>
      </c>
      <c r="F2672" s="62" t="s">
        <v>12011</v>
      </c>
    </row>
    <row r="2673" spans="1:6" ht="54" x14ac:dyDescent="0.25">
      <c r="A2673" s="62">
        <v>100775</v>
      </c>
      <c r="B2673" s="63" t="s">
        <v>14684</v>
      </c>
      <c r="C2673" s="62" t="s">
        <v>265</v>
      </c>
      <c r="D2673" s="62" t="s">
        <v>12010</v>
      </c>
      <c r="E2673" s="64">
        <v>15.66</v>
      </c>
      <c r="F2673" s="62" t="s">
        <v>12011</v>
      </c>
    </row>
    <row r="2674" spans="1:6" ht="54" x14ac:dyDescent="0.25">
      <c r="A2674" s="62">
        <v>100776</v>
      </c>
      <c r="B2674" s="63" t="s">
        <v>14685</v>
      </c>
      <c r="C2674" s="62" t="s">
        <v>265</v>
      </c>
      <c r="D2674" s="62" t="s">
        <v>12010</v>
      </c>
      <c r="E2674" s="64">
        <v>21.66</v>
      </c>
      <c r="F2674" s="62" t="s">
        <v>12011</v>
      </c>
    </row>
    <row r="2675" spans="1:6" ht="54" x14ac:dyDescent="0.25">
      <c r="A2675" s="62">
        <v>100777</v>
      </c>
      <c r="B2675" s="63" t="s">
        <v>14686</v>
      </c>
      <c r="C2675" s="62" t="s">
        <v>265</v>
      </c>
      <c r="D2675" s="62" t="s">
        <v>12010</v>
      </c>
      <c r="E2675" s="64">
        <v>15.77</v>
      </c>
      <c r="F2675" s="62" t="s">
        <v>12011</v>
      </c>
    </row>
    <row r="2676" spans="1:6" ht="54" x14ac:dyDescent="0.25">
      <c r="A2676" s="62">
        <v>100778</v>
      </c>
      <c r="B2676" s="63" t="s">
        <v>14687</v>
      </c>
      <c r="C2676" s="62" t="s">
        <v>265</v>
      </c>
      <c r="D2676" s="62" t="s">
        <v>12010</v>
      </c>
      <c r="E2676" s="64">
        <v>11.89</v>
      </c>
      <c r="F2676" s="62" t="s">
        <v>12011</v>
      </c>
    </row>
    <row r="2677" spans="1:6" ht="27" x14ac:dyDescent="0.25">
      <c r="A2677" s="62">
        <v>98560</v>
      </c>
      <c r="B2677" s="63" t="s">
        <v>14688</v>
      </c>
      <c r="C2677" s="62" t="s">
        <v>238</v>
      </c>
      <c r="D2677" s="62" t="s">
        <v>12010</v>
      </c>
      <c r="E2677" s="64">
        <v>45.25</v>
      </c>
      <c r="F2677" s="62" t="s">
        <v>12011</v>
      </c>
    </row>
    <row r="2678" spans="1:6" ht="27" x14ac:dyDescent="0.25">
      <c r="A2678" s="62">
        <v>98561</v>
      </c>
      <c r="B2678" s="63" t="s">
        <v>14689</v>
      </c>
      <c r="C2678" s="62" t="s">
        <v>238</v>
      </c>
      <c r="D2678" s="62" t="s">
        <v>12010</v>
      </c>
      <c r="E2678" s="64">
        <v>40.67</v>
      </c>
      <c r="F2678" s="62" t="s">
        <v>12011</v>
      </c>
    </row>
    <row r="2679" spans="1:6" ht="40.5" x14ac:dyDescent="0.25">
      <c r="A2679" s="62">
        <v>98562</v>
      </c>
      <c r="B2679" s="63" t="s">
        <v>14690</v>
      </c>
      <c r="C2679" s="62" t="s">
        <v>238</v>
      </c>
      <c r="D2679" s="62" t="s">
        <v>12010</v>
      </c>
      <c r="E2679" s="64">
        <v>39.549999999999997</v>
      </c>
      <c r="F2679" s="62" t="s">
        <v>12011</v>
      </c>
    </row>
    <row r="2680" spans="1:6" ht="27" x14ac:dyDescent="0.25">
      <c r="A2680" s="62">
        <v>98555</v>
      </c>
      <c r="B2680" s="63" t="s">
        <v>14691</v>
      </c>
      <c r="C2680" s="62" t="s">
        <v>238</v>
      </c>
      <c r="D2680" s="62" t="s">
        <v>12010</v>
      </c>
      <c r="E2680" s="64">
        <v>27.68</v>
      </c>
      <c r="F2680" s="62" t="s">
        <v>12011</v>
      </c>
    </row>
    <row r="2681" spans="1:6" ht="40.5" x14ac:dyDescent="0.25">
      <c r="A2681" s="62">
        <v>98556</v>
      </c>
      <c r="B2681" s="63" t="s">
        <v>14692</v>
      </c>
      <c r="C2681" s="62" t="s">
        <v>238</v>
      </c>
      <c r="D2681" s="62" t="s">
        <v>12010</v>
      </c>
      <c r="E2681" s="64">
        <v>51.82</v>
      </c>
      <c r="F2681" s="62" t="s">
        <v>12011</v>
      </c>
    </row>
    <row r="2682" spans="1:6" ht="40.5" x14ac:dyDescent="0.25">
      <c r="A2682" s="62">
        <v>98558</v>
      </c>
      <c r="B2682" s="63" t="s">
        <v>14693</v>
      </c>
      <c r="C2682" s="62" t="s">
        <v>517</v>
      </c>
      <c r="D2682" s="62" t="s">
        <v>12010</v>
      </c>
      <c r="E2682" s="64">
        <v>7.94</v>
      </c>
      <c r="F2682" s="62" t="s">
        <v>12011</v>
      </c>
    </row>
    <row r="2683" spans="1:6" x14ac:dyDescent="0.25">
      <c r="A2683" s="62">
        <v>98559</v>
      </c>
      <c r="B2683" s="63" t="s">
        <v>14694</v>
      </c>
      <c r="C2683" s="62" t="s">
        <v>74</v>
      </c>
      <c r="D2683" s="62" t="s">
        <v>12010</v>
      </c>
      <c r="E2683" s="64">
        <v>4.72</v>
      </c>
      <c r="F2683" s="62" t="s">
        <v>12011</v>
      </c>
    </row>
    <row r="2684" spans="1:6" ht="40.5" x14ac:dyDescent="0.25">
      <c r="A2684" s="62">
        <v>98546</v>
      </c>
      <c r="B2684" s="63" t="s">
        <v>14695</v>
      </c>
      <c r="C2684" s="62" t="s">
        <v>238</v>
      </c>
      <c r="D2684" s="62" t="s">
        <v>12010</v>
      </c>
      <c r="E2684" s="64">
        <v>105.27</v>
      </c>
      <c r="F2684" s="62" t="s">
        <v>12011</v>
      </c>
    </row>
    <row r="2685" spans="1:6" ht="40.5" x14ac:dyDescent="0.25">
      <c r="A2685" s="62">
        <v>98547</v>
      </c>
      <c r="B2685" s="63" t="s">
        <v>14696</v>
      </c>
      <c r="C2685" s="62" t="s">
        <v>238</v>
      </c>
      <c r="D2685" s="62" t="s">
        <v>12010</v>
      </c>
      <c r="E2685" s="64">
        <v>196.5</v>
      </c>
      <c r="F2685" s="62" t="s">
        <v>12011</v>
      </c>
    </row>
    <row r="2686" spans="1:6" ht="27" x14ac:dyDescent="0.25">
      <c r="A2686" s="62">
        <v>98553</v>
      </c>
      <c r="B2686" s="63" t="s">
        <v>14697</v>
      </c>
      <c r="C2686" s="62" t="s">
        <v>238</v>
      </c>
      <c r="D2686" s="62" t="s">
        <v>12010</v>
      </c>
      <c r="E2686" s="64">
        <v>136.29</v>
      </c>
      <c r="F2686" s="62" t="s">
        <v>12011</v>
      </c>
    </row>
    <row r="2687" spans="1:6" ht="27" x14ac:dyDescent="0.25">
      <c r="A2687" s="62">
        <v>98554</v>
      </c>
      <c r="B2687" s="63" t="s">
        <v>14698</v>
      </c>
      <c r="C2687" s="62" t="s">
        <v>238</v>
      </c>
      <c r="D2687" s="62" t="s">
        <v>12010</v>
      </c>
      <c r="E2687" s="64">
        <v>46.61</v>
      </c>
      <c r="F2687" s="62" t="s">
        <v>12011</v>
      </c>
    </row>
    <row r="2688" spans="1:6" ht="27" x14ac:dyDescent="0.25">
      <c r="A2688" s="62">
        <v>98557</v>
      </c>
      <c r="B2688" s="63" t="s">
        <v>14699</v>
      </c>
      <c r="C2688" s="62" t="s">
        <v>238</v>
      </c>
      <c r="D2688" s="62" t="s">
        <v>12010</v>
      </c>
      <c r="E2688" s="64">
        <v>41.32</v>
      </c>
      <c r="F2688" s="62" t="s">
        <v>12011</v>
      </c>
    </row>
    <row r="2689" spans="1:6" ht="27" x14ac:dyDescent="0.25">
      <c r="A2689" s="62">
        <v>98563</v>
      </c>
      <c r="B2689" s="63" t="s">
        <v>14700</v>
      </c>
      <c r="C2689" s="62" t="s">
        <v>238</v>
      </c>
      <c r="D2689" s="62" t="s">
        <v>12010</v>
      </c>
      <c r="E2689" s="64">
        <v>31.69</v>
      </c>
      <c r="F2689" s="62" t="s">
        <v>12011</v>
      </c>
    </row>
    <row r="2690" spans="1:6" ht="27" x14ac:dyDescent="0.25">
      <c r="A2690" s="62">
        <v>98564</v>
      </c>
      <c r="B2690" s="63" t="s">
        <v>14701</v>
      </c>
      <c r="C2690" s="62" t="s">
        <v>238</v>
      </c>
      <c r="D2690" s="62" t="s">
        <v>12010</v>
      </c>
      <c r="E2690" s="64">
        <v>45.01</v>
      </c>
      <c r="F2690" s="62" t="s">
        <v>12011</v>
      </c>
    </row>
    <row r="2691" spans="1:6" ht="27" x14ac:dyDescent="0.25">
      <c r="A2691" s="62">
        <v>98565</v>
      </c>
      <c r="B2691" s="63" t="s">
        <v>14702</v>
      </c>
      <c r="C2691" s="62" t="s">
        <v>238</v>
      </c>
      <c r="D2691" s="62" t="s">
        <v>12010</v>
      </c>
      <c r="E2691" s="64">
        <v>45.79</v>
      </c>
      <c r="F2691" s="62" t="s">
        <v>12011</v>
      </c>
    </row>
    <row r="2692" spans="1:6" ht="27" x14ac:dyDescent="0.25">
      <c r="A2692" s="62">
        <v>98566</v>
      </c>
      <c r="B2692" s="63" t="s">
        <v>14703</v>
      </c>
      <c r="C2692" s="62" t="s">
        <v>238</v>
      </c>
      <c r="D2692" s="62" t="s">
        <v>12010</v>
      </c>
      <c r="E2692" s="64">
        <v>59.1</v>
      </c>
      <c r="F2692" s="62" t="s">
        <v>12011</v>
      </c>
    </row>
    <row r="2693" spans="1:6" ht="27" x14ac:dyDescent="0.25">
      <c r="A2693" s="62">
        <v>98567</v>
      </c>
      <c r="B2693" s="63" t="s">
        <v>14704</v>
      </c>
      <c r="C2693" s="62" t="s">
        <v>238</v>
      </c>
      <c r="D2693" s="62" t="s">
        <v>12010</v>
      </c>
      <c r="E2693" s="64">
        <v>59.24</v>
      </c>
      <c r="F2693" s="62" t="s">
        <v>12011</v>
      </c>
    </row>
    <row r="2694" spans="1:6" ht="27" x14ac:dyDescent="0.25">
      <c r="A2694" s="62">
        <v>98568</v>
      </c>
      <c r="B2694" s="63" t="s">
        <v>14705</v>
      </c>
      <c r="C2694" s="62" t="s">
        <v>238</v>
      </c>
      <c r="D2694" s="62" t="s">
        <v>12010</v>
      </c>
      <c r="E2694" s="64">
        <v>72.53</v>
      </c>
      <c r="F2694" s="62" t="s">
        <v>12011</v>
      </c>
    </row>
    <row r="2695" spans="1:6" ht="27" x14ac:dyDescent="0.25">
      <c r="A2695" s="62">
        <v>98569</v>
      </c>
      <c r="B2695" s="63" t="s">
        <v>14706</v>
      </c>
      <c r="C2695" s="62" t="s">
        <v>238</v>
      </c>
      <c r="D2695" s="62" t="s">
        <v>12010</v>
      </c>
      <c r="E2695" s="64">
        <v>73.3</v>
      </c>
      <c r="F2695" s="62" t="s">
        <v>12011</v>
      </c>
    </row>
    <row r="2696" spans="1:6" ht="27" x14ac:dyDescent="0.25">
      <c r="A2696" s="62">
        <v>98570</v>
      </c>
      <c r="B2696" s="63" t="s">
        <v>14707</v>
      </c>
      <c r="C2696" s="62" t="s">
        <v>238</v>
      </c>
      <c r="D2696" s="62" t="s">
        <v>12010</v>
      </c>
      <c r="E2696" s="64">
        <v>86.64</v>
      </c>
      <c r="F2696" s="62" t="s">
        <v>12011</v>
      </c>
    </row>
    <row r="2697" spans="1:6" ht="27" x14ac:dyDescent="0.25">
      <c r="A2697" s="62">
        <v>98571</v>
      </c>
      <c r="B2697" s="63" t="s">
        <v>14708</v>
      </c>
      <c r="C2697" s="62" t="s">
        <v>238</v>
      </c>
      <c r="D2697" s="62" t="s">
        <v>12010</v>
      </c>
      <c r="E2697" s="64">
        <v>39.200000000000003</v>
      </c>
      <c r="F2697" s="62" t="s">
        <v>12011</v>
      </c>
    </row>
    <row r="2698" spans="1:6" ht="27" x14ac:dyDescent="0.25">
      <c r="A2698" s="62">
        <v>98572</v>
      </c>
      <c r="B2698" s="63" t="s">
        <v>14709</v>
      </c>
      <c r="C2698" s="62" t="s">
        <v>238</v>
      </c>
      <c r="D2698" s="62" t="s">
        <v>12010</v>
      </c>
      <c r="E2698" s="64">
        <v>48.36</v>
      </c>
      <c r="F2698" s="62" t="s">
        <v>12011</v>
      </c>
    </row>
    <row r="2699" spans="1:6" ht="27" x14ac:dyDescent="0.25">
      <c r="A2699" s="62">
        <v>98573</v>
      </c>
      <c r="B2699" s="63" t="s">
        <v>14710</v>
      </c>
      <c r="C2699" s="62" t="s">
        <v>238</v>
      </c>
      <c r="D2699" s="62" t="s">
        <v>12010</v>
      </c>
      <c r="E2699" s="64">
        <v>61.26</v>
      </c>
      <c r="F2699" s="62" t="s">
        <v>12011</v>
      </c>
    </row>
    <row r="2700" spans="1:6" ht="40.5" x14ac:dyDescent="0.25">
      <c r="A2700" s="62">
        <v>91831</v>
      </c>
      <c r="B2700" s="63" t="s">
        <v>14711</v>
      </c>
      <c r="C2700" s="62" t="s">
        <v>74</v>
      </c>
      <c r="D2700" s="62" t="s">
        <v>12010</v>
      </c>
      <c r="E2700" s="64">
        <v>9.0399999999999991</v>
      </c>
      <c r="F2700" s="62" t="s">
        <v>12011</v>
      </c>
    </row>
    <row r="2701" spans="1:6" ht="40.5" x14ac:dyDescent="0.25">
      <c r="A2701" s="62">
        <v>91833</v>
      </c>
      <c r="B2701" s="63" t="s">
        <v>14712</v>
      </c>
      <c r="C2701" s="62" t="s">
        <v>74</v>
      </c>
      <c r="D2701" s="62" t="s">
        <v>12010</v>
      </c>
      <c r="E2701" s="64">
        <v>9.67</v>
      </c>
      <c r="F2701" s="62" t="s">
        <v>12011</v>
      </c>
    </row>
    <row r="2702" spans="1:6" ht="40.5" x14ac:dyDescent="0.25">
      <c r="A2702" s="62">
        <v>91834</v>
      </c>
      <c r="B2702" s="63" t="s">
        <v>14713</v>
      </c>
      <c r="C2702" s="62" t="s">
        <v>74</v>
      </c>
      <c r="D2702" s="62" t="s">
        <v>12010</v>
      </c>
      <c r="E2702" s="64">
        <v>10.07</v>
      </c>
      <c r="F2702" s="62" t="s">
        <v>12011</v>
      </c>
    </row>
    <row r="2703" spans="1:6" ht="40.5" x14ac:dyDescent="0.25">
      <c r="A2703" s="62">
        <v>91835</v>
      </c>
      <c r="B2703" s="63" t="s">
        <v>14714</v>
      </c>
      <c r="C2703" s="62" t="s">
        <v>74</v>
      </c>
      <c r="D2703" s="62" t="s">
        <v>12010</v>
      </c>
      <c r="E2703" s="64">
        <v>11.68</v>
      </c>
      <c r="F2703" s="62" t="s">
        <v>12011</v>
      </c>
    </row>
    <row r="2704" spans="1:6" ht="40.5" x14ac:dyDescent="0.25">
      <c r="A2704" s="62">
        <v>91836</v>
      </c>
      <c r="B2704" s="63" t="s">
        <v>14715</v>
      </c>
      <c r="C2704" s="62" t="s">
        <v>74</v>
      </c>
      <c r="D2704" s="62" t="s">
        <v>12010</v>
      </c>
      <c r="E2704" s="64">
        <v>13.3</v>
      </c>
      <c r="F2704" s="62" t="s">
        <v>12011</v>
      </c>
    </row>
    <row r="2705" spans="1:6" ht="40.5" x14ac:dyDescent="0.25">
      <c r="A2705" s="62">
        <v>91837</v>
      </c>
      <c r="B2705" s="63" t="s">
        <v>14716</v>
      </c>
      <c r="C2705" s="62" t="s">
        <v>74</v>
      </c>
      <c r="D2705" s="62" t="s">
        <v>12010</v>
      </c>
      <c r="E2705" s="64">
        <v>17.03</v>
      </c>
      <c r="F2705" s="62" t="s">
        <v>12011</v>
      </c>
    </row>
    <row r="2706" spans="1:6" ht="40.5" x14ac:dyDescent="0.25">
      <c r="A2706" s="62">
        <v>91839</v>
      </c>
      <c r="B2706" s="63" t="s">
        <v>14717</v>
      </c>
      <c r="C2706" s="62" t="s">
        <v>74</v>
      </c>
      <c r="D2706" s="62" t="s">
        <v>12010</v>
      </c>
      <c r="E2706" s="64">
        <v>10.9</v>
      </c>
      <c r="F2706" s="62" t="s">
        <v>12011</v>
      </c>
    </row>
    <row r="2707" spans="1:6" ht="40.5" x14ac:dyDescent="0.25">
      <c r="A2707" s="62">
        <v>91840</v>
      </c>
      <c r="B2707" s="63" t="s">
        <v>14718</v>
      </c>
      <c r="C2707" s="62" t="s">
        <v>74</v>
      </c>
      <c r="D2707" s="62" t="s">
        <v>12010</v>
      </c>
      <c r="E2707" s="64">
        <v>13.58</v>
      </c>
      <c r="F2707" s="62" t="s">
        <v>12011</v>
      </c>
    </row>
    <row r="2708" spans="1:6" ht="40.5" x14ac:dyDescent="0.25">
      <c r="A2708" s="62">
        <v>91841</v>
      </c>
      <c r="B2708" s="63" t="s">
        <v>14719</v>
      </c>
      <c r="C2708" s="62" t="s">
        <v>74</v>
      </c>
      <c r="D2708" s="62" t="s">
        <v>12010</v>
      </c>
      <c r="E2708" s="64">
        <v>12.92</v>
      </c>
      <c r="F2708" s="62" t="s">
        <v>12011</v>
      </c>
    </row>
    <row r="2709" spans="1:6" ht="40.5" x14ac:dyDescent="0.25">
      <c r="A2709" s="62">
        <v>91842</v>
      </c>
      <c r="B2709" s="63" t="s">
        <v>14720</v>
      </c>
      <c r="C2709" s="62" t="s">
        <v>74</v>
      </c>
      <c r="D2709" s="62" t="s">
        <v>12010</v>
      </c>
      <c r="E2709" s="64">
        <v>6.61</v>
      </c>
      <c r="F2709" s="62" t="s">
        <v>12011</v>
      </c>
    </row>
    <row r="2710" spans="1:6" ht="40.5" x14ac:dyDescent="0.25">
      <c r="A2710" s="62">
        <v>91843</v>
      </c>
      <c r="B2710" s="63" t="s">
        <v>14721</v>
      </c>
      <c r="C2710" s="62" t="s">
        <v>74</v>
      </c>
      <c r="D2710" s="62" t="s">
        <v>12010</v>
      </c>
      <c r="E2710" s="64">
        <v>7.24</v>
      </c>
      <c r="F2710" s="62" t="s">
        <v>12011</v>
      </c>
    </row>
    <row r="2711" spans="1:6" ht="40.5" x14ac:dyDescent="0.25">
      <c r="A2711" s="62">
        <v>91844</v>
      </c>
      <c r="B2711" s="63" t="s">
        <v>14722</v>
      </c>
      <c r="C2711" s="62" t="s">
        <v>74</v>
      </c>
      <c r="D2711" s="62" t="s">
        <v>12010</v>
      </c>
      <c r="E2711" s="64">
        <v>7.62</v>
      </c>
      <c r="F2711" s="62" t="s">
        <v>12011</v>
      </c>
    </row>
    <row r="2712" spans="1:6" ht="40.5" x14ac:dyDescent="0.25">
      <c r="A2712" s="62">
        <v>91845</v>
      </c>
      <c r="B2712" s="63" t="s">
        <v>14723</v>
      </c>
      <c r="C2712" s="62" t="s">
        <v>74</v>
      </c>
      <c r="D2712" s="62" t="s">
        <v>12010</v>
      </c>
      <c r="E2712" s="64">
        <v>9.23</v>
      </c>
      <c r="F2712" s="62" t="s">
        <v>12011</v>
      </c>
    </row>
    <row r="2713" spans="1:6" ht="40.5" x14ac:dyDescent="0.25">
      <c r="A2713" s="62">
        <v>91846</v>
      </c>
      <c r="B2713" s="63" t="s">
        <v>14724</v>
      </c>
      <c r="C2713" s="62" t="s">
        <v>74</v>
      </c>
      <c r="D2713" s="62" t="s">
        <v>12010</v>
      </c>
      <c r="E2713" s="64">
        <v>10.87</v>
      </c>
      <c r="F2713" s="62" t="s">
        <v>12011</v>
      </c>
    </row>
    <row r="2714" spans="1:6" ht="40.5" x14ac:dyDescent="0.25">
      <c r="A2714" s="62">
        <v>91847</v>
      </c>
      <c r="B2714" s="63" t="s">
        <v>14725</v>
      </c>
      <c r="C2714" s="62" t="s">
        <v>74</v>
      </c>
      <c r="D2714" s="62" t="s">
        <v>12010</v>
      </c>
      <c r="E2714" s="64">
        <v>14.6</v>
      </c>
      <c r="F2714" s="62" t="s">
        <v>12011</v>
      </c>
    </row>
    <row r="2715" spans="1:6" ht="40.5" x14ac:dyDescent="0.25">
      <c r="A2715" s="62">
        <v>91849</v>
      </c>
      <c r="B2715" s="63" t="s">
        <v>14726</v>
      </c>
      <c r="C2715" s="62" t="s">
        <v>74</v>
      </c>
      <c r="D2715" s="62" t="s">
        <v>12010</v>
      </c>
      <c r="E2715" s="64">
        <v>8.4700000000000006</v>
      </c>
      <c r="F2715" s="62" t="s">
        <v>12011</v>
      </c>
    </row>
    <row r="2716" spans="1:6" ht="40.5" x14ac:dyDescent="0.25">
      <c r="A2716" s="62">
        <v>91850</v>
      </c>
      <c r="B2716" s="63" t="s">
        <v>14727</v>
      </c>
      <c r="C2716" s="62" t="s">
        <v>74</v>
      </c>
      <c r="D2716" s="62" t="s">
        <v>12010</v>
      </c>
      <c r="E2716" s="64">
        <v>11.19</v>
      </c>
      <c r="F2716" s="62" t="s">
        <v>12011</v>
      </c>
    </row>
    <row r="2717" spans="1:6" ht="40.5" x14ac:dyDescent="0.25">
      <c r="A2717" s="62">
        <v>91851</v>
      </c>
      <c r="B2717" s="63" t="s">
        <v>14728</v>
      </c>
      <c r="C2717" s="62" t="s">
        <v>74</v>
      </c>
      <c r="D2717" s="62" t="s">
        <v>12010</v>
      </c>
      <c r="E2717" s="64">
        <v>10.53</v>
      </c>
      <c r="F2717" s="62" t="s">
        <v>12011</v>
      </c>
    </row>
    <row r="2718" spans="1:6" ht="40.5" x14ac:dyDescent="0.25">
      <c r="A2718" s="62">
        <v>91852</v>
      </c>
      <c r="B2718" s="63" t="s">
        <v>14729</v>
      </c>
      <c r="C2718" s="62" t="s">
        <v>74</v>
      </c>
      <c r="D2718" s="62" t="s">
        <v>12010</v>
      </c>
      <c r="E2718" s="64">
        <v>9.3699999999999992</v>
      </c>
      <c r="F2718" s="62" t="s">
        <v>12011</v>
      </c>
    </row>
    <row r="2719" spans="1:6" ht="40.5" x14ac:dyDescent="0.25">
      <c r="A2719" s="62">
        <v>91853</v>
      </c>
      <c r="B2719" s="63" t="s">
        <v>14730</v>
      </c>
      <c r="C2719" s="62" t="s">
        <v>74</v>
      </c>
      <c r="D2719" s="62" t="s">
        <v>12010</v>
      </c>
      <c r="E2719" s="64">
        <v>9.9499999999999993</v>
      </c>
      <c r="F2719" s="62" t="s">
        <v>12011</v>
      </c>
    </row>
    <row r="2720" spans="1:6" ht="40.5" x14ac:dyDescent="0.25">
      <c r="A2720" s="62">
        <v>91854</v>
      </c>
      <c r="B2720" s="63" t="s">
        <v>14731</v>
      </c>
      <c r="C2720" s="62" t="s">
        <v>74</v>
      </c>
      <c r="D2720" s="62" t="s">
        <v>12010</v>
      </c>
      <c r="E2720" s="64">
        <v>10.36</v>
      </c>
      <c r="F2720" s="62" t="s">
        <v>12011</v>
      </c>
    </row>
    <row r="2721" spans="1:6" ht="40.5" x14ac:dyDescent="0.25">
      <c r="A2721" s="62">
        <v>91855</v>
      </c>
      <c r="B2721" s="63" t="s">
        <v>14732</v>
      </c>
      <c r="C2721" s="62" t="s">
        <v>74</v>
      </c>
      <c r="D2721" s="62" t="s">
        <v>12010</v>
      </c>
      <c r="E2721" s="64">
        <v>11.85</v>
      </c>
      <c r="F2721" s="62" t="s">
        <v>12011</v>
      </c>
    </row>
    <row r="2722" spans="1:6" ht="40.5" x14ac:dyDescent="0.25">
      <c r="A2722" s="62">
        <v>91856</v>
      </c>
      <c r="B2722" s="63" t="s">
        <v>14733</v>
      </c>
      <c r="C2722" s="62" t="s">
        <v>74</v>
      </c>
      <c r="D2722" s="62" t="s">
        <v>12010</v>
      </c>
      <c r="E2722" s="64">
        <v>13.43</v>
      </c>
      <c r="F2722" s="62" t="s">
        <v>12011</v>
      </c>
    </row>
    <row r="2723" spans="1:6" ht="40.5" x14ac:dyDescent="0.25">
      <c r="A2723" s="62">
        <v>91857</v>
      </c>
      <c r="B2723" s="63" t="s">
        <v>14734</v>
      </c>
      <c r="C2723" s="62" t="s">
        <v>74</v>
      </c>
      <c r="D2723" s="62" t="s">
        <v>12010</v>
      </c>
      <c r="E2723" s="64">
        <v>16.87</v>
      </c>
      <c r="F2723" s="62" t="s">
        <v>12011</v>
      </c>
    </row>
    <row r="2724" spans="1:6" ht="40.5" x14ac:dyDescent="0.25">
      <c r="A2724" s="62">
        <v>91859</v>
      </c>
      <c r="B2724" s="63" t="s">
        <v>14735</v>
      </c>
      <c r="C2724" s="62" t="s">
        <v>74</v>
      </c>
      <c r="D2724" s="62" t="s">
        <v>12010</v>
      </c>
      <c r="E2724" s="64">
        <v>11.21</v>
      </c>
      <c r="F2724" s="62" t="s">
        <v>12011</v>
      </c>
    </row>
    <row r="2725" spans="1:6" ht="40.5" x14ac:dyDescent="0.25">
      <c r="A2725" s="62">
        <v>91860</v>
      </c>
      <c r="B2725" s="63" t="s">
        <v>14736</v>
      </c>
      <c r="C2725" s="62" t="s">
        <v>74</v>
      </c>
      <c r="D2725" s="62" t="s">
        <v>12010</v>
      </c>
      <c r="E2725" s="64">
        <v>13.82</v>
      </c>
      <c r="F2725" s="62" t="s">
        <v>12011</v>
      </c>
    </row>
    <row r="2726" spans="1:6" ht="40.5" x14ac:dyDescent="0.25">
      <c r="A2726" s="62">
        <v>91861</v>
      </c>
      <c r="B2726" s="63" t="s">
        <v>14737</v>
      </c>
      <c r="C2726" s="62" t="s">
        <v>74</v>
      </c>
      <c r="D2726" s="62" t="s">
        <v>12010</v>
      </c>
      <c r="E2726" s="64">
        <v>13.21</v>
      </c>
      <c r="F2726" s="62" t="s">
        <v>12011</v>
      </c>
    </row>
    <row r="2727" spans="1:6" ht="40.5" x14ac:dyDescent="0.25">
      <c r="A2727" s="62">
        <v>91862</v>
      </c>
      <c r="B2727" s="63" t="s">
        <v>14738</v>
      </c>
      <c r="C2727" s="62" t="s">
        <v>74</v>
      </c>
      <c r="D2727" s="62" t="s">
        <v>12010</v>
      </c>
      <c r="E2727" s="64">
        <v>11.08</v>
      </c>
      <c r="F2727" s="62" t="s">
        <v>12011</v>
      </c>
    </row>
    <row r="2728" spans="1:6" ht="40.5" x14ac:dyDescent="0.25">
      <c r="A2728" s="62">
        <v>91863</v>
      </c>
      <c r="B2728" s="63" t="s">
        <v>14739</v>
      </c>
      <c r="C2728" s="62" t="s">
        <v>74</v>
      </c>
      <c r="D2728" s="62" t="s">
        <v>12010</v>
      </c>
      <c r="E2728" s="64">
        <v>13.01</v>
      </c>
      <c r="F2728" s="62" t="s">
        <v>12011</v>
      </c>
    </row>
    <row r="2729" spans="1:6" ht="40.5" x14ac:dyDescent="0.25">
      <c r="A2729" s="62">
        <v>91864</v>
      </c>
      <c r="B2729" s="63" t="s">
        <v>14740</v>
      </c>
      <c r="C2729" s="62" t="s">
        <v>74</v>
      </c>
      <c r="D2729" s="62" t="s">
        <v>12010</v>
      </c>
      <c r="E2729" s="64">
        <v>17.309999999999999</v>
      </c>
      <c r="F2729" s="62" t="s">
        <v>12011</v>
      </c>
    </row>
    <row r="2730" spans="1:6" ht="40.5" x14ac:dyDescent="0.25">
      <c r="A2730" s="62">
        <v>91865</v>
      </c>
      <c r="B2730" s="63" t="s">
        <v>14741</v>
      </c>
      <c r="C2730" s="62" t="s">
        <v>74</v>
      </c>
      <c r="D2730" s="62" t="s">
        <v>12010</v>
      </c>
      <c r="E2730" s="64">
        <v>21.55</v>
      </c>
      <c r="F2730" s="62" t="s">
        <v>12011</v>
      </c>
    </row>
    <row r="2731" spans="1:6" ht="40.5" x14ac:dyDescent="0.25">
      <c r="A2731" s="62">
        <v>91866</v>
      </c>
      <c r="B2731" s="63" t="s">
        <v>14742</v>
      </c>
      <c r="C2731" s="62" t="s">
        <v>74</v>
      </c>
      <c r="D2731" s="62" t="s">
        <v>12010</v>
      </c>
      <c r="E2731" s="64">
        <v>8.7899999999999991</v>
      </c>
      <c r="F2731" s="62" t="s">
        <v>12011</v>
      </c>
    </row>
    <row r="2732" spans="1:6" ht="40.5" x14ac:dyDescent="0.25">
      <c r="A2732" s="62">
        <v>91867</v>
      </c>
      <c r="B2732" s="63" t="s">
        <v>14743</v>
      </c>
      <c r="C2732" s="62" t="s">
        <v>74</v>
      </c>
      <c r="D2732" s="62" t="s">
        <v>12010</v>
      </c>
      <c r="E2732" s="64">
        <v>10.74</v>
      </c>
      <c r="F2732" s="62" t="s">
        <v>12011</v>
      </c>
    </row>
    <row r="2733" spans="1:6" ht="40.5" x14ac:dyDescent="0.25">
      <c r="A2733" s="62">
        <v>91868</v>
      </c>
      <c r="B2733" s="63" t="s">
        <v>14744</v>
      </c>
      <c r="C2733" s="62" t="s">
        <v>74</v>
      </c>
      <c r="D2733" s="62" t="s">
        <v>12010</v>
      </c>
      <c r="E2733" s="64">
        <v>15.03</v>
      </c>
      <c r="F2733" s="62" t="s">
        <v>12011</v>
      </c>
    </row>
    <row r="2734" spans="1:6" ht="40.5" x14ac:dyDescent="0.25">
      <c r="A2734" s="62">
        <v>91869</v>
      </c>
      <c r="B2734" s="63" t="s">
        <v>14745</v>
      </c>
      <c r="C2734" s="62" t="s">
        <v>74</v>
      </c>
      <c r="D2734" s="62" t="s">
        <v>12010</v>
      </c>
      <c r="E2734" s="64">
        <v>19.27</v>
      </c>
      <c r="F2734" s="62" t="s">
        <v>12011</v>
      </c>
    </row>
    <row r="2735" spans="1:6" ht="40.5" x14ac:dyDescent="0.25">
      <c r="A2735" s="62">
        <v>91870</v>
      </c>
      <c r="B2735" s="63" t="s">
        <v>14746</v>
      </c>
      <c r="C2735" s="62" t="s">
        <v>74</v>
      </c>
      <c r="D2735" s="62" t="s">
        <v>12010</v>
      </c>
      <c r="E2735" s="64">
        <v>12.29</v>
      </c>
      <c r="F2735" s="62" t="s">
        <v>12011</v>
      </c>
    </row>
    <row r="2736" spans="1:6" ht="40.5" x14ac:dyDescent="0.25">
      <c r="A2736" s="62">
        <v>91871</v>
      </c>
      <c r="B2736" s="63" t="s">
        <v>14747</v>
      </c>
      <c r="C2736" s="62" t="s">
        <v>74</v>
      </c>
      <c r="D2736" s="62" t="s">
        <v>12010</v>
      </c>
      <c r="E2736" s="64">
        <v>14.27</v>
      </c>
      <c r="F2736" s="62" t="s">
        <v>12011</v>
      </c>
    </row>
    <row r="2737" spans="1:6" ht="40.5" x14ac:dyDescent="0.25">
      <c r="A2737" s="62">
        <v>91872</v>
      </c>
      <c r="B2737" s="63" t="s">
        <v>14748</v>
      </c>
      <c r="C2737" s="62" t="s">
        <v>74</v>
      </c>
      <c r="D2737" s="62" t="s">
        <v>12010</v>
      </c>
      <c r="E2737" s="64">
        <v>18.57</v>
      </c>
      <c r="F2737" s="62" t="s">
        <v>12011</v>
      </c>
    </row>
    <row r="2738" spans="1:6" ht="40.5" x14ac:dyDescent="0.25">
      <c r="A2738" s="62">
        <v>91873</v>
      </c>
      <c r="B2738" s="63" t="s">
        <v>14749</v>
      </c>
      <c r="C2738" s="62" t="s">
        <v>74</v>
      </c>
      <c r="D2738" s="62" t="s">
        <v>12010</v>
      </c>
      <c r="E2738" s="64">
        <v>22.76</v>
      </c>
      <c r="F2738" s="62" t="s">
        <v>12011</v>
      </c>
    </row>
    <row r="2739" spans="1:6" ht="40.5" x14ac:dyDescent="0.25">
      <c r="A2739" s="62">
        <v>93008</v>
      </c>
      <c r="B2739" s="63" t="s">
        <v>14750</v>
      </c>
      <c r="C2739" s="62" t="s">
        <v>74</v>
      </c>
      <c r="D2739" s="62" t="s">
        <v>12010</v>
      </c>
      <c r="E2739" s="64">
        <v>19.149999999999999</v>
      </c>
      <c r="F2739" s="62" t="s">
        <v>12011</v>
      </c>
    </row>
    <row r="2740" spans="1:6" ht="40.5" x14ac:dyDescent="0.25">
      <c r="A2740" s="62">
        <v>93009</v>
      </c>
      <c r="B2740" s="63" t="s">
        <v>14751</v>
      </c>
      <c r="C2740" s="62" t="s">
        <v>74</v>
      </c>
      <c r="D2740" s="62" t="s">
        <v>12010</v>
      </c>
      <c r="E2740" s="64">
        <v>28.47</v>
      </c>
      <c r="F2740" s="62" t="s">
        <v>12011</v>
      </c>
    </row>
    <row r="2741" spans="1:6" ht="40.5" x14ac:dyDescent="0.25">
      <c r="A2741" s="62">
        <v>93010</v>
      </c>
      <c r="B2741" s="63" t="s">
        <v>14752</v>
      </c>
      <c r="C2741" s="62" t="s">
        <v>74</v>
      </c>
      <c r="D2741" s="62" t="s">
        <v>12010</v>
      </c>
      <c r="E2741" s="64">
        <v>39.74</v>
      </c>
      <c r="F2741" s="62" t="s">
        <v>12011</v>
      </c>
    </row>
    <row r="2742" spans="1:6" ht="40.5" x14ac:dyDescent="0.25">
      <c r="A2742" s="62">
        <v>93011</v>
      </c>
      <c r="B2742" s="63" t="s">
        <v>14753</v>
      </c>
      <c r="C2742" s="62" t="s">
        <v>74</v>
      </c>
      <c r="D2742" s="62" t="s">
        <v>12010</v>
      </c>
      <c r="E2742" s="64">
        <v>48.68</v>
      </c>
      <c r="F2742" s="62" t="s">
        <v>12011</v>
      </c>
    </row>
    <row r="2743" spans="1:6" ht="40.5" x14ac:dyDescent="0.25">
      <c r="A2743" s="62">
        <v>93012</v>
      </c>
      <c r="B2743" s="63" t="s">
        <v>14754</v>
      </c>
      <c r="C2743" s="62" t="s">
        <v>74</v>
      </c>
      <c r="D2743" s="62" t="s">
        <v>12010</v>
      </c>
      <c r="E2743" s="64">
        <v>73.73</v>
      </c>
      <c r="F2743" s="62" t="s">
        <v>12011</v>
      </c>
    </row>
    <row r="2744" spans="1:6" ht="27" x14ac:dyDescent="0.25">
      <c r="A2744" s="62">
        <v>95726</v>
      </c>
      <c r="B2744" s="63" t="s">
        <v>14755</v>
      </c>
      <c r="C2744" s="62" t="s">
        <v>74</v>
      </c>
      <c r="D2744" s="62" t="s">
        <v>12010</v>
      </c>
      <c r="E2744" s="64">
        <v>7.55</v>
      </c>
      <c r="F2744" s="62" t="s">
        <v>12011</v>
      </c>
    </row>
    <row r="2745" spans="1:6" ht="27" x14ac:dyDescent="0.25">
      <c r="A2745" s="62">
        <v>95727</v>
      </c>
      <c r="B2745" s="63" t="s">
        <v>14756</v>
      </c>
      <c r="C2745" s="62" t="s">
        <v>74</v>
      </c>
      <c r="D2745" s="62" t="s">
        <v>12010</v>
      </c>
      <c r="E2745" s="64">
        <v>8.64</v>
      </c>
      <c r="F2745" s="62" t="s">
        <v>12011</v>
      </c>
    </row>
    <row r="2746" spans="1:6" ht="27" x14ac:dyDescent="0.25">
      <c r="A2746" s="62">
        <v>95728</v>
      </c>
      <c r="B2746" s="63" t="s">
        <v>14757</v>
      </c>
      <c r="C2746" s="62" t="s">
        <v>74</v>
      </c>
      <c r="D2746" s="62" t="s">
        <v>12010</v>
      </c>
      <c r="E2746" s="64">
        <v>10.99</v>
      </c>
      <c r="F2746" s="62" t="s">
        <v>12011</v>
      </c>
    </row>
    <row r="2747" spans="1:6" ht="40.5" x14ac:dyDescent="0.25">
      <c r="A2747" s="62">
        <v>95729</v>
      </c>
      <c r="B2747" s="63" t="s">
        <v>14758</v>
      </c>
      <c r="C2747" s="62" t="s">
        <v>74</v>
      </c>
      <c r="D2747" s="62" t="s">
        <v>12010</v>
      </c>
      <c r="E2747" s="64">
        <v>9.77</v>
      </c>
      <c r="F2747" s="62" t="s">
        <v>12011</v>
      </c>
    </row>
    <row r="2748" spans="1:6" ht="40.5" x14ac:dyDescent="0.25">
      <c r="A2748" s="62">
        <v>95730</v>
      </c>
      <c r="B2748" s="63" t="s">
        <v>14759</v>
      </c>
      <c r="C2748" s="62" t="s">
        <v>74</v>
      </c>
      <c r="D2748" s="62" t="s">
        <v>12010</v>
      </c>
      <c r="E2748" s="64">
        <v>10.86</v>
      </c>
      <c r="F2748" s="62" t="s">
        <v>12011</v>
      </c>
    </row>
    <row r="2749" spans="1:6" ht="40.5" x14ac:dyDescent="0.25">
      <c r="A2749" s="62">
        <v>95731</v>
      </c>
      <c r="B2749" s="63" t="s">
        <v>14760</v>
      </c>
      <c r="C2749" s="62" t="s">
        <v>74</v>
      </c>
      <c r="D2749" s="62" t="s">
        <v>12010</v>
      </c>
      <c r="E2749" s="64">
        <v>13.21</v>
      </c>
      <c r="F2749" s="62" t="s">
        <v>12011</v>
      </c>
    </row>
    <row r="2750" spans="1:6" ht="40.5" x14ac:dyDescent="0.25">
      <c r="A2750" s="62">
        <v>95732</v>
      </c>
      <c r="B2750" s="63" t="s">
        <v>14761</v>
      </c>
      <c r="C2750" s="62" t="s">
        <v>517</v>
      </c>
      <c r="D2750" s="62" t="s">
        <v>12010</v>
      </c>
      <c r="E2750" s="64">
        <v>4.83</v>
      </c>
      <c r="F2750" s="62" t="s">
        <v>12011</v>
      </c>
    </row>
    <row r="2751" spans="1:6" ht="40.5" x14ac:dyDescent="0.25">
      <c r="A2751" s="62">
        <v>95745</v>
      </c>
      <c r="B2751" s="63" t="s">
        <v>14762</v>
      </c>
      <c r="C2751" s="62" t="s">
        <v>74</v>
      </c>
      <c r="D2751" s="62" t="s">
        <v>12010</v>
      </c>
      <c r="E2751" s="64">
        <v>24.5</v>
      </c>
      <c r="F2751" s="62" t="s">
        <v>12011</v>
      </c>
    </row>
    <row r="2752" spans="1:6" ht="40.5" x14ac:dyDescent="0.25">
      <c r="A2752" s="62">
        <v>95746</v>
      </c>
      <c r="B2752" s="63" t="s">
        <v>14763</v>
      </c>
      <c r="C2752" s="62" t="s">
        <v>74</v>
      </c>
      <c r="D2752" s="62" t="s">
        <v>12010</v>
      </c>
      <c r="E2752" s="64">
        <v>30.44</v>
      </c>
      <c r="F2752" s="62" t="s">
        <v>12011</v>
      </c>
    </row>
    <row r="2753" spans="1:6" ht="40.5" x14ac:dyDescent="0.25">
      <c r="A2753" s="62">
        <v>95747</v>
      </c>
      <c r="B2753" s="63" t="s">
        <v>14764</v>
      </c>
      <c r="C2753" s="62" t="s">
        <v>74</v>
      </c>
      <c r="D2753" s="62" t="s">
        <v>12010</v>
      </c>
      <c r="E2753" s="64">
        <v>50.42</v>
      </c>
      <c r="F2753" s="62" t="s">
        <v>12011</v>
      </c>
    </row>
    <row r="2754" spans="1:6" ht="40.5" x14ac:dyDescent="0.25">
      <c r="A2754" s="62">
        <v>95748</v>
      </c>
      <c r="B2754" s="63" t="s">
        <v>14765</v>
      </c>
      <c r="C2754" s="62" t="s">
        <v>74</v>
      </c>
      <c r="D2754" s="62" t="s">
        <v>12010</v>
      </c>
      <c r="E2754" s="64">
        <v>54.42</v>
      </c>
      <c r="F2754" s="62" t="s">
        <v>12011</v>
      </c>
    </row>
    <row r="2755" spans="1:6" ht="40.5" x14ac:dyDescent="0.25">
      <c r="A2755" s="62">
        <v>95749</v>
      </c>
      <c r="B2755" s="63" t="s">
        <v>14766</v>
      </c>
      <c r="C2755" s="62" t="s">
        <v>74</v>
      </c>
      <c r="D2755" s="62" t="s">
        <v>12010</v>
      </c>
      <c r="E2755" s="64">
        <v>31.74</v>
      </c>
      <c r="F2755" s="62" t="s">
        <v>12011</v>
      </c>
    </row>
    <row r="2756" spans="1:6" ht="40.5" x14ac:dyDescent="0.25">
      <c r="A2756" s="62">
        <v>95750</v>
      </c>
      <c r="B2756" s="63" t="s">
        <v>14767</v>
      </c>
      <c r="C2756" s="62" t="s">
        <v>74</v>
      </c>
      <c r="D2756" s="62" t="s">
        <v>12010</v>
      </c>
      <c r="E2756" s="64">
        <v>37.53</v>
      </c>
      <c r="F2756" s="62" t="s">
        <v>12011</v>
      </c>
    </row>
    <row r="2757" spans="1:6" ht="40.5" x14ac:dyDescent="0.25">
      <c r="A2757" s="62">
        <v>95751</v>
      </c>
      <c r="B2757" s="63" t="s">
        <v>14768</v>
      </c>
      <c r="C2757" s="62" t="s">
        <v>74</v>
      </c>
      <c r="D2757" s="62" t="s">
        <v>12010</v>
      </c>
      <c r="E2757" s="64">
        <v>57.29</v>
      </c>
      <c r="F2757" s="62" t="s">
        <v>12011</v>
      </c>
    </row>
    <row r="2758" spans="1:6" ht="40.5" x14ac:dyDescent="0.25">
      <c r="A2758" s="62">
        <v>95752</v>
      </c>
      <c r="B2758" s="63" t="s">
        <v>14769</v>
      </c>
      <c r="C2758" s="62" t="s">
        <v>74</v>
      </c>
      <c r="D2758" s="62" t="s">
        <v>12010</v>
      </c>
      <c r="E2758" s="64">
        <v>61.02</v>
      </c>
      <c r="F2758" s="62" t="s">
        <v>12011</v>
      </c>
    </row>
    <row r="2759" spans="1:6" ht="40.5" x14ac:dyDescent="0.25">
      <c r="A2759" s="62">
        <v>97667</v>
      </c>
      <c r="B2759" s="63" t="s">
        <v>14770</v>
      </c>
      <c r="C2759" s="62" t="s">
        <v>74</v>
      </c>
      <c r="D2759" s="62" t="s">
        <v>12010</v>
      </c>
      <c r="E2759" s="64">
        <v>8.43</v>
      </c>
      <c r="F2759" s="62" t="s">
        <v>12011</v>
      </c>
    </row>
    <row r="2760" spans="1:6" ht="40.5" x14ac:dyDescent="0.25">
      <c r="A2760" s="62">
        <v>97668</v>
      </c>
      <c r="B2760" s="63" t="s">
        <v>14771</v>
      </c>
      <c r="C2760" s="62" t="s">
        <v>74</v>
      </c>
      <c r="D2760" s="62" t="s">
        <v>12010</v>
      </c>
      <c r="E2760" s="64">
        <v>12.02</v>
      </c>
      <c r="F2760" s="62" t="s">
        <v>12011</v>
      </c>
    </row>
    <row r="2761" spans="1:6" ht="40.5" x14ac:dyDescent="0.25">
      <c r="A2761" s="62">
        <v>97669</v>
      </c>
      <c r="B2761" s="63" t="s">
        <v>14772</v>
      </c>
      <c r="C2761" s="62" t="s">
        <v>74</v>
      </c>
      <c r="D2761" s="62" t="s">
        <v>12010</v>
      </c>
      <c r="E2761" s="64">
        <v>17.8</v>
      </c>
      <c r="F2761" s="62" t="s">
        <v>12011</v>
      </c>
    </row>
    <row r="2762" spans="1:6" ht="40.5" x14ac:dyDescent="0.25">
      <c r="A2762" s="62">
        <v>97670</v>
      </c>
      <c r="B2762" s="63" t="s">
        <v>14773</v>
      </c>
      <c r="C2762" s="62" t="s">
        <v>74</v>
      </c>
      <c r="D2762" s="62" t="s">
        <v>12010</v>
      </c>
      <c r="E2762" s="64">
        <v>22.81</v>
      </c>
      <c r="F2762" s="62" t="s">
        <v>12011</v>
      </c>
    </row>
    <row r="2763" spans="1:6" ht="40.5" x14ac:dyDescent="0.25">
      <c r="A2763" s="62">
        <v>91874</v>
      </c>
      <c r="B2763" s="63" t="s">
        <v>14774</v>
      </c>
      <c r="C2763" s="62" t="s">
        <v>517</v>
      </c>
      <c r="D2763" s="62" t="s">
        <v>12010</v>
      </c>
      <c r="E2763" s="64">
        <v>5.45</v>
      </c>
      <c r="F2763" s="62" t="s">
        <v>12011</v>
      </c>
    </row>
    <row r="2764" spans="1:6" ht="40.5" x14ac:dyDescent="0.25">
      <c r="A2764" s="62">
        <v>91875</v>
      </c>
      <c r="B2764" s="63" t="s">
        <v>14775</v>
      </c>
      <c r="C2764" s="62" t="s">
        <v>517</v>
      </c>
      <c r="D2764" s="62" t="s">
        <v>12010</v>
      </c>
      <c r="E2764" s="64">
        <v>7.24</v>
      </c>
      <c r="F2764" s="62" t="s">
        <v>12011</v>
      </c>
    </row>
    <row r="2765" spans="1:6" ht="40.5" x14ac:dyDescent="0.25">
      <c r="A2765" s="62">
        <v>91876</v>
      </c>
      <c r="B2765" s="63" t="s">
        <v>14776</v>
      </c>
      <c r="C2765" s="62" t="s">
        <v>517</v>
      </c>
      <c r="D2765" s="62" t="s">
        <v>12010</v>
      </c>
      <c r="E2765" s="64">
        <v>9.56</v>
      </c>
      <c r="F2765" s="62" t="s">
        <v>12011</v>
      </c>
    </row>
    <row r="2766" spans="1:6" ht="40.5" x14ac:dyDescent="0.25">
      <c r="A2766" s="62">
        <v>91877</v>
      </c>
      <c r="B2766" s="63" t="s">
        <v>14777</v>
      </c>
      <c r="C2766" s="62" t="s">
        <v>517</v>
      </c>
      <c r="D2766" s="62" t="s">
        <v>12010</v>
      </c>
      <c r="E2766" s="64">
        <v>12.76</v>
      </c>
      <c r="F2766" s="62" t="s">
        <v>12011</v>
      </c>
    </row>
    <row r="2767" spans="1:6" ht="40.5" x14ac:dyDescent="0.25">
      <c r="A2767" s="62">
        <v>91878</v>
      </c>
      <c r="B2767" s="63" t="s">
        <v>14778</v>
      </c>
      <c r="C2767" s="62" t="s">
        <v>517</v>
      </c>
      <c r="D2767" s="62" t="s">
        <v>12010</v>
      </c>
      <c r="E2767" s="64">
        <v>6.97</v>
      </c>
      <c r="F2767" s="62" t="s">
        <v>12011</v>
      </c>
    </row>
    <row r="2768" spans="1:6" ht="40.5" x14ac:dyDescent="0.25">
      <c r="A2768" s="62">
        <v>91879</v>
      </c>
      <c r="B2768" s="63" t="s">
        <v>14779</v>
      </c>
      <c r="C2768" s="62" t="s">
        <v>517</v>
      </c>
      <c r="D2768" s="62" t="s">
        <v>12010</v>
      </c>
      <c r="E2768" s="64">
        <v>8.7100000000000009</v>
      </c>
      <c r="F2768" s="62" t="s">
        <v>12011</v>
      </c>
    </row>
    <row r="2769" spans="1:6" ht="40.5" x14ac:dyDescent="0.25">
      <c r="A2769" s="62">
        <v>91880</v>
      </c>
      <c r="B2769" s="63" t="s">
        <v>14780</v>
      </c>
      <c r="C2769" s="62" t="s">
        <v>517</v>
      </c>
      <c r="D2769" s="62" t="s">
        <v>12010</v>
      </c>
      <c r="E2769" s="64">
        <v>11.09</v>
      </c>
      <c r="F2769" s="62" t="s">
        <v>12011</v>
      </c>
    </row>
    <row r="2770" spans="1:6" ht="40.5" x14ac:dyDescent="0.25">
      <c r="A2770" s="62">
        <v>91881</v>
      </c>
      <c r="B2770" s="63" t="s">
        <v>14781</v>
      </c>
      <c r="C2770" s="62" t="s">
        <v>517</v>
      </c>
      <c r="D2770" s="62" t="s">
        <v>12010</v>
      </c>
      <c r="E2770" s="64">
        <v>14.29</v>
      </c>
      <c r="F2770" s="62" t="s">
        <v>12011</v>
      </c>
    </row>
    <row r="2771" spans="1:6" ht="40.5" x14ac:dyDescent="0.25">
      <c r="A2771" s="62">
        <v>91882</v>
      </c>
      <c r="B2771" s="63" t="s">
        <v>14782</v>
      </c>
      <c r="C2771" s="62" t="s">
        <v>517</v>
      </c>
      <c r="D2771" s="62" t="s">
        <v>12010</v>
      </c>
      <c r="E2771" s="64">
        <v>8.6</v>
      </c>
      <c r="F2771" s="62" t="s">
        <v>12011</v>
      </c>
    </row>
    <row r="2772" spans="1:6" ht="40.5" x14ac:dyDescent="0.25">
      <c r="A2772" s="62">
        <v>91884</v>
      </c>
      <c r="B2772" s="63" t="s">
        <v>14783</v>
      </c>
      <c r="C2772" s="62" t="s">
        <v>517</v>
      </c>
      <c r="D2772" s="62" t="s">
        <v>12010</v>
      </c>
      <c r="E2772" s="64">
        <v>9.9700000000000006</v>
      </c>
      <c r="F2772" s="62" t="s">
        <v>12011</v>
      </c>
    </row>
    <row r="2773" spans="1:6" ht="40.5" x14ac:dyDescent="0.25">
      <c r="A2773" s="62">
        <v>91885</v>
      </c>
      <c r="B2773" s="63" t="s">
        <v>14784</v>
      </c>
      <c r="C2773" s="62" t="s">
        <v>517</v>
      </c>
      <c r="D2773" s="62" t="s">
        <v>12010</v>
      </c>
      <c r="E2773" s="64">
        <v>11.82</v>
      </c>
      <c r="F2773" s="62" t="s">
        <v>12011</v>
      </c>
    </row>
    <row r="2774" spans="1:6" ht="40.5" x14ac:dyDescent="0.25">
      <c r="A2774" s="62">
        <v>91886</v>
      </c>
      <c r="B2774" s="63" t="s">
        <v>14785</v>
      </c>
      <c r="C2774" s="62" t="s">
        <v>517</v>
      </c>
      <c r="D2774" s="62" t="s">
        <v>12010</v>
      </c>
      <c r="E2774" s="64">
        <v>14.44</v>
      </c>
      <c r="F2774" s="62" t="s">
        <v>12011</v>
      </c>
    </row>
    <row r="2775" spans="1:6" ht="40.5" x14ac:dyDescent="0.25">
      <c r="A2775" s="62">
        <v>91887</v>
      </c>
      <c r="B2775" s="63" t="s">
        <v>14786</v>
      </c>
      <c r="C2775" s="62" t="s">
        <v>517</v>
      </c>
      <c r="D2775" s="62" t="s">
        <v>12010</v>
      </c>
      <c r="E2775" s="64">
        <v>10.27</v>
      </c>
      <c r="F2775" s="62" t="s">
        <v>12011</v>
      </c>
    </row>
    <row r="2776" spans="1:6" ht="40.5" x14ac:dyDescent="0.25">
      <c r="A2776" s="62">
        <v>91889</v>
      </c>
      <c r="B2776" s="63" t="s">
        <v>14787</v>
      </c>
      <c r="C2776" s="62" t="s">
        <v>517</v>
      </c>
      <c r="D2776" s="62" t="s">
        <v>12010</v>
      </c>
      <c r="E2776" s="64">
        <v>9.8699999999999992</v>
      </c>
      <c r="F2776" s="62" t="s">
        <v>12011</v>
      </c>
    </row>
    <row r="2777" spans="1:6" ht="40.5" x14ac:dyDescent="0.25">
      <c r="A2777" s="62">
        <v>91890</v>
      </c>
      <c r="B2777" s="63" t="s">
        <v>14788</v>
      </c>
      <c r="C2777" s="62" t="s">
        <v>517</v>
      </c>
      <c r="D2777" s="62" t="s">
        <v>12010</v>
      </c>
      <c r="E2777" s="64">
        <v>12.15</v>
      </c>
      <c r="F2777" s="62" t="s">
        <v>12011</v>
      </c>
    </row>
    <row r="2778" spans="1:6" ht="40.5" x14ac:dyDescent="0.25">
      <c r="A2778" s="62">
        <v>91892</v>
      </c>
      <c r="B2778" s="63" t="s">
        <v>14789</v>
      </c>
      <c r="C2778" s="62" t="s">
        <v>517</v>
      </c>
      <c r="D2778" s="62" t="s">
        <v>12010</v>
      </c>
      <c r="E2778" s="64">
        <v>14.84</v>
      </c>
      <c r="F2778" s="62" t="s">
        <v>12011</v>
      </c>
    </row>
    <row r="2779" spans="1:6" ht="40.5" x14ac:dyDescent="0.25">
      <c r="A2779" s="62">
        <v>91893</v>
      </c>
      <c r="B2779" s="63" t="s">
        <v>14790</v>
      </c>
      <c r="C2779" s="62" t="s">
        <v>517</v>
      </c>
      <c r="D2779" s="62" t="s">
        <v>12010</v>
      </c>
      <c r="E2779" s="64">
        <v>16.649999999999999</v>
      </c>
      <c r="F2779" s="62" t="s">
        <v>12011</v>
      </c>
    </row>
    <row r="2780" spans="1:6" ht="40.5" x14ac:dyDescent="0.25">
      <c r="A2780" s="62">
        <v>91895</v>
      </c>
      <c r="B2780" s="63" t="s">
        <v>14791</v>
      </c>
      <c r="C2780" s="62" t="s">
        <v>517</v>
      </c>
      <c r="D2780" s="62" t="s">
        <v>12010</v>
      </c>
      <c r="E2780" s="64">
        <v>19.39</v>
      </c>
      <c r="F2780" s="62" t="s">
        <v>12011</v>
      </c>
    </row>
    <row r="2781" spans="1:6" ht="40.5" x14ac:dyDescent="0.25">
      <c r="A2781" s="62">
        <v>91896</v>
      </c>
      <c r="B2781" s="63" t="s">
        <v>14792</v>
      </c>
      <c r="C2781" s="62" t="s">
        <v>517</v>
      </c>
      <c r="D2781" s="62" t="s">
        <v>12010</v>
      </c>
      <c r="E2781" s="64">
        <v>20.28</v>
      </c>
      <c r="F2781" s="62" t="s">
        <v>12011</v>
      </c>
    </row>
    <row r="2782" spans="1:6" ht="40.5" x14ac:dyDescent="0.25">
      <c r="A2782" s="62">
        <v>91898</v>
      </c>
      <c r="B2782" s="63" t="s">
        <v>14793</v>
      </c>
      <c r="C2782" s="62" t="s">
        <v>517</v>
      </c>
      <c r="D2782" s="62" t="s">
        <v>12010</v>
      </c>
      <c r="E2782" s="64">
        <v>23.2</v>
      </c>
      <c r="F2782" s="62" t="s">
        <v>12011</v>
      </c>
    </row>
    <row r="2783" spans="1:6" ht="40.5" x14ac:dyDescent="0.25">
      <c r="A2783" s="62">
        <v>91899</v>
      </c>
      <c r="B2783" s="63" t="s">
        <v>14794</v>
      </c>
      <c r="C2783" s="62" t="s">
        <v>517</v>
      </c>
      <c r="D2783" s="62" t="s">
        <v>12010</v>
      </c>
      <c r="E2783" s="64">
        <v>12.47</v>
      </c>
      <c r="F2783" s="62" t="s">
        <v>12011</v>
      </c>
    </row>
    <row r="2784" spans="1:6" ht="40.5" x14ac:dyDescent="0.25">
      <c r="A2784" s="62">
        <v>91901</v>
      </c>
      <c r="B2784" s="63" t="s">
        <v>14795</v>
      </c>
      <c r="C2784" s="62" t="s">
        <v>517</v>
      </c>
      <c r="D2784" s="62" t="s">
        <v>12010</v>
      </c>
      <c r="E2784" s="64">
        <v>12.07</v>
      </c>
      <c r="F2784" s="62" t="s">
        <v>12011</v>
      </c>
    </row>
    <row r="2785" spans="1:6" ht="40.5" x14ac:dyDescent="0.25">
      <c r="A2785" s="62">
        <v>91902</v>
      </c>
      <c r="B2785" s="63" t="s">
        <v>14796</v>
      </c>
      <c r="C2785" s="62" t="s">
        <v>517</v>
      </c>
      <c r="D2785" s="62" t="s">
        <v>12010</v>
      </c>
      <c r="E2785" s="64">
        <v>14.35</v>
      </c>
      <c r="F2785" s="62" t="s">
        <v>12011</v>
      </c>
    </row>
    <row r="2786" spans="1:6" ht="40.5" x14ac:dyDescent="0.25">
      <c r="A2786" s="62">
        <v>91904</v>
      </c>
      <c r="B2786" s="63" t="s">
        <v>14797</v>
      </c>
      <c r="C2786" s="62" t="s">
        <v>517</v>
      </c>
      <c r="D2786" s="62" t="s">
        <v>12010</v>
      </c>
      <c r="E2786" s="64">
        <v>17.04</v>
      </c>
      <c r="F2786" s="62" t="s">
        <v>12011</v>
      </c>
    </row>
    <row r="2787" spans="1:6" ht="40.5" x14ac:dyDescent="0.25">
      <c r="A2787" s="62">
        <v>91905</v>
      </c>
      <c r="B2787" s="63" t="s">
        <v>14798</v>
      </c>
      <c r="C2787" s="62" t="s">
        <v>517</v>
      </c>
      <c r="D2787" s="62" t="s">
        <v>12010</v>
      </c>
      <c r="E2787" s="64">
        <v>18.86</v>
      </c>
      <c r="F2787" s="62" t="s">
        <v>12011</v>
      </c>
    </row>
    <row r="2788" spans="1:6" ht="40.5" x14ac:dyDescent="0.25">
      <c r="A2788" s="62">
        <v>91907</v>
      </c>
      <c r="B2788" s="63" t="s">
        <v>14799</v>
      </c>
      <c r="C2788" s="62" t="s">
        <v>517</v>
      </c>
      <c r="D2788" s="62" t="s">
        <v>12010</v>
      </c>
      <c r="E2788" s="64">
        <v>21.6</v>
      </c>
      <c r="F2788" s="62" t="s">
        <v>12011</v>
      </c>
    </row>
    <row r="2789" spans="1:6" ht="40.5" x14ac:dyDescent="0.25">
      <c r="A2789" s="62">
        <v>91908</v>
      </c>
      <c r="B2789" s="63" t="s">
        <v>14800</v>
      </c>
      <c r="C2789" s="62" t="s">
        <v>517</v>
      </c>
      <c r="D2789" s="62" t="s">
        <v>12010</v>
      </c>
      <c r="E2789" s="64">
        <v>22.54</v>
      </c>
      <c r="F2789" s="62" t="s">
        <v>12011</v>
      </c>
    </row>
    <row r="2790" spans="1:6" ht="40.5" x14ac:dyDescent="0.25">
      <c r="A2790" s="62">
        <v>91910</v>
      </c>
      <c r="B2790" s="63" t="s">
        <v>14801</v>
      </c>
      <c r="C2790" s="62" t="s">
        <v>517</v>
      </c>
      <c r="D2790" s="62" t="s">
        <v>12010</v>
      </c>
      <c r="E2790" s="64">
        <v>25.46</v>
      </c>
      <c r="F2790" s="62" t="s">
        <v>12011</v>
      </c>
    </row>
    <row r="2791" spans="1:6" ht="40.5" x14ac:dyDescent="0.25">
      <c r="A2791" s="62">
        <v>91911</v>
      </c>
      <c r="B2791" s="63" t="s">
        <v>14802</v>
      </c>
      <c r="C2791" s="62" t="s">
        <v>517</v>
      </c>
      <c r="D2791" s="62" t="s">
        <v>12010</v>
      </c>
      <c r="E2791" s="64">
        <v>14.99</v>
      </c>
      <c r="F2791" s="62" t="s">
        <v>12011</v>
      </c>
    </row>
    <row r="2792" spans="1:6" ht="40.5" x14ac:dyDescent="0.25">
      <c r="A2792" s="62">
        <v>91913</v>
      </c>
      <c r="B2792" s="63" t="s">
        <v>14803</v>
      </c>
      <c r="C2792" s="62" t="s">
        <v>517</v>
      </c>
      <c r="D2792" s="62" t="s">
        <v>12010</v>
      </c>
      <c r="E2792" s="64">
        <v>14.59</v>
      </c>
      <c r="F2792" s="62" t="s">
        <v>12011</v>
      </c>
    </row>
    <row r="2793" spans="1:6" ht="40.5" x14ac:dyDescent="0.25">
      <c r="A2793" s="62">
        <v>91914</v>
      </c>
      <c r="B2793" s="63" t="s">
        <v>14804</v>
      </c>
      <c r="C2793" s="62" t="s">
        <v>517</v>
      </c>
      <c r="D2793" s="62" t="s">
        <v>12010</v>
      </c>
      <c r="E2793" s="64">
        <v>16.3</v>
      </c>
      <c r="F2793" s="62" t="s">
        <v>12011</v>
      </c>
    </row>
    <row r="2794" spans="1:6" ht="40.5" x14ac:dyDescent="0.25">
      <c r="A2794" s="62">
        <v>91916</v>
      </c>
      <c r="B2794" s="63" t="s">
        <v>14805</v>
      </c>
      <c r="C2794" s="62" t="s">
        <v>517</v>
      </c>
      <c r="D2794" s="62" t="s">
        <v>12010</v>
      </c>
      <c r="E2794" s="64">
        <v>18.989999999999998</v>
      </c>
      <c r="F2794" s="62" t="s">
        <v>12011</v>
      </c>
    </row>
    <row r="2795" spans="1:6" ht="40.5" x14ac:dyDescent="0.25">
      <c r="A2795" s="62">
        <v>91917</v>
      </c>
      <c r="B2795" s="63" t="s">
        <v>14806</v>
      </c>
      <c r="C2795" s="62" t="s">
        <v>517</v>
      </c>
      <c r="D2795" s="62" t="s">
        <v>12010</v>
      </c>
      <c r="E2795" s="64">
        <v>20.010000000000002</v>
      </c>
      <c r="F2795" s="62" t="s">
        <v>12011</v>
      </c>
    </row>
    <row r="2796" spans="1:6" ht="40.5" x14ac:dyDescent="0.25">
      <c r="A2796" s="62">
        <v>91919</v>
      </c>
      <c r="B2796" s="63" t="s">
        <v>14807</v>
      </c>
      <c r="C2796" s="62" t="s">
        <v>517</v>
      </c>
      <c r="D2796" s="62" t="s">
        <v>12010</v>
      </c>
      <c r="E2796" s="64">
        <v>22.75</v>
      </c>
      <c r="F2796" s="62" t="s">
        <v>12011</v>
      </c>
    </row>
    <row r="2797" spans="1:6" ht="40.5" x14ac:dyDescent="0.25">
      <c r="A2797" s="62">
        <v>91920</v>
      </c>
      <c r="B2797" s="63" t="s">
        <v>14808</v>
      </c>
      <c r="C2797" s="62" t="s">
        <v>517</v>
      </c>
      <c r="D2797" s="62" t="s">
        <v>12010</v>
      </c>
      <c r="E2797" s="64">
        <v>22.8</v>
      </c>
      <c r="F2797" s="62" t="s">
        <v>12011</v>
      </c>
    </row>
    <row r="2798" spans="1:6" ht="40.5" x14ac:dyDescent="0.25">
      <c r="A2798" s="62">
        <v>91922</v>
      </c>
      <c r="B2798" s="63" t="s">
        <v>14809</v>
      </c>
      <c r="C2798" s="62" t="s">
        <v>517</v>
      </c>
      <c r="D2798" s="62" t="s">
        <v>12010</v>
      </c>
      <c r="E2798" s="64">
        <v>25.72</v>
      </c>
      <c r="F2798" s="62" t="s">
        <v>12011</v>
      </c>
    </row>
    <row r="2799" spans="1:6" ht="40.5" x14ac:dyDescent="0.25">
      <c r="A2799" s="62">
        <v>93013</v>
      </c>
      <c r="B2799" s="63" t="s">
        <v>14810</v>
      </c>
      <c r="C2799" s="62" t="s">
        <v>517</v>
      </c>
      <c r="D2799" s="62" t="s">
        <v>12010</v>
      </c>
      <c r="E2799" s="64">
        <v>16.63</v>
      </c>
      <c r="F2799" s="62" t="s">
        <v>12011</v>
      </c>
    </row>
    <row r="2800" spans="1:6" ht="40.5" x14ac:dyDescent="0.25">
      <c r="A2800" s="62">
        <v>93014</v>
      </c>
      <c r="B2800" s="63" t="s">
        <v>14811</v>
      </c>
      <c r="C2800" s="62" t="s">
        <v>517</v>
      </c>
      <c r="D2800" s="62" t="s">
        <v>12010</v>
      </c>
      <c r="E2800" s="64">
        <v>20.56</v>
      </c>
      <c r="F2800" s="62" t="s">
        <v>12011</v>
      </c>
    </row>
    <row r="2801" spans="1:6" ht="40.5" x14ac:dyDescent="0.25">
      <c r="A2801" s="62">
        <v>93015</v>
      </c>
      <c r="B2801" s="63" t="s">
        <v>14812</v>
      </c>
      <c r="C2801" s="62" t="s">
        <v>517</v>
      </c>
      <c r="D2801" s="62" t="s">
        <v>12010</v>
      </c>
      <c r="E2801" s="64">
        <v>31.81</v>
      </c>
      <c r="F2801" s="62" t="s">
        <v>12011</v>
      </c>
    </row>
    <row r="2802" spans="1:6" ht="40.5" x14ac:dyDescent="0.25">
      <c r="A2802" s="62">
        <v>93016</v>
      </c>
      <c r="B2802" s="63" t="s">
        <v>14813</v>
      </c>
      <c r="C2802" s="62" t="s">
        <v>517</v>
      </c>
      <c r="D2802" s="62" t="s">
        <v>12010</v>
      </c>
      <c r="E2802" s="64">
        <v>38.94</v>
      </c>
      <c r="F2802" s="62" t="s">
        <v>12011</v>
      </c>
    </row>
    <row r="2803" spans="1:6" ht="40.5" x14ac:dyDescent="0.25">
      <c r="A2803" s="62">
        <v>93017</v>
      </c>
      <c r="B2803" s="63" t="s">
        <v>14814</v>
      </c>
      <c r="C2803" s="62" t="s">
        <v>517</v>
      </c>
      <c r="D2803" s="62" t="s">
        <v>12010</v>
      </c>
      <c r="E2803" s="64">
        <v>59.24</v>
      </c>
      <c r="F2803" s="62" t="s">
        <v>12011</v>
      </c>
    </row>
    <row r="2804" spans="1:6" ht="40.5" x14ac:dyDescent="0.25">
      <c r="A2804" s="62">
        <v>93018</v>
      </c>
      <c r="B2804" s="63" t="s">
        <v>14815</v>
      </c>
      <c r="C2804" s="62" t="s">
        <v>517</v>
      </c>
      <c r="D2804" s="62" t="s">
        <v>12010</v>
      </c>
      <c r="E2804" s="64">
        <v>25.44</v>
      </c>
      <c r="F2804" s="62" t="s">
        <v>12011</v>
      </c>
    </row>
    <row r="2805" spans="1:6" ht="40.5" x14ac:dyDescent="0.25">
      <c r="A2805" s="62">
        <v>93020</v>
      </c>
      <c r="B2805" s="63" t="s">
        <v>14816</v>
      </c>
      <c r="C2805" s="62" t="s">
        <v>517</v>
      </c>
      <c r="D2805" s="62" t="s">
        <v>12010</v>
      </c>
      <c r="E2805" s="64">
        <v>32.950000000000003</v>
      </c>
      <c r="F2805" s="62" t="s">
        <v>12011</v>
      </c>
    </row>
    <row r="2806" spans="1:6" ht="40.5" x14ac:dyDescent="0.25">
      <c r="A2806" s="62">
        <v>93022</v>
      </c>
      <c r="B2806" s="63" t="s">
        <v>14817</v>
      </c>
      <c r="C2806" s="62" t="s">
        <v>517</v>
      </c>
      <c r="D2806" s="62" t="s">
        <v>12010</v>
      </c>
      <c r="E2806" s="64">
        <v>56.54</v>
      </c>
      <c r="F2806" s="62" t="s">
        <v>12011</v>
      </c>
    </row>
    <row r="2807" spans="1:6" ht="40.5" x14ac:dyDescent="0.25">
      <c r="A2807" s="62">
        <v>93024</v>
      </c>
      <c r="B2807" s="63" t="s">
        <v>14818</v>
      </c>
      <c r="C2807" s="62" t="s">
        <v>517</v>
      </c>
      <c r="D2807" s="62" t="s">
        <v>12010</v>
      </c>
      <c r="E2807" s="64">
        <v>59.23</v>
      </c>
      <c r="F2807" s="62" t="s">
        <v>12011</v>
      </c>
    </row>
    <row r="2808" spans="1:6" ht="40.5" x14ac:dyDescent="0.25">
      <c r="A2808" s="62">
        <v>93026</v>
      </c>
      <c r="B2808" s="63" t="s">
        <v>14819</v>
      </c>
      <c r="C2808" s="62" t="s">
        <v>517</v>
      </c>
      <c r="D2808" s="62" t="s">
        <v>12010</v>
      </c>
      <c r="E2808" s="64">
        <v>98.43</v>
      </c>
      <c r="F2808" s="62" t="s">
        <v>12011</v>
      </c>
    </row>
    <row r="2809" spans="1:6" ht="40.5" x14ac:dyDescent="0.25">
      <c r="A2809" s="62">
        <v>95733</v>
      </c>
      <c r="B2809" s="63" t="s">
        <v>14820</v>
      </c>
      <c r="C2809" s="62" t="s">
        <v>517</v>
      </c>
      <c r="D2809" s="62" t="s">
        <v>12010</v>
      </c>
      <c r="E2809" s="64">
        <v>6.36</v>
      </c>
      <c r="F2809" s="62" t="s">
        <v>12011</v>
      </c>
    </row>
    <row r="2810" spans="1:6" ht="27" x14ac:dyDescent="0.25">
      <c r="A2810" s="62">
        <v>95734</v>
      </c>
      <c r="B2810" s="63" t="s">
        <v>14821</v>
      </c>
      <c r="C2810" s="62" t="s">
        <v>517</v>
      </c>
      <c r="D2810" s="62" t="s">
        <v>12010</v>
      </c>
      <c r="E2810" s="64">
        <v>8.4600000000000009</v>
      </c>
      <c r="F2810" s="62" t="s">
        <v>12011</v>
      </c>
    </row>
    <row r="2811" spans="1:6" ht="40.5" x14ac:dyDescent="0.25">
      <c r="A2811" s="62">
        <v>95735</v>
      </c>
      <c r="B2811" s="63" t="s">
        <v>14822</v>
      </c>
      <c r="C2811" s="62" t="s">
        <v>517</v>
      </c>
      <c r="D2811" s="62" t="s">
        <v>12010</v>
      </c>
      <c r="E2811" s="64">
        <v>7.14</v>
      </c>
      <c r="F2811" s="62" t="s">
        <v>12011</v>
      </c>
    </row>
    <row r="2812" spans="1:6" ht="40.5" x14ac:dyDescent="0.25">
      <c r="A2812" s="62">
        <v>95736</v>
      </c>
      <c r="B2812" s="63" t="s">
        <v>14823</v>
      </c>
      <c r="C2812" s="62" t="s">
        <v>517</v>
      </c>
      <c r="D2812" s="62" t="s">
        <v>12010</v>
      </c>
      <c r="E2812" s="64">
        <v>8.41</v>
      </c>
      <c r="F2812" s="62" t="s">
        <v>12011</v>
      </c>
    </row>
    <row r="2813" spans="1:6" ht="40.5" x14ac:dyDescent="0.25">
      <c r="A2813" s="62">
        <v>95738</v>
      </c>
      <c r="B2813" s="63" t="s">
        <v>14824</v>
      </c>
      <c r="C2813" s="62" t="s">
        <v>517</v>
      </c>
      <c r="D2813" s="62" t="s">
        <v>12010</v>
      </c>
      <c r="E2813" s="64">
        <v>10.14</v>
      </c>
      <c r="F2813" s="62" t="s">
        <v>12011</v>
      </c>
    </row>
    <row r="2814" spans="1:6" ht="40.5" x14ac:dyDescent="0.25">
      <c r="A2814" s="62">
        <v>95753</v>
      </c>
      <c r="B2814" s="63" t="s">
        <v>14825</v>
      </c>
      <c r="C2814" s="62" t="s">
        <v>517</v>
      </c>
      <c r="D2814" s="62" t="s">
        <v>12010</v>
      </c>
      <c r="E2814" s="64">
        <v>8.02</v>
      </c>
      <c r="F2814" s="62" t="s">
        <v>12011</v>
      </c>
    </row>
    <row r="2815" spans="1:6" ht="40.5" x14ac:dyDescent="0.25">
      <c r="A2815" s="62">
        <v>95754</v>
      </c>
      <c r="B2815" s="63" t="s">
        <v>14826</v>
      </c>
      <c r="C2815" s="62" t="s">
        <v>517</v>
      </c>
      <c r="D2815" s="62" t="s">
        <v>12010</v>
      </c>
      <c r="E2815" s="64">
        <v>9.99</v>
      </c>
      <c r="F2815" s="62" t="s">
        <v>12011</v>
      </c>
    </row>
    <row r="2816" spans="1:6" ht="40.5" x14ac:dyDescent="0.25">
      <c r="A2816" s="62">
        <v>95755</v>
      </c>
      <c r="B2816" s="63" t="s">
        <v>14827</v>
      </c>
      <c r="C2816" s="62" t="s">
        <v>517</v>
      </c>
      <c r="D2816" s="62" t="s">
        <v>12010</v>
      </c>
      <c r="E2816" s="64">
        <v>14.4</v>
      </c>
      <c r="F2816" s="62" t="s">
        <v>12011</v>
      </c>
    </row>
    <row r="2817" spans="1:6" ht="40.5" x14ac:dyDescent="0.25">
      <c r="A2817" s="62">
        <v>95756</v>
      </c>
      <c r="B2817" s="63" t="s">
        <v>14828</v>
      </c>
      <c r="C2817" s="62" t="s">
        <v>517</v>
      </c>
      <c r="D2817" s="62" t="s">
        <v>12010</v>
      </c>
      <c r="E2817" s="64">
        <v>19.190000000000001</v>
      </c>
      <c r="F2817" s="62" t="s">
        <v>12011</v>
      </c>
    </row>
    <row r="2818" spans="1:6" ht="40.5" x14ac:dyDescent="0.25">
      <c r="A2818" s="62">
        <v>95757</v>
      </c>
      <c r="B2818" s="63" t="s">
        <v>14829</v>
      </c>
      <c r="C2818" s="62" t="s">
        <v>517</v>
      </c>
      <c r="D2818" s="62" t="s">
        <v>12010</v>
      </c>
      <c r="E2818" s="64">
        <v>12.06</v>
      </c>
      <c r="F2818" s="62" t="s">
        <v>12011</v>
      </c>
    </row>
    <row r="2819" spans="1:6" ht="40.5" x14ac:dyDescent="0.25">
      <c r="A2819" s="62">
        <v>95758</v>
      </c>
      <c r="B2819" s="63" t="s">
        <v>14830</v>
      </c>
      <c r="C2819" s="62" t="s">
        <v>517</v>
      </c>
      <c r="D2819" s="62" t="s">
        <v>12010</v>
      </c>
      <c r="E2819" s="64">
        <v>13.56</v>
      </c>
      <c r="F2819" s="62" t="s">
        <v>12011</v>
      </c>
    </row>
    <row r="2820" spans="1:6" ht="40.5" x14ac:dyDescent="0.25">
      <c r="A2820" s="62">
        <v>95759</v>
      </c>
      <c r="B2820" s="63" t="s">
        <v>14831</v>
      </c>
      <c r="C2820" s="62" t="s">
        <v>517</v>
      </c>
      <c r="D2820" s="62" t="s">
        <v>12010</v>
      </c>
      <c r="E2820" s="64">
        <v>17.3</v>
      </c>
      <c r="F2820" s="62" t="s">
        <v>12011</v>
      </c>
    </row>
    <row r="2821" spans="1:6" ht="40.5" x14ac:dyDescent="0.25">
      <c r="A2821" s="62">
        <v>95760</v>
      </c>
      <c r="B2821" s="63" t="s">
        <v>14832</v>
      </c>
      <c r="C2821" s="62" t="s">
        <v>517</v>
      </c>
      <c r="D2821" s="62" t="s">
        <v>12010</v>
      </c>
      <c r="E2821" s="64">
        <v>21.32</v>
      </c>
      <c r="F2821" s="62" t="s">
        <v>12011</v>
      </c>
    </row>
    <row r="2822" spans="1:6" ht="40.5" x14ac:dyDescent="0.25">
      <c r="A2822" s="62">
        <v>97559</v>
      </c>
      <c r="B2822" s="63" t="s">
        <v>14833</v>
      </c>
      <c r="C2822" s="62" t="s">
        <v>517</v>
      </c>
      <c r="D2822" s="62" t="s">
        <v>12010</v>
      </c>
      <c r="E2822" s="64">
        <v>11.85</v>
      </c>
      <c r="F2822" s="62" t="s">
        <v>12011</v>
      </c>
    </row>
    <row r="2823" spans="1:6" ht="40.5" x14ac:dyDescent="0.25">
      <c r="A2823" s="62">
        <v>97562</v>
      </c>
      <c r="B2823" s="63" t="s">
        <v>14834</v>
      </c>
      <c r="C2823" s="62" t="s">
        <v>517</v>
      </c>
      <c r="D2823" s="62" t="s">
        <v>12010</v>
      </c>
      <c r="E2823" s="64">
        <v>14.05</v>
      </c>
      <c r="F2823" s="62" t="s">
        <v>12011</v>
      </c>
    </row>
    <row r="2824" spans="1:6" ht="40.5" x14ac:dyDescent="0.25">
      <c r="A2824" s="62">
        <v>97564</v>
      </c>
      <c r="B2824" s="63" t="s">
        <v>14835</v>
      </c>
      <c r="C2824" s="62" t="s">
        <v>517</v>
      </c>
      <c r="D2824" s="62" t="s">
        <v>12010</v>
      </c>
      <c r="E2824" s="64">
        <v>16</v>
      </c>
      <c r="F2824" s="62" t="s">
        <v>12011</v>
      </c>
    </row>
    <row r="2825" spans="1:6" ht="40.5" x14ac:dyDescent="0.25">
      <c r="A2825" s="62">
        <v>91924</v>
      </c>
      <c r="B2825" s="63" t="s">
        <v>14836</v>
      </c>
      <c r="C2825" s="62" t="s">
        <v>74</v>
      </c>
      <c r="D2825" s="62" t="s">
        <v>12010</v>
      </c>
      <c r="E2825" s="64">
        <v>2.7</v>
      </c>
      <c r="F2825" s="62" t="s">
        <v>12011</v>
      </c>
    </row>
    <row r="2826" spans="1:6" ht="40.5" x14ac:dyDescent="0.25">
      <c r="A2826" s="62">
        <v>91925</v>
      </c>
      <c r="B2826" s="63" t="s">
        <v>14837</v>
      </c>
      <c r="C2826" s="62" t="s">
        <v>74</v>
      </c>
      <c r="D2826" s="62" t="s">
        <v>12010</v>
      </c>
      <c r="E2826" s="64">
        <v>3.69</v>
      </c>
      <c r="F2826" s="62" t="s">
        <v>12011</v>
      </c>
    </row>
    <row r="2827" spans="1:6" ht="40.5" x14ac:dyDescent="0.25">
      <c r="A2827" s="62">
        <v>91926</v>
      </c>
      <c r="B2827" s="63" t="s">
        <v>14838</v>
      </c>
      <c r="C2827" s="62" t="s">
        <v>74</v>
      </c>
      <c r="D2827" s="62" t="s">
        <v>12010</v>
      </c>
      <c r="E2827" s="64">
        <v>3.85</v>
      </c>
      <c r="F2827" s="62" t="s">
        <v>12011</v>
      </c>
    </row>
    <row r="2828" spans="1:6" ht="40.5" x14ac:dyDescent="0.25">
      <c r="A2828" s="62">
        <v>91927</v>
      </c>
      <c r="B2828" s="63" t="s">
        <v>14839</v>
      </c>
      <c r="C2828" s="62" t="s">
        <v>74</v>
      </c>
      <c r="D2828" s="62" t="s">
        <v>12010</v>
      </c>
      <c r="E2828" s="64">
        <v>4.9400000000000004</v>
      </c>
      <c r="F2828" s="62" t="s">
        <v>12011</v>
      </c>
    </row>
    <row r="2829" spans="1:6" ht="40.5" x14ac:dyDescent="0.25">
      <c r="A2829" s="62">
        <v>91928</v>
      </c>
      <c r="B2829" s="63" t="s">
        <v>14840</v>
      </c>
      <c r="C2829" s="62" t="s">
        <v>74</v>
      </c>
      <c r="D2829" s="62" t="s">
        <v>12010</v>
      </c>
      <c r="E2829" s="64">
        <v>6.13</v>
      </c>
      <c r="F2829" s="62" t="s">
        <v>12011</v>
      </c>
    </row>
    <row r="2830" spans="1:6" ht="40.5" x14ac:dyDescent="0.25">
      <c r="A2830" s="62">
        <v>91929</v>
      </c>
      <c r="B2830" s="63" t="s">
        <v>14841</v>
      </c>
      <c r="C2830" s="62" t="s">
        <v>74</v>
      </c>
      <c r="D2830" s="62" t="s">
        <v>12010</v>
      </c>
      <c r="E2830" s="64">
        <v>6.9</v>
      </c>
      <c r="F2830" s="62" t="s">
        <v>12011</v>
      </c>
    </row>
    <row r="2831" spans="1:6" ht="40.5" x14ac:dyDescent="0.25">
      <c r="A2831" s="62">
        <v>91930</v>
      </c>
      <c r="B2831" s="63" t="s">
        <v>14842</v>
      </c>
      <c r="C2831" s="62" t="s">
        <v>74</v>
      </c>
      <c r="D2831" s="62" t="s">
        <v>12010</v>
      </c>
      <c r="E2831" s="64">
        <v>8.36</v>
      </c>
      <c r="F2831" s="62" t="s">
        <v>12011</v>
      </c>
    </row>
    <row r="2832" spans="1:6" ht="40.5" x14ac:dyDescent="0.25">
      <c r="A2832" s="62">
        <v>91931</v>
      </c>
      <c r="B2832" s="63" t="s">
        <v>14843</v>
      </c>
      <c r="C2832" s="62" t="s">
        <v>74</v>
      </c>
      <c r="D2832" s="62" t="s">
        <v>12010</v>
      </c>
      <c r="E2832" s="64">
        <v>9.27</v>
      </c>
      <c r="F2832" s="62" t="s">
        <v>12011</v>
      </c>
    </row>
    <row r="2833" spans="1:6" ht="40.5" x14ac:dyDescent="0.25">
      <c r="A2833" s="62">
        <v>91932</v>
      </c>
      <c r="B2833" s="63" t="s">
        <v>14844</v>
      </c>
      <c r="C2833" s="62" t="s">
        <v>74</v>
      </c>
      <c r="D2833" s="62" t="s">
        <v>12010</v>
      </c>
      <c r="E2833" s="64">
        <v>13.63</v>
      </c>
      <c r="F2833" s="62" t="s">
        <v>12011</v>
      </c>
    </row>
    <row r="2834" spans="1:6" ht="40.5" x14ac:dyDescent="0.25">
      <c r="A2834" s="62">
        <v>91933</v>
      </c>
      <c r="B2834" s="63" t="s">
        <v>14845</v>
      </c>
      <c r="C2834" s="62" t="s">
        <v>74</v>
      </c>
      <c r="D2834" s="62" t="s">
        <v>12010</v>
      </c>
      <c r="E2834" s="64">
        <v>14.5</v>
      </c>
      <c r="F2834" s="62" t="s">
        <v>12011</v>
      </c>
    </row>
    <row r="2835" spans="1:6" ht="40.5" x14ac:dyDescent="0.25">
      <c r="A2835" s="62">
        <v>91934</v>
      </c>
      <c r="B2835" s="63" t="s">
        <v>14846</v>
      </c>
      <c r="C2835" s="62" t="s">
        <v>74</v>
      </c>
      <c r="D2835" s="62" t="s">
        <v>12010</v>
      </c>
      <c r="E2835" s="64">
        <v>20.8</v>
      </c>
      <c r="F2835" s="62" t="s">
        <v>12011</v>
      </c>
    </row>
    <row r="2836" spans="1:6" ht="40.5" x14ac:dyDescent="0.25">
      <c r="A2836" s="62">
        <v>91935</v>
      </c>
      <c r="B2836" s="63" t="s">
        <v>14847</v>
      </c>
      <c r="C2836" s="62" t="s">
        <v>74</v>
      </c>
      <c r="D2836" s="62" t="s">
        <v>12010</v>
      </c>
      <c r="E2836" s="64">
        <v>22.06</v>
      </c>
      <c r="F2836" s="62" t="s">
        <v>12011</v>
      </c>
    </row>
    <row r="2837" spans="1:6" ht="27" x14ac:dyDescent="0.25">
      <c r="A2837" s="62">
        <v>92979</v>
      </c>
      <c r="B2837" s="63" t="s">
        <v>14848</v>
      </c>
      <c r="C2837" s="62" t="s">
        <v>74</v>
      </c>
      <c r="D2837" s="62" t="s">
        <v>12010</v>
      </c>
      <c r="E2837" s="64">
        <v>8.76</v>
      </c>
      <c r="F2837" s="62" t="s">
        <v>12011</v>
      </c>
    </row>
    <row r="2838" spans="1:6" ht="40.5" x14ac:dyDescent="0.25">
      <c r="A2838" s="62">
        <v>92980</v>
      </c>
      <c r="B2838" s="63" t="s">
        <v>14849</v>
      </c>
      <c r="C2838" s="62" t="s">
        <v>74</v>
      </c>
      <c r="D2838" s="62" t="s">
        <v>12010</v>
      </c>
      <c r="E2838" s="64">
        <v>9.51</v>
      </c>
      <c r="F2838" s="62" t="s">
        <v>12011</v>
      </c>
    </row>
    <row r="2839" spans="1:6" ht="27" x14ac:dyDescent="0.25">
      <c r="A2839" s="62">
        <v>92981</v>
      </c>
      <c r="B2839" s="63" t="s">
        <v>14850</v>
      </c>
      <c r="C2839" s="62" t="s">
        <v>74</v>
      </c>
      <c r="D2839" s="62" t="s">
        <v>12010</v>
      </c>
      <c r="E2839" s="64">
        <v>13.43</v>
      </c>
      <c r="F2839" s="62" t="s">
        <v>12011</v>
      </c>
    </row>
    <row r="2840" spans="1:6" ht="40.5" x14ac:dyDescent="0.25">
      <c r="A2840" s="62">
        <v>92982</v>
      </c>
      <c r="B2840" s="63" t="s">
        <v>14851</v>
      </c>
      <c r="C2840" s="62" t="s">
        <v>74</v>
      </c>
      <c r="D2840" s="62" t="s">
        <v>12010</v>
      </c>
      <c r="E2840" s="64">
        <v>14.52</v>
      </c>
      <c r="F2840" s="62" t="s">
        <v>12011</v>
      </c>
    </row>
    <row r="2841" spans="1:6" ht="40.5" x14ac:dyDescent="0.25">
      <c r="A2841" s="62">
        <v>92984</v>
      </c>
      <c r="B2841" s="63" t="s">
        <v>14852</v>
      </c>
      <c r="C2841" s="62" t="s">
        <v>74</v>
      </c>
      <c r="D2841" s="62" t="s">
        <v>12010</v>
      </c>
      <c r="E2841" s="64">
        <v>23.99</v>
      </c>
      <c r="F2841" s="62" t="s">
        <v>12011</v>
      </c>
    </row>
    <row r="2842" spans="1:6" ht="40.5" x14ac:dyDescent="0.25">
      <c r="A2842" s="62">
        <v>92986</v>
      </c>
      <c r="B2842" s="63" t="s">
        <v>14853</v>
      </c>
      <c r="C2842" s="62" t="s">
        <v>74</v>
      </c>
      <c r="D2842" s="62" t="s">
        <v>12010</v>
      </c>
      <c r="E2842" s="64">
        <v>32.31</v>
      </c>
      <c r="F2842" s="62" t="s">
        <v>12011</v>
      </c>
    </row>
    <row r="2843" spans="1:6" ht="40.5" x14ac:dyDescent="0.25">
      <c r="A2843" s="62">
        <v>92988</v>
      </c>
      <c r="B2843" s="63" t="s">
        <v>14854</v>
      </c>
      <c r="C2843" s="62" t="s">
        <v>74</v>
      </c>
      <c r="D2843" s="62" t="s">
        <v>12010</v>
      </c>
      <c r="E2843" s="64">
        <v>45.18</v>
      </c>
      <c r="F2843" s="62" t="s">
        <v>12011</v>
      </c>
    </row>
    <row r="2844" spans="1:6" ht="40.5" x14ac:dyDescent="0.25">
      <c r="A2844" s="62">
        <v>92990</v>
      </c>
      <c r="B2844" s="63" t="s">
        <v>14855</v>
      </c>
      <c r="C2844" s="62" t="s">
        <v>74</v>
      </c>
      <c r="D2844" s="62" t="s">
        <v>12010</v>
      </c>
      <c r="E2844" s="64">
        <v>61.82</v>
      </c>
      <c r="F2844" s="62" t="s">
        <v>12011</v>
      </c>
    </row>
    <row r="2845" spans="1:6" ht="40.5" x14ac:dyDescent="0.25">
      <c r="A2845" s="62">
        <v>92992</v>
      </c>
      <c r="B2845" s="63" t="s">
        <v>14856</v>
      </c>
      <c r="C2845" s="62" t="s">
        <v>74</v>
      </c>
      <c r="D2845" s="62" t="s">
        <v>12010</v>
      </c>
      <c r="E2845" s="64">
        <v>81.53</v>
      </c>
      <c r="F2845" s="62" t="s">
        <v>12011</v>
      </c>
    </row>
    <row r="2846" spans="1:6" ht="40.5" x14ac:dyDescent="0.25">
      <c r="A2846" s="62">
        <v>92994</v>
      </c>
      <c r="B2846" s="63" t="s">
        <v>14857</v>
      </c>
      <c r="C2846" s="62" t="s">
        <v>74</v>
      </c>
      <c r="D2846" s="62" t="s">
        <v>12010</v>
      </c>
      <c r="E2846" s="64">
        <v>105.35</v>
      </c>
      <c r="F2846" s="62" t="s">
        <v>12011</v>
      </c>
    </row>
    <row r="2847" spans="1:6" ht="40.5" x14ac:dyDescent="0.25">
      <c r="A2847" s="62">
        <v>92996</v>
      </c>
      <c r="B2847" s="63" t="s">
        <v>14858</v>
      </c>
      <c r="C2847" s="62" t="s">
        <v>74</v>
      </c>
      <c r="D2847" s="62" t="s">
        <v>12010</v>
      </c>
      <c r="E2847" s="64">
        <v>130.08000000000001</v>
      </c>
      <c r="F2847" s="62" t="s">
        <v>12011</v>
      </c>
    </row>
    <row r="2848" spans="1:6" ht="40.5" x14ac:dyDescent="0.25">
      <c r="A2848" s="62">
        <v>92998</v>
      </c>
      <c r="B2848" s="63" t="s">
        <v>14859</v>
      </c>
      <c r="C2848" s="62" t="s">
        <v>74</v>
      </c>
      <c r="D2848" s="62" t="s">
        <v>12010</v>
      </c>
      <c r="E2848" s="64">
        <v>159.06</v>
      </c>
      <c r="F2848" s="62" t="s">
        <v>12011</v>
      </c>
    </row>
    <row r="2849" spans="1:6" ht="40.5" x14ac:dyDescent="0.25">
      <c r="A2849" s="62">
        <v>93000</v>
      </c>
      <c r="B2849" s="63" t="s">
        <v>14860</v>
      </c>
      <c r="C2849" s="62" t="s">
        <v>74</v>
      </c>
      <c r="D2849" s="62" t="s">
        <v>12010</v>
      </c>
      <c r="E2849" s="64">
        <v>208.62</v>
      </c>
      <c r="F2849" s="62" t="s">
        <v>12011</v>
      </c>
    </row>
    <row r="2850" spans="1:6" ht="40.5" x14ac:dyDescent="0.25">
      <c r="A2850" s="62">
        <v>93002</v>
      </c>
      <c r="B2850" s="63" t="s">
        <v>14861</v>
      </c>
      <c r="C2850" s="62" t="s">
        <v>74</v>
      </c>
      <c r="D2850" s="62" t="s">
        <v>12010</v>
      </c>
      <c r="E2850" s="64">
        <v>260.55</v>
      </c>
      <c r="F2850" s="62" t="s">
        <v>12011</v>
      </c>
    </row>
    <row r="2851" spans="1:6" ht="40.5" x14ac:dyDescent="0.25">
      <c r="A2851" s="62">
        <v>101884</v>
      </c>
      <c r="B2851" s="63" t="s">
        <v>14862</v>
      </c>
      <c r="C2851" s="62" t="s">
        <v>74</v>
      </c>
      <c r="D2851" s="62" t="s">
        <v>12010</v>
      </c>
      <c r="E2851" s="64">
        <v>8.49</v>
      </c>
      <c r="F2851" s="62" t="s">
        <v>12011</v>
      </c>
    </row>
    <row r="2852" spans="1:6" ht="40.5" x14ac:dyDescent="0.25">
      <c r="A2852" s="62">
        <v>101885</v>
      </c>
      <c r="B2852" s="63" t="s">
        <v>14863</v>
      </c>
      <c r="C2852" s="62" t="s">
        <v>74</v>
      </c>
      <c r="D2852" s="62" t="s">
        <v>12010</v>
      </c>
      <c r="E2852" s="64">
        <v>9.24</v>
      </c>
      <c r="F2852" s="62" t="s">
        <v>12011</v>
      </c>
    </row>
    <row r="2853" spans="1:6" ht="40.5" x14ac:dyDescent="0.25">
      <c r="A2853" s="62">
        <v>101886</v>
      </c>
      <c r="B2853" s="63" t="s">
        <v>14864</v>
      </c>
      <c r="C2853" s="62" t="s">
        <v>74</v>
      </c>
      <c r="D2853" s="62" t="s">
        <v>12010</v>
      </c>
      <c r="E2853" s="64">
        <v>13.12</v>
      </c>
      <c r="F2853" s="62" t="s">
        <v>12011</v>
      </c>
    </row>
    <row r="2854" spans="1:6" ht="40.5" x14ac:dyDescent="0.25">
      <c r="A2854" s="62">
        <v>101887</v>
      </c>
      <c r="B2854" s="63" t="s">
        <v>14865</v>
      </c>
      <c r="C2854" s="62" t="s">
        <v>74</v>
      </c>
      <c r="D2854" s="62" t="s">
        <v>12010</v>
      </c>
      <c r="E2854" s="64">
        <v>14.21</v>
      </c>
      <c r="F2854" s="62" t="s">
        <v>12011</v>
      </c>
    </row>
    <row r="2855" spans="1:6" ht="40.5" x14ac:dyDescent="0.25">
      <c r="A2855" s="62">
        <v>101888</v>
      </c>
      <c r="B2855" s="63" t="s">
        <v>14866</v>
      </c>
      <c r="C2855" s="62" t="s">
        <v>74</v>
      </c>
      <c r="D2855" s="62" t="s">
        <v>12010</v>
      </c>
      <c r="E2855" s="64">
        <v>21.06</v>
      </c>
      <c r="F2855" s="62" t="s">
        <v>12011</v>
      </c>
    </row>
    <row r="2856" spans="1:6" ht="40.5" x14ac:dyDescent="0.25">
      <c r="A2856" s="62">
        <v>101889</v>
      </c>
      <c r="B2856" s="63" t="s">
        <v>14867</v>
      </c>
      <c r="C2856" s="62" t="s">
        <v>74</v>
      </c>
      <c r="D2856" s="62" t="s">
        <v>12010</v>
      </c>
      <c r="E2856" s="64">
        <v>21.67</v>
      </c>
      <c r="F2856" s="62" t="s">
        <v>12011</v>
      </c>
    </row>
    <row r="2857" spans="1:6" ht="27" x14ac:dyDescent="0.25">
      <c r="A2857" s="62">
        <v>91936</v>
      </c>
      <c r="B2857" s="63" t="s">
        <v>14868</v>
      </c>
      <c r="C2857" s="62" t="s">
        <v>517</v>
      </c>
      <c r="D2857" s="62" t="s">
        <v>12010</v>
      </c>
      <c r="E2857" s="64">
        <v>15.88</v>
      </c>
      <c r="F2857" s="62" t="s">
        <v>12011</v>
      </c>
    </row>
    <row r="2858" spans="1:6" ht="27" x14ac:dyDescent="0.25">
      <c r="A2858" s="62">
        <v>91937</v>
      </c>
      <c r="B2858" s="63" t="s">
        <v>14869</v>
      </c>
      <c r="C2858" s="62" t="s">
        <v>517</v>
      </c>
      <c r="D2858" s="62" t="s">
        <v>12010</v>
      </c>
      <c r="E2858" s="64">
        <v>13.3</v>
      </c>
      <c r="F2858" s="62" t="s">
        <v>12011</v>
      </c>
    </row>
    <row r="2859" spans="1:6" ht="27" x14ac:dyDescent="0.25">
      <c r="A2859" s="62">
        <v>91939</v>
      </c>
      <c r="B2859" s="63" t="s">
        <v>14870</v>
      </c>
      <c r="C2859" s="62" t="s">
        <v>517</v>
      </c>
      <c r="D2859" s="62" t="s">
        <v>12010</v>
      </c>
      <c r="E2859" s="64">
        <v>30.95</v>
      </c>
      <c r="F2859" s="62" t="s">
        <v>12011</v>
      </c>
    </row>
    <row r="2860" spans="1:6" ht="27" x14ac:dyDescent="0.25">
      <c r="A2860" s="62">
        <v>91940</v>
      </c>
      <c r="B2860" s="63" t="s">
        <v>14871</v>
      </c>
      <c r="C2860" s="62" t="s">
        <v>517</v>
      </c>
      <c r="D2860" s="62" t="s">
        <v>12010</v>
      </c>
      <c r="E2860" s="64">
        <v>16.670000000000002</v>
      </c>
      <c r="F2860" s="62" t="s">
        <v>12011</v>
      </c>
    </row>
    <row r="2861" spans="1:6" ht="27" x14ac:dyDescent="0.25">
      <c r="A2861" s="62">
        <v>91941</v>
      </c>
      <c r="B2861" s="63" t="s">
        <v>14872</v>
      </c>
      <c r="C2861" s="62" t="s">
        <v>517</v>
      </c>
      <c r="D2861" s="62" t="s">
        <v>12010</v>
      </c>
      <c r="E2861" s="64">
        <v>11.32</v>
      </c>
      <c r="F2861" s="62" t="s">
        <v>12011</v>
      </c>
    </row>
    <row r="2862" spans="1:6" ht="27" x14ac:dyDescent="0.25">
      <c r="A2862" s="62">
        <v>91942</v>
      </c>
      <c r="B2862" s="63" t="s">
        <v>14873</v>
      </c>
      <c r="C2862" s="62" t="s">
        <v>517</v>
      </c>
      <c r="D2862" s="62" t="s">
        <v>12010</v>
      </c>
      <c r="E2862" s="64">
        <v>38.36</v>
      </c>
      <c r="F2862" s="62" t="s">
        <v>12011</v>
      </c>
    </row>
    <row r="2863" spans="1:6" ht="27" x14ac:dyDescent="0.25">
      <c r="A2863" s="62">
        <v>91943</v>
      </c>
      <c r="B2863" s="63" t="s">
        <v>14874</v>
      </c>
      <c r="C2863" s="62" t="s">
        <v>517</v>
      </c>
      <c r="D2863" s="62" t="s">
        <v>12010</v>
      </c>
      <c r="E2863" s="64">
        <v>21.92</v>
      </c>
      <c r="F2863" s="62" t="s">
        <v>12011</v>
      </c>
    </row>
    <row r="2864" spans="1:6" ht="27" x14ac:dyDescent="0.25">
      <c r="A2864" s="62">
        <v>91944</v>
      </c>
      <c r="B2864" s="63" t="s">
        <v>14875</v>
      </c>
      <c r="C2864" s="62" t="s">
        <v>517</v>
      </c>
      <c r="D2864" s="62" t="s">
        <v>12010</v>
      </c>
      <c r="E2864" s="64">
        <v>15.78</v>
      </c>
      <c r="F2864" s="62" t="s">
        <v>12011</v>
      </c>
    </row>
    <row r="2865" spans="1:6" ht="27" x14ac:dyDescent="0.25">
      <c r="A2865" s="62">
        <v>92865</v>
      </c>
      <c r="B2865" s="63" t="s">
        <v>14876</v>
      </c>
      <c r="C2865" s="62" t="s">
        <v>517</v>
      </c>
      <c r="D2865" s="62" t="s">
        <v>12010</v>
      </c>
      <c r="E2865" s="64">
        <v>11.85</v>
      </c>
      <c r="F2865" s="62" t="s">
        <v>12011</v>
      </c>
    </row>
    <row r="2866" spans="1:6" ht="27" x14ac:dyDescent="0.25">
      <c r="A2866" s="62">
        <v>92866</v>
      </c>
      <c r="B2866" s="63" t="s">
        <v>14877</v>
      </c>
      <c r="C2866" s="62" t="s">
        <v>517</v>
      </c>
      <c r="D2866" s="62" t="s">
        <v>12010</v>
      </c>
      <c r="E2866" s="64">
        <v>9.49</v>
      </c>
      <c r="F2866" s="62" t="s">
        <v>12011</v>
      </c>
    </row>
    <row r="2867" spans="1:6" ht="27" x14ac:dyDescent="0.25">
      <c r="A2867" s="62">
        <v>92867</v>
      </c>
      <c r="B2867" s="63" t="s">
        <v>14878</v>
      </c>
      <c r="C2867" s="62" t="s">
        <v>517</v>
      </c>
      <c r="D2867" s="62" t="s">
        <v>12010</v>
      </c>
      <c r="E2867" s="64">
        <v>29.77</v>
      </c>
      <c r="F2867" s="62" t="s">
        <v>12011</v>
      </c>
    </row>
    <row r="2868" spans="1:6" ht="27" x14ac:dyDescent="0.25">
      <c r="A2868" s="62">
        <v>92868</v>
      </c>
      <c r="B2868" s="63" t="s">
        <v>14879</v>
      </c>
      <c r="C2868" s="62" t="s">
        <v>517</v>
      </c>
      <c r="D2868" s="62" t="s">
        <v>12010</v>
      </c>
      <c r="E2868" s="64">
        <v>15.49</v>
      </c>
      <c r="F2868" s="62" t="s">
        <v>12011</v>
      </c>
    </row>
    <row r="2869" spans="1:6" ht="27" x14ac:dyDescent="0.25">
      <c r="A2869" s="62">
        <v>92869</v>
      </c>
      <c r="B2869" s="63" t="s">
        <v>14880</v>
      </c>
      <c r="C2869" s="62" t="s">
        <v>517</v>
      </c>
      <c r="D2869" s="62" t="s">
        <v>12010</v>
      </c>
      <c r="E2869" s="64">
        <v>10.14</v>
      </c>
      <c r="F2869" s="62" t="s">
        <v>12011</v>
      </c>
    </row>
    <row r="2870" spans="1:6" ht="27" x14ac:dyDescent="0.25">
      <c r="A2870" s="62">
        <v>92870</v>
      </c>
      <c r="B2870" s="63" t="s">
        <v>14881</v>
      </c>
      <c r="C2870" s="62" t="s">
        <v>517</v>
      </c>
      <c r="D2870" s="62" t="s">
        <v>12010</v>
      </c>
      <c r="E2870" s="64">
        <v>36.26</v>
      </c>
      <c r="F2870" s="62" t="s">
        <v>12011</v>
      </c>
    </row>
    <row r="2871" spans="1:6" ht="27" x14ac:dyDescent="0.25">
      <c r="A2871" s="62">
        <v>92871</v>
      </c>
      <c r="B2871" s="63" t="s">
        <v>14882</v>
      </c>
      <c r="C2871" s="62" t="s">
        <v>517</v>
      </c>
      <c r="D2871" s="62" t="s">
        <v>12010</v>
      </c>
      <c r="E2871" s="64">
        <v>19.82</v>
      </c>
      <c r="F2871" s="62" t="s">
        <v>12011</v>
      </c>
    </row>
    <row r="2872" spans="1:6" ht="27" x14ac:dyDescent="0.25">
      <c r="A2872" s="62">
        <v>92872</v>
      </c>
      <c r="B2872" s="63" t="s">
        <v>14883</v>
      </c>
      <c r="C2872" s="62" t="s">
        <v>517</v>
      </c>
      <c r="D2872" s="62" t="s">
        <v>12010</v>
      </c>
      <c r="E2872" s="64">
        <v>13.68</v>
      </c>
      <c r="F2872" s="62" t="s">
        <v>12011</v>
      </c>
    </row>
    <row r="2873" spans="1:6" ht="40.5" x14ac:dyDescent="0.25">
      <c r="A2873" s="62">
        <v>95777</v>
      </c>
      <c r="B2873" s="63" t="s">
        <v>14884</v>
      </c>
      <c r="C2873" s="62" t="s">
        <v>517</v>
      </c>
      <c r="D2873" s="62" t="s">
        <v>12010</v>
      </c>
      <c r="E2873" s="64">
        <v>30.77</v>
      </c>
      <c r="F2873" s="62" t="s">
        <v>12011</v>
      </c>
    </row>
    <row r="2874" spans="1:6" ht="40.5" x14ac:dyDescent="0.25">
      <c r="A2874" s="62">
        <v>95778</v>
      </c>
      <c r="B2874" s="63" t="s">
        <v>14885</v>
      </c>
      <c r="C2874" s="62" t="s">
        <v>517</v>
      </c>
      <c r="D2874" s="62" t="s">
        <v>12010</v>
      </c>
      <c r="E2874" s="64">
        <v>31.51</v>
      </c>
      <c r="F2874" s="62" t="s">
        <v>12011</v>
      </c>
    </row>
    <row r="2875" spans="1:6" ht="40.5" x14ac:dyDescent="0.25">
      <c r="A2875" s="62">
        <v>95779</v>
      </c>
      <c r="B2875" s="63" t="s">
        <v>14886</v>
      </c>
      <c r="C2875" s="62" t="s">
        <v>517</v>
      </c>
      <c r="D2875" s="62" t="s">
        <v>12010</v>
      </c>
      <c r="E2875" s="64">
        <v>29.02</v>
      </c>
      <c r="F2875" s="62" t="s">
        <v>12011</v>
      </c>
    </row>
    <row r="2876" spans="1:6" ht="40.5" x14ac:dyDescent="0.25">
      <c r="A2876" s="62">
        <v>95780</v>
      </c>
      <c r="B2876" s="63" t="s">
        <v>14887</v>
      </c>
      <c r="C2876" s="62" t="s">
        <v>517</v>
      </c>
      <c r="D2876" s="62" t="s">
        <v>12010</v>
      </c>
      <c r="E2876" s="64">
        <v>34.94</v>
      </c>
      <c r="F2876" s="62" t="s">
        <v>12011</v>
      </c>
    </row>
    <row r="2877" spans="1:6" ht="40.5" x14ac:dyDescent="0.25">
      <c r="A2877" s="62">
        <v>95781</v>
      </c>
      <c r="B2877" s="63" t="s">
        <v>14888</v>
      </c>
      <c r="C2877" s="62" t="s">
        <v>517</v>
      </c>
      <c r="D2877" s="62" t="s">
        <v>12010</v>
      </c>
      <c r="E2877" s="64">
        <v>35.49</v>
      </c>
      <c r="F2877" s="62" t="s">
        <v>12011</v>
      </c>
    </row>
    <row r="2878" spans="1:6" ht="40.5" x14ac:dyDescent="0.25">
      <c r="A2878" s="62">
        <v>95782</v>
      </c>
      <c r="B2878" s="63" t="s">
        <v>14889</v>
      </c>
      <c r="C2878" s="62" t="s">
        <v>517</v>
      </c>
      <c r="D2878" s="62" t="s">
        <v>12010</v>
      </c>
      <c r="E2878" s="64">
        <v>36.94</v>
      </c>
      <c r="F2878" s="62" t="s">
        <v>12011</v>
      </c>
    </row>
    <row r="2879" spans="1:6" ht="40.5" x14ac:dyDescent="0.25">
      <c r="A2879" s="62">
        <v>95785</v>
      </c>
      <c r="B2879" s="63" t="s">
        <v>14890</v>
      </c>
      <c r="C2879" s="62" t="s">
        <v>517</v>
      </c>
      <c r="D2879" s="62" t="s">
        <v>12010</v>
      </c>
      <c r="E2879" s="64">
        <v>41.97</v>
      </c>
      <c r="F2879" s="62" t="s">
        <v>12011</v>
      </c>
    </row>
    <row r="2880" spans="1:6" ht="40.5" x14ac:dyDescent="0.25">
      <c r="A2880" s="62">
        <v>95787</v>
      </c>
      <c r="B2880" s="63" t="s">
        <v>14891</v>
      </c>
      <c r="C2880" s="62" t="s">
        <v>517</v>
      </c>
      <c r="D2880" s="62" t="s">
        <v>12010</v>
      </c>
      <c r="E2880" s="64">
        <v>31.12</v>
      </c>
      <c r="F2880" s="62" t="s">
        <v>12011</v>
      </c>
    </row>
    <row r="2881" spans="1:6" ht="40.5" x14ac:dyDescent="0.25">
      <c r="A2881" s="62">
        <v>95789</v>
      </c>
      <c r="B2881" s="63" t="s">
        <v>14892</v>
      </c>
      <c r="C2881" s="62" t="s">
        <v>517</v>
      </c>
      <c r="D2881" s="62" t="s">
        <v>12010</v>
      </c>
      <c r="E2881" s="64">
        <v>38.49</v>
      </c>
      <c r="F2881" s="62" t="s">
        <v>12011</v>
      </c>
    </row>
    <row r="2882" spans="1:6" ht="40.5" x14ac:dyDescent="0.25">
      <c r="A2882" s="62">
        <v>95791</v>
      </c>
      <c r="B2882" s="63" t="s">
        <v>14893</v>
      </c>
      <c r="C2882" s="62" t="s">
        <v>517</v>
      </c>
      <c r="D2882" s="62" t="s">
        <v>12010</v>
      </c>
      <c r="E2882" s="64">
        <v>49.45</v>
      </c>
      <c r="F2882" s="62" t="s">
        <v>12011</v>
      </c>
    </row>
    <row r="2883" spans="1:6" ht="40.5" x14ac:dyDescent="0.25">
      <c r="A2883" s="62">
        <v>95795</v>
      </c>
      <c r="B2883" s="63" t="s">
        <v>14894</v>
      </c>
      <c r="C2883" s="62" t="s">
        <v>517</v>
      </c>
      <c r="D2883" s="62" t="s">
        <v>12010</v>
      </c>
      <c r="E2883" s="64">
        <v>35.950000000000003</v>
      </c>
      <c r="F2883" s="62" t="s">
        <v>12011</v>
      </c>
    </row>
    <row r="2884" spans="1:6" ht="40.5" x14ac:dyDescent="0.25">
      <c r="A2884" s="62">
        <v>95796</v>
      </c>
      <c r="B2884" s="63" t="s">
        <v>14895</v>
      </c>
      <c r="C2884" s="62" t="s">
        <v>517</v>
      </c>
      <c r="D2884" s="62" t="s">
        <v>12010</v>
      </c>
      <c r="E2884" s="64">
        <v>45.31</v>
      </c>
      <c r="F2884" s="62" t="s">
        <v>12011</v>
      </c>
    </row>
    <row r="2885" spans="1:6" ht="40.5" x14ac:dyDescent="0.25">
      <c r="A2885" s="62">
        <v>95797</v>
      </c>
      <c r="B2885" s="63" t="s">
        <v>14896</v>
      </c>
      <c r="C2885" s="62" t="s">
        <v>517</v>
      </c>
      <c r="D2885" s="62" t="s">
        <v>12010</v>
      </c>
      <c r="E2885" s="64">
        <v>57.49</v>
      </c>
      <c r="F2885" s="62" t="s">
        <v>12011</v>
      </c>
    </row>
    <row r="2886" spans="1:6" ht="40.5" x14ac:dyDescent="0.25">
      <c r="A2886" s="62">
        <v>95801</v>
      </c>
      <c r="B2886" s="63" t="s">
        <v>14897</v>
      </c>
      <c r="C2886" s="62" t="s">
        <v>517</v>
      </c>
      <c r="D2886" s="62" t="s">
        <v>12010</v>
      </c>
      <c r="E2886" s="64">
        <v>43.14</v>
      </c>
      <c r="F2886" s="62" t="s">
        <v>12011</v>
      </c>
    </row>
    <row r="2887" spans="1:6" ht="40.5" x14ac:dyDescent="0.25">
      <c r="A2887" s="62">
        <v>95802</v>
      </c>
      <c r="B2887" s="63" t="s">
        <v>14898</v>
      </c>
      <c r="C2887" s="62" t="s">
        <v>517</v>
      </c>
      <c r="D2887" s="62" t="s">
        <v>12010</v>
      </c>
      <c r="E2887" s="64">
        <v>48.13</v>
      </c>
      <c r="F2887" s="62" t="s">
        <v>12011</v>
      </c>
    </row>
    <row r="2888" spans="1:6" ht="40.5" x14ac:dyDescent="0.25">
      <c r="A2888" s="62">
        <v>95803</v>
      </c>
      <c r="B2888" s="63" t="s">
        <v>14899</v>
      </c>
      <c r="C2888" s="62" t="s">
        <v>517</v>
      </c>
      <c r="D2888" s="62" t="s">
        <v>12010</v>
      </c>
      <c r="E2888" s="64">
        <v>63.68</v>
      </c>
      <c r="F2888" s="62" t="s">
        <v>12011</v>
      </c>
    </row>
    <row r="2889" spans="1:6" ht="40.5" x14ac:dyDescent="0.25">
      <c r="A2889" s="62">
        <v>95804</v>
      </c>
      <c r="B2889" s="63" t="s">
        <v>14900</v>
      </c>
      <c r="C2889" s="62" t="s">
        <v>517</v>
      </c>
      <c r="D2889" s="62" t="s">
        <v>12010</v>
      </c>
      <c r="E2889" s="64">
        <v>28.95</v>
      </c>
      <c r="F2889" s="62" t="s">
        <v>12011</v>
      </c>
    </row>
    <row r="2890" spans="1:6" ht="40.5" x14ac:dyDescent="0.25">
      <c r="A2890" s="62">
        <v>95805</v>
      </c>
      <c r="B2890" s="63" t="s">
        <v>14901</v>
      </c>
      <c r="C2890" s="62" t="s">
        <v>517</v>
      </c>
      <c r="D2890" s="62" t="s">
        <v>12010</v>
      </c>
      <c r="E2890" s="64">
        <v>29.19</v>
      </c>
      <c r="F2890" s="62" t="s">
        <v>12011</v>
      </c>
    </row>
    <row r="2891" spans="1:6" ht="40.5" x14ac:dyDescent="0.25">
      <c r="A2891" s="62">
        <v>95806</v>
      </c>
      <c r="B2891" s="63" t="s">
        <v>14902</v>
      </c>
      <c r="C2891" s="62" t="s">
        <v>517</v>
      </c>
      <c r="D2891" s="62" t="s">
        <v>12010</v>
      </c>
      <c r="E2891" s="64">
        <v>30.16</v>
      </c>
      <c r="F2891" s="62" t="s">
        <v>12011</v>
      </c>
    </row>
    <row r="2892" spans="1:6" ht="40.5" x14ac:dyDescent="0.25">
      <c r="A2892" s="62">
        <v>95807</v>
      </c>
      <c r="B2892" s="63" t="s">
        <v>14903</v>
      </c>
      <c r="C2892" s="62" t="s">
        <v>517</v>
      </c>
      <c r="D2892" s="62" t="s">
        <v>12010</v>
      </c>
      <c r="E2892" s="64">
        <v>33.17</v>
      </c>
      <c r="F2892" s="62" t="s">
        <v>12011</v>
      </c>
    </row>
    <row r="2893" spans="1:6" ht="40.5" x14ac:dyDescent="0.25">
      <c r="A2893" s="62">
        <v>95808</v>
      </c>
      <c r="B2893" s="63" t="s">
        <v>14904</v>
      </c>
      <c r="C2893" s="62" t="s">
        <v>517</v>
      </c>
      <c r="D2893" s="62" t="s">
        <v>12010</v>
      </c>
      <c r="E2893" s="64">
        <v>33.909999999999997</v>
      </c>
      <c r="F2893" s="62" t="s">
        <v>12011</v>
      </c>
    </row>
    <row r="2894" spans="1:6" ht="40.5" x14ac:dyDescent="0.25">
      <c r="A2894" s="62">
        <v>95809</v>
      </c>
      <c r="B2894" s="63" t="s">
        <v>14905</v>
      </c>
      <c r="C2894" s="62" t="s">
        <v>517</v>
      </c>
      <c r="D2894" s="62" t="s">
        <v>12010</v>
      </c>
      <c r="E2894" s="64">
        <v>37.42</v>
      </c>
      <c r="F2894" s="62" t="s">
        <v>12011</v>
      </c>
    </row>
    <row r="2895" spans="1:6" ht="40.5" x14ac:dyDescent="0.25">
      <c r="A2895" s="62">
        <v>95810</v>
      </c>
      <c r="B2895" s="63" t="s">
        <v>14906</v>
      </c>
      <c r="C2895" s="62" t="s">
        <v>517</v>
      </c>
      <c r="D2895" s="62" t="s">
        <v>12010</v>
      </c>
      <c r="E2895" s="64">
        <v>19.27</v>
      </c>
      <c r="F2895" s="62" t="s">
        <v>12011</v>
      </c>
    </row>
    <row r="2896" spans="1:6" ht="40.5" x14ac:dyDescent="0.25">
      <c r="A2896" s="62">
        <v>95811</v>
      </c>
      <c r="B2896" s="63" t="s">
        <v>14907</v>
      </c>
      <c r="C2896" s="62" t="s">
        <v>517</v>
      </c>
      <c r="D2896" s="62" t="s">
        <v>12010</v>
      </c>
      <c r="E2896" s="64">
        <v>20.010000000000002</v>
      </c>
      <c r="F2896" s="62" t="s">
        <v>12011</v>
      </c>
    </row>
    <row r="2897" spans="1:6" ht="40.5" x14ac:dyDescent="0.25">
      <c r="A2897" s="62">
        <v>95812</v>
      </c>
      <c r="B2897" s="63" t="s">
        <v>14908</v>
      </c>
      <c r="C2897" s="62" t="s">
        <v>517</v>
      </c>
      <c r="D2897" s="62" t="s">
        <v>12010</v>
      </c>
      <c r="E2897" s="64">
        <v>23.51</v>
      </c>
      <c r="F2897" s="62" t="s">
        <v>12011</v>
      </c>
    </row>
    <row r="2898" spans="1:6" ht="40.5" x14ac:dyDescent="0.25">
      <c r="A2898" s="62">
        <v>95813</v>
      </c>
      <c r="B2898" s="63" t="s">
        <v>14909</v>
      </c>
      <c r="C2898" s="62" t="s">
        <v>517</v>
      </c>
      <c r="D2898" s="62" t="s">
        <v>12010</v>
      </c>
      <c r="E2898" s="64">
        <v>22.95</v>
      </c>
      <c r="F2898" s="62" t="s">
        <v>12011</v>
      </c>
    </row>
    <row r="2899" spans="1:6" ht="40.5" x14ac:dyDescent="0.25">
      <c r="A2899" s="62">
        <v>95814</v>
      </c>
      <c r="B2899" s="63" t="s">
        <v>14910</v>
      </c>
      <c r="C2899" s="62" t="s">
        <v>517</v>
      </c>
      <c r="D2899" s="62" t="s">
        <v>12010</v>
      </c>
      <c r="E2899" s="64">
        <v>24.06</v>
      </c>
      <c r="F2899" s="62" t="s">
        <v>12011</v>
      </c>
    </row>
    <row r="2900" spans="1:6" ht="40.5" x14ac:dyDescent="0.25">
      <c r="A2900" s="62">
        <v>95815</v>
      </c>
      <c r="B2900" s="63" t="s">
        <v>14911</v>
      </c>
      <c r="C2900" s="62" t="s">
        <v>517</v>
      </c>
      <c r="D2900" s="62" t="s">
        <v>12010</v>
      </c>
      <c r="E2900" s="64">
        <v>30.9</v>
      </c>
      <c r="F2900" s="62" t="s">
        <v>12011</v>
      </c>
    </row>
    <row r="2901" spans="1:6" ht="40.5" x14ac:dyDescent="0.25">
      <c r="A2901" s="62">
        <v>95816</v>
      </c>
      <c r="B2901" s="63" t="s">
        <v>14912</v>
      </c>
      <c r="C2901" s="62" t="s">
        <v>517</v>
      </c>
      <c r="D2901" s="62" t="s">
        <v>12010</v>
      </c>
      <c r="E2901" s="64">
        <v>40.85</v>
      </c>
      <c r="F2901" s="62" t="s">
        <v>12011</v>
      </c>
    </row>
    <row r="2902" spans="1:6" ht="40.5" x14ac:dyDescent="0.25">
      <c r="A2902" s="62">
        <v>95817</v>
      </c>
      <c r="B2902" s="63" t="s">
        <v>14913</v>
      </c>
      <c r="C2902" s="62" t="s">
        <v>517</v>
      </c>
      <c r="D2902" s="62" t="s">
        <v>12010</v>
      </c>
      <c r="E2902" s="64">
        <v>41.73</v>
      </c>
      <c r="F2902" s="62" t="s">
        <v>12011</v>
      </c>
    </row>
    <row r="2903" spans="1:6" ht="40.5" x14ac:dyDescent="0.25">
      <c r="A2903" s="62">
        <v>95818</v>
      </c>
      <c r="B2903" s="63" t="s">
        <v>14914</v>
      </c>
      <c r="C2903" s="62" t="s">
        <v>517</v>
      </c>
      <c r="D2903" s="62" t="s">
        <v>12010</v>
      </c>
      <c r="E2903" s="64">
        <v>50.93</v>
      </c>
      <c r="F2903" s="62" t="s">
        <v>12011</v>
      </c>
    </row>
    <row r="2904" spans="1:6" ht="40.5" x14ac:dyDescent="0.25">
      <c r="A2904" s="62">
        <v>97881</v>
      </c>
      <c r="B2904" s="63" t="s">
        <v>14915</v>
      </c>
      <c r="C2904" s="62" t="s">
        <v>517</v>
      </c>
      <c r="D2904" s="62" t="s">
        <v>12010</v>
      </c>
      <c r="E2904" s="64">
        <v>119.5</v>
      </c>
      <c r="F2904" s="62" t="s">
        <v>12011</v>
      </c>
    </row>
    <row r="2905" spans="1:6" ht="40.5" x14ac:dyDescent="0.25">
      <c r="A2905" s="62">
        <v>97882</v>
      </c>
      <c r="B2905" s="63" t="s">
        <v>14916</v>
      </c>
      <c r="C2905" s="62" t="s">
        <v>517</v>
      </c>
      <c r="D2905" s="62" t="s">
        <v>12010</v>
      </c>
      <c r="E2905" s="64">
        <v>187.19</v>
      </c>
      <c r="F2905" s="62" t="s">
        <v>12011</v>
      </c>
    </row>
    <row r="2906" spans="1:6" ht="40.5" x14ac:dyDescent="0.25">
      <c r="A2906" s="62">
        <v>97883</v>
      </c>
      <c r="B2906" s="63" t="s">
        <v>14917</v>
      </c>
      <c r="C2906" s="62" t="s">
        <v>517</v>
      </c>
      <c r="D2906" s="62" t="s">
        <v>12010</v>
      </c>
      <c r="E2906" s="64">
        <v>362.04</v>
      </c>
      <c r="F2906" s="62" t="s">
        <v>12011</v>
      </c>
    </row>
    <row r="2907" spans="1:6" ht="40.5" x14ac:dyDescent="0.25">
      <c r="A2907" s="62">
        <v>97884</v>
      </c>
      <c r="B2907" s="63" t="s">
        <v>14918</v>
      </c>
      <c r="C2907" s="62" t="s">
        <v>517</v>
      </c>
      <c r="D2907" s="62" t="s">
        <v>12010</v>
      </c>
      <c r="E2907" s="64">
        <v>707.52</v>
      </c>
      <c r="F2907" s="62" t="s">
        <v>12011</v>
      </c>
    </row>
    <row r="2908" spans="1:6" ht="40.5" x14ac:dyDescent="0.25">
      <c r="A2908" s="62">
        <v>97885</v>
      </c>
      <c r="B2908" s="63" t="s">
        <v>14919</v>
      </c>
      <c r="C2908" s="62" t="s">
        <v>517</v>
      </c>
      <c r="D2908" s="62" t="s">
        <v>12010</v>
      </c>
      <c r="E2908" s="65">
        <v>1086.48</v>
      </c>
      <c r="F2908" s="62" t="s">
        <v>12011</v>
      </c>
    </row>
    <row r="2909" spans="1:6" ht="40.5" x14ac:dyDescent="0.25">
      <c r="A2909" s="62">
        <v>97886</v>
      </c>
      <c r="B2909" s="63" t="s">
        <v>14920</v>
      </c>
      <c r="C2909" s="62" t="s">
        <v>517</v>
      </c>
      <c r="D2909" s="62" t="s">
        <v>12010</v>
      </c>
      <c r="E2909" s="64">
        <v>159.5</v>
      </c>
      <c r="F2909" s="62" t="s">
        <v>12011</v>
      </c>
    </row>
    <row r="2910" spans="1:6" ht="40.5" x14ac:dyDescent="0.25">
      <c r="A2910" s="62">
        <v>97887</v>
      </c>
      <c r="B2910" s="63" t="s">
        <v>14921</v>
      </c>
      <c r="C2910" s="62" t="s">
        <v>517</v>
      </c>
      <c r="D2910" s="62" t="s">
        <v>12010</v>
      </c>
      <c r="E2910" s="64">
        <v>251.19</v>
      </c>
      <c r="F2910" s="62" t="s">
        <v>12011</v>
      </c>
    </row>
    <row r="2911" spans="1:6" ht="40.5" x14ac:dyDescent="0.25">
      <c r="A2911" s="62">
        <v>97888</v>
      </c>
      <c r="B2911" s="63" t="s">
        <v>14922</v>
      </c>
      <c r="C2911" s="62" t="s">
        <v>517</v>
      </c>
      <c r="D2911" s="62" t="s">
        <v>12010</v>
      </c>
      <c r="E2911" s="64">
        <v>483.81</v>
      </c>
      <c r="F2911" s="62" t="s">
        <v>12011</v>
      </c>
    </row>
    <row r="2912" spans="1:6" ht="40.5" x14ac:dyDescent="0.25">
      <c r="A2912" s="62">
        <v>97889</v>
      </c>
      <c r="B2912" s="63" t="s">
        <v>14923</v>
      </c>
      <c r="C2912" s="62" t="s">
        <v>517</v>
      </c>
      <c r="D2912" s="62" t="s">
        <v>12010</v>
      </c>
      <c r="E2912" s="64">
        <v>656.38</v>
      </c>
      <c r="F2912" s="62" t="s">
        <v>12011</v>
      </c>
    </row>
    <row r="2913" spans="1:6" ht="40.5" x14ac:dyDescent="0.25">
      <c r="A2913" s="62">
        <v>97890</v>
      </c>
      <c r="B2913" s="63" t="s">
        <v>14924</v>
      </c>
      <c r="C2913" s="62" t="s">
        <v>517</v>
      </c>
      <c r="D2913" s="62" t="s">
        <v>12010</v>
      </c>
      <c r="E2913" s="64">
        <v>740.32</v>
      </c>
      <c r="F2913" s="62" t="s">
        <v>12011</v>
      </c>
    </row>
    <row r="2914" spans="1:6" ht="40.5" x14ac:dyDescent="0.25">
      <c r="A2914" s="62">
        <v>97891</v>
      </c>
      <c r="B2914" s="63" t="s">
        <v>14925</v>
      </c>
      <c r="C2914" s="62" t="s">
        <v>517</v>
      </c>
      <c r="D2914" s="62" t="s">
        <v>12010</v>
      </c>
      <c r="E2914" s="64">
        <v>189.55</v>
      </c>
      <c r="F2914" s="62" t="s">
        <v>12011</v>
      </c>
    </row>
    <row r="2915" spans="1:6" ht="40.5" x14ac:dyDescent="0.25">
      <c r="A2915" s="62">
        <v>97892</v>
      </c>
      <c r="B2915" s="63" t="s">
        <v>14926</v>
      </c>
      <c r="C2915" s="62" t="s">
        <v>517</v>
      </c>
      <c r="D2915" s="62" t="s">
        <v>12010</v>
      </c>
      <c r="E2915" s="64">
        <v>353.5</v>
      </c>
      <c r="F2915" s="62" t="s">
        <v>12011</v>
      </c>
    </row>
    <row r="2916" spans="1:6" ht="40.5" x14ac:dyDescent="0.25">
      <c r="A2916" s="62">
        <v>97893</v>
      </c>
      <c r="B2916" s="63" t="s">
        <v>14927</v>
      </c>
      <c r="C2916" s="62" t="s">
        <v>517</v>
      </c>
      <c r="D2916" s="62" t="s">
        <v>12010</v>
      </c>
      <c r="E2916" s="64">
        <v>490.18</v>
      </c>
      <c r="F2916" s="62" t="s">
        <v>12011</v>
      </c>
    </row>
    <row r="2917" spans="1:6" ht="40.5" x14ac:dyDescent="0.25">
      <c r="A2917" s="62">
        <v>97894</v>
      </c>
      <c r="B2917" s="63" t="s">
        <v>14928</v>
      </c>
      <c r="C2917" s="62" t="s">
        <v>517</v>
      </c>
      <c r="D2917" s="62" t="s">
        <v>12010</v>
      </c>
      <c r="E2917" s="64">
        <v>538.92999999999995</v>
      </c>
      <c r="F2917" s="62" t="s">
        <v>12011</v>
      </c>
    </row>
    <row r="2918" spans="1:6" ht="27" x14ac:dyDescent="0.25">
      <c r="A2918" s="62">
        <v>93653</v>
      </c>
      <c r="B2918" s="63" t="s">
        <v>14929</v>
      </c>
      <c r="C2918" s="62" t="s">
        <v>517</v>
      </c>
      <c r="D2918" s="62" t="s">
        <v>12010</v>
      </c>
      <c r="E2918" s="64">
        <v>11.93</v>
      </c>
      <c r="F2918" s="62" t="s">
        <v>12011</v>
      </c>
    </row>
    <row r="2919" spans="1:6" ht="27" x14ac:dyDescent="0.25">
      <c r="A2919" s="62">
        <v>93654</v>
      </c>
      <c r="B2919" s="63" t="s">
        <v>14930</v>
      </c>
      <c r="C2919" s="62" t="s">
        <v>517</v>
      </c>
      <c r="D2919" s="62" t="s">
        <v>12010</v>
      </c>
      <c r="E2919" s="64">
        <v>12.58</v>
      </c>
      <c r="F2919" s="62" t="s">
        <v>12011</v>
      </c>
    </row>
    <row r="2920" spans="1:6" ht="27" x14ac:dyDescent="0.25">
      <c r="A2920" s="62">
        <v>93655</v>
      </c>
      <c r="B2920" s="63" t="s">
        <v>14931</v>
      </c>
      <c r="C2920" s="62" t="s">
        <v>517</v>
      </c>
      <c r="D2920" s="62" t="s">
        <v>12010</v>
      </c>
      <c r="E2920" s="64">
        <v>13.88</v>
      </c>
      <c r="F2920" s="62" t="s">
        <v>12011</v>
      </c>
    </row>
    <row r="2921" spans="1:6" ht="27" x14ac:dyDescent="0.25">
      <c r="A2921" s="62">
        <v>93656</v>
      </c>
      <c r="B2921" s="63" t="s">
        <v>14932</v>
      </c>
      <c r="C2921" s="62" t="s">
        <v>517</v>
      </c>
      <c r="D2921" s="62" t="s">
        <v>12010</v>
      </c>
      <c r="E2921" s="64">
        <v>13.88</v>
      </c>
      <c r="F2921" s="62" t="s">
        <v>12011</v>
      </c>
    </row>
    <row r="2922" spans="1:6" ht="27" x14ac:dyDescent="0.25">
      <c r="A2922" s="62">
        <v>93657</v>
      </c>
      <c r="B2922" s="63" t="s">
        <v>14933</v>
      </c>
      <c r="C2922" s="62" t="s">
        <v>517</v>
      </c>
      <c r="D2922" s="62" t="s">
        <v>12010</v>
      </c>
      <c r="E2922" s="64">
        <v>15.44</v>
      </c>
      <c r="F2922" s="62" t="s">
        <v>12011</v>
      </c>
    </row>
    <row r="2923" spans="1:6" ht="27" x14ac:dyDescent="0.25">
      <c r="A2923" s="62">
        <v>93658</v>
      </c>
      <c r="B2923" s="63" t="s">
        <v>14934</v>
      </c>
      <c r="C2923" s="62" t="s">
        <v>517</v>
      </c>
      <c r="D2923" s="62" t="s">
        <v>12010</v>
      </c>
      <c r="E2923" s="64">
        <v>22.26</v>
      </c>
      <c r="F2923" s="62" t="s">
        <v>12011</v>
      </c>
    </row>
    <row r="2924" spans="1:6" ht="27" x14ac:dyDescent="0.25">
      <c r="A2924" s="62">
        <v>93659</v>
      </c>
      <c r="B2924" s="63" t="s">
        <v>14935</v>
      </c>
      <c r="C2924" s="62" t="s">
        <v>517</v>
      </c>
      <c r="D2924" s="62" t="s">
        <v>12010</v>
      </c>
      <c r="E2924" s="64">
        <v>25.42</v>
      </c>
      <c r="F2924" s="62" t="s">
        <v>12011</v>
      </c>
    </row>
    <row r="2925" spans="1:6" ht="27" x14ac:dyDescent="0.25">
      <c r="A2925" s="62">
        <v>93660</v>
      </c>
      <c r="B2925" s="63" t="s">
        <v>14936</v>
      </c>
      <c r="C2925" s="62" t="s">
        <v>517</v>
      </c>
      <c r="D2925" s="62" t="s">
        <v>12010</v>
      </c>
      <c r="E2925" s="64">
        <v>57.58</v>
      </c>
      <c r="F2925" s="62" t="s">
        <v>12011</v>
      </c>
    </row>
    <row r="2926" spans="1:6" ht="27" x14ac:dyDescent="0.25">
      <c r="A2926" s="62">
        <v>93661</v>
      </c>
      <c r="B2926" s="63" t="s">
        <v>14937</v>
      </c>
      <c r="C2926" s="62" t="s">
        <v>517</v>
      </c>
      <c r="D2926" s="62" t="s">
        <v>12010</v>
      </c>
      <c r="E2926" s="64">
        <v>58.89</v>
      </c>
      <c r="F2926" s="62" t="s">
        <v>12011</v>
      </c>
    </row>
    <row r="2927" spans="1:6" ht="27" x14ac:dyDescent="0.25">
      <c r="A2927" s="62">
        <v>93662</v>
      </c>
      <c r="B2927" s="63" t="s">
        <v>14938</v>
      </c>
      <c r="C2927" s="62" t="s">
        <v>517</v>
      </c>
      <c r="D2927" s="62" t="s">
        <v>12010</v>
      </c>
      <c r="E2927" s="64">
        <v>61.49</v>
      </c>
      <c r="F2927" s="62" t="s">
        <v>12011</v>
      </c>
    </row>
    <row r="2928" spans="1:6" ht="27" x14ac:dyDescent="0.25">
      <c r="A2928" s="62">
        <v>93663</v>
      </c>
      <c r="B2928" s="63" t="s">
        <v>14939</v>
      </c>
      <c r="C2928" s="62" t="s">
        <v>517</v>
      </c>
      <c r="D2928" s="62" t="s">
        <v>12010</v>
      </c>
      <c r="E2928" s="64">
        <v>61.49</v>
      </c>
      <c r="F2928" s="62" t="s">
        <v>12011</v>
      </c>
    </row>
    <row r="2929" spans="1:6" ht="27" x14ac:dyDescent="0.25">
      <c r="A2929" s="62">
        <v>93664</v>
      </c>
      <c r="B2929" s="63" t="s">
        <v>14940</v>
      </c>
      <c r="C2929" s="62" t="s">
        <v>517</v>
      </c>
      <c r="D2929" s="62" t="s">
        <v>12010</v>
      </c>
      <c r="E2929" s="64">
        <v>64.62</v>
      </c>
      <c r="F2929" s="62" t="s">
        <v>12011</v>
      </c>
    </row>
    <row r="2930" spans="1:6" ht="27" x14ac:dyDescent="0.25">
      <c r="A2930" s="62">
        <v>93665</v>
      </c>
      <c r="B2930" s="63" t="s">
        <v>14941</v>
      </c>
      <c r="C2930" s="62" t="s">
        <v>517</v>
      </c>
      <c r="D2930" s="62" t="s">
        <v>12010</v>
      </c>
      <c r="E2930" s="64">
        <v>68.739999999999995</v>
      </c>
      <c r="F2930" s="62" t="s">
        <v>12011</v>
      </c>
    </row>
    <row r="2931" spans="1:6" ht="27" x14ac:dyDescent="0.25">
      <c r="A2931" s="62">
        <v>93666</v>
      </c>
      <c r="B2931" s="63" t="s">
        <v>14942</v>
      </c>
      <c r="C2931" s="62" t="s">
        <v>517</v>
      </c>
      <c r="D2931" s="62" t="s">
        <v>12010</v>
      </c>
      <c r="E2931" s="64">
        <v>75.069999999999993</v>
      </c>
      <c r="F2931" s="62" t="s">
        <v>12011</v>
      </c>
    </row>
    <row r="2932" spans="1:6" ht="27" x14ac:dyDescent="0.25">
      <c r="A2932" s="62">
        <v>93667</v>
      </c>
      <c r="B2932" s="63" t="s">
        <v>14943</v>
      </c>
      <c r="C2932" s="62" t="s">
        <v>517</v>
      </c>
      <c r="D2932" s="62" t="s">
        <v>12010</v>
      </c>
      <c r="E2932" s="64">
        <v>72.150000000000006</v>
      </c>
      <c r="F2932" s="62" t="s">
        <v>12011</v>
      </c>
    </row>
    <row r="2933" spans="1:6" ht="27" x14ac:dyDescent="0.25">
      <c r="A2933" s="62">
        <v>93668</v>
      </c>
      <c r="B2933" s="63" t="s">
        <v>14944</v>
      </c>
      <c r="C2933" s="62" t="s">
        <v>517</v>
      </c>
      <c r="D2933" s="62" t="s">
        <v>12010</v>
      </c>
      <c r="E2933" s="64">
        <v>74.11</v>
      </c>
      <c r="F2933" s="62" t="s">
        <v>12011</v>
      </c>
    </row>
    <row r="2934" spans="1:6" ht="27" x14ac:dyDescent="0.25">
      <c r="A2934" s="62">
        <v>93669</v>
      </c>
      <c r="B2934" s="63" t="s">
        <v>14945</v>
      </c>
      <c r="C2934" s="62" t="s">
        <v>517</v>
      </c>
      <c r="D2934" s="62" t="s">
        <v>12010</v>
      </c>
      <c r="E2934" s="64">
        <v>78.010000000000005</v>
      </c>
      <c r="F2934" s="62" t="s">
        <v>12011</v>
      </c>
    </row>
    <row r="2935" spans="1:6" ht="27" x14ac:dyDescent="0.25">
      <c r="A2935" s="62">
        <v>93670</v>
      </c>
      <c r="B2935" s="63" t="s">
        <v>14946</v>
      </c>
      <c r="C2935" s="62" t="s">
        <v>517</v>
      </c>
      <c r="D2935" s="62" t="s">
        <v>12010</v>
      </c>
      <c r="E2935" s="64">
        <v>78.010000000000005</v>
      </c>
      <c r="F2935" s="62" t="s">
        <v>12011</v>
      </c>
    </row>
    <row r="2936" spans="1:6" ht="27" x14ac:dyDescent="0.25">
      <c r="A2936" s="62">
        <v>93671</v>
      </c>
      <c r="B2936" s="63" t="s">
        <v>14947</v>
      </c>
      <c r="C2936" s="62" t="s">
        <v>517</v>
      </c>
      <c r="D2936" s="62" t="s">
        <v>12010</v>
      </c>
      <c r="E2936" s="64">
        <v>82.7</v>
      </c>
      <c r="F2936" s="62" t="s">
        <v>12011</v>
      </c>
    </row>
    <row r="2937" spans="1:6" ht="27" x14ac:dyDescent="0.25">
      <c r="A2937" s="62">
        <v>93672</v>
      </c>
      <c r="B2937" s="63" t="s">
        <v>14948</v>
      </c>
      <c r="C2937" s="62" t="s">
        <v>517</v>
      </c>
      <c r="D2937" s="62" t="s">
        <v>12010</v>
      </c>
      <c r="E2937" s="64">
        <v>90.07</v>
      </c>
      <c r="F2937" s="62" t="s">
        <v>12011</v>
      </c>
    </row>
    <row r="2938" spans="1:6" ht="27" x14ac:dyDescent="0.25">
      <c r="A2938" s="62">
        <v>93673</v>
      </c>
      <c r="B2938" s="63" t="s">
        <v>14949</v>
      </c>
      <c r="C2938" s="62" t="s">
        <v>517</v>
      </c>
      <c r="D2938" s="62" t="s">
        <v>12010</v>
      </c>
      <c r="E2938" s="64">
        <v>99.57</v>
      </c>
      <c r="F2938" s="62" t="s">
        <v>12011</v>
      </c>
    </row>
    <row r="2939" spans="1:6" ht="27" x14ac:dyDescent="0.25">
      <c r="A2939" s="62">
        <v>97359</v>
      </c>
      <c r="B2939" s="63" t="s">
        <v>14950</v>
      </c>
      <c r="C2939" s="62" t="s">
        <v>517</v>
      </c>
      <c r="D2939" s="62" t="s">
        <v>12010</v>
      </c>
      <c r="E2939" s="65">
        <v>2859.99</v>
      </c>
      <c r="F2939" s="62" t="s">
        <v>12011</v>
      </c>
    </row>
    <row r="2940" spans="1:6" ht="27" x14ac:dyDescent="0.25">
      <c r="A2940" s="62">
        <v>97360</v>
      </c>
      <c r="B2940" s="63" t="s">
        <v>14951</v>
      </c>
      <c r="C2940" s="62" t="s">
        <v>517</v>
      </c>
      <c r="D2940" s="62" t="s">
        <v>12010</v>
      </c>
      <c r="E2940" s="65">
        <v>5490.51</v>
      </c>
      <c r="F2940" s="62" t="s">
        <v>12011</v>
      </c>
    </row>
    <row r="2941" spans="1:6" ht="27" x14ac:dyDescent="0.25">
      <c r="A2941" s="62">
        <v>97361</v>
      </c>
      <c r="B2941" s="63" t="s">
        <v>14952</v>
      </c>
      <c r="C2941" s="62" t="s">
        <v>517</v>
      </c>
      <c r="D2941" s="62" t="s">
        <v>12010</v>
      </c>
      <c r="E2941" s="65">
        <v>7320.69</v>
      </c>
      <c r="F2941" s="62" t="s">
        <v>12011</v>
      </c>
    </row>
    <row r="2942" spans="1:6" ht="27" x14ac:dyDescent="0.25">
      <c r="A2942" s="62">
        <v>97362</v>
      </c>
      <c r="B2942" s="63" t="s">
        <v>14953</v>
      </c>
      <c r="C2942" s="62" t="s">
        <v>517</v>
      </c>
      <c r="D2942" s="62" t="s">
        <v>12010</v>
      </c>
      <c r="E2942" s="65">
        <v>2346.0500000000002</v>
      </c>
      <c r="F2942" s="62" t="s">
        <v>12011</v>
      </c>
    </row>
    <row r="2943" spans="1:6" ht="40.5" x14ac:dyDescent="0.25">
      <c r="A2943" s="62">
        <v>101875</v>
      </c>
      <c r="B2943" s="63" t="s">
        <v>14954</v>
      </c>
      <c r="C2943" s="62" t="s">
        <v>517</v>
      </c>
      <c r="D2943" s="62" t="s">
        <v>12010</v>
      </c>
      <c r="E2943" s="64">
        <v>497.94</v>
      </c>
      <c r="F2943" s="62" t="s">
        <v>12011</v>
      </c>
    </row>
    <row r="2944" spans="1:6" ht="40.5" x14ac:dyDescent="0.25">
      <c r="A2944" s="62">
        <v>101876</v>
      </c>
      <c r="B2944" s="63" t="s">
        <v>14955</v>
      </c>
      <c r="C2944" s="62" t="s">
        <v>517</v>
      </c>
      <c r="D2944" s="62" t="s">
        <v>12010</v>
      </c>
      <c r="E2944" s="64">
        <v>67.78</v>
      </c>
      <c r="F2944" s="62" t="s">
        <v>12011</v>
      </c>
    </row>
    <row r="2945" spans="1:6" ht="40.5" x14ac:dyDescent="0.25">
      <c r="A2945" s="62">
        <v>101877</v>
      </c>
      <c r="B2945" s="63" t="s">
        <v>14956</v>
      </c>
      <c r="C2945" s="62" t="s">
        <v>517</v>
      </c>
      <c r="D2945" s="62" t="s">
        <v>12010</v>
      </c>
      <c r="E2945" s="64">
        <v>47.7</v>
      </c>
      <c r="F2945" s="62" t="s">
        <v>12011</v>
      </c>
    </row>
    <row r="2946" spans="1:6" ht="40.5" x14ac:dyDescent="0.25">
      <c r="A2946" s="62">
        <v>101878</v>
      </c>
      <c r="B2946" s="63" t="s">
        <v>14957</v>
      </c>
      <c r="C2946" s="62" t="s">
        <v>517</v>
      </c>
      <c r="D2946" s="62" t="s">
        <v>12010</v>
      </c>
      <c r="E2946" s="64">
        <v>684.77</v>
      </c>
      <c r="F2946" s="62" t="s">
        <v>12011</v>
      </c>
    </row>
    <row r="2947" spans="1:6" ht="40.5" x14ac:dyDescent="0.25">
      <c r="A2947" s="62">
        <v>101879</v>
      </c>
      <c r="B2947" s="63" t="s">
        <v>14958</v>
      </c>
      <c r="C2947" s="62" t="s">
        <v>517</v>
      </c>
      <c r="D2947" s="62" t="s">
        <v>12010</v>
      </c>
      <c r="E2947" s="64">
        <v>722.66</v>
      </c>
      <c r="F2947" s="62" t="s">
        <v>12011</v>
      </c>
    </row>
    <row r="2948" spans="1:6" ht="40.5" x14ac:dyDescent="0.25">
      <c r="A2948" s="62">
        <v>101880</v>
      </c>
      <c r="B2948" s="63" t="s">
        <v>14959</v>
      </c>
      <c r="C2948" s="62" t="s">
        <v>517</v>
      </c>
      <c r="D2948" s="62" t="s">
        <v>12010</v>
      </c>
      <c r="E2948" s="64">
        <v>831.31</v>
      </c>
      <c r="F2948" s="62" t="s">
        <v>12011</v>
      </c>
    </row>
    <row r="2949" spans="1:6" ht="40.5" x14ac:dyDescent="0.25">
      <c r="A2949" s="62">
        <v>101881</v>
      </c>
      <c r="B2949" s="63" t="s">
        <v>14960</v>
      </c>
      <c r="C2949" s="62" t="s">
        <v>517</v>
      </c>
      <c r="D2949" s="62" t="s">
        <v>12010</v>
      </c>
      <c r="E2949" s="65">
        <v>1199.44</v>
      </c>
      <c r="F2949" s="62" t="s">
        <v>12011</v>
      </c>
    </row>
    <row r="2950" spans="1:6" ht="40.5" x14ac:dyDescent="0.25">
      <c r="A2950" s="62">
        <v>101882</v>
      </c>
      <c r="B2950" s="63" t="s">
        <v>14961</v>
      </c>
      <c r="C2950" s="62" t="s">
        <v>517</v>
      </c>
      <c r="D2950" s="62" t="s">
        <v>12010</v>
      </c>
      <c r="E2950" s="65">
        <v>1706.66</v>
      </c>
      <c r="F2950" s="62" t="s">
        <v>12011</v>
      </c>
    </row>
    <row r="2951" spans="1:6" ht="40.5" x14ac:dyDescent="0.25">
      <c r="A2951" s="62">
        <v>101883</v>
      </c>
      <c r="B2951" s="63" t="s">
        <v>14962</v>
      </c>
      <c r="C2951" s="62" t="s">
        <v>517</v>
      </c>
      <c r="D2951" s="62" t="s">
        <v>12010</v>
      </c>
      <c r="E2951" s="64">
        <v>688.8</v>
      </c>
      <c r="F2951" s="62" t="s">
        <v>12011</v>
      </c>
    </row>
    <row r="2952" spans="1:6" ht="27" x14ac:dyDescent="0.25">
      <c r="A2952" s="62">
        <v>101890</v>
      </c>
      <c r="B2952" s="63" t="s">
        <v>14963</v>
      </c>
      <c r="C2952" s="62" t="s">
        <v>517</v>
      </c>
      <c r="D2952" s="62" t="s">
        <v>12010</v>
      </c>
      <c r="E2952" s="64">
        <v>16.55</v>
      </c>
      <c r="F2952" s="62" t="s">
        <v>12011</v>
      </c>
    </row>
    <row r="2953" spans="1:6" ht="27" x14ac:dyDescent="0.25">
      <c r="A2953" s="62">
        <v>101891</v>
      </c>
      <c r="B2953" s="63" t="s">
        <v>14964</v>
      </c>
      <c r="C2953" s="62" t="s">
        <v>517</v>
      </c>
      <c r="D2953" s="62" t="s">
        <v>12010</v>
      </c>
      <c r="E2953" s="64">
        <v>28.49</v>
      </c>
      <c r="F2953" s="62" t="s">
        <v>12011</v>
      </c>
    </row>
    <row r="2954" spans="1:6" ht="27" x14ac:dyDescent="0.25">
      <c r="A2954" s="62">
        <v>101892</v>
      </c>
      <c r="B2954" s="63" t="s">
        <v>14965</v>
      </c>
      <c r="C2954" s="62" t="s">
        <v>517</v>
      </c>
      <c r="D2954" s="62" t="s">
        <v>12010</v>
      </c>
      <c r="E2954" s="64">
        <v>72.680000000000007</v>
      </c>
      <c r="F2954" s="62" t="s">
        <v>12011</v>
      </c>
    </row>
    <row r="2955" spans="1:6" ht="27" x14ac:dyDescent="0.25">
      <c r="A2955" s="62">
        <v>101893</v>
      </c>
      <c r="B2955" s="63" t="s">
        <v>14966</v>
      </c>
      <c r="C2955" s="62" t="s">
        <v>517</v>
      </c>
      <c r="D2955" s="62" t="s">
        <v>12010</v>
      </c>
      <c r="E2955" s="64">
        <v>93.11</v>
      </c>
      <c r="F2955" s="62" t="s">
        <v>12011</v>
      </c>
    </row>
    <row r="2956" spans="1:6" ht="27" x14ac:dyDescent="0.25">
      <c r="A2956" s="62">
        <v>101894</v>
      </c>
      <c r="B2956" s="63" t="s">
        <v>14967</v>
      </c>
      <c r="C2956" s="62" t="s">
        <v>517</v>
      </c>
      <c r="D2956" s="62" t="s">
        <v>12010</v>
      </c>
      <c r="E2956" s="64">
        <v>160.51</v>
      </c>
      <c r="F2956" s="62" t="s">
        <v>12011</v>
      </c>
    </row>
    <row r="2957" spans="1:6" ht="27" x14ac:dyDescent="0.25">
      <c r="A2957" s="62">
        <v>101895</v>
      </c>
      <c r="B2957" s="63" t="s">
        <v>14968</v>
      </c>
      <c r="C2957" s="62" t="s">
        <v>517</v>
      </c>
      <c r="D2957" s="62" t="s">
        <v>12010</v>
      </c>
      <c r="E2957" s="64">
        <v>432.66</v>
      </c>
      <c r="F2957" s="62" t="s">
        <v>12011</v>
      </c>
    </row>
    <row r="2958" spans="1:6" ht="27" x14ac:dyDescent="0.25">
      <c r="A2958" s="62">
        <v>101896</v>
      </c>
      <c r="B2958" s="63" t="s">
        <v>14969</v>
      </c>
      <c r="C2958" s="62" t="s">
        <v>517</v>
      </c>
      <c r="D2958" s="62" t="s">
        <v>12010</v>
      </c>
      <c r="E2958" s="64">
        <v>646.74</v>
      </c>
      <c r="F2958" s="62" t="s">
        <v>12011</v>
      </c>
    </row>
    <row r="2959" spans="1:6" ht="27" x14ac:dyDescent="0.25">
      <c r="A2959" s="62">
        <v>101897</v>
      </c>
      <c r="B2959" s="63" t="s">
        <v>14970</v>
      </c>
      <c r="C2959" s="62" t="s">
        <v>517</v>
      </c>
      <c r="D2959" s="62" t="s">
        <v>12010</v>
      </c>
      <c r="E2959" s="65">
        <v>1029.1500000000001</v>
      </c>
      <c r="F2959" s="62" t="s">
        <v>12011</v>
      </c>
    </row>
    <row r="2960" spans="1:6" ht="27" x14ac:dyDescent="0.25">
      <c r="A2960" s="62">
        <v>101898</v>
      </c>
      <c r="B2960" s="63" t="s">
        <v>14971</v>
      </c>
      <c r="C2960" s="62" t="s">
        <v>517</v>
      </c>
      <c r="D2960" s="62" t="s">
        <v>12010</v>
      </c>
      <c r="E2960" s="65">
        <v>1373.89</v>
      </c>
      <c r="F2960" s="62" t="s">
        <v>12011</v>
      </c>
    </row>
    <row r="2961" spans="1:6" ht="27" x14ac:dyDescent="0.25">
      <c r="A2961" s="62">
        <v>101899</v>
      </c>
      <c r="B2961" s="63" t="s">
        <v>14972</v>
      </c>
      <c r="C2961" s="62" t="s">
        <v>517</v>
      </c>
      <c r="D2961" s="62" t="s">
        <v>12010</v>
      </c>
      <c r="E2961" s="65">
        <v>2193.88</v>
      </c>
      <c r="F2961" s="62" t="s">
        <v>12011</v>
      </c>
    </row>
    <row r="2962" spans="1:6" ht="27" x14ac:dyDescent="0.25">
      <c r="A2962" s="62">
        <v>101900</v>
      </c>
      <c r="B2962" s="63" t="s">
        <v>14973</v>
      </c>
      <c r="C2962" s="62" t="s">
        <v>517</v>
      </c>
      <c r="D2962" s="62" t="s">
        <v>12010</v>
      </c>
      <c r="E2962" s="65">
        <v>4568.96</v>
      </c>
      <c r="F2962" s="62" t="s">
        <v>12011</v>
      </c>
    </row>
    <row r="2963" spans="1:6" ht="27" x14ac:dyDescent="0.25">
      <c r="A2963" s="62">
        <v>101901</v>
      </c>
      <c r="B2963" s="63" t="s">
        <v>14974</v>
      </c>
      <c r="C2963" s="62" t="s">
        <v>517</v>
      </c>
      <c r="D2963" s="62" t="s">
        <v>12010</v>
      </c>
      <c r="E2963" s="64">
        <v>130.97999999999999</v>
      </c>
      <c r="F2963" s="62" t="s">
        <v>12011</v>
      </c>
    </row>
    <row r="2964" spans="1:6" ht="27" x14ac:dyDescent="0.25">
      <c r="A2964" s="62">
        <v>101902</v>
      </c>
      <c r="B2964" s="63" t="s">
        <v>14975</v>
      </c>
      <c r="C2964" s="62" t="s">
        <v>517</v>
      </c>
      <c r="D2964" s="62" t="s">
        <v>12010</v>
      </c>
      <c r="E2964" s="64">
        <v>162.09</v>
      </c>
      <c r="F2964" s="62" t="s">
        <v>12011</v>
      </c>
    </row>
    <row r="2965" spans="1:6" ht="27" x14ac:dyDescent="0.25">
      <c r="A2965" s="62">
        <v>101903</v>
      </c>
      <c r="B2965" s="63" t="s">
        <v>14976</v>
      </c>
      <c r="C2965" s="62" t="s">
        <v>517</v>
      </c>
      <c r="D2965" s="62" t="s">
        <v>12010</v>
      </c>
      <c r="E2965" s="64">
        <v>337.39</v>
      </c>
      <c r="F2965" s="62" t="s">
        <v>12011</v>
      </c>
    </row>
    <row r="2966" spans="1:6" ht="27" x14ac:dyDescent="0.25">
      <c r="A2966" s="62">
        <v>101904</v>
      </c>
      <c r="B2966" s="63" t="s">
        <v>14977</v>
      </c>
      <c r="C2966" s="62" t="s">
        <v>517</v>
      </c>
      <c r="D2966" s="62" t="s">
        <v>12010</v>
      </c>
      <c r="E2966" s="65">
        <v>1231.94</v>
      </c>
      <c r="F2966" s="62" t="s">
        <v>12011</v>
      </c>
    </row>
    <row r="2967" spans="1:6" ht="27" x14ac:dyDescent="0.25">
      <c r="A2967" s="62">
        <v>101938</v>
      </c>
      <c r="B2967" s="63" t="s">
        <v>14978</v>
      </c>
      <c r="C2967" s="62" t="s">
        <v>517</v>
      </c>
      <c r="D2967" s="62" t="s">
        <v>12010</v>
      </c>
      <c r="E2967" s="64">
        <v>90.45</v>
      </c>
      <c r="F2967" s="62" t="s">
        <v>12011</v>
      </c>
    </row>
    <row r="2968" spans="1:6" ht="27" x14ac:dyDescent="0.25">
      <c r="A2968" s="62">
        <v>101946</v>
      </c>
      <c r="B2968" s="63" t="s">
        <v>14979</v>
      </c>
      <c r="C2968" s="62" t="s">
        <v>517</v>
      </c>
      <c r="D2968" s="62" t="s">
        <v>12010</v>
      </c>
      <c r="E2968" s="64">
        <v>145.80000000000001</v>
      </c>
      <c r="F2968" s="62" t="s">
        <v>12011</v>
      </c>
    </row>
    <row r="2969" spans="1:6" ht="40.5" x14ac:dyDescent="0.25">
      <c r="A2969" s="62">
        <v>91945</v>
      </c>
      <c r="B2969" s="63" t="s">
        <v>14980</v>
      </c>
      <c r="C2969" s="62" t="s">
        <v>517</v>
      </c>
      <c r="D2969" s="62" t="s">
        <v>12010</v>
      </c>
      <c r="E2969" s="64">
        <v>9.49</v>
      </c>
      <c r="F2969" s="62" t="s">
        <v>12011</v>
      </c>
    </row>
    <row r="2970" spans="1:6" ht="40.5" x14ac:dyDescent="0.25">
      <c r="A2970" s="62">
        <v>91946</v>
      </c>
      <c r="B2970" s="63" t="s">
        <v>14981</v>
      </c>
      <c r="C2970" s="62" t="s">
        <v>517</v>
      </c>
      <c r="D2970" s="62" t="s">
        <v>12010</v>
      </c>
      <c r="E2970" s="64">
        <v>7.86</v>
      </c>
      <c r="F2970" s="62" t="s">
        <v>12011</v>
      </c>
    </row>
    <row r="2971" spans="1:6" ht="40.5" x14ac:dyDescent="0.25">
      <c r="A2971" s="62">
        <v>91947</v>
      </c>
      <c r="B2971" s="63" t="s">
        <v>14982</v>
      </c>
      <c r="C2971" s="62" t="s">
        <v>517</v>
      </c>
      <c r="D2971" s="62" t="s">
        <v>12010</v>
      </c>
      <c r="E2971" s="64">
        <v>6.84</v>
      </c>
      <c r="F2971" s="62" t="s">
        <v>12011</v>
      </c>
    </row>
    <row r="2972" spans="1:6" ht="40.5" x14ac:dyDescent="0.25">
      <c r="A2972" s="62">
        <v>91949</v>
      </c>
      <c r="B2972" s="63" t="s">
        <v>14983</v>
      </c>
      <c r="C2972" s="62" t="s">
        <v>517</v>
      </c>
      <c r="D2972" s="62" t="s">
        <v>12010</v>
      </c>
      <c r="E2972" s="64">
        <v>14.38</v>
      </c>
      <c r="F2972" s="62" t="s">
        <v>12011</v>
      </c>
    </row>
    <row r="2973" spans="1:6" ht="40.5" x14ac:dyDescent="0.25">
      <c r="A2973" s="62">
        <v>91950</v>
      </c>
      <c r="B2973" s="63" t="s">
        <v>14984</v>
      </c>
      <c r="C2973" s="62" t="s">
        <v>517</v>
      </c>
      <c r="D2973" s="62" t="s">
        <v>12010</v>
      </c>
      <c r="E2973" s="64">
        <v>12.41</v>
      </c>
      <c r="F2973" s="62" t="s">
        <v>12011</v>
      </c>
    </row>
    <row r="2974" spans="1:6" ht="40.5" x14ac:dyDescent="0.25">
      <c r="A2974" s="62">
        <v>91951</v>
      </c>
      <c r="B2974" s="63" t="s">
        <v>14985</v>
      </c>
      <c r="C2974" s="62" t="s">
        <v>517</v>
      </c>
      <c r="D2974" s="62" t="s">
        <v>12010</v>
      </c>
      <c r="E2974" s="64">
        <v>11.22</v>
      </c>
      <c r="F2974" s="62" t="s">
        <v>12011</v>
      </c>
    </row>
    <row r="2975" spans="1:6" ht="27" x14ac:dyDescent="0.25">
      <c r="A2975" s="62">
        <v>91952</v>
      </c>
      <c r="B2975" s="63" t="s">
        <v>14986</v>
      </c>
      <c r="C2975" s="62" t="s">
        <v>517</v>
      </c>
      <c r="D2975" s="62" t="s">
        <v>12010</v>
      </c>
      <c r="E2975" s="64">
        <v>18.600000000000001</v>
      </c>
      <c r="F2975" s="62" t="s">
        <v>12011</v>
      </c>
    </row>
    <row r="2976" spans="1:6" ht="27" x14ac:dyDescent="0.25">
      <c r="A2976" s="62">
        <v>91953</v>
      </c>
      <c r="B2976" s="63" t="s">
        <v>14987</v>
      </c>
      <c r="C2976" s="62" t="s">
        <v>517</v>
      </c>
      <c r="D2976" s="62" t="s">
        <v>12010</v>
      </c>
      <c r="E2976" s="64">
        <v>26.46</v>
      </c>
      <c r="F2976" s="62" t="s">
        <v>12011</v>
      </c>
    </row>
    <row r="2977" spans="1:6" ht="27" x14ac:dyDescent="0.25">
      <c r="A2977" s="62">
        <v>91954</v>
      </c>
      <c r="B2977" s="63" t="s">
        <v>14988</v>
      </c>
      <c r="C2977" s="62" t="s">
        <v>517</v>
      </c>
      <c r="D2977" s="62" t="s">
        <v>12010</v>
      </c>
      <c r="E2977" s="64">
        <v>25.02</v>
      </c>
      <c r="F2977" s="62" t="s">
        <v>12011</v>
      </c>
    </row>
    <row r="2978" spans="1:6" ht="27" x14ac:dyDescent="0.25">
      <c r="A2978" s="62">
        <v>91955</v>
      </c>
      <c r="B2978" s="63" t="s">
        <v>14989</v>
      </c>
      <c r="C2978" s="62" t="s">
        <v>517</v>
      </c>
      <c r="D2978" s="62" t="s">
        <v>12010</v>
      </c>
      <c r="E2978" s="64">
        <v>32.880000000000003</v>
      </c>
      <c r="F2978" s="62" t="s">
        <v>12011</v>
      </c>
    </row>
    <row r="2979" spans="1:6" ht="40.5" x14ac:dyDescent="0.25">
      <c r="A2979" s="62">
        <v>91956</v>
      </c>
      <c r="B2979" s="63" t="s">
        <v>14990</v>
      </c>
      <c r="C2979" s="62" t="s">
        <v>517</v>
      </c>
      <c r="D2979" s="62" t="s">
        <v>12010</v>
      </c>
      <c r="E2979" s="64">
        <v>40.44</v>
      </c>
      <c r="F2979" s="62" t="s">
        <v>12011</v>
      </c>
    </row>
    <row r="2980" spans="1:6" ht="40.5" x14ac:dyDescent="0.25">
      <c r="A2980" s="62">
        <v>91957</v>
      </c>
      <c r="B2980" s="63" t="s">
        <v>14991</v>
      </c>
      <c r="C2980" s="62" t="s">
        <v>517</v>
      </c>
      <c r="D2980" s="62" t="s">
        <v>12010</v>
      </c>
      <c r="E2980" s="64">
        <v>48.3</v>
      </c>
      <c r="F2980" s="62" t="s">
        <v>12011</v>
      </c>
    </row>
    <row r="2981" spans="1:6" ht="27" x14ac:dyDescent="0.25">
      <c r="A2981" s="62">
        <v>91958</v>
      </c>
      <c r="B2981" s="63" t="s">
        <v>14992</v>
      </c>
      <c r="C2981" s="62" t="s">
        <v>517</v>
      </c>
      <c r="D2981" s="62" t="s">
        <v>12010</v>
      </c>
      <c r="E2981" s="64">
        <v>34.07</v>
      </c>
      <c r="F2981" s="62" t="s">
        <v>12011</v>
      </c>
    </row>
    <row r="2982" spans="1:6" ht="27" x14ac:dyDescent="0.25">
      <c r="A2982" s="62">
        <v>91959</v>
      </c>
      <c r="B2982" s="63" t="s">
        <v>14993</v>
      </c>
      <c r="C2982" s="62" t="s">
        <v>517</v>
      </c>
      <c r="D2982" s="62" t="s">
        <v>12010</v>
      </c>
      <c r="E2982" s="64">
        <v>41.93</v>
      </c>
      <c r="F2982" s="62" t="s">
        <v>12011</v>
      </c>
    </row>
    <row r="2983" spans="1:6" ht="27" x14ac:dyDescent="0.25">
      <c r="A2983" s="62">
        <v>91960</v>
      </c>
      <c r="B2983" s="63" t="s">
        <v>14994</v>
      </c>
      <c r="C2983" s="62" t="s">
        <v>517</v>
      </c>
      <c r="D2983" s="62" t="s">
        <v>12010</v>
      </c>
      <c r="E2983" s="64">
        <v>46.85</v>
      </c>
      <c r="F2983" s="62" t="s">
        <v>12011</v>
      </c>
    </row>
    <row r="2984" spans="1:6" ht="27" x14ac:dyDescent="0.25">
      <c r="A2984" s="62">
        <v>91961</v>
      </c>
      <c r="B2984" s="63" t="s">
        <v>14995</v>
      </c>
      <c r="C2984" s="62" t="s">
        <v>517</v>
      </c>
      <c r="D2984" s="62" t="s">
        <v>12010</v>
      </c>
      <c r="E2984" s="64">
        <v>54.71</v>
      </c>
      <c r="F2984" s="62" t="s">
        <v>12011</v>
      </c>
    </row>
    <row r="2985" spans="1:6" ht="40.5" x14ac:dyDescent="0.25">
      <c r="A2985" s="62">
        <v>91962</v>
      </c>
      <c r="B2985" s="63" t="s">
        <v>14996</v>
      </c>
      <c r="C2985" s="62" t="s">
        <v>517</v>
      </c>
      <c r="D2985" s="62" t="s">
        <v>12010</v>
      </c>
      <c r="E2985" s="64">
        <v>62.32</v>
      </c>
      <c r="F2985" s="62" t="s">
        <v>12011</v>
      </c>
    </row>
    <row r="2986" spans="1:6" ht="40.5" x14ac:dyDescent="0.25">
      <c r="A2986" s="62">
        <v>91963</v>
      </c>
      <c r="B2986" s="63" t="s">
        <v>14997</v>
      </c>
      <c r="C2986" s="62" t="s">
        <v>517</v>
      </c>
      <c r="D2986" s="62" t="s">
        <v>12010</v>
      </c>
      <c r="E2986" s="64">
        <v>70.180000000000007</v>
      </c>
      <c r="F2986" s="62" t="s">
        <v>12011</v>
      </c>
    </row>
    <row r="2987" spans="1:6" ht="40.5" x14ac:dyDescent="0.25">
      <c r="A2987" s="62">
        <v>91964</v>
      </c>
      <c r="B2987" s="63" t="s">
        <v>14998</v>
      </c>
      <c r="C2987" s="62" t="s">
        <v>517</v>
      </c>
      <c r="D2987" s="62" t="s">
        <v>12010</v>
      </c>
      <c r="E2987" s="64">
        <v>55.9</v>
      </c>
      <c r="F2987" s="62" t="s">
        <v>12011</v>
      </c>
    </row>
    <row r="2988" spans="1:6" ht="40.5" x14ac:dyDescent="0.25">
      <c r="A2988" s="62">
        <v>91965</v>
      </c>
      <c r="B2988" s="63" t="s">
        <v>14999</v>
      </c>
      <c r="C2988" s="62" t="s">
        <v>517</v>
      </c>
      <c r="D2988" s="62" t="s">
        <v>12010</v>
      </c>
      <c r="E2988" s="64">
        <v>63.76</v>
      </c>
      <c r="F2988" s="62" t="s">
        <v>12011</v>
      </c>
    </row>
    <row r="2989" spans="1:6" ht="27" x14ac:dyDescent="0.25">
      <c r="A2989" s="62">
        <v>91966</v>
      </c>
      <c r="B2989" s="63" t="s">
        <v>15000</v>
      </c>
      <c r="C2989" s="62" t="s">
        <v>517</v>
      </c>
      <c r="D2989" s="62" t="s">
        <v>12010</v>
      </c>
      <c r="E2989" s="64">
        <v>49.53</v>
      </c>
      <c r="F2989" s="62" t="s">
        <v>12011</v>
      </c>
    </row>
    <row r="2990" spans="1:6" ht="27" x14ac:dyDescent="0.25">
      <c r="A2990" s="62">
        <v>91967</v>
      </c>
      <c r="B2990" s="63" t="s">
        <v>15001</v>
      </c>
      <c r="C2990" s="62" t="s">
        <v>517</v>
      </c>
      <c r="D2990" s="62" t="s">
        <v>12010</v>
      </c>
      <c r="E2990" s="64">
        <v>57.39</v>
      </c>
      <c r="F2990" s="62" t="s">
        <v>12011</v>
      </c>
    </row>
    <row r="2991" spans="1:6" ht="27" x14ac:dyDescent="0.25">
      <c r="A2991" s="62">
        <v>91968</v>
      </c>
      <c r="B2991" s="63" t="s">
        <v>15002</v>
      </c>
      <c r="C2991" s="62" t="s">
        <v>517</v>
      </c>
      <c r="D2991" s="62" t="s">
        <v>12010</v>
      </c>
      <c r="E2991" s="64">
        <v>68.680000000000007</v>
      </c>
      <c r="F2991" s="62" t="s">
        <v>12011</v>
      </c>
    </row>
    <row r="2992" spans="1:6" ht="27" x14ac:dyDescent="0.25">
      <c r="A2992" s="62">
        <v>91969</v>
      </c>
      <c r="B2992" s="63" t="s">
        <v>15003</v>
      </c>
      <c r="C2992" s="62" t="s">
        <v>517</v>
      </c>
      <c r="D2992" s="62" t="s">
        <v>12010</v>
      </c>
      <c r="E2992" s="64">
        <v>76.540000000000006</v>
      </c>
      <c r="F2992" s="62" t="s">
        <v>12011</v>
      </c>
    </row>
    <row r="2993" spans="1:6" ht="40.5" x14ac:dyDescent="0.25">
      <c r="A2993" s="62">
        <v>91970</v>
      </c>
      <c r="B2993" s="63" t="s">
        <v>15004</v>
      </c>
      <c r="C2993" s="62" t="s">
        <v>517</v>
      </c>
      <c r="D2993" s="62" t="s">
        <v>12010</v>
      </c>
      <c r="E2993" s="64">
        <v>71.73</v>
      </c>
      <c r="F2993" s="62" t="s">
        <v>12011</v>
      </c>
    </row>
    <row r="2994" spans="1:6" ht="40.5" x14ac:dyDescent="0.25">
      <c r="A2994" s="62">
        <v>91971</v>
      </c>
      <c r="B2994" s="63" t="s">
        <v>15005</v>
      </c>
      <c r="C2994" s="62" t="s">
        <v>517</v>
      </c>
      <c r="D2994" s="62" t="s">
        <v>12010</v>
      </c>
      <c r="E2994" s="64">
        <v>84.14</v>
      </c>
      <c r="F2994" s="62" t="s">
        <v>12011</v>
      </c>
    </row>
    <row r="2995" spans="1:6" ht="40.5" x14ac:dyDescent="0.25">
      <c r="A2995" s="62">
        <v>91972</v>
      </c>
      <c r="B2995" s="63" t="s">
        <v>15006</v>
      </c>
      <c r="C2995" s="62" t="s">
        <v>517</v>
      </c>
      <c r="D2995" s="62" t="s">
        <v>12010</v>
      </c>
      <c r="E2995" s="64">
        <v>78.150000000000006</v>
      </c>
      <c r="F2995" s="62" t="s">
        <v>12011</v>
      </c>
    </row>
    <row r="2996" spans="1:6" ht="40.5" x14ac:dyDescent="0.25">
      <c r="A2996" s="62">
        <v>91973</v>
      </c>
      <c r="B2996" s="63" t="s">
        <v>15007</v>
      </c>
      <c r="C2996" s="62" t="s">
        <v>517</v>
      </c>
      <c r="D2996" s="62" t="s">
        <v>12010</v>
      </c>
      <c r="E2996" s="64">
        <v>90.56</v>
      </c>
      <c r="F2996" s="62" t="s">
        <v>12011</v>
      </c>
    </row>
    <row r="2997" spans="1:6" ht="27" x14ac:dyDescent="0.25">
      <c r="A2997" s="62">
        <v>91974</v>
      </c>
      <c r="B2997" s="63" t="s">
        <v>15008</v>
      </c>
      <c r="C2997" s="62" t="s">
        <v>517</v>
      </c>
      <c r="D2997" s="62" t="s">
        <v>12010</v>
      </c>
      <c r="E2997" s="64">
        <v>65.31</v>
      </c>
      <c r="F2997" s="62" t="s">
        <v>12011</v>
      </c>
    </row>
    <row r="2998" spans="1:6" ht="27" x14ac:dyDescent="0.25">
      <c r="A2998" s="62">
        <v>91975</v>
      </c>
      <c r="B2998" s="63" t="s">
        <v>15009</v>
      </c>
      <c r="C2998" s="62" t="s">
        <v>517</v>
      </c>
      <c r="D2998" s="62" t="s">
        <v>12010</v>
      </c>
      <c r="E2998" s="64">
        <v>77.72</v>
      </c>
      <c r="F2998" s="62" t="s">
        <v>12011</v>
      </c>
    </row>
    <row r="2999" spans="1:6" ht="27" x14ac:dyDescent="0.25">
      <c r="A2999" s="62">
        <v>91976</v>
      </c>
      <c r="B2999" s="63" t="s">
        <v>15010</v>
      </c>
      <c r="C2999" s="62" t="s">
        <v>517</v>
      </c>
      <c r="D2999" s="62" t="s">
        <v>12010</v>
      </c>
      <c r="E2999" s="64">
        <v>96.35</v>
      </c>
      <c r="F2999" s="62" t="s">
        <v>12011</v>
      </c>
    </row>
    <row r="3000" spans="1:6" ht="27" x14ac:dyDescent="0.25">
      <c r="A3000" s="62">
        <v>91977</v>
      </c>
      <c r="B3000" s="63" t="s">
        <v>15011</v>
      </c>
      <c r="C3000" s="62" t="s">
        <v>517</v>
      </c>
      <c r="D3000" s="62" t="s">
        <v>12010</v>
      </c>
      <c r="E3000" s="64">
        <v>108.76</v>
      </c>
      <c r="F3000" s="62" t="s">
        <v>12011</v>
      </c>
    </row>
    <row r="3001" spans="1:6" ht="27" x14ac:dyDescent="0.25">
      <c r="A3001" s="62">
        <v>91978</v>
      </c>
      <c r="B3001" s="63" t="s">
        <v>15012</v>
      </c>
      <c r="C3001" s="62" t="s">
        <v>517</v>
      </c>
      <c r="D3001" s="62" t="s">
        <v>12010</v>
      </c>
      <c r="E3001" s="64">
        <v>39.29</v>
      </c>
      <c r="F3001" s="62" t="s">
        <v>12011</v>
      </c>
    </row>
    <row r="3002" spans="1:6" ht="27" x14ac:dyDescent="0.25">
      <c r="A3002" s="62">
        <v>91979</v>
      </c>
      <c r="B3002" s="63" t="s">
        <v>15013</v>
      </c>
      <c r="C3002" s="62" t="s">
        <v>517</v>
      </c>
      <c r="D3002" s="62" t="s">
        <v>12010</v>
      </c>
      <c r="E3002" s="64">
        <v>47.15</v>
      </c>
      <c r="F3002" s="62" t="s">
        <v>12011</v>
      </c>
    </row>
    <row r="3003" spans="1:6" ht="27" x14ac:dyDescent="0.25">
      <c r="A3003" s="62">
        <v>91980</v>
      </c>
      <c r="B3003" s="63" t="s">
        <v>15014</v>
      </c>
      <c r="C3003" s="62" t="s">
        <v>517</v>
      </c>
      <c r="D3003" s="62" t="s">
        <v>12010</v>
      </c>
      <c r="E3003" s="64">
        <v>38.1</v>
      </c>
      <c r="F3003" s="62" t="s">
        <v>12011</v>
      </c>
    </row>
    <row r="3004" spans="1:6" ht="27" x14ac:dyDescent="0.25">
      <c r="A3004" s="62">
        <v>91981</v>
      </c>
      <c r="B3004" s="63" t="s">
        <v>15015</v>
      </c>
      <c r="C3004" s="62" t="s">
        <v>517</v>
      </c>
      <c r="D3004" s="62" t="s">
        <v>12010</v>
      </c>
      <c r="E3004" s="64">
        <v>45.96</v>
      </c>
      <c r="F3004" s="62" t="s">
        <v>12011</v>
      </c>
    </row>
    <row r="3005" spans="1:6" ht="27" x14ac:dyDescent="0.25">
      <c r="A3005" s="62">
        <v>91982</v>
      </c>
      <c r="B3005" s="63" t="s">
        <v>15016</v>
      </c>
      <c r="C3005" s="62" t="s">
        <v>517</v>
      </c>
      <c r="D3005" s="62" t="s">
        <v>12010</v>
      </c>
      <c r="E3005" s="64">
        <v>87.54</v>
      </c>
      <c r="F3005" s="62" t="s">
        <v>12011</v>
      </c>
    </row>
    <row r="3006" spans="1:6" ht="27" x14ac:dyDescent="0.25">
      <c r="A3006" s="62">
        <v>91983</v>
      </c>
      <c r="B3006" s="63" t="s">
        <v>15017</v>
      </c>
      <c r="C3006" s="62" t="s">
        <v>517</v>
      </c>
      <c r="D3006" s="62" t="s">
        <v>12010</v>
      </c>
      <c r="E3006" s="64">
        <v>95.4</v>
      </c>
      <c r="F3006" s="62" t="s">
        <v>12011</v>
      </c>
    </row>
    <row r="3007" spans="1:6" ht="27" x14ac:dyDescent="0.25">
      <c r="A3007" s="62">
        <v>91984</v>
      </c>
      <c r="B3007" s="63" t="s">
        <v>15018</v>
      </c>
      <c r="C3007" s="62" t="s">
        <v>517</v>
      </c>
      <c r="D3007" s="62" t="s">
        <v>12010</v>
      </c>
      <c r="E3007" s="64">
        <v>17.5</v>
      </c>
      <c r="F3007" s="62" t="s">
        <v>12011</v>
      </c>
    </row>
    <row r="3008" spans="1:6" ht="40.5" x14ac:dyDescent="0.25">
      <c r="A3008" s="62">
        <v>91985</v>
      </c>
      <c r="B3008" s="63" t="s">
        <v>15019</v>
      </c>
      <c r="C3008" s="62" t="s">
        <v>517</v>
      </c>
      <c r="D3008" s="62" t="s">
        <v>12010</v>
      </c>
      <c r="E3008" s="64">
        <v>25.36</v>
      </c>
      <c r="F3008" s="62" t="s">
        <v>12011</v>
      </c>
    </row>
    <row r="3009" spans="1:6" ht="27" x14ac:dyDescent="0.25">
      <c r="A3009" s="62">
        <v>91986</v>
      </c>
      <c r="B3009" s="63" t="s">
        <v>15020</v>
      </c>
      <c r="C3009" s="62" t="s">
        <v>517</v>
      </c>
      <c r="D3009" s="62" t="s">
        <v>12010</v>
      </c>
      <c r="E3009" s="64">
        <v>36.65</v>
      </c>
      <c r="F3009" s="62" t="s">
        <v>12011</v>
      </c>
    </row>
    <row r="3010" spans="1:6" ht="27" x14ac:dyDescent="0.25">
      <c r="A3010" s="62">
        <v>91987</v>
      </c>
      <c r="B3010" s="63" t="s">
        <v>15021</v>
      </c>
      <c r="C3010" s="62" t="s">
        <v>517</v>
      </c>
      <c r="D3010" s="62" t="s">
        <v>12010</v>
      </c>
      <c r="E3010" s="64">
        <v>44.51</v>
      </c>
      <c r="F3010" s="62" t="s">
        <v>12011</v>
      </c>
    </row>
    <row r="3011" spans="1:6" ht="27" x14ac:dyDescent="0.25">
      <c r="A3011" s="62">
        <v>91988</v>
      </c>
      <c r="B3011" s="63" t="s">
        <v>15022</v>
      </c>
      <c r="C3011" s="62" t="s">
        <v>517</v>
      </c>
      <c r="D3011" s="62" t="s">
        <v>12010</v>
      </c>
      <c r="E3011" s="64">
        <v>21.51</v>
      </c>
      <c r="F3011" s="62" t="s">
        <v>12011</v>
      </c>
    </row>
    <row r="3012" spans="1:6" ht="40.5" x14ac:dyDescent="0.25">
      <c r="A3012" s="62">
        <v>91989</v>
      </c>
      <c r="B3012" s="63" t="s">
        <v>15023</v>
      </c>
      <c r="C3012" s="62" t="s">
        <v>517</v>
      </c>
      <c r="D3012" s="62" t="s">
        <v>12010</v>
      </c>
      <c r="E3012" s="64">
        <v>29.37</v>
      </c>
      <c r="F3012" s="62" t="s">
        <v>12011</v>
      </c>
    </row>
    <row r="3013" spans="1:6" ht="27" x14ac:dyDescent="0.25">
      <c r="A3013" s="62">
        <v>91990</v>
      </c>
      <c r="B3013" s="63" t="s">
        <v>15024</v>
      </c>
      <c r="C3013" s="62" t="s">
        <v>517</v>
      </c>
      <c r="D3013" s="62" t="s">
        <v>12010</v>
      </c>
      <c r="E3013" s="64">
        <v>33.770000000000003</v>
      </c>
      <c r="F3013" s="62" t="s">
        <v>12011</v>
      </c>
    </row>
    <row r="3014" spans="1:6" ht="27" x14ac:dyDescent="0.25">
      <c r="A3014" s="62">
        <v>91991</v>
      </c>
      <c r="B3014" s="63" t="s">
        <v>15025</v>
      </c>
      <c r="C3014" s="62" t="s">
        <v>517</v>
      </c>
      <c r="D3014" s="62" t="s">
        <v>12010</v>
      </c>
      <c r="E3014" s="64">
        <v>35.94</v>
      </c>
      <c r="F3014" s="62" t="s">
        <v>12011</v>
      </c>
    </row>
    <row r="3015" spans="1:6" ht="27" x14ac:dyDescent="0.25">
      <c r="A3015" s="62">
        <v>91992</v>
      </c>
      <c r="B3015" s="63" t="s">
        <v>15026</v>
      </c>
      <c r="C3015" s="62" t="s">
        <v>517</v>
      </c>
      <c r="D3015" s="62" t="s">
        <v>12010</v>
      </c>
      <c r="E3015" s="64">
        <v>41.63</v>
      </c>
      <c r="F3015" s="62" t="s">
        <v>12011</v>
      </c>
    </row>
    <row r="3016" spans="1:6" ht="27" x14ac:dyDescent="0.25">
      <c r="A3016" s="62">
        <v>91993</v>
      </c>
      <c r="B3016" s="63" t="s">
        <v>15027</v>
      </c>
      <c r="C3016" s="62" t="s">
        <v>517</v>
      </c>
      <c r="D3016" s="62" t="s">
        <v>12010</v>
      </c>
      <c r="E3016" s="64">
        <v>43.8</v>
      </c>
      <c r="F3016" s="62" t="s">
        <v>12011</v>
      </c>
    </row>
    <row r="3017" spans="1:6" ht="27" x14ac:dyDescent="0.25">
      <c r="A3017" s="62">
        <v>91994</v>
      </c>
      <c r="B3017" s="63" t="s">
        <v>15028</v>
      </c>
      <c r="C3017" s="62" t="s">
        <v>517</v>
      </c>
      <c r="D3017" s="62" t="s">
        <v>12010</v>
      </c>
      <c r="E3017" s="64">
        <v>23.9</v>
      </c>
      <c r="F3017" s="62" t="s">
        <v>12011</v>
      </c>
    </row>
    <row r="3018" spans="1:6" ht="27" x14ac:dyDescent="0.25">
      <c r="A3018" s="62">
        <v>91995</v>
      </c>
      <c r="B3018" s="63" t="s">
        <v>15029</v>
      </c>
      <c r="C3018" s="62" t="s">
        <v>517</v>
      </c>
      <c r="D3018" s="62" t="s">
        <v>12010</v>
      </c>
      <c r="E3018" s="64">
        <v>26.07</v>
      </c>
      <c r="F3018" s="62" t="s">
        <v>12011</v>
      </c>
    </row>
    <row r="3019" spans="1:6" ht="27" x14ac:dyDescent="0.25">
      <c r="A3019" s="62">
        <v>91996</v>
      </c>
      <c r="B3019" s="63" t="s">
        <v>15030</v>
      </c>
      <c r="C3019" s="62" t="s">
        <v>517</v>
      </c>
      <c r="D3019" s="62" t="s">
        <v>12010</v>
      </c>
      <c r="E3019" s="64">
        <v>31.76</v>
      </c>
      <c r="F3019" s="62" t="s">
        <v>12011</v>
      </c>
    </row>
    <row r="3020" spans="1:6" ht="27" x14ac:dyDescent="0.25">
      <c r="A3020" s="62">
        <v>91997</v>
      </c>
      <c r="B3020" s="63" t="s">
        <v>15031</v>
      </c>
      <c r="C3020" s="62" t="s">
        <v>517</v>
      </c>
      <c r="D3020" s="62" t="s">
        <v>12010</v>
      </c>
      <c r="E3020" s="64">
        <v>33.93</v>
      </c>
      <c r="F3020" s="62" t="s">
        <v>12011</v>
      </c>
    </row>
    <row r="3021" spans="1:6" ht="27" x14ac:dyDescent="0.25">
      <c r="A3021" s="62">
        <v>91998</v>
      </c>
      <c r="B3021" s="63" t="s">
        <v>15032</v>
      </c>
      <c r="C3021" s="62" t="s">
        <v>517</v>
      </c>
      <c r="D3021" s="62" t="s">
        <v>12010</v>
      </c>
      <c r="E3021" s="64">
        <v>20.07</v>
      </c>
      <c r="F3021" s="62" t="s">
        <v>12011</v>
      </c>
    </row>
    <row r="3022" spans="1:6" ht="27" x14ac:dyDescent="0.25">
      <c r="A3022" s="62">
        <v>91999</v>
      </c>
      <c r="B3022" s="63" t="s">
        <v>15033</v>
      </c>
      <c r="C3022" s="62" t="s">
        <v>517</v>
      </c>
      <c r="D3022" s="62" t="s">
        <v>12010</v>
      </c>
      <c r="E3022" s="64">
        <v>22.24</v>
      </c>
      <c r="F3022" s="62" t="s">
        <v>12011</v>
      </c>
    </row>
    <row r="3023" spans="1:6" ht="27" x14ac:dyDescent="0.25">
      <c r="A3023" s="62">
        <v>92000</v>
      </c>
      <c r="B3023" s="63" t="s">
        <v>15034</v>
      </c>
      <c r="C3023" s="62" t="s">
        <v>517</v>
      </c>
      <c r="D3023" s="62" t="s">
        <v>12010</v>
      </c>
      <c r="E3023" s="64">
        <v>27.93</v>
      </c>
      <c r="F3023" s="62" t="s">
        <v>12011</v>
      </c>
    </row>
    <row r="3024" spans="1:6" ht="27" x14ac:dyDescent="0.25">
      <c r="A3024" s="62">
        <v>92001</v>
      </c>
      <c r="B3024" s="63" t="s">
        <v>15035</v>
      </c>
      <c r="C3024" s="62" t="s">
        <v>517</v>
      </c>
      <c r="D3024" s="62" t="s">
        <v>12010</v>
      </c>
      <c r="E3024" s="64">
        <v>30.1</v>
      </c>
      <c r="F3024" s="62" t="s">
        <v>12011</v>
      </c>
    </row>
    <row r="3025" spans="1:6" ht="27" x14ac:dyDescent="0.25">
      <c r="A3025" s="62">
        <v>92002</v>
      </c>
      <c r="B3025" s="63" t="s">
        <v>15036</v>
      </c>
      <c r="C3025" s="62" t="s">
        <v>517</v>
      </c>
      <c r="D3025" s="62" t="s">
        <v>12010</v>
      </c>
      <c r="E3025" s="64">
        <v>44.61</v>
      </c>
      <c r="F3025" s="62" t="s">
        <v>12011</v>
      </c>
    </row>
    <row r="3026" spans="1:6" ht="27" x14ac:dyDescent="0.25">
      <c r="A3026" s="62">
        <v>92003</v>
      </c>
      <c r="B3026" s="63" t="s">
        <v>15037</v>
      </c>
      <c r="C3026" s="62" t="s">
        <v>517</v>
      </c>
      <c r="D3026" s="62" t="s">
        <v>12010</v>
      </c>
      <c r="E3026" s="64">
        <v>48.95</v>
      </c>
      <c r="F3026" s="62" t="s">
        <v>12011</v>
      </c>
    </row>
    <row r="3027" spans="1:6" ht="27" x14ac:dyDescent="0.25">
      <c r="A3027" s="62">
        <v>92004</v>
      </c>
      <c r="B3027" s="63" t="s">
        <v>15038</v>
      </c>
      <c r="C3027" s="62" t="s">
        <v>517</v>
      </c>
      <c r="D3027" s="62" t="s">
        <v>12010</v>
      </c>
      <c r="E3027" s="64">
        <v>52.47</v>
      </c>
      <c r="F3027" s="62" t="s">
        <v>12011</v>
      </c>
    </row>
    <row r="3028" spans="1:6" ht="27" x14ac:dyDescent="0.25">
      <c r="A3028" s="62">
        <v>92005</v>
      </c>
      <c r="B3028" s="63" t="s">
        <v>15039</v>
      </c>
      <c r="C3028" s="62" t="s">
        <v>517</v>
      </c>
      <c r="D3028" s="62" t="s">
        <v>12010</v>
      </c>
      <c r="E3028" s="64">
        <v>56.81</v>
      </c>
      <c r="F3028" s="62" t="s">
        <v>12011</v>
      </c>
    </row>
    <row r="3029" spans="1:6" ht="27" x14ac:dyDescent="0.25">
      <c r="A3029" s="62">
        <v>92006</v>
      </c>
      <c r="B3029" s="63" t="s">
        <v>15040</v>
      </c>
      <c r="C3029" s="62" t="s">
        <v>517</v>
      </c>
      <c r="D3029" s="62" t="s">
        <v>12010</v>
      </c>
      <c r="E3029" s="64">
        <v>36.94</v>
      </c>
      <c r="F3029" s="62" t="s">
        <v>12011</v>
      </c>
    </row>
    <row r="3030" spans="1:6" ht="27" x14ac:dyDescent="0.25">
      <c r="A3030" s="62">
        <v>92007</v>
      </c>
      <c r="B3030" s="63" t="s">
        <v>15041</v>
      </c>
      <c r="C3030" s="62" t="s">
        <v>517</v>
      </c>
      <c r="D3030" s="62" t="s">
        <v>12010</v>
      </c>
      <c r="E3030" s="64">
        <v>41.28</v>
      </c>
      <c r="F3030" s="62" t="s">
        <v>12011</v>
      </c>
    </row>
    <row r="3031" spans="1:6" ht="27" x14ac:dyDescent="0.25">
      <c r="A3031" s="62">
        <v>92008</v>
      </c>
      <c r="B3031" s="63" t="s">
        <v>15042</v>
      </c>
      <c r="C3031" s="62" t="s">
        <v>517</v>
      </c>
      <c r="D3031" s="62" t="s">
        <v>12010</v>
      </c>
      <c r="E3031" s="64">
        <v>44.8</v>
      </c>
      <c r="F3031" s="62" t="s">
        <v>12011</v>
      </c>
    </row>
    <row r="3032" spans="1:6" ht="27" x14ac:dyDescent="0.25">
      <c r="A3032" s="62">
        <v>92009</v>
      </c>
      <c r="B3032" s="63" t="s">
        <v>15043</v>
      </c>
      <c r="C3032" s="62" t="s">
        <v>517</v>
      </c>
      <c r="D3032" s="62" t="s">
        <v>12010</v>
      </c>
      <c r="E3032" s="64">
        <v>49.14</v>
      </c>
      <c r="F3032" s="62" t="s">
        <v>12011</v>
      </c>
    </row>
    <row r="3033" spans="1:6" ht="27" x14ac:dyDescent="0.25">
      <c r="A3033" s="62">
        <v>92010</v>
      </c>
      <c r="B3033" s="63" t="s">
        <v>15044</v>
      </c>
      <c r="C3033" s="62" t="s">
        <v>517</v>
      </c>
      <c r="D3033" s="62" t="s">
        <v>12010</v>
      </c>
      <c r="E3033" s="64">
        <v>65.319999999999993</v>
      </c>
      <c r="F3033" s="62" t="s">
        <v>12011</v>
      </c>
    </row>
    <row r="3034" spans="1:6" ht="27" x14ac:dyDescent="0.25">
      <c r="A3034" s="62">
        <v>92011</v>
      </c>
      <c r="B3034" s="63" t="s">
        <v>15045</v>
      </c>
      <c r="C3034" s="62" t="s">
        <v>517</v>
      </c>
      <c r="D3034" s="62" t="s">
        <v>12010</v>
      </c>
      <c r="E3034" s="64">
        <v>71.83</v>
      </c>
      <c r="F3034" s="62" t="s">
        <v>12011</v>
      </c>
    </row>
    <row r="3035" spans="1:6" ht="27" x14ac:dyDescent="0.25">
      <c r="A3035" s="62">
        <v>92012</v>
      </c>
      <c r="B3035" s="63" t="s">
        <v>15046</v>
      </c>
      <c r="C3035" s="62" t="s">
        <v>517</v>
      </c>
      <c r="D3035" s="62" t="s">
        <v>12010</v>
      </c>
      <c r="E3035" s="64">
        <v>73.180000000000007</v>
      </c>
      <c r="F3035" s="62" t="s">
        <v>12011</v>
      </c>
    </row>
    <row r="3036" spans="1:6" ht="27" x14ac:dyDescent="0.25">
      <c r="A3036" s="62">
        <v>92013</v>
      </c>
      <c r="B3036" s="63" t="s">
        <v>15047</v>
      </c>
      <c r="C3036" s="62" t="s">
        <v>517</v>
      </c>
      <c r="D3036" s="62" t="s">
        <v>12010</v>
      </c>
      <c r="E3036" s="64">
        <v>79.69</v>
      </c>
      <c r="F3036" s="62" t="s">
        <v>12011</v>
      </c>
    </row>
    <row r="3037" spans="1:6" ht="27" x14ac:dyDescent="0.25">
      <c r="A3037" s="62">
        <v>92014</v>
      </c>
      <c r="B3037" s="63" t="s">
        <v>15048</v>
      </c>
      <c r="C3037" s="62" t="s">
        <v>517</v>
      </c>
      <c r="D3037" s="62" t="s">
        <v>12010</v>
      </c>
      <c r="E3037" s="64">
        <v>53.82</v>
      </c>
      <c r="F3037" s="62" t="s">
        <v>12011</v>
      </c>
    </row>
    <row r="3038" spans="1:6" ht="27" x14ac:dyDescent="0.25">
      <c r="A3038" s="62">
        <v>92015</v>
      </c>
      <c r="B3038" s="63" t="s">
        <v>15049</v>
      </c>
      <c r="C3038" s="62" t="s">
        <v>517</v>
      </c>
      <c r="D3038" s="62" t="s">
        <v>12010</v>
      </c>
      <c r="E3038" s="64">
        <v>60.33</v>
      </c>
      <c r="F3038" s="62" t="s">
        <v>12011</v>
      </c>
    </row>
    <row r="3039" spans="1:6" ht="27" x14ac:dyDescent="0.25">
      <c r="A3039" s="62">
        <v>92016</v>
      </c>
      <c r="B3039" s="63" t="s">
        <v>15050</v>
      </c>
      <c r="C3039" s="62" t="s">
        <v>517</v>
      </c>
      <c r="D3039" s="62" t="s">
        <v>12010</v>
      </c>
      <c r="E3039" s="64">
        <v>61.68</v>
      </c>
      <c r="F3039" s="62" t="s">
        <v>12011</v>
      </c>
    </row>
    <row r="3040" spans="1:6" ht="27" x14ac:dyDescent="0.25">
      <c r="A3040" s="62">
        <v>92017</v>
      </c>
      <c r="B3040" s="63" t="s">
        <v>15051</v>
      </c>
      <c r="C3040" s="62" t="s">
        <v>517</v>
      </c>
      <c r="D3040" s="62" t="s">
        <v>12010</v>
      </c>
      <c r="E3040" s="64">
        <v>68.19</v>
      </c>
      <c r="F3040" s="62" t="s">
        <v>12011</v>
      </c>
    </row>
    <row r="3041" spans="1:6" ht="27" x14ac:dyDescent="0.25">
      <c r="A3041" s="62">
        <v>92018</v>
      </c>
      <c r="B3041" s="63" t="s">
        <v>15052</v>
      </c>
      <c r="C3041" s="62" t="s">
        <v>517</v>
      </c>
      <c r="D3041" s="62" t="s">
        <v>12010</v>
      </c>
      <c r="E3041" s="64">
        <v>71.22</v>
      </c>
      <c r="F3041" s="62" t="s">
        <v>12011</v>
      </c>
    </row>
    <row r="3042" spans="1:6" ht="27" x14ac:dyDescent="0.25">
      <c r="A3042" s="62">
        <v>92019</v>
      </c>
      <c r="B3042" s="63" t="s">
        <v>15053</v>
      </c>
      <c r="C3042" s="62" t="s">
        <v>517</v>
      </c>
      <c r="D3042" s="62" t="s">
        <v>12010</v>
      </c>
      <c r="E3042" s="64">
        <v>83.63</v>
      </c>
      <c r="F3042" s="62" t="s">
        <v>12011</v>
      </c>
    </row>
    <row r="3043" spans="1:6" ht="27" x14ac:dyDescent="0.25">
      <c r="A3043" s="62">
        <v>92020</v>
      </c>
      <c r="B3043" s="63" t="s">
        <v>15054</v>
      </c>
      <c r="C3043" s="62" t="s">
        <v>517</v>
      </c>
      <c r="D3043" s="62" t="s">
        <v>12010</v>
      </c>
      <c r="E3043" s="64">
        <v>105.24</v>
      </c>
      <c r="F3043" s="62" t="s">
        <v>12011</v>
      </c>
    </row>
    <row r="3044" spans="1:6" ht="27" x14ac:dyDescent="0.25">
      <c r="A3044" s="62">
        <v>92021</v>
      </c>
      <c r="B3044" s="63" t="s">
        <v>15055</v>
      </c>
      <c r="C3044" s="62" t="s">
        <v>517</v>
      </c>
      <c r="D3044" s="62" t="s">
        <v>12010</v>
      </c>
      <c r="E3044" s="64">
        <v>117.65</v>
      </c>
      <c r="F3044" s="62" t="s">
        <v>12011</v>
      </c>
    </row>
    <row r="3045" spans="1:6" ht="40.5" x14ac:dyDescent="0.25">
      <c r="A3045" s="62">
        <v>92022</v>
      </c>
      <c r="B3045" s="63" t="s">
        <v>15056</v>
      </c>
      <c r="C3045" s="62" t="s">
        <v>517</v>
      </c>
      <c r="D3045" s="62" t="s">
        <v>12010</v>
      </c>
      <c r="E3045" s="64">
        <v>39.32</v>
      </c>
      <c r="F3045" s="62" t="s">
        <v>12011</v>
      </c>
    </row>
    <row r="3046" spans="1:6" ht="40.5" x14ac:dyDescent="0.25">
      <c r="A3046" s="62">
        <v>92023</v>
      </c>
      <c r="B3046" s="63" t="s">
        <v>15057</v>
      </c>
      <c r="C3046" s="62" t="s">
        <v>517</v>
      </c>
      <c r="D3046" s="62" t="s">
        <v>12010</v>
      </c>
      <c r="E3046" s="64">
        <v>47.18</v>
      </c>
      <c r="F3046" s="62" t="s">
        <v>12011</v>
      </c>
    </row>
    <row r="3047" spans="1:6" ht="40.5" x14ac:dyDescent="0.25">
      <c r="A3047" s="62">
        <v>92024</v>
      </c>
      <c r="B3047" s="63" t="s">
        <v>15058</v>
      </c>
      <c r="C3047" s="62" t="s">
        <v>517</v>
      </c>
      <c r="D3047" s="62" t="s">
        <v>12010</v>
      </c>
      <c r="E3047" s="64">
        <v>60.08</v>
      </c>
      <c r="F3047" s="62" t="s">
        <v>12011</v>
      </c>
    </row>
    <row r="3048" spans="1:6" ht="40.5" x14ac:dyDescent="0.25">
      <c r="A3048" s="62">
        <v>92025</v>
      </c>
      <c r="B3048" s="63" t="s">
        <v>15059</v>
      </c>
      <c r="C3048" s="62" t="s">
        <v>517</v>
      </c>
      <c r="D3048" s="62" t="s">
        <v>12010</v>
      </c>
      <c r="E3048" s="64">
        <v>67.94</v>
      </c>
      <c r="F3048" s="62" t="s">
        <v>12011</v>
      </c>
    </row>
    <row r="3049" spans="1:6" ht="40.5" x14ac:dyDescent="0.25">
      <c r="A3049" s="62">
        <v>92026</v>
      </c>
      <c r="B3049" s="63" t="s">
        <v>15060</v>
      </c>
      <c r="C3049" s="62" t="s">
        <v>517</v>
      </c>
      <c r="D3049" s="62" t="s">
        <v>12010</v>
      </c>
      <c r="E3049" s="64">
        <v>54.78</v>
      </c>
      <c r="F3049" s="62" t="s">
        <v>12011</v>
      </c>
    </row>
    <row r="3050" spans="1:6" ht="40.5" x14ac:dyDescent="0.25">
      <c r="A3050" s="62">
        <v>92027</v>
      </c>
      <c r="B3050" s="63" t="s">
        <v>15061</v>
      </c>
      <c r="C3050" s="62" t="s">
        <v>517</v>
      </c>
      <c r="D3050" s="62" t="s">
        <v>12010</v>
      </c>
      <c r="E3050" s="64">
        <v>62.64</v>
      </c>
      <c r="F3050" s="62" t="s">
        <v>12011</v>
      </c>
    </row>
    <row r="3051" spans="1:6" ht="40.5" x14ac:dyDescent="0.25">
      <c r="A3051" s="62">
        <v>92028</v>
      </c>
      <c r="B3051" s="63" t="s">
        <v>15062</v>
      </c>
      <c r="C3051" s="62" t="s">
        <v>517</v>
      </c>
      <c r="D3051" s="62" t="s">
        <v>12010</v>
      </c>
      <c r="E3051" s="64">
        <v>45.73</v>
      </c>
      <c r="F3051" s="62" t="s">
        <v>12011</v>
      </c>
    </row>
    <row r="3052" spans="1:6" ht="40.5" x14ac:dyDescent="0.25">
      <c r="A3052" s="62">
        <v>92029</v>
      </c>
      <c r="B3052" s="63" t="s">
        <v>15063</v>
      </c>
      <c r="C3052" s="62" t="s">
        <v>517</v>
      </c>
      <c r="D3052" s="62" t="s">
        <v>12010</v>
      </c>
      <c r="E3052" s="64">
        <v>53.59</v>
      </c>
      <c r="F3052" s="62" t="s">
        <v>12011</v>
      </c>
    </row>
    <row r="3053" spans="1:6" ht="40.5" x14ac:dyDescent="0.25">
      <c r="A3053" s="62">
        <v>92030</v>
      </c>
      <c r="B3053" s="63" t="s">
        <v>15064</v>
      </c>
      <c r="C3053" s="62" t="s">
        <v>517</v>
      </c>
      <c r="D3053" s="62" t="s">
        <v>12010</v>
      </c>
      <c r="E3053" s="64">
        <v>66.44</v>
      </c>
      <c r="F3053" s="62" t="s">
        <v>12011</v>
      </c>
    </row>
    <row r="3054" spans="1:6" ht="40.5" x14ac:dyDescent="0.25">
      <c r="A3054" s="62">
        <v>92031</v>
      </c>
      <c r="B3054" s="63" t="s">
        <v>15065</v>
      </c>
      <c r="C3054" s="62" t="s">
        <v>517</v>
      </c>
      <c r="D3054" s="62" t="s">
        <v>12010</v>
      </c>
      <c r="E3054" s="64">
        <v>74.3</v>
      </c>
      <c r="F3054" s="62" t="s">
        <v>12011</v>
      </c>
    </row>
    <row r="3055" spans="1:6" ht="40.5" x14ac:dyDescent="0.25">
      <c r="A3055" s="62">
        <v>92032</v>
      </c>
      <c r="B3055" s="63" t="s">
        <v>15066</v>
      </c>
      <c r="C3055" s="62" t="s">
        <v>517</v>
      </c>
      <c r="D3055" s="62" t="s">
        <v>12010</v>
      </c>
      <c r="E3055" s="64">
        <v>67.56</v>
      </c>
      <c r="F3055" s="62" t="s">
        <v>12011</v>
      </c>
    </row>
    <row r="3056" spans="1:6" ht="40.5" x14ac:dyDescent="0.25">
      <c r="A3056" s="62">
        <v>92033</v>
      </c>
      <c r="B3056" s="63" t="s">
        <v>15067</v>
      </c>
      <c r="C3056" s="62" t="s">
        <v>517</v>
      </c>
      <c r="D3056" s="62" t="s">
        <v>12010</v>
      </c>
      <c r="E3056" s="64">
        <v>75.42</v>
      </c>
      <c r="F3056" s="62" t="s">
        <v>12011</v>
      </c>
    </row>
    <row r="3057" spans="1:6" ht="40.5" x14ac:dyDescent="0.25">
      <c r="A3057" s="62">
        <v>92034</v>
      </c>
      <c r="B3057" s="63" t="s">
        <v>15068</v>
      </c>
      <c r="C3057" s="62" t="s">
        <v>517</v>
      </c>
      <c r="D3057" s="62" t="s">
        <v>12010</v>
      </c>
      <c r="E3057" s="64">
        <v>61.2</v>
      </c>
      <c r="F3057" s="62" t="s">
        <v>12011</v>
      </c>
    </row>
    <row r="3058" spans="1:6" ht="40.5" x14ac:dyDescent="0.25">
      <c r="A3058" s="62">
        <v>92035</v>
      </c>
      <c r="B3058" s="63" t="s">
        <v>15069</v>
      </c>
      <c r="C3058" s="62" t="s">
        <v>517</v>
      </c>
      <c r="D3058" s="62" t="s">
        <v>12010</v>
      </c>
      <c r="E3058" s="64">
        <v>69.06</v>
      </c>
      <c r="F3058" s="62" t="s">
        <v>12011</v>
      </c>
    </row>
    <row r="3059" spans="1:6" ht="40.5" x14ac:dyDescent="0.25">
      <c r="A3059" s="62">
        <v>97583</v>
      </c>
      <c r="B3059" s="63" t="s">
        <v>15070</v>
      </c>
      <c r="C3059" s="62" t="s">
        <v>517</v>
      </c>
      <c r="D3059" s="62" t="s">
        <v>12010</v>
      </c>
      <c r="E3059" s="64">
        <v>117.01</v>
      </c>
      <c r="F3059" s="62" t="s">
        <v>12011</v>
      </c>
    </row>
    <row r="3060" spans="1:6" ht="40.5" x14ac:dyDescent="0.25">
      <c r="A3060" s="62">
        <v>97584</v>
      </c>
      <c r="B3060" s="63" t="s">
        <v>15071</v>
      </c>
      <c r="C3060" s="62" t="s">
        <v>517</v>
      </c>
      <c r="D3060" s="62" t="s">
        <v>12010</v>
      </c>
      <c r="E3060" s="64">
        <v>166.01</v>
      </c>
      <c r="F3060" s="62" t="s">
        <v>12011</v>
      </c>
    </row>
    <row r="3061" spans="1:6" ht="40.5" x14ac:dyDescent="0.25">
      <c r="A3061" s="62">
        <v>97585</v>
      </c>
      <c r="B3061" s="63" t="s">
        <v>15072</v>
      </c>
      <c r="C3061" s="62" t="s">
        <v>517</v>
      </c>
      <c r="D3061" s="62" t="s">
        <v>12010</v>
      </c>
      <c r="E3061" s="64">
        <v>158.69</v>
      </c>
      <c r="F3061" s="62" t="s">
        <v>12011</v>
      </c>
    </row>
    <row r="3062" spans="1:6" ht="40.5" x14ac:dyDescent="0.25">
      <c r="A3062" s="62">
        <v>97586</v>
      </c>
      <c r="B3062" s="63" t="s">
        <v>15073</v>
      </c>
      <c r="C3062" s="62" t="s">
        <v>517</v>
      </c>
      <c r="D3062" s="62" t="s">
        <v>12010</v>
      </c>
      <c r="E3062" s="64">
        <v>217.86</v>
      </c>
      <c r="F3062" s="62" t="s">
        <v>12011</v>
      </c>
    </row>
    <row r="3063" spans="1:6" ht="40.5" x14ac:dyDescent="0.25">
      <c r="A3063" s="62">
        <v>97587</v>
      </c>
      <c r="B3063" s="63" t="s">
        <v>15074</v>
      </c>
      <c r="C3063" s="62" t="s">
        <v>517</v>
      </c>
      <c r="D3063" s="62" t="s">
        <v>12010</v>
      </c>
      <c r="E3063" s="64">
        <v>403.93</v>
      </c>
      <c r="F3063" s="62" t="s">
        <v>12011</v>
      </c>
    </row>
    <row r="3064" spans="1:6" ht="40.5" x14ac:dyDescent="0.25">
      <c r="A3064" s="62">
        <v>97589</v>
      </c>
      <c r="B3064" s="63" t="s">
        <v>15075</v>
      </c>
      <c r="C3064" s="62" t="s">
        <v>517</v>
      </c>
      <c r="D3064" s="62" t="s">
        <v>12010</v>
      </c>
      <c r="E3064" s="64">
        <v>45.33</v>
      </c>
      <c r="F3064" s="62" t="s">
        <v>12011</v>
      </c>
    </row>
    <row r="3065" spans="1:6" ht="40.5" x14ac:dyDescent="0.25">
      <c r="A3065" s="62">
        <v>97590</v>
      </c>
      <c r="B3065" s="63" t="s">
        <v>15076</v>
      </c>
      <c r="C3065" s="62" t="s">
        <v>517</v>
      </c>
      <c r="D3065" s="62" t="s">
        <v>12010</v>
      </c>
      <c r="E3065" s="64">
        <v>127.08</v>
      </c>
      <c r="F3065" s="62" t="s">
        <v>12011</v>
      </c>
    </row>
    <row r="3066" spans="1:6" ht="40.5" x14ac:dyDescent="0.25">
      <c r="A3066" s="62">
        <v>97591</v>
      </c>
      <c r="B3066" s="63" t="s">
        <v>15077</v>
      </c>
      <c r="C3066" s="62" t="s">
        <v>517</v>
      </c>
      <c r="D3066" s="62" t="s">
        <v>12010</v>
      </c>
      <c r="E3066" s="64">
        <v>162.66</v>
      </c>
      <c r="F3066" s="62" t="s">
        <v>12011</v>
      </c>
    </row>
    <row r="3067" spans="1:6" ht="27" x14ac:dyDescent="0.25">
      <c r="A3067" s="62">
        <v>97593</v>
      </c>
      <c r="B3067" s="63" t="s">
        <v>15078</v>
      </c>
      <c r="C3067" s="62" t="s">
        <v>517</v>
      </c>
      <c r="D3067" s="62" t="s">
        <v>12010</v>
      </c>
      <c r="E3067" s="64">
        <v>191.14</v>
      </c>
      <c r="F3067" s="62" t="s">
        <v>12011</v>
      </c>
    </row>
    <row r="3068" spans="1:6" ht="40.5" x14ac:dyDescent="0.25">
      <c r="A3068" s="62">
        <v>97594</v>
      </c>
      <c r="B3068" s="63" t="s">
        <v>15079</v>
      </c>
      <c r="C3068" s="62" t="s">
        <v>517</v>
      </c>
      <c r="D3068" s="62" t="s">
        <v>12010</v>
      </c>
      <c r="E3068" s="64">
        <v>165.22</v>
      </c>
      <c r="F3068" s="62" t="s">
        <v>12011</v>
      </c>
    </row>
    <row r="3069" spans="1:6" ht="27" x14ac:dyDescent="0.25">
      <c r="A3069" s="62">
        <v>97595</v>
      </c>
      <c r="B3069" s="63" t="s">
        <v>15080</v>
      </c>
      <c r="C3069" s="62" t="s">
        <v>517</v>
      </c>
      <c r="D3069" s="62" t="s">
        <v>12010</v>
      </c>
      <c r="E3069" s="64">
        <v>137.37</v>
      </c>
      <c r="F3069" s="62" t="s">
        <v>12011</v>
      </c>
    </row>
    <row r="3070" spans="1:6" ht="27" x14ac:dyDescent="0.25">
      <c r="A3070" s="62">
        <v>97596</v>
      </c>
      <c r="B3070" s="63" t="s">
        <v>15081</v>
      </c>
      <c r="C3070" s="62" t="s">
        <v>517</v>
      </c>
      <c r="D3070" s="62" t="s">
        <v>12010</v>
      </c>
      <c r="E3070" s="64">
        <v>93.2</v>
      </c>
      <c r="F3070" s="62" t="s">
        <v>12011</v>
      </c>
    </row>
    <row r="3071" spans="1:6" ht="27" x14ac:dyDescent="0.25">
      <c r="A3071" s="62">
        <v>97597</v>
      </c>
      <c r="B3071" s="63" t="s">
        <v>15082</v>
      </c>
      <c r="C3071" s="62" t="s">
        <v>517</v>
      </c>
      <c r="D3071" s="62" t="s">
        <v>12010</v>
      </c>
      <c r="E3071" s="64">
        <v>94.96</v>
      </c>
      <c r="F3071" s="62" t="s">
        <v>12011</v>
      </c>
    </row>
    <row r="3072" spans="1:6" ht="27" x14ac:dyDescent="0.25">
      <c r="A3072" s="62">
        <v>97598</v>
      </c>
      <c r="B3072" s="63" t="s">
        <v>15083</v>
      </c>
      <c r="C3072" s="62" t="s">
        <v>517</v>
      </c>
      <c r="D3072" s="62" t="s">
        <v>12010</v>
      </c>
      <c r="E3072" s="64">
        <v>89.32</v>
      </c>
      <c r="F3072" s="62" t="s">
        <v>12011</v>
      </c>
    </row>
    <row r="3073" spans="1:6" ht="27" x14ac:dyDescent="0.25">
      <c r="A3073" s="62">
        <v>97599</v>
      </c>
      <c r="B3073" s="63" t="s">
        <v>15084</v>
      </c>
      <c r="C3073" s="62" t="s">
        <v>517</v>
      </c>
      <c r="D3073" s="62" t="s">
        <v>12010</v>
      </c>
      <c r="E3073" s="64">
        <v>31.69</v>
      </c>
      <c r="F3073" s="62" t="s">
        <v>12011</v>
      </c>
    </row>
    <row r="3074" spans="1:6" ht="27" x14ac:dyDescent="0.25">
      <c r="A3074" s="62">
        <v>97609</v>
      </c>
      <c r="B3074" s="63" t="s">
        <v>15085</v>
      </c>
      <c r="C3074" s="62" t="s">
        <v>517</v>
      </c>
      <c r="D3074" s="62" t="s">
        <v>12010</v>
      </c>
      <c r="E3074" s="64">
        <v>19.739999999999998</v>
      </c>
      <c r="F3074" s="62" t="s">
        <v>12011</v>
      </c>
    </row>
    <row r="3075" spans="1:6" ht="27" x14ac:dyDescent="0.25">
      <c r="A3075" s="62">
        <v>97610</v>
      </c>
      <c r="B3075" s="63" t="s">
        <v>15086</v>
      </c>
      <c r="C3075" s="62" t="s">
        <v>517</v>
      </c>
      <c r="D3075" s="62" t="s">
        <v>12010</v>
      </c>
      <c r="E3075" s="64">
        <v>21.04</v>
      </c>
      <c r="F3075" s="62" t="s">
        <v>12011</v>
      </c>
    </row>
    <row r="3076" spans="1:6" ht="27" x14ac:dyDescent="0.25">
      <c r="A3076" s="62">
        <v>97611</v>
      </c>
      <c r="B3076" s="63" t="s">
        <v>15087</v>
      </c>
      <c r="C3076" s="62" t="s">
        <v>517</v>
      </c>
      <c r="D3076" s="62" t="s">
        <v>12010</v>
      </c>
      <c r="E3076" s="64">
        <v>26.29</v>
      </c>
      <c r="F3076" s="62" t="s">
        <v>12011</v>
      </c>
    </row>
    <row r="3077" spans="1:6" ht="27" x14ac:dyDescent="0.25">
      <c r="A3077" s="62">
        <v>97612</v>
      </c>
      <c r="B3077" s="63" t="s">
        <v>15088</v>
      </c>
      <c r="C3077" s="62" t="s">
        <v>517</v>
      </c>
      <c r="D3077" s="62" t="s">
        <v>12010</v>
      </c>
      <c r="E3077" s="64">
        <v>28.42</v>
      </c>
      <c r="F3077" s="62" t="s">
        <v>12011</v>
      </c>
    </row>
    <row r="3078" spans="1:6" ht="27" x14ac:dyDescent="0.25">
      <c r="A3078" s="62">
        <v>97613</v>
      </c>
      <c r="B3078" s="63" t="s">
        <v>15089</v>
      </c>
      <c r="C3078" s="62" t="s">
        <v>517</v>
      </c>
      <c r="D3078" s="62" t="s">
        <v>12010</v>
      </c>
      <c r="E3078" s="64">
        <v>35.51</v>
      </c>
      <c r="F3078" s="62" t="s">
        <v>12011</v>
      </c>
    </row>
    <row r="3079" spans="1:6" ht="27" x14ac:dyDescent="0.25">
      <c r="A3079" s="62">
        <v>97614</v>
      </c>
      <c r="B3079" s="63" t="s">
        <v>15090</v>
      </c>
      <c r="C3079" s="62" t="s">
        <v>517</v>
      </c>
      <c r="D3079" s="62" t="s">
        <v>12010</v>
      </c>
      <c r="E3079" s="64">
        <v>61.09</v>
      </c>
      <c r="F3079" s="62" t="s">
        <v>12011</v>
      </c>
    </row>
    <row r="3080" spans="1:6" ht="27" x14ac:dyDescent="0.25">
      <c r="A3080" s="62">
        <v>97615</v>
      </c>
      <c r="B3080" s="63" t="s">
        <v>15091</v>
      </c>
      <c r="C3080" s="62" t="s">
        <v>517</v>
      </c>
      <c r="D3080" s="62" t="s">
        <v>12010</v>
      </c>
      <c r="E3080" s="64">
        <v>70.540000000000006</v>
      </c>
      <c r="F3080" s="62" t="s">
        <v>12011</v>
      </c>
    </row>
    <row r="3081" spans="1:6" ht="27" x14ac:dyDescent="0.25">
      <c r="A3081" s="62">
        <v>97616</v>
      </c>
      <c r="B3081" s="63" t="s">
        <v>15092</v>
      </c>
      <c r="C3081" s="62" t="s">
        <v>517</v>
      </c>
      <c r="D3081" s="62" t="s">
        <v>12010</v>
      </c>
      <c r="E3081" s="64">
        <v>81.64</v>
      </c>
      <c r="F3081" s="62" t="s">
        <v>12011</v>
      </c>
    </row>
    <row r="3082" spans="1:6" ht="27" x14ac:dyDescent="0.25">
      <c r="A3082" s="62">
        <v>97617</v>
      </c>
      <c r="B3082" s="63" t="s">
        <v>15093</v>
      </c>
      <c r="C3082" s="62" t="s">
        <v>517</v>
      </c>
      <c r="D3082" s="62" t="s">
        <v>12010</v>
      </c>
      <c r="E3082" s="64">
        <v>81.31</v>
      </c>
      <c r="F3082" s="62" t="s">
        <v>12011</v>
      </c>
    </row>
    <row r="3083" spans="1:6" ht="27" x14ac:dyDescent="0.25">
      <c r="A3083" s="62">
        <v>97618</v>
      </c>
      <c r="B3083" s="63" t="s">
        <v>15094</v>
      </c>
      <c r="C3083" s="62" t="s">
        <v>517</v>
      </c>
      <c r="D3083" s="62" t="s">
        <v>12010</v>
      </c>
      <c r="E3083" s="64">
        <v>73.540000000000006</v>
      </c>
      <c r="F3083" s="62" t="s">
        <v>12011</v>
      </c>
    </row>
    <row r="3084" spans="1:6" ht="27" x14ac:dyDescent="0.25">
      <c r="A3084" s="62">
        <v>100902</v>
      </c>
      <c r="B3084" s="63" t="s">
        <v>15095</v>
      </c>
      <c r="C3084" s="62" t="s">
        <v>517</v>
      </c>
      <c r="D3084" s="62" t="s">
        <v>12010</v>
      </c>
      <c r="E3084" s="64">
        <v>32.33</v>
      </c>
      <c r="F3084" s="62" t="s">
        <v>12011</v>
      </c>
    </row>
    <row r="3085" spans="1:6" ht="27" x14ac:dyDescent="0.25">
      <c r="A3085" s="62">
        <v>100903</v>
      </c>
      <c r="B3085" s="63" t="s">
        <v>15096</v>
      </c>
      <c r="C3085" s="62" t="s">
        <v>517</v>
      </c>
      <c r="D3085" s="62" t="s">
        <v>12010</v>
      </c>
      <c r="E3085" s="64">
        <v>38.06</v>
      </c>
      <c r="F3085" s="62" t="s">
        <v>12011</v>
      </c>
    </row>
    <row r="3086" spans="1:6" ht="40.5" x14ac:dyDescent="0.25">
      <c r="A3086" s="62">
        <v>100904</v>
      </c>
      <c r="B3086" s="63" t="s">
        <v>15097</v>
      </c>
      <c r="C3086" s="62" t="s">
        <v>517</v>
      </c>
      <c r="D3086" s="62" t="s">
        <v>12010</v>
      </c>
      <c r="E3086" s="64">
        <v>117.01</v>
      </c>
      <c r="F3086" s="62" t="s">
        <v>12011</v>
      </c>
    </row>
    <row r="3087" spans="1:6" ht="40.5" x14ac:dyDescent="0.25">
      <c r="A3087" s="62">
        <v>100905</v>
      </c>
      <c r="B3087" s="63" t="s">
        <v>15098</v>
      </c>
      <c r="C3087" s="62" t="s">
        <v>517</v>
      </c>
      <c r="D3087" s="62" t="s">
        <v>12010</v>
      </c>
      <c r="E3087" s="64">
        <v>317.39</v>
      </c>
      <c r="F3087" s="62" t="s">
        <v>12011</v>
      </c>
    </row>
    <row r="3088" spans="1:6" ht="40.5" x14ac:dyDescent="0.25">
      <c r="A3088" s="62">
        <v>100906</v>
      </c>
      <c r="B3088" s="63" t="s">
        <v>15099</v>
      </c>
      <c r="C3088" s="62" t="s">
        <v>517</v>
      </c>
      <c r="D3088" s="62" t="s">
        <v>12010</v>
      </c>
      <c r="E3088" s="64">
        <v>435.73</v>
      </c>
      <c r="F3088" s="62" t="s">
        <v>12011</v>
      </c>
    </row>
    <row r="3089" spans="1:6" ht="27" x14ac:dyDescent="0.25">
      <c r="A3089" s="62">
        <v>100919</v>
      </c>
      <c r="B3089" s="63" t="s">
        <v>15100</v>
      </c>
      <c r="C3089" s="62" t="s">
        <v>517</v>
      </c>
      <c r="D3089" s="62" t="s">
        <v>12010</v>
      </c>
      <c r="E3089" s="64">
        <v>69.45</v>
      </c>
      <c r="F3089" s="62" t="s">
        <v>12011</v>
      </c>
    </row>
    <row r="3090" spans="1:6" ht="27" x14ac:dyDescent="0.25">
      <c r="A3090" s="62">
        <v>100920</v>
      </c>
      <c r="B3090" s="63" t="s">
        <v>15101</v>
      </c>
      <c r="C3090" s="62" t="s">
        <v>517</v>
      </c>
      <c r="D3090" s="62" t="s">
        <v>12010</v>
      </c>
      <c r="E3090" s="64">
        <v>116.63</v>
      </c>
      <c r="F3090" s="62" t="s">
        <v>12011</v>
      </c>
    </row>
    <row r="3091" spans="1:6" ht="27" x14ac:dyDescent="0.25">
      <c r="A3091" s="62">
        <v>100921</v>
      </c>
      <c r="B3091" s="63" t="s">
        <v>15102</v>
      </c>
      <c r="C3091" s="62" t="s">
        <v>517</v>
      </c>
      <c r="D3091" s="62" t="s">
        <v>12010</v>
      </c>
      <c r="E3091" s="64">
        <v>83.93</v>
      </c>
      <c r="F3091" s="62" t="s">
        <v>12011</v>
      </c>
    </row>
    <row r="3092" spans="1:6" ht="27" x14ac:dyDescent="0.25">
      <c r="A3092" s="62">
        <v>100922</v>
      </c>
      <c r="B3092" s="63" t="s">
        <v>15103</v>
      </c>
      <c r="C3092" s="62" t="s">
        <v>517</v>
      </c>
      <c r="D3092" s="62" t="s">
        <v>12010</v>
      </c>
      <c r="E3092" s="64">
        <v>60.56</v>
      </c>
      <c r="F3092" s="62" t="s">
        <v>12011</v>
      </c>
    </row>
    <row r="3093" spans="1:6" ht="27" x14ac:dyDescent="0.25">
      <c r="A3093" s="62">
        <v>100923</v>
      </c>
      <c r="B3093" s="63" t="s">
        <v>15104</v>
      </c>
      <c r="C3093" s="62" t="s">
        <v>517</v>
      </c>
      <c r="D3093" s="62" t="s">
        <v>12010</v>
      </c>
      <c r="E3093" s="64">
        <v>71.12</v>
      </c>
      <c r="F3093" s="62" t="s">
        <v>12011</v>
      </c>
    </row>
    <row r="3094" spans="1:6" ht="27" x14ac:dyDescent="0.25">
      <c r="A3094" s="62">
        <v>103782</v>
      </c>
      <c r="B3094" s="63" t="s">
        <v>15105</v>
      </c>
      <c r="C3094" s="62" t="s">
        <v>517</v>
      </c>
      <c r="D3094" s="62" t="s">
        <v>12010</v>
      </c>
      <c r="E3094" s="64">
        <v>42.11</v>
      </c>
      <c r="F3094" s="62" t="s">
        <v>12011</v>
      </c>
    </row>
    <row r="3095" spans="1:6" ht="40.5" x14ac:dyDescent="0.25">
      <c r="A3095" s="62">
        <v>101489</v>
      </c>
      <c r="B3095" s="63" t="s">
        <v>15106</v>
      </c>
      <c r="C3095" s="62" t="s">
        <v>517</v>
      </c>
      <c r="D3095" s="62" t="s">
        <v>12010</v>
      </c>
      <c r="E3095" s="65">
        <v>1350.83</v>
      </c>
      <c r="F3095" s="62" t="s">
        <v>12011</v>
      </c>
    </row>
    <row r="3096" spans="1:6" ht="40.5" x14ac:dyDescent="0.25">
      <c r="A3096" s="62">
        <v>101490</v>
      </c>
      <c r="B3096" s="63" t="s">
        <v>15107</v>
      </c>
      <c r="C3096" s="62" t="s">
        <v>517</v>
      </c>
      <c r="D3096" s="62" t="s">
        <v>12010</v>
      </c>
      <c r="E3096" s="65">
        <v>1433.99</v>
      </c>
      <c r="F3096" s="62" t="s">
        <v>12011</v>
      </c>
    </row>
    <row r="3097" spans="1:6" ht="40.5" x14ac:dyDescent="0.25">
      <c r="A3097" s="62">
        <v>101491</v>
      </c>
      <c r="B3097" s="63" t="s">
        <v>15108</v>
      </c>
      <c r="C3097" s="62" t="s">
        <v>517</v>
      </c>
      <c r="D3097" s="62" t="s">
        <v>12010</v>
      </c>
      <c r="E3097" s="65">
        <v>1455.22</v>
      </c>
      <c r="F3097" s="62" t="s">
        <v>12011</v>
      </c>
    </row>
    <row r="3098" spans="1:6" ht="40.5" x14ac:dyDescent="0.25">
      <c r="A3098" s="62">
        <v>101492</v>
      </c>
      <c r="B3098" s="63" t="s">
        <v>15109</v>
      </c>
      <c r="C3098" s="62" t="s">
        <v>517</v>
      </c>
      <c r="D3098" s="62" t="s">
        <v>12010</v>
      </c>
      <c r="E3098" s="65">
        <v>1580.47</v>
      </c>
      <c r="F3098" s="62" t="s">
        <v>12011</v>
      </c>
    </row>
    <row r="3099" spans="1:6" ht="40.5" x14ac:dyDescent="0.25">
      <c r="A3099" s="62">
        <v>101493</v>
      </c>
      <c r="B3099" s="63" t="s">
        <v>15110</v>
      </c>
      <c r="C3099" s="62" t="s">
        <v>517</v>
      </c>
      <c r="D3099" s="62" t="s">
        <v>12010</v>
      </c>
      <c r="E3099" s="65">
        <v>1334</v>
      </c>
      <c r="F3099" s="62" t="s">
        <v>12011</v>
      </c>
    </row>
    <row r="3100" spans="1:6" ht="40.5" x14ac:dyDescent="0.25">
      <c r="A3100" s="62">
        <v>101494</v>
      </c>
      <c r="B3100" s="63" t="s">
        <v>15111</v>
      </c>
      <c r="C3100" s="62" t="s">
        <v>517</v>
      </c>
      <c r="D3100" s="62" t="s">
        <v>12010</v>
      </c>
      <c r="E3100" s="65">
        <v>1417.16</v>
      </c>
      <c r="F3100" s="62" t="s">
        <v>12011</v>
      </c>
    </row>
    <row r="3101" spans="1:6" ht="40.5" x14ac:dyDescent="0.25">
      <c r="A3101" s="62">
        <v>101495</v>
      </c>
      <c r="B3101" s="63" t="s">
        <v>15112</v>
      </c>
      <c r="C3101" s="62" t="s">
        <v>517</v>
      </c>
      <c r="D3101" s="62" t="s">
        <v>12010</v>
      </c>
      <c r="E3101" s="65">
        <v>1438.39</v>
      </c>
      <c r="F3101" s="62" t="s">
        <v>12011</v>
      </c>
    </row>
    <row r="3102" spans="1:6" ht="40.5" x14ac:dyDescent="0.25">
      <c r="A3102" s="62">
        <v>101496</v>
      </c>
      <c r="B3102" s="63" t="s">
        <v>15113</v>
      </c>
      <c r="C3102" s="62" t="s">
        <v>517</v>
      </c>
      <c r="D3102" s="62" t="s">
        <v>12010</v>
      </c>
      <c r="E3102" s="65">
        <v>1563.64</v>
      </c>
      <c r="F3102" s="62" t="s">
        <v>12011</v>
      </c>
    </row>
    <row r="3103" spans="1:6" ht="40.5" x14ac:dyDescent="0.25">
      <c r="A3103" s="62">
        <v>101497</v>
      </c>
      <c r="B3103" s="63" t="s">
        <v>15114</v>
      </c>
      <c r="C3103" s="62" t="s">
        <v>517</v>
      </c>
      <c r="D3103" s="62" t="s">
        <v>12010</v>
      </c>
      <c r="E3103" s="65">
        <v>1571.61</v>
      </c>
      <c r="F3103" s="62" t="s">
        <v>12011</v>
      </c>
    </row>
    <row r="3104" spans="1:6" ht="40.5" x14ac:dyDescent="0.25">
      <c r="A3104" s="62">
        <v>101498</v>
      </c>
      <c r="B3104" s="63" t="s">
        <v>15115</v>
      </c>
      <c r="C3104" s="62" t="s">
        <v>517</v>
      </c>
      <c r="D3104" s="62" t="s">
        <v>12010</v>
      </c>
      <c r="E3104" s="65">
        <v>1697.48</v>
      </c>
      <c r="F3104" s="62" t="s">
        <v>12011</v>
      </c>
    </row>
    <row r="3105" spans="1:6" ht="40.5" x14ac:dyDescent="0.25">
      <c r="A3105" s="62">
        <v>101499</v>
      </c>
      <c r="B3105" s="63" t="s">
        <v>15116</v>
      </c>
      <c r="C3105" s="62" t="s">
        <v>517</v>
      </c>
      <c r="D3105" s="62" t="s">
        <v>12010</v>
      </c>
      <c r="E3105" s="65">
        <v>1729.62</v>
      </c>
      <c r="F3105" s="62" t="s">
        <v>12011</v>
      </c>
    </row>
    <row r="3106" spans="1:6" ht="40.5" x14ac:dyDescent="0.25">
      <c r="A3106" s="62">
        <v>101500</v>
      </c>
      <c r="B3106" s="63" t="s">
        <v>15117</v>
      </c>
      <c r="C3106" s="62" t="s">
        <v>517</v>
      </c>
      <c r="D3106" s="62" t="s">
        <v>12010</v>
      </c>
      <c r="E3106" s="65">
        <v>1901.88</v>
      </c>
      <c r="F3106" s="62" t="s">
        <v>12011</v>
      </c>
    </row>
    <row r="3107" spans="1:6" ht="40.5" x14ac:dyDescent="0.25">
      <c r="A3107" s="62">
        <v>101501</v>
      </c>
      <c r="B3107" s="63" t="s">
        <v>15118</v>
      </c>
      <c r="C3107" s="62" t="s">
        <v>517</v>
      </c>
      <c r="D3107" s="62" t="s">
        <v>12010</v>
      </c>
      <c r="E3107" s="65">
        <v>1561.47</v>
      </c>
      <c r="F3107" s="62" t="s">
        <v>12011</v>
      </c>
    </row>
    <row r="3108" spans="1:6" ht="40.5" x14ac:dyDescent="0.25">
      <c r="A3108" s="62">
        <v>101502</v>
      </c>
      <c r="B3108" s="63" t="s">
        <v>15119</v>
      </c>
      <c r="C3108" s="62" t="s">
        <v>517</v>
      </c>
      <c r="D3108" s="62" t="s">
        <v>12010</v>
      </c>
      <c r="E3108" s="65">
        <v>1687.34</v>
      </c>
      <c r="F3108" s="62" t="s">
        <v>12011</v>
      </c>
    </row>
    <row r="3109" spans="1:6" ht="40.5" x14ac:dyDescent="0.25">
      <c r="A3109" s="62">
        <v>101503</v>
      </c>
      <c r="B3109" s="63" t="s">
        <v>15120</v>
      </c>
      <c r="C3109" s="62" t="s">
        <v>517</v>
      </c>
      <c r="D3109" s="62" t="s">
        <v>12010</v>
      </c>
      <c r="E3109" s="65">
        <v>1719.48</v>
      </c>
      <c r="F3109" s="62" t="s">
        <v>12011</v>
      </c>
    </row>
    <row r="3110" spans="1:6" ht="40.5" x14ac:dyDescent="0.25">
      <c r="A3110" s="62">
        <v>101504</v>
      </c>
      <c r="B3110" s="63" t="s">
        <v>15121</v>
      </c>
      <c r="C3110" s="62" t="s">
        <v>517</v>
      </c>
      <c r="D3110" s="62" t="s">
        <v>12010</v>
      </c>
      <c r="E3110" s="65">
        <v>1891.74</v>
      </c>
      <c r="F3110" s="62" t="s">
        <v>12011</v>
      </c>
    </row>
    <row r="3111" spans="1:6" ht="40.5" x14ac:dyDescent="0.25">
      <c r="A3111" s="62">
        <v>101505</v>
      </c>
      <c r="B3111" s="63" t="s">
        <v>15122</v>
      </c>
      <c r="C3111" s="62" t="s">
        <v>517</v>
      </c>
      <c r="D3111" s="62" t="s">
        <v>12010</v>
      </c>
      <c r="E3111" s="65">
        <v>1676.59</v>
      </c>
      <c r="F3111" s="62" t="s">
        <v>12011</v>
      </c>
    </row>
    <row r="3112" spans="1:6" ht="40.5" x14ac:dyDescent="0.25">
      <c r="A3112" s="62">
        <v>101506</v>
      </c>
      <c r="B3112" s="63" t="s">
        <v>15123</v>
      </c>
      <c r="C3112" s="62" t="s">
        <v>517</v>
      </c>
      <c r="D3112" s="62" t="s">
        <v>12010</v>
      </c>
      <c r="E3112" s="65">
        <v>1844.42</v>
      </c>
      <c r="F3112" s="62" t="s">
        <v>12011</v>
      </c>
    </row>
    <row r="3113" spans="1:6" ht="40.5" x14ac:dyDescent="0.25">
      <c r="A3113" s="62">
        <v>101507</v>
      </c>
      <c r="B3113" s="63" t="s">
        <v>15124</v>
      </c>
      <c r="C3113" s="62" t="s">
        <v>517</v>
      </c>
      <c r="D3113" s="62" t="s">
        <v>12010</v>
      </c>
      <c r="E3113" s="65">
        <v>1887.26</v>
      </c>
      <c r="F3113" s="62" t="s">
        <v>12011</v>
      </c>
    </row>
    <row r="3114" spans="1:6" ht="40.5" x14ac:dyDescent="0.25">
      <c r="A3114" s="62">
        <v>101508</v>
      </c>
      <c r="B3114" s="63" t="s">
        <v>15125</v>
      </c>
      <c r="C3114" s="62" t="s">
        <v>517</v>
      </c>
      <c r="D3114" s="62" t="s">
        <v>12010</v>
      </c>
      <c r="E3114" s="65">
        <v>2105.6999999999998</v>
      </c>
      <c r="F3114" s="62" t="s">
        <v>12011</v>
      </c>
    </row>
    <row r="3115" spans="1:6" ht="40.5" x14ac:dyDescent="0.25">
      <c r="A3115" s="62">
        <v>101509</v>
      </c>
      <c r="B3115" s="63" t="s">
        <v>15126</v>
      </c>
      <c r="C3115" s="62" t="s">
        <v>517</v>
      </c>
      <c r="D3115" s="62" t="s">
        <v>12010</v>
      </c>
      <c r="E3115" s="65">
        <v>1862.67</v>
      </c>
      <c r="F3115" s="62" t="s">
        <v>12011</v>
      </c>
    </row>
    <row r="3116" spans="1:6" ht="40.5" x14ac:dyDescent="0.25">
      <c r="A3116" s="62">
        <v>101510</v>
      </c>
      <c r="B3116" s="63" t="s">
        <v>15127</v>
      </c>
      <c r="C3116" s="62" t="s">
        <v>517</v>
      </c>
      <c r="D3116" s="62" t="s">
        <v>12010</v>
      </c>
      <c r="E3116" s="65">
        <v>2030.5</v>
      </c>
      <c r="F3116" s="62" t="s">
        <v>12011</v>
      </c>
    </row>
    <row r="3117" spans="1:6" ht="40.5" x14ac:dyDescent="0.25">
      <c r="A3117" s="62">
        <v>101511</v>
      </c>
      <c r="B3117" s="63" t="s">
        <v>15128</v>
      </c>
      <c r="C3117" s="62" t="s">
        <v>517</v>
      </c>
      <c r="D3117" s="62" t="s">
        <v>12010</v>
      </c>
      <c r="E3117" s="65">
        <v>2073.34</v>
      </c>
      <c r="F3117" s="62" t="s">
        <v>12011</v>
      </c>
    </row>
    <row r="3118" spans="1:6" ht="40.5" x14ac:dyDescent="0.25">
      <c r="A3118" s="62">
        <v>101512</v>
      </c>
      <c r="B3118" s="63" t="s">
        <v>15129</v>
      </c>
      <c r="C3118" s="62" t="s">
        <v>517</v>
      </c>
      <c r="D3118" s="62" t="s">
        <v>12010</v>
      </c>
      <c r="E3118" s="65">
        <v>2291.7800000000002</v>
      </c>
      <c r="F3118" s="62" t="s">
        <v>12011</v>
      </c>
    </row>
    <row r="3119" spans="1:6" ht="40.5" x14ac:dyDescent="0.25">
      <c r="A3119" s="62">
        <v>101513</v>
      </c>
      <c r="B3119" s="63" t="s">
        <v>15130</v>
      </c>
      <c r="C3119" s="62" t="s">
        <v>517</v>
      </c>
      <c r="D3119" s="62" t="s">
        <v>12010</v>
      </c>
      <c r="E3119" s="64">
        <v>762.46</v>
      </c>
      <c r="F3119" s="62" t="s">
        <v>12011</v>
      </c>
    </row>
    <row r="3120" spans="1:6" ht="40.5" x14ac:dyDescent="0.25">
      <c r="A3120" s="62">
        <v>101514</v>
      </c>
      <c r="B3120" s="63" t="s">
        <v>15131</v>
      </c>
      <c r="C3120" s="62" t="s">
        <v>517</v>
      </c>
      <c r="D3120" s="62" t="s">
        <v>12010</v>
      </c>
      <c r="E3120" s="64">
        <v>862.25</v>
      </c>
      <c r="F3120" s="62" t="s">
        <v>12011</v>
      </c>
    </row>
    <row r="3121" spans="1:6" ht="40.5" x14ac:dyDescent="0.25">
      <c r="A3121" s="62">
        <v>101515</v>
      </c>
      <c r="B3121" s="63" t="s">
        <v>15132</v>
      </c>
      <c r="C3121" s="62" t="s">
        <v>517</v>
      </c>
      <c r="D3121" s="62" t="s">
        <v>12010</v>
      </c>
      <c r="E3121" s="64">
        <v>887.72</v>
      </c>
      <c r="F3121" s="62" t="s">
        <v>12011</v>
      </c>
    </row>
    <row r="3122" spans="1:6" ht="40.5" x14ac:dyDescent="0.25">
      <c r="A3122" s="62">
        <v>101516</v>
      </c>
      <c r="B3122" s="63" t="s">
        <v>15133</v>
      </c>
      <c r="C3122" s="62" t="s">
        <v>517</v>
      </c>
      <c r="D3122" s="62" t="s">
        <v>12010</v>
      </c>
      <c r="E3122" s="64">
        <v>997.55</v>
      </c>
      <c r="F3122" s="62" t="s">
        <v>12011</v>
      </c>
    </row>
    <row r="3123" spans="1:6" ht="40.5" x14ac:dyDescent="0.25">
      <c r="A3123" s="62">
        <v>101517</v>
      </c>
      <c r="B3123" s="63" t="s">
        <v>15134</v>
      </c>
      <c r="C3123" s="62" t="s">
        <v>517</v>
      </c>
      <c r="D3123" s="62" t="s">
        <v>12010</v>
      </c>
      <c r="E3123" s="64">
        <v>745.62</v>
      </c>
      <c r="F3123" s="62" t="s">
        <v>12011</v>
      </c>
    </row>
    <row r="3124" spans="1:6" ht="40.5" x14ac:dyDescent="0.25">
      <c r="A3124" s="62">
        <v>101518</v>
      </c>
      <c r="B3124" s="63" t="s">
        <v>15135</v>
      </c>
      <c r="C3124" s="62" t="s">
        <v>517</v>
      </c>
      <c r="D3124" s="62" t="s">
        <v>12010</v>
      </c>
      <c r="E3124" s="64">
        <v>845.41</v>
      </c>
      <c r="F3124" s="62" t="s">
        <v>12011</v>
      </c>
    </row>
    <row r="3125" spans="1:6" ht="40.5" x14ac:dyDescent="0.25">
      <c r="A3125" s="62">
        <v>101519</v>
      </c>
      <c r="B3125" s="63" t="s">
        <v>15136</v>
      </c>
      <c r="C3125" s="62" t="s">
        <v>517</v>
      </c>
      <c r="D3125" s="62" t="s">
        <v>12010</v>
      </c>
      <c r="E3125" s="64">
        <v>870.88</v>
      </c>
      <c r="F3125" s="62" t="s">
        <v>12011</v>
      </c>
    </row>
    <row r="3126" spans="1:6" ht="40.5" x14ac:dyDescent="0.25">
      <c r="A3126" s="62">
        <v>101520</v>
      </c>
      <c r="B3126" s="63" t="s">
        <v>15137</v>
      </c>
      <c r="C3126" s="62" t="s">
        <v>517</v>
      </c>
      <c r="D3126" s="62" t="s">
        <v>12010</v>
      </c>
      <c r="E3126" s="64">
        <v>980.71</v>
      </c>
      <c r="F3126" s="62" t="s">
        <v>12011</v>
      </c>
    </row>
    <row r="3127" spans="1:6" ht="40.5" x14ac:dyDescent="0.25">
      <c r="A3127" s="62">
        <v>101521</v>
      </c>
      <c r="B3127" s="63" t="s">
        <v>15138</v>
      </c>
      <c r="C3127" s="62" t="s">
        <v>517</v>
      </c>
      <c r="D3127" s="62" t="s">
        <v>12010</v>
      </c>
      <c r="E3127" s="64">
        <v>997.02</v>
      </c>
      <c r="F3127" s="62" t="s">
        <v>12011</v>
      </c>
    </row>
    <row r="3128" spans="1:6" ht="40.5" x14ac:dyDescent="0.25">
      <c r="A3128" s="62">
        <v>101522</v>
      </c>
      <c r="B3128" s="63" t="s">
        <v>15139</v>
      </c>
      <c r="C3128" s="62" t="s">
        <v>517</v>
      </c>
      <c r="D3128" s="62" t="s">
        <v>12010</v>
      </c>
      <c r="E3128" s="65">
        <v>1146.7</v>
      </c>
      <c r="F3128" s="62" t="s">
        <v>12011</v>
      </c>
    </row>
    <row r="3129" spans="1:6" ht="40.5" x14ac:dyDescent="0.25">
      <c r="A3129" s="62">
        <v>101523</v>
      </c>
      <c r="B3129" s="63" t="s">
        <v>15140</v>
      </c>
      <c r="C3129" s="62" t="s">
        <v>517</v>
      </c>
      <c r="D3129" s="62" t="s">
        <v>12010</v>
      </c>
      <c r="E3129" s="65">
        <v>1184.92</v>
      </c>
      <c r="F3129" s="62" t="s">
        <v>12011</v>
      </c>
    </row>
    <row r="3130" spans="1:6" ht="40.5" x14ac:dyDescent="0.25">
      <c r="A3130" s="62">
        <v>101524</v>
      </c>
      <c r="B3130" s="63" t="s">
        <v>15141</v>
      </c>
      <c r="C3130" s="62" t="s">
        <v>517</v>
      </c>
      <c r="D3130" s="62" t="s">
        <v>12010</v>
      </c>
      <c r="E3130" s="65">
        <v>1349.65</v>
      </c>
      <c r="F3130" s="62" t="s">
        <v>12011</v>
      </c>
    </row>
    <row r="3131" spans="1:6" ht="40.5" x14ac:dyDescent="0.25">
      <c r="A3131" s="62">
        <v>101525</v>
      </c>
      <c r="B3131" s="63" t="s">
        <v>15142</v>
      </c>
      <c r="C3131" s="62" t="s">
        <v>517</v>
      </c>
      <c r="D3131" s="62" t="s">
        <v>12010</v>
      </c>
      <c r="E3131" s="64">
        <v>986.86</v>
      </c>
      <c r="F3131" s="62" t="s">
        <v>12011</v>
      </c>
    </row>
    <row r="3132" spans="1:6" ht="40.5" x14ac:dyDescent="0.25">
      <c r="A3132" s="62">
        <v>101526</v>
      </c>
      <c r="B3132" s="63" t="s">
        <v>15143</v>
      </c>
      <c r="C3132" s="62" t="s">
        <v>517</v>
      </c>
      <c r="D3132" s="62" t="s">
        <v>12010</v>
      </c>
      <c r="E3132" s="65">
        <v>1136.54</v>
      </c>
      <c r="F3132" s="62" t="s">
        <v>12011</v>
      </c>
    </row>
    <row r="3133" spans="1:6" ht="40.5" x14ac:dyDescent="0.25">
      <c r="A3133" s="62">
        <v>101527</v>
      </c>
      <c r="B3133" s="63" t="s">
        <v>15144</v>
      </c>
      <c r="C3133" s="62" t="s">
        <v>517</v>
      </c>
      <c r="D3133" s="62" t="s">
        <v>12010</v>
      </c>
      <c r="E3133" s="65">
        <v>1174.76</v>
      </c>
      <c r="F3133" s="62" t="s">
        <v>12011</v>
      </c>
    </row>
    <row r="3134" spans="1:6" ht="40.5" x14ac:dyDescent="0.25">
      <c r="A3134" s="62">
        <v>101528</v>
      </c>
      <c r="B3134" s="63" t="s">
        <v>15145</v>
      </c>
      <c r="C3134" s="62" t="s">
        <v>517</v>
      </c>
      <c r="D3134" s="62" t="s">
        <v>12010</v>
      </c>
      <c r="E3134" s="65">
        <v>1339.49</v>
      </c>
      <c r="F3134" s="62" t="s">
        <v>12011</v>
      </c>
    </row>
    <row r="3135" spans="1:6" ht="40.5" x14ac:dyDescent="0.25">
      <c r="A3135" s="62">
        <v>101529</v>
      </c>
      <c r="B3135" s="63" t="s">
        <v>15146</v>
      </c>
      <c r="C3135" s="62" t="s">
        <v>517</v>
      </c>
      <c r="D3135" s="62" t="s">
        <v>12010</v>
      </c>
      <c r="E3135" s="65">
        <v>1117.22</v>
      </c>
      <c r="F3135" s="62" t="s">
        <v>12011</v>
      </c>
    </row>
    <row r="3136" spans="1:6" ht="40.5" x14ac:dyDescent="0.25">
      <c r="A3136" s="62">
        <v>101530</v>
      </c>
      <c r="B3136" s="63" t="s">
        <v>15147</v>
      </c>
      <c r="C3136" s="62" t="s">
        <v>517</v>
      </c>
      <c r="D3136" s="62" t="s">
        <v>12010</v>
      </c>
      <c r="E3136" s="65">
        <v>1316.8</v>
      </c>
      <c r="F3136" s="62" t="s">
        <v>12011</v>
      </c>
    </row>
    <row r="3137" spans="1:6" ht="40.5" x14ac:dyDescent="0.25">
      <c r="A3137" s="62">
        <v>101531</v>
      </c>
      <c r="B3137" s="63" t="s">
        <v>15148</v>
      </c>
      <c r="C3137" s="62" t="s">
        <v>517</v>
      </c>
      <c r="D3137" s="62" t="s">
        <v>12010</v>
      </c>
      <c r="E3137" s="65">
        <v>1367.75</v>
      </c>
      <c r="F3137" s="62" t="s">
        <v>12011</v>
      </c>
    </row>
    <row r="3138" spans="1:6" ht="40.5" x14ac:dyDescent="0.25">
      <c r="A3138" s="62">
        <v>101532</v>
      </c>
      <c r="B3138" s="63" t="s">
        <v>15149</v>
      </c>
      <c r="C3138" s="62" t="s">
        <v>517</v>
      </c>
      <c r="D3138" s="62" t="s">
        <v>12010</v>
      </c>
      <c r="E3138" s="65">
        <v>1587.4</v>
      </c>
      <c r="F3138" s="62" t="s">
        <v>12011</v>
      </c>
    </row>
    <row r="3139" spans="1:6" ht="40.5" x14ac:dyDescent="0.25">
      <c r="A3139" s="62">
        <v>101533</v>
      </c>
      <c r="B3139" s="63" t="s">
        <v>15150</v>
      </c>
      <c r="C3139" s="62" t="s">
        <v>517</v>
      </c>
      <c r="D3139" s="62" t="s">
        <v>12010</v>
      </c>
      <c r="E3139" s="65">
        <v>1303.28</v>
      </c>
      <c r="F3139" s="62" t="s">
        <v>12011</v>
      </c>
    </row>
    <row r="3140" spans="1:6" ht="40.5" x14ac:dyDescent="0.25">
      <c r="A3140" s="62">
        <v>101534</v>
      </c>
      <c r="B3140" s="63" t="s">
        <v>15151</v>
      </c>
      <c r="C3140" s="62" t="s">
        <v>517</v>
      </c>
      <c r="D3140" s="62" t="s">
        <v>12010</v>
      </c>
      <c r="E3140" s="65">
        <v>1502.86</v>
      </c>
      <c r="F3140" s="62" t="s">
        <v>12011</v>
      </c>
    </row>
    <row r="3141" spans="1:6" ht="40.5" x14ac:dyDescent="0.25">
      <c r="A3141" s="62">
        <v>101535</v>
      </c>
      <c r="B3141" s="63" t="s">
        <v>15152</v>
      </c>
      <c r="C3141" s="62" t="s">
        <v>517</v>
      </c>
      <c r="D3141" s="62" t="s">
        <v>12010</v>
      </c>
      <c r="E3141" s="65">
        <v>1553.81</v>
      </c>
      <c r="F3141" s="62" t="s">
        <v>12011</v>
      </c>
    </row>
    <row r="3142" spans="1:6" ht="40.5" x14ac:dyDescent="0.25">
      <c r="A3142" s="62">
        <v>101536</v>
      </c>
      <c r="B3142" s="63" t="s">
        <v>15153</v>
      </c>
      <c r="C3142" s="62" t="s">
        <v>517</v>
      </c>
      <c r="D3142" s="62" t="s">
        <v>12010</v>
      </c>
      <c r="E3142" s="65">
        <v>1773.46</v>
      </c>
      <c r="F3142" s="62" t="s">
        <v>12011</v>
      </c>
    </row>
    <row r="3143" spans="1:6" ht="27" x14ac:dyDescent="0.25">
      <c r="A3143" s="62">
        <v>101537</v>
      </c>
      <c r="B3143" s="63" t="s">
        <v>15154</v>
      </c>
      <c r="C3143" s="62" t="s">
        <v>517</v>
      </c>
      <c r="D3143" s="62" t="s">
        <v>12010</v>
      </c>
      <c r="E3143" s="64">
        <v>150.33000000000001</v>
      </c>
      <c r="F3143" s="62" t="s">
        <v>12011</v>
      </c>
    </row>
    <row r="3144" spans="1:6" ht="27" x14ac:dyDescent="0.25">
      <c r="A3144" s="62">
        <v>101538</v>
      </c>
      <c r="B3144" s="63" t="s">
        <v>15155</v>
      </c>
      <c r="C3144" s="62" t="s">
        <v>517</v>
      </c>
      <c r="D3144" s="62" t="s">
        <v>12010</v>
      </c>
      <c r="E3144" s="64">
        <v>59.22</v>
      </c>
      <c r="F3144" s="62" t="s">
        <v>12011</v>
      </c>
    </row>
    <row r="3145" spans="1:6" ht="27" x14ac:dyDescent="0.25">
      <c r="A3145" s="62">
        <v>101539</v>
      </c>
      <c r="B3145" s="63" t="s">
        <v>15156</v>
      </c>
      <c r="C3145" s="62" t="s">
        <v>517</v>
      </c>
      <c r="D3145" s="62" t="s">
        <v>12010</v>
      </c>
      <c r="E3145" s="64">
        <v>95.6</v>
      </c>
      <c r="F3145" s="62" t="s">
        <v>12011</v>
      </c>
    </row>
    <row r="3146" spans="1:6" ht="27" x14ac:dyDescent="0.25">
      <c r="A3146" s="62">
        <v>101540</v>
      </c>
      <c r="B3146" s="63" t="s">
        <v>15157</v>
      </c>
      <c r="C3146" s="62" t="s">
        <v>517</v>
      </c>
      <c r="D3146" s="62" t="s">
        <v>12010</v>
      </c>
      <c r="E3146" s="64">
        <v>163.72</v>
      </c>
      <c r="F3146" s="62" t="s">
        <v>12011</v>
      </c>
    </row>
    <row r="3147" spans="1:6" ht="27" x14ac:dyDescent="0.25">
      <c r="A3147" s="62">
        <v>101541</v>
      </c>
      <c r="B3147" s="63" t="s">
        <v>15158</v>
      </c>
      <c r="C3147" s="62" t="s">
        <v>517</v>
      </c>
      <c r="D3147" s="62" t="s">
        <v>12010</v>
      </c>
      <c r="E3147" s="64">
        <v>212.93</v>
      </c>
      <c r="F3147" s="62" t="s">
        <v>12011</v>
      </c>
    </row>
    <row r="3148" spans="1:6" ht="27" x14ac:dyDescent="0.25">
      <c r="A3148" s="62">
        <v>101542</v>
      </c>
      <c r="B3148" s="63" t="s">
        <v>15159</v>
      </c>
      <c r="C3148" s="62" t="s">
        <v>517</v>
      </c>
      <c r="D3148" s="62" t="s">
        <v>12010</v>
      </c>
      <c r="E3148" s="64">
        <v>43.94</v>
      </c>
      <c r="F3148" s="62" t="s">
        <v>12011</v>
      </c>
    </row>
    <row r="3149" spans="1:6" ht="27" x14ac:dyDescent="0.25">
      <c r="A3149" s="62">
        <v>101543</v>
      </c>
      <c r="B3149" s="63" t="s">
        <v>15160</v>
      </c>
      <c r="C3149" s="62" t="s">
        <v>517</v>
      </c>
      <c r="D3149" s="62" t="s">
        <v>12010</v>
      </c>
      <c r="E3149" s="64">
        <v>76.819999999999993</v>
      </c>
      <c r="F3149" s="62" t="s">
        <v>12011</v>
      </c>
    </row>
    <row r="3150" spans="1:6" ht="27" x14ac:dyDescent="0.25">
      <c r="A3150" s="62">
        <v>101544</v>
      </c>
      <c r="B3150" s="63" t="s">
        <v>15161</v>
      </c>
      <c r="C3150" s="62" t="s">
        <v>517</v>
      </c>
      <c r="D3150" s="62" t="s">
        <v>12010</v>
      </c>
      <c r="E3150" s="64">
        <v>124.04</v>
      </c>
      <c r="F3150" s="62" t="s">
        <v>12011</v>
      </c>
    </row>
    <row r="3151" spans="1:6" ht="27" x14ac:dyDescent="0.25">
      <c r="A3151" s="62">
        <v>101545</v>
      </c>
      <c r="B3151" s="63" t="s">
        <v>15162</v>
      </c>
      <c r="C3151" s="62" t="s">
        <v>517</v>
      </c>
      <c r="D3151" s="62" t="s">
        <v>12010</v>
      </c>
      <c r="E3151" s="64">
        <v>182.03</v>
      </c>
      <c r="F3151" s="62" t="s">
        <v>12011</v>
      </c>
    </row>
    <row r="3152" spans="1:6" ht="27" x14ac:dyDescent="0.25">
      <c r="A3152" s="62">
        <v>101546</v>
      </c>
      <c r="B3152" s="63" t="s">
        <v>15163</v>
      </c>
      <c r="C3152" s="62" t="s">
        <v>517</v>
      </c>
      <c r="D3152" s="62" t="s">
        <v>12010</v>
      </c>
      <c r="E3152" s="64">
        <v>31.04</v>
      </c>
      <c r="F3152" s="62" t="s">
        <v>12011</v>
      </c>
    </row>
    <row r="3153" spans="1:6" ht="27" x14ac:dyDescent="0.25">
      <c r="A3153" s="62">
        <v>101547</v>
      </c>
      <c r="B3153" s="63" t="s">
        <v>15164</v>
      </c>
      <c r="C3153" s="62" t="s">
        <v>517</v>
      </c>
      <c r="D3153" s="62" t="s">
        <v>12010</v>
      </c>
      <c r="E3153" s="64">
        <v>97.1</v>
      </c>
      <c r="F3153" s="62" t="s">
        <v>12011</v>
      </c>
    </row>
    <row r="3154" spans="1:6" ht="27" x14ac:dyDescent="0.25">
      <c r="A3154" s="62">
        <v>101548</v>
      </c>
      <c r="B3154" s="63" t="s">
        <v>15165</v>
      </c>
      <c r="C3154" s="62" t="s">
        <v>517</v>
      </c>
      <c r="D3154" s="62" t="s">
        <v>12010</v>
      </c>
      <c r="E3154" s="64">
        <v>7.74</v>
      </c>
      <c r="F3154" s="62" t="s">
        <v>12011</v>
      </c>
    </row>
    <row r="3155" spans="1:6" ht="40.5" x14ac:dyDescent="0.25">
      <c r="A3155" s="62">
        <v>101549</v>
      </c>
      <c r="B3155" s="63" t="s">
        <v>15166</v>
      </c>
      <c r="C3155" s="62" t="s">
        <v>517</v>
      </c>
      <c r="D3155" s="62" t="s">
        <v>12010</v>
      </c>
      <c r="E3155" s="64">
        <v>22.96</v>
      </c>
      <c r="F3155" s="62" t="s">
        <v>12011</v>
      </c>
    </row>
    <row r="3156" spans="1:6" ht="27" x14ac:dyDescent="0.25">
      <c r="A3156" s="62">
        <v>101553</v>
      </c>
      <c r="B3156" s="63" t="s">
        <v>15167</v>
      </c>
      <c r="C3156" s="62" t="s">
        <v>517</v>
      </c>
      <c r="D3156" s="62" t="s">
        <v>12010</v>
      </c>
      <c r="E3156" s="64">
        <v>21.18</v>
      </c>
      <c r="F3156" s="62" t="s">
        <v>12011</v>
      </c>
    </row>
    <row r="3157" spans="1:6" ht="27" x14ac:dyDescent="0.25">
      <c r="A3157" s="62">
        <v>101554</v>
      </c>
      <c r="B3157" s="63" t="s">
        <v>15168</v>
      </c>
      <c r="C3157" s="62" t="s">
        <v>517</v>
      </c>
      <c r="D3157" s="62" t="s">
        <v>12010</v>
      </c>
      <c r="E3157" s="64">
        <v>14.7</v>
      </c>
      <c r="F3157" s="62" t="s">
        <v>12011</v>
      </c>
    </row>
    <row r="3158" spans="1:6" ht="27" x14ac:dyDescent="0.25">
      <c r="A3158" s="62">
        <v>101555</v>
      </c>
      <c r="B3158" s="63" t="s">
        <v>15169</v>
      </c>
      <c r="C3158" s="62" t="s">
        <v>517</v>
      </c>
      <c r="D3158" s="62" t="s">
        <v>12010</v>
      </c>
      <c r="E3158" s="64">
        <v>8.7899999999999991</v>
      </c>
      <c r="F3158" s="62" t="s">
        <v>12011</v>
      </c>
    </row>
    <row r="3159" spans="1:6" ht="27" x14ac:dyDescent="0.25">
      <c r="A3159" s="62">
        <v>101556</v>
      </c>
      <c r="B3159" s="63" t="s">
        <v>15170</v>
      </c>
      <c r="C3159" s="62" t="s">
        <v>517</v>
      </c>
      <c r="D3159" s="62" t="s">
        <v>12010</v>
      </c>
      <c r="E3159" s="64">
        <v>7.85</v>
      </c>
      <c r="F3159" s="62" t="s">
        <v>12011</v>
      </c>
    </row>
    <row r="3160" spans="1:6" ht="40.5" x14ac:dyDescent="0.25">
      <c r="A3160" s="62">
        <v>101560</v>
      </c>
      <c r="B3160" s="63" t="s">
        <v>15171</v>
      </c>
      <c r="C3160" s="62" t="s">
        <v>74</v>
      </c>
      <c r="D3160" s="62" t="s">
        <v>12010</v>
      </c>
      <c r="E3160" s="64">
        <v>9.19</v>
      </c>
      <c r="F3160" s="62" t="s">
        <v>12011</v>
      </c>
    </row>
    <row r="3161" spans="1:6" ht="40.5" x14ac:dyDescent="0.25">
      <c r="A3161" s="62">
        <v>101561</v>
      </c>
      <c r="B3161" s="63" t="s">
        <v>15172</v>
      </c>
      <c r="C3161" s="62" t="s">
        <v>74</v>
      </c>
      <c r="D3161" s="62" t="s">
        <v>12010</v>
      </c>
      <c r="E3161" s="64">
        <v>14.04</v>
      </c>
      <c r="F3161" s="62" t="s">
        <v>12011</v>
      </c>
    </row>
    <row r="3162" spans="1:6" ht="40.5" x14ac:dyDescent="0.25">
      <c r="A3162" s="62">
        <v>101562</v>
      </c>
      <c r="B3162" s="63" t="s">
        <v>15173</v>
      </c>
      <c r="C3162" s="62" t="s">
        <v>74</v>
      </c>
      <c r="D3162" s="62" t="s">
        <v>12010</v>
      </c>
      <c r="E3162" s="64">
        <v>21.35</v>
      </c>
      <c r="F3162" s="62" t="s">
        <v>12011</v>
      </c>
    </row>
    <row r="3163" spans="1:6" ht="40.5" x14ac:dyDescent="0.25">
      <c r="A3163" s="62">
        <v>101563</v>
      </c>
      <c r="B3163" s="63" t="s">
        <v>15174</v>
      </c>
      <c r="C3163" s="62" t="s">
        <v>74</v>
      </c>
      <c r="D3163" s="62" t="s">
        <v>12010</v>
      </c>
      <c r="E3163" s="64">
        <v>29.4</v>
      </c>
      <c r="F3163" s="62" t="s">
        <v>12011</v>
      </c>
    </row>
    <row r="3164" spans="1:6" ht="40.5" x14ac:dyDescent="0.25">
      <c r="A3164" s="62">
        <v>101564</v>
      </c>
      <c r="B3164" s="63" t="s">
        <v>15175</v>
      </c>
      <c r="C3164" s="62" t="s">
        <v>74</v>
      </c>
      <c r="D3164" s="62" t="s">
        <v>12010</v>
      </c>
      <c r="E3164" s="64">
        <v>41.87</v>
      </c>
      <c r="F3164" s="62" t="s">
        <v>12011</v>
      </c>
    </row>
    <row r="3165" spans="1:6" ht="40.5" x14ac:dyDescent="0.25">
      <c r="A3165" s="62">
        <v>101565</v>
      </c>
      <c r="B3165" s="63" t="s">
        <v>15176</v>
      </c>
      <c r="C3165" s="62" t="s">
        <v>74</v>
      </c>
      <c r="D3165" s="62" t="s">
        <v>12010</v>
      </c>
      <c r="E3165" s="64">
        <v>57.97</v>
      </c>
      <c r="F3165" s="62" t="s">
        <v>12011</v>
      </c>
    </row>
    <row r="3166" spans="1:6" ht="40.5" x14ac:dyDescent="0.25">
      <c r="A3166" s="62">
        <v>101567</v>
      </c>
      <c r="B3166" s="63" t="s">
        <v>15177</v>
      </c>
      <c r="C3166" s="62" t="s">
        <v>74</v>
      </c>
      <c r="D3166" s="62" t="s">
        <v>12010</v>
      </c>
      <c r="E3166" s="64">
        <v>76.989999999999995</v>
      </c>
      <c r="F3166" s="62" t="s">
        <v>12011</v>
      </c>
    </row>
    <row r="3167" spans="1:6" ht="40.5" x14ac:dyDescent="0.25">
      <c r="A3167" s="62">
        <v>101568</v>
      </c>
      <c r="B3167" s="63" t="s">
        <v>15178</v>
      </c>
      <c r="C3167" s="62" t="s">
        <v>74</v>
      </c>
      <c r="D3167" s="62" t="s">
        <v>12010</v>
      </c>
      <c r="E3167" s="64">
        <v>100.19</v>
      </c>
      <c r="F3167" s="62" t="s">
        <v>12011</v>
      </c>
    </row>
    <row r="3168" spans="1:6" ht="27" x14ac:dyDescent="0.25">
      <c r="A3168" s="62">
        <v>101626</v>
      </c>
      <c r="B3168" s="63" t="s">
        <v>15179</v>
      </c>
      <c r="C3168" s="62" t="s">
        <v>517</v>
      </c>
      <c r="D3168" s="62" t="s">
        <v>12010</v>
      </c>
      <c r="E3168" s="64">
        <v>238.15</v>
      </c>
      <c r="F3168" s="62" t="s">
        <v>12011</v>
      </c>
    </row>
    <row r="3169" spans="1:6" ht="27" x14ac:dyDescent="0.25">
      <c r="A3169" s="62">
        <v>101627</v>
      </c>
      <c r="B3169" s="63" t="s">
        <v>15180</v>
      </c>
      <c r="C3169" s="62" t="s">
        <v>517</v>
      </c>
      <c r="D3169" s="62" t="s">
        <v>12010</v>
      </c>
      <c r="E3169" s="64">
        <v>372.13</v>
      </c>
      <c r="F3169" s="62" t="s">
        <v>12011</v>
      </c>
    </row>
    <row r="3170" spans="1:6" ht="27" x14ac:dyDescent="0.25">
      <c r="A3170" s="62">
        <v>101628</v>
      </c>
      <c r="B3170" s="63" t="s">
        <v>15181</v>
      </c>
      <c r="C3170" s="62" t="s">
        <v>517</v>
      </c>
      <c r="D3170" s="62" t="s">
        <v>12010</v>
      </c>
      <c r="E3170" s="64">
        <v>176.18</v>
      </c>
      <c r="F3170" s="62" t="s">
        <v>12011</v>
      </c>
    </row>
    <row r="3171" spans="1:6" ht="27" x14ac:dyDescent="0.25">
      <c r="A3171" s="62">
        <v>101629</v>
      </c>
      <c r="B3171" s="63" t="s">
        <v>15182</v>
      </c>
      <c r="C3171" s="62" t="s">
        <v>517</v>
      </c>
      <c r="D3171" s="62" t="s">
        <v>12010</v>
      </c>
      <c r="E3171" s="64">
        <v>208.1</v>
      </c>
      <c r="F3171" s="62" t="s">
        <v>12011</v>
      </c>
    </row>
    <row r="3172" spans="1:6" ht="27" x14ac:dyDescent="0.25">
      <c r="A3172" s="62">
        <v>101630</v>
      </c>
      <c r="B3172" s="63" t="s">
        <v>15183</v>
      </c>
      <c r="C3172" s="62" t="s">
        <v>517</v>
      </c>
      <c r="D3172" s="62" t="s">
        <v>12010</v>
      </c>
      <c r="E3172" s="64">
        <v>78.09</v>
      </c>
      <c r="F3172" s="62" t="s">
        <v>12011</v>
      </c>
    </row>
    <row r="3173" spans="1:6" ht="27" x14ac:dyDescent="0.25">
      <c r="A3173" s="62">
        <v>101631</v>
      </c>
      <c r="B3173" s="63" t="s">
        <v>15184</v>
      </c>
      <c r="C3173" s="62" t="s">
        <v>517</v>
      </c>
      <c r="D3173" s="62" t="s">
        <v>12010</v>
      </c>
      <c r="E3173" s="64">
        <v>24.63</v>
      </c>
      <c r="F3173" s="62" t="s">
        <v>12011</v>
      </c>
    </row>
    <row r="3174" spans="1:6" ht="27" x14ac:dyDescent="0.25">
      <c r="A3174" s="62">
        <v>101632</v>
      </c>
      <c r="B3174" s="63" t="s">
        <v>15185</v>
      </c>
      <c r="C3174" s="62" t="s">
        <v>517</v>
      </c>
      <c r="D3174" s="62" t="s">
        <v>12010</v>
      </c>
      <c r="E3174" s="64">
        <v>53.4</v>
      </c>
      <c r="F3174" s="62" t="s">
        <v>12011</v>
      </c>
    </row>
    <row r="3175" spans="1:6" ht="27" x14ac:dyDescent="0.25">
      <c r="A3175" s="62">
        <v>101633</v>
      </c>
      <c r="B3175" s="63" t="s">
        <v>15186</v>
      </c>
      <c r="C3175" s="62" t="s">
        <v>517</v>
      </c>
      <c r="D3175" s="62" t="s">
        <v>12010</v>
      </c>
      <c r="E3175" s="64">
        <v>117.81</v>
      </c>
      <c r="F3175" s="62" t="s">
        <v>12011</v>
      </c>
    </row>
    <row r="3176" spans="1:6" ht="40.5" x14ac:dyDescent="0.25">
      <c r="A3176" s="62">
        <v>101636</v>
      </c>
      <c r="B3176" s="63" t="s">
        <v>15187</v>
      </c>
      <c r="C3176" s="62" t="s">
        <v>517</v>
      </c>
      <c r="D3176" s="62" t="s">
        <v>12010</v>
      </c>
      <c r="E3176" s="64">
        <v>170.44</v>
      </c>
      <c r="F3176" s="62" t="s">
        <v>12011</v>
      </c>
    </row>
    <row r="3177" spans="1:6" ht="40.5" x14ac:dyDescent="0.25">
      <c r="A3177" s="62">
        <v>101637</v>
      </c>
      <c r="B3177" s="63" t="s">
        <v>15188</v>
      </c>
      <c r="C3177" s="62" t="s">
        <v>517</v>
      </c>
      <c r="D3177" s="62" t="s">
        <v>12010</v>
      </c>
      <c r="E3177" s="64">
        <v>164.86</v>
      </c>
      <c r="F3177" s="62" t="s">
        <v>12011</v>
      </c>
    </row>
    <row r="3178" spans="1:6" ht="27" x14ac:dyDescent="0.25">
      <c r="A3178" s="62">
        <v>101640</v>
      </c>
      <c r="B3178" s="63" t="s">
        <v>15189</v>
      </c>
      <c r="C3178" s="62" t="s">
        <v>517</v>
      </c>
      <c r="D3178" s="62" t="s">
        <v>12010</v>
      </c>
      <c r="E3178" s="64">
        <v>99.13</v>
      </c>
      <c r="F3178" s="62" t="s">
        <v>12011</v>
      </c>
    </row>
    <row r="3179" spans="1:6" ht="27" x14ac:dyDescent="0.25">
      <c r="A3179" s="62">
        <v>101641</v>
      </c>
      <c r="B3179" s="63" t="s">
        <v>15190</v>
      </c>
      <c r="C3179" s="62" t="s">
        <v>517</v>
      </c>
      <c r="D3179" s="62" t="s">
        <v>12010</v>
      </c>
      <c r="E3179" s="64">
        <v>51.36</v>
      </c>
      <c r="F3179" s="62" t="s">
        <v>12011</v>
      </c>
    </row>
    <row r="3180" spans="1:6" ht="27" x14ac:dyDescent="0.25">
      <c r="A3180" s="62">
        <v>101642</v>
      </c>
      <c r="B3180" s="63" t="s">
        <v>15191</v>
      </c>
      <c r="C3180" s="62" t="s">
        <v>517</v>
      </c>
      <c r="D3180" s="62" t="s">
        <v>12010</v>
      </c>
      <c r="E3180" s="64">
        <v>25.78</v>
      </c>
      <c r="F3180" s="62" t="s">
        <v>12011</v>
      </c>
    </row>
    <row r="3181" spans="1:6" ht="27" x14ac:dyDescent="0.25">
      <c r="A3181" s="62">
        <v>101643</v>
      </c>
      <c r="B3181" s="63" t="s">
        <v>15192</v>
      </c>
      <c r="C3181" s="62" t="s">
        <v>517</v>
      </c>
      <c r="D3181" s="62" t="s">
        <v>12010</v>
      </c>
      <c r="E3181" s="64">
        <v>44.83</v>
      </c>
      <c r="F3181" s="62" t="s">
        <v>12011</v>
      </c>
    </row>
    <row r="3182" spans="1:6" ht="27" x14ac:dyDescent="0.25">
      <c r="A3182" s="62">
        <v>101644</v>
      </c>
      <c r="B3182" s="63" t="s">
        <v>15193</v>
      </c>
      <c r="C3182" s="62" t="s">
        <v>517</v>
      </c>
      <c r="D3182" s="62" t="s">
        <v>12010</v>
      </c>
      <c r="E3182" s="64">
        <v>60.66</v>
      </c>
      <c r="F3182" s="62" t="s">
        <v>12011</v>
      </c>
    </row>
    <row r="3183" spans="1:6" x14ac:dyDescent="0.25">
      <c r="A3183" s="62">
        <v>101645</v>
      </c>
      <c r="B3183" s="63" t="s">
        <v>15194</v>
      </c>
      <c r="C3183" s="62" t="s">
        <v>517</v>
      </c>
      <c r="D3183" s="62" t="s">
        <v>12010</v>
      </c>
      <c r="E3183" s="64">
        <v>28.73</v>
      </c>
      <c r="F3183" s="62" t="s">
        <v>12011</v>
      </c>
    </row>
    <row r="3184" spans="1:6" x14ac:dyDescent="0.25">
      <c r="A3184" s="62">
        <v>101646</v>
      </c>
      <c r="B3184" s="63" t="s">
        <v>15195</v>
      </c>
      <c r="C3184" s="62" t="s">
        <v>517</v>
      </c>
      <c r="D3184" s="62" t="s">
        <v>12010</v>
      </c>
      <c r="E3184" s="64">
        <v>38.14</v>
      </c>
      <c r="F3184" s="62" t="s">
        <v>12011</v>
      </c>
    </row>
    <row r="3185" spans="1:6" x14ac:dyDescent="0.25">
      <c r="A3185" s="62">
        <v>101647</v>
      </c>
      <c r="B3185" s="63" t="s">
        <v>15196</v>
      </c>
      <c r="C3185" s="62" t="s">
        <v>517</v>
      </c>
      <c r="D3185" s="62" t="s">
        <v>12010</v>
      </c>
      <c r="E3185" s="64">
        <v>70.03</v>
      </c>
      <c r="F3185" s="62" t="s">
        <v>12011</v>
      </c>
    </row>
    <row r="3186" spans="1:6" ht="27" x14ac:dyDescent="0.25">
      <c r="A3186" s="62">
        <v>101648</v>
      </c>
      <c r="B3186" s="63" t="s">
        <v>15197</v>
      </c>
      <c r="C3186" s="62" t="s">
        <v>517</v>
      </c>
      <c r="D3186" s="62" t="s">
        <v>12010</v>
      </c>
      <c r="E3186" s="64">
        <v>54.17</v>
      </c>
      <c r="F3186" s="62" t="s">
        <v>12011</v>
      </c>
    </row>
    <row r="3187" spans="1:6" ht="27" x14ac:dyDescent="0.25">
      <c r="A3187" s="62">
        <v>101649</v>
      </c>
      <c r="B3187" s="63" t="s">
        <v>15198</v>
      </c>
      <c r="C3187" s="62" t="s">
        <v>517</v>
      </c>
      <c r="D3187" s="62" t="s">
        <v>12010</v>
      </c>
      <c r="E3187" s="64">
        <v>62.42</v>
      </c>
      <c r="F3187" s="62" t="s">
        <v>12011</v>
      </c>
    </row>
    <row r="3188" spans="1:6" ht="27" x14ac:dyDescent="0.25">
      <c r="A3188" s="62">
        <v>101650</v>
      </c>
      <c r="B3188" s="63" t="s">
        <v>15199</v>
      </c>
      <c r="C3188" s="62" t="s">
        <v>517</v>
      </c>
      <c r="D3188" s="62" t="s">
        <v>12010</v>
      </c>
      <c r="E3188" s="64">
        <v>72.540000000000006</v>
      </c>
      <c r="F3188" s="62" t="s">
        <v>12011</v>
      </c>
    </row>
    <row r="3189" spans="1:6" ht="27" x14ac:dyDescent="0.25">
      <c r="A3189" s="62">
        <v>101651</v>
      </c>
      <c r="B3189" s="63" t="s">
        <v>15200</v>
      </c>
      <c r="C3189" s="62" t="s">
        <v>517</v>
      </c>
      <c r="D3189" s="62" t="s">
        <v>12010</v>
      </c>
      <c r="E3189" s="64">
        <v>66.59</v>
      </c>
      <c r="F3189" s="62" t="s">
        <v>12011</v>
      </c>
    </row>
    <row r="3190" spans="1:6" ht="40.5" x14ac:dyDescent="0.25">
      <c r="A3190" s="62">
        <v>101652</v>
      </c>
      <c r="B3190" s="63" t="s">
        <v>15201</v>
      </c>
      <c r="C3190" s="62" t="s">
        <v>517</v>
      </c>
      <c r="D3190" s="62" t="s">
        <v>12010</v>
      </c>
      <c r="E3190" s="64">
        <v>682.49</v>
      </c>
      <c r="F3190" s="62" t="s">
        <v>12011</v>
      </c>
    </row>
    <row r="3191" spans="1:6" ht="67.5" x14ac:dyDescent="0.25">
      <c r="A3191" s="62">
        <v>101653</v>
      </c>
      <c r="B3191" s="63" t="s">
        <v>15202</v>
      </c>
      <c r="C3191" s="62" t="s">
        <v>517</v>
      </c>
      <c r="D3191" s="62" t="s">
        <v>12010</v>
      </c>
      <c r="E3191" s="64">
        <v>336.6</v>
      </c>
      <c r="F3191" s="62" t="s">
        <v>12011</v>
      </c>
    </row>
    <row r="3192" spans="1:6" ht="27" x14ac:dyDescent="0.25">
      <c r="A3192" s="62">
        <v>101654</v>
      </c>
      <c r="B3192" s="63" t="s">
        <v>15203</v>
      </c>
      <c r="C3192" s="62" t="s">
        <v>517</v>
      </c>
      <c r="D3192" s="62" t="s">
        <v>12010</v>
      </c>
      <c r="E3192" s="64">
        <v>330.71</v>
      </c>
      <c r="F3192" s="62" t="s">
        <v>12011</v>
      </c>
    </row>
    <row r="3193" spans="1:6" ht="27" x14ac:dyDescent="0.25">
      <c r="A3193" s="62">
        <v>101655</v>
      </c>
      <c r="B3193" s="63" t="s">
        <v>15204</v>
      </c>
      <c r="C3193" s="62" t="s">
        <v>517</v>
      </c>
      <c r="D3193" s="62" t="s">
        <v>12010</v>
      </c>
      <c r="E3193" s="64">
        <v>545.92999999999995</v>
      </c>
      <c r="F3193" s="62" t="s">
        <v>12011</v>
      </c>
    </row>
    <row r="3194" spans="1:6" ht="27" x14ac:dyDescent="0.25">
      <c r="A3194" s="62">
        <v>101656</v>
      </c>
      <c r="B3194" s="63" t="s">
        <v>15205</v>
      </c>
      <c r="C3194" s="62" t="s">
        <v>517</v>
      </c>
      <c r="D3194" s="62" t="s">
        <v>12010</v>
      </c>
      <c r="E3194" s="64">
        <v>596.17999999999995</v>
      </c>
      <c r="F3194" s="62" t="s">
        <v>12011</v>
      </c>
    </row>
    <row r="3195" spans="1:6" ht="27" x14ac:dyDescent="0.25">
      <c r="A3195" s="62">
        <v>101657</v>
      </c>
      <c r="B3195" s="63" t="s">
        <v>15206</v>
      </c>
      <c r="C3195" s="62" t="s">
        <v>517</v>
      </c>
      <c r="D3195" s="62" t="s">
        <v>12010</v>
      </c>
      <c r="E3195" s="64">
        <v>703.21</v>
      </c>
      <c r="F3195" s="62" t="s">
        <v>12011</v>
      </c>
    </row>
    <row r="3196" spans="1:6" ht="27" x14ac:dyDescent="0.25">
      <c r="A3196" s="62">
        <v>101658</v>
      </c>
      <c r="B3196" s="63" t="s">
        <v>15207</v>
      </c>
      <c r="C3196" s="62" t="s">
        <v>517</v>
      </c>
      <c r="D3196" s="62" t="s">
        <v>12010</v>
      </c>
      <c r="E3196" s="64">
        <v>923.31</v>
      </c>
      <c r="F3196" s="62" t="s">
        <v>12011</v>
      </c>
    </row>
    <row r="3197" spans="1:6" ht="27" x14ac:dyDescent="0.25">
      <c r="A3197" s="62">
        <v>101659</v>
      </c>
      <c r="B3197" s="63" t="s">
        <v>15208</v>
      </c>
      <c r="C3197" s="62" t="s">
        <v>517</v>
      </c>
      <c r="D3197" s="62" t="s">
        <v>12010</v>
      </c>
      <c r="E3197" s="65">
        <v>1060.19</v>
      </c>
      <c r="F3197" s="62" t="s">
        <v>12011</v>
      </c>
    </row>
    <row r="3198" spans="1:6" ht="27" x14ac:dyDescent="0.25">
      <c r="A3198" s="62">
        <v>101660</v>
      </c>
      <c r="B3198" s="63" t="s">
        <v>15209</v>
      </c>
      <c r="C3198" s="62" t="s">
        <v>517</v>
      </c>
      <c r="D3198" s="62" t="s">
        <v>12010</v>
      </c>
      <c r="E3198" s="65">
        <v>1706.39</v>
      </c>
      <c r="F3198" s="62" t="s">
        <v>12011</v>
      </c>
    </row>
    <row r="3199" spans="1:6" ht="40.5" x14ac:dyDescent="0.25">
      <c r="A3199" s="62">
        <v>101661</v>
      </c>
      <c r="B3199" s="63" t="s">
        <v>15210</v>
      </c>
      <c r="C3199" s="62" t="s">
        <v>517</v>
      </c>
      <c r="D3199" s="62" t="s">
        <v>12010</v>
      </c>
      <c r="E3199" s="64">
        <v>118.59</v>
      </c>
      <c r="F3199" s="62" t="s">
        <v>12011</v>
      </c>
    </row>
    <row r="3200" spans="1:6" ht="40.5" x14ac:dyDescent="0.25">
      <c r="A3200" s="62">
        <v>101662</v>
      </c>
      <c r="B3200" s="63" t="s">
        <v>15211</v>
      </c>
      <c r="C3200" s="62" t="s">
        <v>517</v>
      </c>
      <c r="D3200" s="62" t="s">
        <v>12010</v>
      </c>
      <c r="E3200" s="64">
        <v>935.44</v>
      </c>
      <c r="F3200" s="62" t="s">
        <v>12011</v>
      </c>
    </row>
    <row r="3201" spans="1:6" ht="27" x14ac:dyDescent="0.25">
      <c r="A3201" s="62">
        <v>101663</v>
      </c>
      <c r="B3201" s="63" t="s">
        <v>15212</v>
      </c>
      <c r="C3201" s="62" t="s">
        <v>517</v>
      </c>
      <c r="D3201" s="62" t="s">
        <v>12010</v>
      </c>
      <c r="E3201" s="64">
        <v>27.66</v>
      </c>
      <c r="F3201" s="62" t="s">
        <v>12011</v>
      </c>
    </row>
    <row r="3202" spans="1:6" ht="27" x14ac:dyDescent="0.25">
      <c r="A3202" s="62">
        <v>101664</v>
      </c>
      <c r="B3202" s="63" t="s">
        <v>15213</v>
      </c>
      <c r="C3202" s="62" t="s">
        <v>517</v>
      </c>
      <c r="D3202" s="62" t="s">
        <v>12010</v>
      </c>
      <c r="E3202" s="64">
        <v>28.88</v>
      </c>
      <c r="F3202" s="62" t="s">
        <v>12011</v>
      </c>
    </row>
    <row r="3203" spans="1:6" ht="27" x14ac:dyDescent="0.25">
      <c r="A3203" s="62">
        <v>101665</v>
      </c>
      <c r="B3203" s="63" t="s">
        <v>15214</v>
      </c>
      <c r="C3203" s="62" t="s">
        <v>517</v>
      </c>
      <c r="D3203" s="62" t="s">
        <v>12010</v>
      </c>
      <c r="E3203" s="64">
        <v>34.130000000000003</v>
      </c>
      <c r="F3203" s="62" t="s">
        <v>12011</v>
      </c>
    </row>
    <row r="3204" spans="1:6" ht="27" x14ac:dyDescent="0.25">
      <c r="A3204" s="62">
        <v>101666</v>
      </c>
      <c r="B3204" s="63" t="s">
        <v>15215</v>
      </c>
      <c r="C3204" s="62" t="s">
        <v>517</v>
      </c>
      <c r="D3204" s="62" t="s">
        <v>12010</v>
      </c>
      <c r="E3204" s="64">
        <v>516.24</v>
      </c>
      <c r="F3204" s="62" t="s">
        <v>12011</v>
      </c>
    </row>
    <row r="3205" spans="1:6" ht="27" x14ac:dyDescent="0.25">
      <c r="A3205" s="62">
        <v>102085</v>
      </c>
      <c r="B3205" s="63" t="s">
        <v>15216</v>
      </c>
      <c r="C3205" s="62" t="s">
        <v>517</v>
      </c>
      <c r="D3205" s="62" t="s">
        <v>12010</v>
      </c>
      <c r="E3205" s="64">
        <v>269.81</v>
      </c>
      <c r="F3205" s="62" t="s">
        <v>12011</v>
      </c>
    </row>
    <row r="3206" spans="1:6" ht="54" x14ac:dyDescent="0.25">
      <c r="A3206" s="62">
        <v>100578</v>
      </c>
      <c r="B3206" s="63" t="s">
        <v>15217</v>
      </c>
      <c r="C3206" s="62" t="s">
        <v>517</v>
      </c>
      <c r="D3206" s="62" t="s">
        <v>12010</v>
      </c>
      <c r="E3206" s="64">
        <v>428.32</v>
      </c>
      <c r="F3206" s="62" t="s">
        <v>12011</v>
      </c>
    </row>
    <row r="3207" spans="1:6" ht="54" x14ac:dyDescent="0.25">
      <c r="A3207" s="62">
        <v>100579</v>
      </c>
      <c r="B3207" s="63" t="s">
        <v>15218</v>
      </c>
      <c r="C3207" s="62" t="s">
        <v>517</v>
      </c>
      <c r="D3207" s="62" t="s">
        <v>12010</v>
      </c>
      <c r="E3207" s="64">
        <v>468.88</v>
      </c>
      <c r="F3207" s="62" t="s">
        <v>12011</v>
      </c>
    </row>
    <row r="3208" spans="1:6" ht="40.5" x14ac:dyDescent="0.25">
      <c r="A3208" s="62">
        <v>100580</v>
      </c>
      <c r="B3208" s="63" t="s">
        <v>15219</v>
      </c>
      <c r="C3208" s="62" t="s">
        <v>517</v>
      </c>
      <c r="D3208" s="62" t="s">
        <v>12010</v>
      </c>
      <c r="E3208" s="64">
        <v>518.55999999999995</v>
      </c>
      <c r="F3208" s="62" t="s">
        <v>12011</v>
      </c>
    </row>
    <row r="3209" spans="1:6" ht="54" x14ac:dyDescent="0.25">
      <c r="A3209" s="62">
        <v>100581</v>
      </c>
      <c r="B3209" s="63" t="s">
        <v>15220</v>
      </c>
      <c r="C3209" s="62" t="s">
        <v>517</v>
      </c>
      <c r="D3209" s="62" t="s">
        <v>12010</v>
      </c>
      <c r="E3209" s="64">
        <v>488.94</v>
      </c>
      <c r="F3209" s="62" t="s">
        <v>12011</v>
      </c>
    </row>
    <row r="3210" spans="1:6" ht="54" x14ac:dyDescent="0.25">
      <c r="A3210" s="62">
        <v>100582</v>
      </c>
      <c r="B3210" s="63" t="s">
        <v>15221</v>
      </c>
      <c r="C3210" s="62" t="s">
        <v>517</v>
      </c>
      <c r="D3210" s="62" t="s">
        <v>12010</v>
      </c>
      <c r="E3210" s="64">
        <v>578.47</v>
      </c>
      <c r="F3210" s="62" t="s">
        <v>12011</v>
      </c>
    </row>
    <row r="3211" spans="1:6" ht="54" x14ac:dyDescent="0.25">
      <c r="A3211" s="62">
        <v>100583</v>
      </c>
      <c r="B3211" s="63" t="s">
        <v>15222</v>
      </c>
      <c r="C3211" s="62" t="s">
        <v>517</v>
      </c>
      <c r="D3211" s="62" t="s">
        <v>12010</v>
      </c>
      <c r="E3211" s="64">
        <v>510.63</v>
      </c>
      <c r="F3211" s="62" t="s">
        <v>12011</v>
      </c>
    </row>
    <row r="3212" spans="1:6" ht="40.5" x14ac:dyDescent="0.25">
      <c r="A3212" s="62">
        <v>100584</v>
      </c>
      <c r="B3212" s="63" t="s">
        <v>15223</v>
      </c>
      <c r="C3212" s="62" t="s">
        <v>517</v>
      </c>
      <c r="D3212" s="62" t="s">
        <v>12010</v>
      </c>
      <c r="E3212" s="64">
        <v>564.49</v>
      </c>
      <c r="F3212" s="62" t="s">
        <v>12011</v>
      </c>
    </row>
    <row r="3213" spans="1:6" ht="54" x14ac:dyDescent="0.25">
      <c r="A3213" s="62">
        <v>100585</v>
      </c>
      <c r="B3213" s="63" t="s">
        <v>15224</v>
      </c>
      <c r="C3213" s="62" t="s">
        <v>517</v>
      </c>
      <c r="D3213" s="62" t="s">
        <v>12010</v>
      </c>
      <c r="E3213" s="64">
        <v>552.63</v>
      </c>
      <c r="F3213" s="62" t="s">
        <v>12011</v>
      </c>
    </row>
    <row r="3214" spans="1:6" ht="40.5" x14ac:dyDescent="0.25">
      <c r="A3214" s="62">
        <v>100586</v>
      </c>
      <c r="B3214" s="63" t="s">
        <v>15225</v>
      </c>
      <c r="C3214" s="62" t="s">
        <v>517</v>
      </c>
      <c r="D3214" s="62" t="s">
        <v>12010</v>
      </c>
      <c r="E3214" s="64">
        <v>638.46</v>
      </c>
      <c r="F3214" s="62" t="s">
        <v>12011</v>
      </c>
    </row>
    <row r="3215" spans="1:6" ht="54" x14ac:dyDescent="0.25">
      <c r="A3215" s="62">
        <v>100587</v>
      </c>
      <c r="B3215" s="63" t="s">
        <v>15226</v>
      </c>
      <c r="C3215" s="62" t="s">
        <v>517</v>
      </c>
      <c r="D3215" s="62" t="s">
        <v>12010</v>
      </c>
      <c r="E3215" s="64">
        <v>596.32000000000005</v>
      </c>
      <c r="F3215" s="62" t="s">
        <v>12011</v>
      </c>
    </row>
    <row r="3216" spans="1:6" ht="40.5" x14ac:dyDescent="0.25">
      <c r="A3216" s="62">
        <v>100588</v>
      </c>
      <c r="B3216" s="63" t="s">
        <v>15227</v>
      </c>
      <c r="C3216" s="62" t="s">
        <v>517</v>
      </c>
      <c r="D3216" s="62" t="s">
        <v>12010</v>
      </c>
      <c r="E3216" s="64">
        <v>663.04</v>
      </c>
      <c r="F3216" s="62" t="s">
        <v>12011</v>
      </c>
    </row>
    <row r="3217" spans="1:6" ht="54" x14ac:dyDescent="0.25">
      <c r="A3217" s="62">
        <v>100589</v>
      </c>
      <c r="B3217" s="63" t="s">
        <v>15228</v>
      </c>
      <c r="C3217" s="62" t="s">
        <v>517</v>
      </c>
      <c r="D3217" s="62" t="s">
        <v>12010</v>
      </c>
      <c r="E3217" s="64">
        <v>664.39</v>
      </c>
      <c r="F3217" s="62" t="s">
        <v>12011</v>
      </c>
    </row>
    <row r="3218" spans="1:6" ht="54" x14ac:dyDescent="0.25">
      <c r="A3218" s="62">
        <v>100590</v>
      </c>
      <c r="B3218" s="63" t="s">
        <v>15229</v>
      </c>
      <c r="C3218" s="62" t="s">
        <v>517</v>
      </c>
      <c r="D3218" s="62" t="s">
        <v>12010</v>
      </c>
      <c r="E3218" s="64">
        <v>730.29</v>
      </c>
      <c r="F3218" s="62" t="s">
        <v>12011</v>
      </c>
    </row>
    <row r="3219" spans="1:6" ht="54" x14ac:dyDescent="0.25">
      <c r="A3219" s="62">
        <v>100591</v>
      </c>
      <c r="B3219" s="63" t="s">
        <v>15230</v>
      </c>
      <c r="C3219" s="62" t="s">
        <v>517</v>
      </c>
      <c r="D3219" s="62" t="s">
        <v>12010</v>
      </c>
      <c r="E3219" s="64">
        <v>657.54</v>
      </c>
      <c r="F3219" s="62" t="s">
        <v>12011</v>
      </c>
    </row>
    <row r="3220" spans="1:6" ht="40.5" x14ac:dyDescent="0.25">
      <c r="A3220" s="62">
        <v>100592</v>
      </c>
      <c r="B3220" s="63" t="s">
        <v>15231</v>
      </c>
      <c r="C3220" s="62" t="s">
        <v>517</v>
      </c>
      <c r="D3220" s="62" t="s">
        <v>12010</v>
      </c>
      <c r="E3220" s="64">
        <v>712.17</v>
      </c>
      <c r="F3220" s="62" t="s">
        <v>12011</v>
      </c>
    </row>
    <row r="3221" spans="1:6" ht="54" x14ac:dyDescent="0.25">
      <c r="A3221" s="62">
        <v>100593</v>
      </c>
      <c r="B3221" s="63" t="s">
        <v>15232</v>
      </c>
      <c r="C3221" s="62" t="s">
        <v>517</v>
      </c>
      <c r="D3221" s="62" t="s">
        <v>12010</v>
      </c>
      <c r="E3221" s="64">
        <v>704.23</v>
      </c>
      <c r="F3221" s="62" t="s">
        <v>12011</v>
      </c>
    </row>
    <row r="3222" spans="1:6" ht="40.5" x14ac:dyDescent="0.25">
      <c r="A3222" s="62">
        <v>100594</v>
      </c>
      <c r="B3222" s="63" t="s">
        <v>15233</v>
      </c>
      <c r="C3222" s="62" t="s">
        <v>517</v>
      </c>
      <c r="D3222" s="62" t="s">
        <v>12010</v>
      </c>
      <c r="E3222" s="64">
        <v>796.87</v>
      </c>
      <c r="F3222" s="62" t="s">
        <v>12011</v>
      </c>
    </row>
    <row r="3223" spans="1:6" ht="54" x14ac:dyDescent="0.25">
      <c r="A3223" s="62">
        <v>100595</v>
      </c>
      <c r="B3223" s="63" t="s">
        <v>15234</v>
      </c>
      <c r="C3223" s="62" t="s">
        <v>517</v>
      </c>
      <c r="D3223" s="62" t="s">
        <v>12010</v>
      </c>
      <c r="E3223" s="64">
        <v>844.26</v>
      </c>
      <c r="F3223" s="62" t="s">
        <v>12011</v>
      </c>
    </row>
    <row r="3224" spans="1:6" ht="40.5" x14ac:dyDescent="0.25">
      <c r="A3224" s="62">
        <v>100596</v>
      </c>
      <c r="B3224" s="63" t="s">
        <v>15235</v>
      </c>
      <c r="C3224" s="62" t="s">
        <v>517</v>
      </c>
      <c r="D3224" s="62" t="s">
        <v>12010</v>
      </c>
      <c r="E3224" s="64">
        <v>969.28</v>
      </c>
      <c r="F3224" s="62" t="s">
        <v>12011</v>
      </c>
    </row>
    <row r="3225" spans="1:6" ht="54" x14ac:dyDescent="0.25">
      <c r="A3225" s="62">
        <v>100597</v>
      </c>
      <c r="B3225" s="63" t="s">
        <v>15236</v>
      </c>
      <c r="C3225" s="62" t="s">
        <v>517</v>
      </c>
      <c r="D3225" s="62" t="s">
        <v>12010</v>
      </c>
      <c r="E3225" s="64">
        <v>980.14</v>
      </c>
      <c r="F3225" s="62" t="s">
        <v>12011</v>
      </c>
    </row>
    <row r="3226" spans="1:6" ht="40.5" x14ac:dyDescent="0.25">
      <c r="A3226" s="62">
        <v>100598</v>
      </c>
      <c r="B3226" s="63" t="s">
        <v>15237</v>
      </c>
      <c r="C3226" s="62" t="s">
        <v>517</v>
      </c>
      <c r="D3226" s="62" t="s">
        <v>12010</v>
      </c>
      <c r="E3226" s="65">
        <v>1083.23</v>
      </c>
      <c r="F3226" s="62" t="s">
        <v>12011</v>
      </c>
    </row>
    <row r="3227" spans="1:6" ht="54" x14ac:dyDescent="0.25">
      <c r="A3227" s="62">
        <v>100599</v>
      </c>
      <c r="B3227" s="63" t="s">
        <v>15238</v>
      </c>
      <c r="C3227" s="62" t="s">
        <v>517</v>
      </c>
      <c r="D3227" s="62" t="s">
        <v>12010</v>
      </c>
      <c r="E3227" s="64">
        <v>434.23</v>
      </c>
      <c r="F3227" s="62" t="s">
        <v>12011</v>
      </c>
    </row>
    <row r="3228" spans="1:6" ht="54" x14ac:dyDescent="0.25">
      <c r="A3228" s="62">
        <v>100600</v>
      </c>
      <c r="B3228" s="63" t="s">
        <v>15239</v>
      </c>
      <c r="C3228" s="62" t="s">
        <v>517</v>
      </c>
      <c r="D3228" s="62" t="s">
        <v>12010</v>
      </c>
      <c r="E3228" s="64">
        <v>517.04999999999995</v>
      </c>
      <c r="F3228" s="62" t="s">
        <v>12011</v>
      </c>
    </row>
    <row r="3229" spans="1:6" ht="54" x14ac:dyDescent="0.25">
      <c r="A3229" s="62">
        <v>100601</v>
      </c>
      <c r="B3229" s="63" t="s">
        <v>15240</v>
      </c>
      <c r="C3229" s="62" t="s">
        <v>517</v>
      </c>
      <c r="D3229" s="62" t="s">
        <v>12010</v>
      </c>
      <c r="E3229" s="64">
        <v>653.85</v>
      </c>
      <c r="F3229" s="62" t="s">
        <v>12011</v>
      </c>
    </row>
    <row r="3230" spans="1:6" ht="54" x14ac:dyDescent="0.25">
      <c r="A3230" s="62">
        <v>100602</v>
      </c>
      <c r="B3230" s="63" t="s">
        <v>15241</v>
      </c>
      <c r="C3230" s="62" t="s">
        <v>517</v>
      </c>
      <c r="D3230" s="62" t="s">
        <v>12010</v>
      </c>
      <c r="E3230" s="64">
        <v>824.54</v>
      </c>
      <c r="F3230" s="62" t="s">
        <v>12011</v>
      </c>
    </row>
    <row r="3231" spans="1:6" ht="54" x14ac:dyDescent="0.25">
      <c r="A3231" s="62">
        <v>100603</v>
      </c>
      <c r="B3231" s="63" t="s">
        <v>15242</v>
      </c>
      <c r="C3231" s="62" t="s">
        <v>517</v>
      </c>
      <c r="D3231" s="62" t="s">
        <v>12010</v>
      </c>
      <c r="E3231" s="65">
        <v>1264.78</v>
      </c>
      <c r="F3231" s="62" t="s">
        <v>12011</v>
      </c>
    </row>
    <row r="3232" spans="1:6" ht="54" x14ac:dyDescent="0.25">
      <c r="A3232" s="62">
        <v>100604</v>
      </c>
      <c r="B3232" s="63" t="s">
        <v>15243</v>
      </c>
      <c r="C3232" s="62" t="s">
        <v>517</v>
      </c>
      <c r="D3232" s="62" t="s">
        <v>12010</v>
      </c>
      <c r="E3232" s="64">
        <v>549.36</v>
      </c>
      <c r="F3232" s="62" t="s">
        <v>12011</v>
      </c>
    </row>
    <row r="3233" spans="1:6" ht="54" x14ac:dyDescent="0.25">
      <c r="A3233" s="62">
        <v>100605</v>
      </c>
      <c r="B3233" s="63" t="s">
        <v>15244</v>
      </c>
      <c r="C3233" s="62" t="s">
        <v>517</v>
      </c>
      <c r="D3233" s="62" t="s">
        <v>12010</v>
      </c>
      <c r="E3233" s="64">
        <v>865.97</v>
      </c>
      <c r="F3233" s="62" t="s">
        <v>12011</v>
      </c>
    </row>
    <row r="3234" spans="1:6" ht="54" x14ac:dyDescent="0.25">
      <c r="A3234" s="62">
        <v>100606</v>
      </c>
      <c r="B3234" s="63" t="s">
        <v>15245</v>
      </c>
      <c r="C3234" s="62" t="s">
        <v>517</v>
      </c>
      <c r="D3234" s="62" t="s">
        <v>12010</v>
      </c>
      <c r="E3234" s="65">
        <v>1318.03</v>
      </c>
      <c r="F3234" s="62" t="s">
        <v>12011</v>
      </c>
    </row>
    <row r="3235" spans="1:6" ht="54" x14ac:dyDescent="0.25">
      <c r="A3235" s="62">
        <v>100607</v>
      </c>
      <c r="B3235" s="63" t="s">
        <v>15246</v>
      </c>
      <c r="C3235" s="62" t="s">
        <v>517</v>
      </c>
      <c r="D3235" s="62" t="s">
        <v>12010</v>
      </c>
      <c r="E3235" s="64">
        <v>564.75</v>
      </c>
      <c r="F3235" s="62" t="s">
        <v>12011</v>
      </c>
    </row>
    <row r="3236" spans="1:6" ht="54" x14ac:dyDescent="0.25">
      <c r="A3236" s="62">
        <v>100608</v>
      </c>
      <c r="B3236" s="63" t="s">
        <v>15247</v>
      </c>
      <c r="C3236" s="62" t="s">
        <v>517</v>
      </c>
      <c r="D3236" s="62" t="s">
        <v>12010</v>
      </c>
      <c r="E3236" s="64">
        <v>886.37</v>
      </c>
      <c r="F3236" s="62" t="s">
        <v>12011</v>
      </c>
    </row>
    <row r="3237" spans="1:6" ht="54" x14ac:dyDescent="0.25">
      <c r="A3237" s="62">
        <v>100609</v>
      </c>
      <c r="B3237" s="63" t="s">
        <v>15248</v>
      </c>
      <c r="C3237" s="62" t="s">
        <v>517</v>
      </c>
      <c r="D3237" s="62" t="s">
        <v>12010</v>
      </c>
      <c r="E3237" s="65">
        <v>1346.65</v>
      </c>
      <c r="F3237" s="62" t="s">
        <v>12011</v>
      </c>
    </row>
    <row r="3238" spans="1:6" ht="54" x14ac:dyDescent="0.25">
      <c r="A3238" s="62">
        <v>100610</v>
      </c>
      <c r="B3238" s="63" t="s">
        <v>15249</v>
      </c>
      <c r="C3238" s="62" t="s">
        <v>517</v>
      </c>
      <c r="D3238" s="62" t="s">
        <v>12010</v>
      </c>
      <c r="E3238" s="64">
        <v>580.05999999999995</v>
      </c>
      <c r="F3238" s="62" t="s">
        <v>12011</v>
      </c>
    </row>
    <row r="3239" spans="1:6" ht="54" x14ac:dyDescent="0.25">
      <c r="A3239" s="62">
        <v>100611</v>
      </c>
      <c r="B3239" s="63" t="s">
        <v>15250</v>
      </c>
      <c r="C3239" s="62" t="s">
        <v>517</v>
      </c>
      <c r="D3239" s="62" t="s">
        <v>12010</v>
      </c>
      <c r="E3239" s="64">
        <v>724.94</v>
      </c>
      <c r="F3239" s="62" t="s">
        <v>12011</v>
      </c>
    </row>
    <row r="3240" spans="1:6" ht="54" x14ac:dyDescent="0.25">
      <c r="A3240" s="62">
        <v>100612</v>
      </c>
      <c r="B3240" s="63" t="s">
        <v>15251</v>
      </c>
      <c r="C3240" s="62" t="s">
        <v>517</v>
      </c>
      <c r="D3240" s="62" t="s">
        <v>12010</v>
      </c>
      <c r="E3240" s="64">
        <v>906.42</v>
      </c>
      <c r="F3240" s="62" t="s">
        <v>12011</v>
      </c>
    </row>
    <row r="3241" spans="1:6" ht="54" x14ac:dyDescent="0.25">
      <c r="A3241" s="62">
        <v>100613</v>
      </c>
      <c r="B3241" s="63" t="s">
        <v>15252</v>
      </c>
      <c r="C3241" s="62" t="s">
        <v>517</v>
      </c>
      <c r="D3241" s="62" t="s">
        <v>12010</v>
      </c>
      <c r="E3241" s="65">
        <v>1374.63</v>
      </c>
      <c r="F3241" s="62" t="s">
        <v>12011</v>
      </c>
    </row>
    <row r="3242" spans="1:6" ht="54" x14ac:dyDescent="0.25">
      <c r="A3242" s="62">
        <v>100614</v>
      </c>
      <c r="B3242" s="63" t="s">
        <v>15253</v>
      </c>
      <c r="C3242" s="62" t="s">
        <v>517</v>
      </c>
      <c r="D3242" s="62" t="s">
        <v>12010</v>
      </c>
      <c r="E3242" s="64">
        <v>759.85</v>
      </c>
      <c r="F3242" s="62" t="s">
        <v>12011</v>
      </c>
    </row>
    <row r="3243" spans="1:6" ht="54" x14ac:dyDescent="0.25">
      <c r="A3243" s="62">
        <v>100615</v>
      </c>
      <c r="B3243" s="63" t="s">
        <v>15254</v>
      </c>
      <c r="C3243" s="62" t="s">
        <v>517</v>
      </c>
      <c r="D3243" s="62" t="s">
        <v>12010</v>
      </c>
      <c r="E3243" s="64">
        <v>946.28</v>
      </c>
      <c r="F3243" s="62" t="s">
        <v>12011</v>
      </c>
    </row>
    <row r="3244" spans="1:6" ht="54" x14ac:dyDescent="0.25">
      <c r="A3244" s="62">
        <v>100616</v>
      </c>
      <c r="B3244" s="63" t="s">
        <v>15255</v>
      </c>
      <c r="C3244" s="62" t="s">
        <v>517</v>
      </c>
      <c r="D3244" s="62" t="s">
        <v>12010</v>
      </c>
      <c r="E3244" s="65">
        <v>1433.73</v>
      </c>
      <c r="F3244" s="62" t="s">
        <v>12011</v>
      </c>
    </row>
    <row r="3245" spans="1:6" ht="54" x14ac:dyDescent="0.25">
      <c r="A3245" s="62">
        <v>100617</v>
      </c>
      <c r="B3245" s="63" t="s">
        <v>15256</v>
      </c>
      <c r="C3245" s="62" t="s">
        <v>517</v>
      </c>
      <c r="D3245" s="62" t="s">
        <v>12010</v>
      </c>
      <c r="E3245" s="64">
        <v>986.05</v>
      </c>
      <c r="F3245" s="62" t="s">
        <v>12011</v>
      </c>
    </row>
    <row r="3246" spans="1:6" ht="54" x14ac:dyDescent="0.25">
      <c r="A3246" s="62">
        <v>100618</v>
      </c>
      <c r="B3246" s="63" t="s">
        <v>15257</v>
      </c>
      <c r="C3246" s="62" t="s">
        <v>517</v>
      </c>
      <c r="D3246" s="62" t="s">
        <v>12010</v>
      </c>
      <c r="E3246" s="65">
        <v>1495.41</v>
      </c>
      <c r="F3246" s="62" t="s">
        <v>12011</v>
      </c>
    </row>
    <row r="3247" spans="1:6" ht="27" x14ac:dyDescent="0.25">
      <c r="A3247" s="62">
        <v>100619</v>
      </c>
      <c r="B3247" s="63" t="s">
        <v>15258</v>
      </c>
      <c r="C3247" s="62" t="s">
        <v>517</v>
      </c>
      <c r="D3247" s="62" t="s">
        <v>12010</v>
      </c>
      <c r="E3247" s="64">
        <v>631.03</v>
      </c>
      <c r="F3247" s="62" t="s">
        <v>12011</v>
      </c>
    </row>
    <row r="3248" spans="1:6" ht="40.5" x14ac:dyDescent="0.25">
      <c r="A3248" s="62">
        <v>100620</v>
      </c>
      <c r="B3248" s="63" t="s">
        <v>15259</v>
      </c>
      <c r="C3248" s="62" t="s">
        <v>517</v>
      </c>
      <c r="D3248" s="62" t="s">
        <v>12010</v>
      </c>
      <c r="E3248" s="65">
        <v>3923.48</v>
      </c>
      <c r="F3248" s="62" t="s">
        <v>12011</v>
      </c>
    </row>
    <row r="3249" spans="1:6" ht="40.5" x14ac:dyDescent="0.25">
      <c r="A3249" s="62">
        <v>100621</v>
      </c>
      <c r="B3249" s="63" t="s">
        <v>15260</v>
      </c>
      <c r="C3249" s="62" t="s">
        <v>517</v>
      </c>
      <c r="D3249" s="62" t="s">
        <v>12010</v>
      </c>
      <c r="E3249" s="65">
        <v>4485.57</v>
      </c>
      <c r="F3249" s="62" t="s">
        <v>12011</v>
      </c>
    </row>
    <row r="3250" spans="1:6" ht="40.5" x14ac:dyDescent="0.25">
      <c r="A3250" s="62">
        <v>100622</v>
      </c>
      <c r="B3250" s="63" t="s">
        <v>15261</v>
      </c>
      <c r="C3250" s="62" t="s">
        <v>517</v>
      </c>
      <c r="D3250" s="62" t="s">
        <v>12010</v>
      </c>
      <c r="E3250" s="65">
        <v>2833.27</v>
      </c>
      <c r="F3250" s="62" t="s">
        <v>12011</v>
      </c>
    </row>
    <row r="3251" spans="1:6" ht="40.5" x14ac:dyDescent="0.25">
      <c r="A3251" s="62">
        <v>100623</v>
      </c>
      <c r="B3251" s="63" t="s">
        <v>15262</v>
      </c>
      <c r="C3251" s="62" t="s">
        <v>517</v>
      </c>
      <c r="D3251" s="62" t="s">
        <v>12010</v>
      </c>
      <c r="E3251" s="65">
        <v>3069.15</v>
      </c>
      <c r="F3251" s="62" t="s">
        <v>12011</v>
      </c>
    </row>
    <row r="3252" spans="1:6" ht="40.5" x14ac:dyDescent="0.25">
      <c r="A3252" s="62">
        <v>97600</v>
      </c>
      <c r="B3252" s="63" t="s">
        <v>15263</v>
      </c>
      <c r="C3252" s="62" t="s">
        <v>517</v>
      </c>
      <c r="D3252" s="62" t="s">
        <v>12010</v>
      </c>
      <c r="E3252" s="64">
        <v>358.3</v>
      </c>
      <c r="F3252" s="62" t="s">
        <v>12011</v>
      </c>
    </row>
    <row r="3253" spans="1:6" ht="40.5" x14ac:dyDescent="0.25">
      <c r="A3253" s="62">
        <v>97601</v>
      </c>
      <c r="B3253" s="63" t="s">
        <v>15264</v>
      </c>
      <c r="C3253" s="62" t="s">
        <v>517</v>
      </c>
      <c r="D3253" s="62" t="s">
        <v>12010</v>
      </c>
      <c r="E3253" s="64">
        <v>377.35</v>
      </c>
      <c r="F3253" s="62" t="s">
        <v>12011</v>
      </c>
    </row>
    <row r="3254" spans="1:6" ht="40.5" x14ac:dyDescent="0.25">
      <c r="A3254" s="62">
        <v>97605</v>
      </c>
      <c r="B3254" s="63" t="s">
        <v>15265</v>
      </c>
      <c r="C3254" s="62" t="s">
        <v>517</v>
      </c>
      <c r="D3254" s="62" t="s">
        <v>12010</v>
      </c>
      <c r="E3254" s="64">
        <v>123.15</v>
      </c>
      <c r="F3254" s="62" t="s">
        <v>12011</v>
      </c>
    </row>
    <row r="3255" spans="1:6" ht="40.5" x14ac:dyDescent="0.25">
      <c r="A3255" s="62">
        <v>97606</v>
      </c>
      <c r="B3255" s="63" t="s">
        <v>15266</v>
      </c>
      <c r="C3255" s="62" t="s">
        <v>517</v>
      </c>
      <c r="D3255" s="62" t="s">
        <v>12010</v>
      </c>
      <c r="E3255" s="64">
        <v>129.69999999999999</v>
      </c>
      <c r="F3255" s="62" t="s">
        <v>12011</v>
      </c>
    </row>
    <row r="3256" spans="1:6" ht="40.5" x14ac:dyDescent="0.25">
      <c r="A3256" s="62">
        <v>97607</v>
      </c>
      <c r="B3256" s="63" t="s">
        <v>15267</v>
      </c>
      <c r="C3256" s="62" t="s">
        <v>517</v>
      </c>
      <c r="D3256" s="62" t="s">
        <v>12010</v>
      </c>
      <c r="E3256" s="64">
        <v>149.08000000000001</v>
      </c>
      <c r="F3256" s="62" t="s">
        <v>12011</v>
      </c>
    </row>
    <row r="3257" spans="1:6" ht="40.5" x14ac:dyDescent="0.25">
      <c r="A3257" s="62">
        <v>97608</v>
      </c>
      <c r="B3257" s="63" t="s">
        <v>15268</v>
      </c>
      <c r="C3257" s="62" t="s">
        <v>517</v>
      </c>
      <c r="D3257" s="62" t="s">
        <v>12010</v>
      </c>
      <c r="E3257" s="64">
        <v>155.63</v>
      </c>
      <c r="F3257" s="62" t="s">
        <v>12011</v>
      </c>
    </row>
    <row r="3258" spans="1:6" ht="54" x14ac:dyDescent="0.25">
      <c r="A3258" s="62">
        <v>102102</v>
      </c>
      <c r="B3258" s="63" t="s">
        <v>15269</v>
      </c>
      <c r="C3258" s="62" t="s">
        <v>517</v>
      </c>
      <c r="D3258" s="62" t="s">
        <v>12010</v>
      </c>
      <c r="E3258" s="65">
        <v>9844.9500000000007</v>
      </c>
      <c r="F3258" s="62" t="s">
        <v>12011</v>
      </c>
    </row>
    <row r="3259" spans="1:6" ht="54" x14ac:dyDescent="0.25">
      <c r="A3259" s="62">
        <v>102103</v>
      </c>
      <c r="B3259" s="63" t="s">
        <v>15270</v>
      </c>
      <c r="C3259" s="62" t="s">
        <v>517</v>
      </c>
      <c r="D3259" s="62" t="s">
        <v>12010</v>
      </c>
      <c r="E3259" s="65">
        <v>10951.32</v>
      </c>
      <c r="F3259" s="62" t="s">
        <v>12011</v>
      </c>
    </row>
    <row r="3260" spans="1:6" ht="54" x14ac:dyDescent="0.25">
      <c r="A3260" s="62">
        <v>102104</v>
      </c>
      <c r="B3260" s="63" t="s">
        <v>15271</v>
      </c>
      <c r="C3260" s="62" t="s">
        <v>517</v>
      </c>
      <c r="D3260" s="62" t="s">
        <v>12010</v>
      </c>
      <c r="E3260" s="65">
        <v>14034.75</v>
      </c>
      <c r="F3260" s="62" t="s">
        <v>12011</v>
      </c>
    </row>
    <row r="3261" spans="1:6" ht="54" x14ac:dyDescent="0.25">
      <c r="A3261" s="62">
        <v>102105</v>
      </c>
      <c r="B3261" s="63" t="s">
        <v>15272</v>
      </c>
      <c r="C3261" s="62" t="s">
        <v>517</v>
      </c>
      <c r="D3261" s="62" t="s">
        <v>12010</v>
      </c>
      <c r="E3261" s="65">
        <v>17238.46</v>
      </c>
      <c r="F3261" s="62" t="s">
        <v>12011</v>
      </c>
    </row>
    <row r="3262" spans="1:6" ht="54" x14ac:dyDescent="0.25">
      <c r="A3262" s="62">
        <v>102106</v>
      </c>
      <c r="B3262" s="63" t="s">
        <v>15273</v>
      </c>
      <c r="C3262" s="62" t="s">
        <v>517</v>
      </c>
      <c r="D3262" s="62" t="s">
        <v>12010</v>
      </c>
      <c r="E3262" s="65">
        <v>21609.41</v>
      </c>
      <c r="F3262" s="62" t="s">
        <v>12011</v>
      </c>
    </row>
    <row r="3263" spans="1:6" ht="54" x14ac:dyDescent="0.25">
      <c r="A3263" s="62">
        <v>102107</v>
      </c>
      <c r="B3263" s="63" t="s">
        <v>15274</v>
      </c>
      <c r="C3263" s="62" t="s">
        <v>517</v>
      </c>
      <c r="D3263" s="62" t="s">
        <v>12010</v>
      </c>
      <c r="E3263" s="65">
        <v>30134.12</v>
      </c>
      <c r="F3263" s="62" t="s">
        <v>12011</v>
      </c>
    </row>
    <row r="3264" spans="1:6" ht="54" x14ac:dyDescent="0.25">
      <c r="A3264" s="62">
        <v>102108</v>
      </c>
      <c r="B3264" s="63" t="s">
        <v>15275</v>
      </c>
      <c r="C3264" s="62" t="s">
        <v>517</v>
      </c>
      <c r="D3264" s="62" t="s">
        <v>12010</v>
      </c>
      <c r="E3264" s="65">
        <v>35083.440000000002</v>
      </c>
      <c r="F3264" s="62" t="s">
        <v>12011</v>
      </c>
    </row>
    <row r="3265" spans="1:6" ht="27" x14ac:dyDescent="0.25">
      <c r="A3265" s="62">
        <v>102109</v>
      </c>
      <c r="B3265" s="63" t="s">
        <v>15276</v>
      </c>
      <c r="C3265" s="62" t="s">
        <v>517</v>
      </c>
      <c r="D3265" s="62" t="s">
        <v>12010</v>
      </c>
      <c r="E3265" s="64">
        <v>78.569999999999993</v>
      </c>
      <c r="F3265" s="62" t="s">
        <v>12011</v>
      </c>
    </row>
    <row r="3266" spans="1:6" ht="27" x14ac:dyDescent="0.25">
      <c r="A3266" s="62">
        <v>102110</v>
      </c>
      <c r="B3266" s="63" t="s">
        <v>15277</v>
      </c>
      <c r="C3266" s="62" t="s">
        <v>517</v>
      </c>
      <c r="D3266" s="62" t="s">
        <v>12010</v>
      </c>
      <c r="E3266" s="64">
        <v>264.3</v>
      </c>
      <c r="F3266" s="62" t="s">
        <v>12011</v>
      </c>
    </row>
    <row r="3267" spans="1:6" ht="40.5" x14ac:dyDescent="0.25">
      <c r="A3267" s="62">
        <v>103654</v>
      </c>
      <c r="B3267" s="63" t="s">
        <v>15278</v>
      </c>
      <c r="C3267" s="62" t="s">
        <v>517</v>
      </c>
      <c r="D3267" s="62" t="s">
        <v>12010</v>
      </c>
      <c r="E3267" s="65">
        <v>56759.53</v>
      </c>
      <c r="F3267" s="62" t="s">
        <v>12011</v>
      </c>
    </row>
    <row r="3268" spans="1:6" ht="40.5" x14ac:dyDescent="0.25">
      <c r="A3268" s="62">
        <v>103655</v>
      </c>
      <c r="B3268" s="63" t="s">
        <v>15279</v>
      </c>
      <c r="C3268" s="62" t="s">
        <v>517</v>
      </c>
      <c r="D3268" s="62" t="s">
        <v>12010</v>
      </c>
      <c r="E3268" s="65">
        <v>77743.539999999994</v>
      </c>
      <c r="F3268" s="62" t="s">
        <v>12011</v>
      </c>
    </row>
    <row r="3269" spans="1:6" ht="40.5" x14ac:dyDescent="0.25">
      <c r="A3269" s="62">
        <v>103656</v>
      </c>
      <c r="B3269" s="63" t="s">
        <v>15280</v>
      </c>
      <c r="C3269" s="62" t="s">
        <v>517</v>
      </c>
      <c r="D3269" s="62" t="s">
        <v>12010</v>
      </c>
      <c r="E3269" s="65">
        <v>108681.91</v>
      </c>
      <c r="F3269" s="62" t="s">
        <v>12011</v>
      </c>
    </row>
    <row r="3270" spans="1:6" ht="40.5" x14ac:dyDescent="0.25">
      <c r="A3270" s="62">
        <v>93128</v>
      </c>
      <c r="B3270" s="63" t="s">
        <v>15281</v>
      </c>
      <c r="C3270" s="62" t="s">
        <v>517</v>
      </c>
      <c r="D3270" s="62" t="s">
        <v>12010</v>
      </c>
      <c r="E3270" s="64">
        <v>155.12</v>
      </c>
      <c r="F3270" s="62" t="s">
        <v>12011</v>
      </c>
    </row>
    <row r="3271" spans="1:6" ht="54" x14ac:dyDescent="0.25">
      <c r="A3271" s="62">
        <v>93137</v>
      </c>
      <c r="B3271" s="63" t="s">
        <v>15282</v>
      </c>
      <c r="C3271" s="62" t="s">
        <v>517</v>
      </c>
      <c r="D3271" s="62" t="s">
        <v>12010</v>
      </c>
      <c r="E3271" s="64">
        <v>181.93</v>
      </c>
      <c r="F3271" s="62" t="s">
        <v>12011</v>
      </c>
    </row>
    <row r="3272" spans="1:6" ht="40.5" x14ac:dyDescent="0.25">
      <c r="A3272" s="62">
        <v>93138</v>
      </c>
      <c r="B3272" s="63" t="s">
        <v>15283</v>
      </c>
      <c r="C3272" s="62" t="s">
        <v>517</v>
      </c>
      <c r="D3272" s="62" t="s">
        <v>12010</v>
      </c>
      <c r="E3272" s="64">
        <v>172.88</v>
      </c>
      <c r="F3272" s="62" t="s">
        <v>12011</v>
      </c>
    </row>
    <row r="3273" spans="1:6" ht="54" x14ac:dyDescent="0.25">
      <c r="A3273" s="62">
        <v>93139</v>
      </c>
      <c r="B3273" s="63" t="s">
        <v>15284</v>
      </c>
      <c r="C3273" s="62" t="s">
        <v>517</v>
      </c>
      <c r="D3273" s="62" t="s">
        <v>12010</v>
      </c>
      <c r="E3273" s="64">
        <v>217.39</v>
      </c>
      <c r="F3273" s="62" t="s">
        <v>12011</v>
      </c>
    </row>
    <row r="3274" spans="1:6" ht="54" x14ac:dyDescent="0.25">
      <c r="A3274" s="62">
        <v>93140</v>
      </c>
      <c r="B3274" s="63" t="s">
        <v>15285</v>
      </c>
      <c r="C3274" s="62" t="s">
        <v>517</v>
      </c>
      <c r="D3274" s="62" t="s">
        <v>12010</v>
      </c>
      <c r="E3274" s="64">
        <v>205.31</v>
      </c>
      <c r="F3274" s="62" t="s">
        <v>12011</v>
      </c>
    </row>
    <row r="3275" spans="1:6" ht="40.5" x14ac:dyDescent="0.25">
      <c r="A3275" s="62">
        <v>93141</v>
      </c>
      <c r="B3275" s="63" t="s">
        <v>15286</v>
      </c>
      <c r="C3275" s="62" t="s">
        <v>517</v>
      </c>
      <c r="D3275" s="62" t="s">
        <v>12010</v>
      </c>
      <c r="E3275" s="64">
        <v>186.25</v>
      </c>
      <c r="F3275" s="62" t="s">
        <v>12011</v>
      </c>
    </row>
    <row r="3276" spans="1:6" ht="40.5" x14ac:dyDescent="0.25">
      <c r="A3276" s="62">
        <v>93142</v>
      </c>
      <c r="B3276" s="63" t="s">
        <v>15287</v>
      </c>
      <c r="C3276" s="62" t="s">
        <v>517</v>
      </c>
      <c r="D3276" s="62" t="s">
        <v>12010</v>
      </c>
      <c r="E3276" s="64">
        <v>206.96</v>
      </c>
      <c r="F3276" s="62" t="s">
        <v>12011</v>
      </c>
    </row>
    <row r="3277" spans="1:6" ht="40.5" x14ac:dyDescent="0.25">
      <c r="A3277" s="62">
        <v>93143</v>
      </c>
      <c r="B3277" s="63" t="s">
        <v>15288</v>
      </c>
      <c r="C3277" s="62" t="s">
        <v>517</v>
      </c>
      <c r="D3277" s="62" t="s">
        <v>12010</v>
      </c>
      <c r="E3277" s="64">
        <v>188.42</v>
      </c>
      <c r="F3277" s="62" t="s">
        <v>12011</v>
      </c>
    </row>
    <row r="3278" spans="1:6" ht="40.5" x14ac:dyDescent="0.25">
      <c r="A3278" s="62">
        <v>93144</v>
      </c>
      <c r="B3278" s="63" t="s">
        <v>15289</v>
      </c>
      <c r="C3278" s="62" t="s">
        <v>517</v>
      </c>
      <c r="D3278" s="62" t="s">
        <v>12010</v>
      </c>
      <c r="E3278" s="64">
        <v>239.03</v>
      </c>
      <c r="F3278" s="62" t="s">
        <v>12011</v>
      </c>
    </row>
    <row r="3279" spans="1:6" ht="54" x14ac:dyDescent="0.25">
      <c r="A3279" s="62">
        <v>93145</v>
      </c>
      <c r="B3279" s="63" t="s">
        <v>15290</v>
      </c>
      <c r="C3279" s="62" t="s">
        <v>517</v>
      </c>
      <c r="D3279" s="62" t="s">
        <v>12010</v>
      </c>
      <c r="E3279" s="64">
        <v>224.35</v>
      </c>
      <c r="F3279" s="62" t="s">
        <v>12011</v>
      </c>
    </row>
    <row r="3280" spans="1:6" ht="54" x14ac:dyDescent="0.25">
      <c r="A3280" s="62">
        <v>93146</v>
      </c>
      <c r="B3280" s="63" t="s">
        <v>15291</v>
      </c>
      <c r="C3280" s="62" t="s">
        <v>517</v>
      </c>
      <c r="D3280" s="62" t="s">
        <v>12010</v>
      </c>
      <c r="E3280" s="64">
        <v>242.1</v>
      </c>
      <c r="F3280" s="62" t="s">
        <v>12011</v>
      </c>
    </row>
    <row r="3281" spans="1:6" ht="54" x14ac:dyDescent="0.25">
      <c r="A3281" s="62">
        <v>93147</v>
      </c>
      <c r="B3281" s="63" t="s">
        <v>15292</v>
      </c>
      <c r="C3281" s="62" t="s">
        <v>517</v>
      </c>
      <c r="D3281" s="62" t="s">
        <v>12010</v>
      </c>
      <c r="E3281" s="64">
        <v>274.58</v>
      </c>
      <c r="F3281" s="62" t="s">
        <v>12011</v>
      </c>
    </row>
    <row r="3282" spans="1:6" ht="27" x14ac:dyDescent="0.25">
      <c r="A3282" s="62">
        <v>96971</v>
      </c>
      <c r="B3282" s="63" t="s">
        <v>15293</v>
      </c>
      <c r="C3282" s="62" t="s">
        <v>74</v>
      </c>
      <c r="D3282" s="62" t="s">
        <v>12010</v>
      </c>
      <c r="E3282" s="64">
        <v>32.36</v>
      </c>
      <c r="F3282" s="62" t="s">
        <v>12011</v>
      </c>
    </row>
    <row r="3283" spans="1:6" ht="27" x14ac:dyDescent="0.25">
      <c r="A3283" s="62">
        <v>96972</v>
      </c>
      <c r="B3283" s="63" t="s">
        <v>15294</v>
      </c>
      <c r="C3283" s="62" t="s">
        <v>74</v>
      </c>
      <c r="D3283" s="62" t="s">
        <v>12010</v>
      </c>
      <c r="E3283" s="64">
        <v>44.95</v>
      </c>
      <c r="F3283" s="62" t="s">
        <v>12011</v>
      </c>
    </row>
    <row r="3284" spans="1:6" ht="27" x14ac:dyDescent="0.25">
      <c r="A3284" s="62">
        <v>96973</v>
      </c>
      <c r="B3284" s="63" t="s">
        <v>15295</v>
      </c>
      <c r="C3284" s="62" t="s">
        <v>74</v>
      </c>
      <c r="D3284" s="62" t="s">
        <v>12010</v>
      </c>
      <c r="E3284" s="64">
        <v>57.05</v>
      </c>
      <c r="F3284" s="62" t="s">
        <v>12011</v>
      </c>
    </row>
    <row r="3285" spans="1:6" ht="27" x14ac:dyDescent="0.25">
      <c r="A3285" s="62">
        <v>96974</v>
      </c>
      <c r="B3285" s="63" t="s">
        <v>15296</v>
      </c>
      <c r="C3285" s="62" t="s">
        <v>74</v>
      </c>
      <c r="D3285" s="62" t="s">
        <v>12010</v>
      </c>
      <c r="E3285" s="64">
        <v>72.97</v>
      </c>
      <c r="F3285" s="62" t="s">
        <v>12011</v>
      </c>
    </row>
    <row r="3286" spans="1:6" ht="27" x14ac:dyDescent="0.25">
      <c r="A3286" s="62">
        <v>96975</v>
      </c>
      <c r="B3286" s="63" t="s">
        <v>15297</v>
      </c>
      <c r="C3286" s="62" t="s">
        <v>74</v>
      </c>
      <c r="D3286" s="62" t="s">
        <v>12010</v>
      </c>
      <c r="E3286" s="64">
        <v>94.12</v>
      </c>
      <c r="F3286" s="62" t="s">
        <v>12011</v>
      </c>
    </row>
    <row r="3287" spans="1:6" ht="27" x14ac:dyDescent="0.25">
      <c r="A3287" s="62">
        <v>96976</v>
      </c>
      <c r="B3287" s="63" t="s">
        <v>15298</v>
      </c>
      <c r="C3287" s="62" t="s">
        <v>74</v>
      </c>
      <c r="D3287" s="62" t="s">
        <v>12010</v>
      </c>
      <c r="E3287" s="64">
        <v>122.13</v>
      </c>
      <c r="F3287" s="62" t="s">
        <v>12011</v>
      </c>
    </row>
    <row r="3288" spans="1:6" ht="27" x14ac:dyDescent="0.25">
      <c r="A3288" s="62">
        <v>96977</v>
      </c>
      <c r="B3288" s="63" t="s">
        <v>15299</v>
      </c>
      <c r="C3288" s="62" t="s">
        <v>74</v>
      </c>
      <c r="D3288" s="62" t="s">
        <v>12010</v>
      </c>
      <c r="E3288" s="64">
        <v>46.87</v>
      </c>
      <c r="F3288" s="62" t="s">
        <v>12011</v>
      </c>
    </row>
    <row r="3289" spans="1:6" ht="27" x14ac:dyDescent="0.25">
      <c r="A3289" s="62">
        <v>96978</v>
      </c>
      <c r="B3289" s="63" t="s">
        <v>15300</v>
      </c>
      <c r="C3289" s="62" t="s">
        <v>74</v>
      </c>
      <c r="D3289" s="62" t="s">
        <v>12010</v>
      </c>
      <c r="E3289" s="64">
        <v>65.67</v>
      </c>
      <c r="F3289" s="62" t="s">
        <v>12011</v>
      </c>
    </row>
    <row r="3290" spans="1:6" ht="27" x14ac:dyDescent="0.25">
      <c r="A3290" s="62">
        <v>96979</v>
      </c>
      <c r="B3290" s="63" t="s">
        <v>15301</v>
      </c>
      <c r="C3290" s="62" t="s">
        <v>74</v>
      </c>
      <c r="D3290" s="62" t="s">
        <v>12010</v>
      </c>
      <c r="E3290" s="64">
        <v>91.96</v>
      </c>
      <c r="F3290" s="62" t="s">
        <v>12011</v>
      </c>
    </row>
    <row r="3291" spans="1:6" ht="27" x14ac:dyDescent="0.25">
      <c r="A3291" s="62">
        <v>96984</v>
      </c>
      <c r="B3291" s="63" t="s">
        <v>15302</v>
      </c>
      <c r="C3291" s="62" t="s">
        <v>517</v>
      </c>
      <c r="D3291" s="62" t="s">
        <v>12010</v>
      </c>
      <c r="E3291" s="64">
        <v>65</v>
      </c>
      <c r="F3291" s="62" t="s">
        <v>12011</v>
      </c>
    </row>
    <row r="3292" spans="1:6" ht="27" x14ac:dyDescent="0.25">
      <c r="A3292" s="62">
        <v>96985</v>
      </c>
      <c r="B3292" s="63" t="s">
        <v>15303</v>
      </c>
      <c r="C3292" s="62" t="s">
        <v>517</v>
      </c>
      <c r="D3292" s="62" t="s">
        <v>12010</v>
      </c>
      <c r="E3292" s="64">
        <v>99.5</v>
      </c>
      <c r="F3292" s="62" t="s">
        <v>12011</v>
      </c>
    </row>
    <row r="3293" spans="1:6" ht="27" x14ac:dyDescent="0.25">
      <c r="A3293" s="62">
        <v>96986</v>
      </c>
      <c r="B3293" s="63" t="s">
        <v>15304</v>
      </c>
      <c r="C3293" s="62" t="s">
        <v>517</v>
      </c>
      <c r="D3293" s="62" t="s">
        <v>12010</v>
      </c>
      <c r="E3293" s="64">
        <v>148.33000000000001</v>
      </c>
      <c r="F3293" s="62" t="s">
        <v>12011</v>
      </c>
    </row>
    <row r="3294" spans="1:6" ht="27" x14ac:dyDescent="0.25">
      <c r="A3294" s="62">
        <v>96987</v>
      </c>
      <c r="B3294" s="63" t="s">
        <v>15305</v>
      </c>
      <c r="C3294" s="62" t="s">
        <v>517</v>
      </c>
      <c r="D3294" s="62" t="s">
        <v>12010</v>
      </c>
      <c r="E3294" s="64">
        <v>118.7</v>
      </c>
      <c r="F3294" s="62" t="s">
        <v>12011</v>
      </c>
    </row>
    <row r="3295" spans="1:6" ht="27" x14ac:dyDescent="0.25">
      <c r="A3295" s="62">
        <v>96988</v>
      </c>
      <c r="B3295" s="63" t="s">
        <v>15306</v>
      </c>
      <c r="C3295" s="62" t="s">
        <v>517</v>
      </c>
      <c r="D3295" s="62" t="s">
        <v>12010</v>
      </c>
      <c r="E3295" s="64">
        <v>183.32</v>
      </c>
      <c r="F3295" s="62" t="s">
        <v>12011</v>
      </c>
    </row>
    <row r="3296" spans="1:6" ht="27" x14ac:dyDescent="0.25">
      <c r="A3296" s="62">
        <v>96989</v>
      </c>
      <c r="B3296" s="63" t="s">
        <v>15307</v>
      </c>
      <c r="C3296" s="62" t="s">
        <v>517</v>
      </c>
      <c r="D3296" s="62" t="s">
        <v>12010</v>
      </c>
      <c r="E3296" s="64">
        <v>153.41999999999999</v>
      </c>
      <c r="F3296" s="62" t="s">
        <v>12011</v>
      </c>
    </row>
    <row r="3297" spans="1:6" ht="27" x14ac:dyDescent="0.25">
      <c r="A3297" s="62">
        <v>98463</v>
      </c>
      <c r="B3297" s="63" t="s">
        <v>15308</v>
      </c>
      <c r="C3297" s="62" t="s">
        <v>517</v>
      </c>
      <c r="D3297" s="62" t="s">
        <v>12010</v>
      </c>
      <c r="E3297" s="64">
        <v>25.71</v>
      </c>
      <c r="F3297" s="62" t="s">
        <v>12011</v>
      </c>
    </row>
    <row r="3298" spans="1:6" ht="40.5" x14ac:dyDescent="0.25">
      <c r="A3298" s="62">
        <v>103490</v>
      </c>
      <c r="B3298" s="63" t="s">
        <v>15309</v>
      </c>
      <c r="C3298" s="62" t="s">
        <v>127</v>
      </c>
      <c r="D3298" s="62" t="s">
        <v>12010</v>
      </c>
      <c r="E3298" s="65">
        <v>3094.89</v>
      </c>
      <c r="F3298" s="62" t="s">
        <v>12011</v>
      </c>
    </row>
    <row r="3299" spans="1:6" ht="40.5" x14ac:dyDescent="0.25">
      <c r="A3299" s="62">
        <v>103491</v>
      </c>
      <c r="B3299" s="63" t="s">
        <v>15310</v>
      </c>
      <c r="C3299" s="62" t="s">
        <v>127</v>
      </c>
      <c r="D3299" s="62" t="s">
        <v>12010</v>
      </c>
      <c r="E3299" s="64">
        <v>718.95</v>
      </c>
      <c r="F3299" s="62" t="s">
        <v>12011</v>
      </c>
    </row>
    <row r="3300" spans="1:6" ht="54" x14ac:dyDescent="0.25">
      <c r="A3300" s="62">
        <v>96765</v>
      </c>
      <c r="B3300" s="63" t="s">
        <v>15311</v>
      </c>
      <c r="C3300" s="62" t="s">
        <v>517</v>
      </c>
      <c r="D3300" s="62" t="s">
        <v>12010</v>
      </c>
      <c r="E3300" s="65">
        <v>1599.86</v>
      </c>
      <c r="F3300" s="62" t="s">
        <v>12011</v>
      </c>
    </row>
    <row r="3301" spans="1:6" ht="27" x14ac:dyDescent="0.25">
      <c r="A3301" s="62">
        <v>101905</v>
      </c>
      <c r="B3301" s="63" t="s">
        <v>15312</v>
      </c>
      <c r="C3301" s="62" t="s">
        <v>517</v>
      </c>
      <c r="D3301" s="62" t="s">
        <v>12010</v>
      </c>
      <c r="E3301" s="64">
        <v>196.94</v>
      </c>
      <c r="F3301" s="62" t="s">
        <v>12011</v>
      </c>
    </row>
    <row r="3302" spans="1:6" ht="27" x14ac:dyDescent="0.25">
      <c r="A3302" s="62">
        <v>101906</v>
      </c>
      <c r="B3302" s="63" t="s">
        <v>15313</v>
      </c>
      <c r="C3302" s="62" t="s">
        <v>517</v>
      </c>
      <c r="D3302" s="62" t="s">
        <v>12010</v>
      </c>
      <c r="E3302" s="64">
        <v>568.20000000000005</v>
      </c>
      <c r="F3302" s="62" t="s">
        <v>12011</v>
      </c>
    </row>
    <row r="3303" spans="1:6" ht="27" x14ac:dyDescent="0.25">
      <c r="A3303" s="62">
        <v>101907</v>
      </c>
      <c r="B3303" s="63" t="s">
        <v>15314</v>
      </c>
      <c r="C3303" s="62" t="s">
        <v>517</v>
      </c>
      <c r="D3303" s="62" t="s">
        <v>12010</v>
      </c>
      <c r="E3303" s="64">
        <v>613.44000000000005</v>
      </c>
      <c r="F3303" s="62" t="s">
        <v>12011</v>
      </c>
    </row>
    <row r="3304" spans="1:6" ht="27" x14ac:dyDescent="0.25">
      <c r="A3304" s="62">
        <v>101908</v>
      </c>
      <c r="B3304" s="63" t="s">
        <v>15315</v>
      </c>
      <c r="C3304" s="62" t="s">
        <v>517</v>
      </c>
      <c r="D3304" s="62" t="s">
        <v>12010</v>
      </c>
      <c r="E3304" s="64">
        <v>191.28</v>
      </c>
      <c r="F3304" s="62" t="s">
        <v>12011</v>
      </c>
    </row>
    <row r="3305" spans="1:6" ht="27" x14ac:dyDescent="0.25">
      <c r="A3305" s="62">
        <v>101909</v>
      </c>
      <c r="B3305" s="63" t="s">
        <v>15316</v>
      </c>
      <c r="C3305" s="62" t="s">
        <v>517</v>
      </c>
      <c r="D3305" s="62" t="s">
        <v>12010</v>
      </c>
      <c r="E3305" s="64">
        <v>221.44</v>
      </c>
      <c r="F3305" s="62" t="s">
        <v>12011</v>
      </c>
    </row>
    <row r="3306" spans="1:6" ht="27" x14ac:dyDescent="0.25">
      <c r="A3306" s="62">
        <v>101910</v>
      </c>
      <c r="B3306" s="63" t="s">
        <v>15317</v>
      </c>
      <c r="C3306" s="62" t="s">
        <v>517</v>
      </c>
      <c r="D3306" s="62" t="s">
        <v>12010</v>
      </c>
      <c r="E3306" s="64">
        <v>259.13</v>
      </c>
      <c r="F3306" s="62" t="s">
        <v>12011</v>
      </c>
    </row>
    <row r="3307" spans="1:6" ht="27" x14ac:dyDescent="0.25">
      <c r="A3307" s="62">
        <v>101911</v>
      </c>
      <c r="B3307" s="63" t="s">
        <v>15318</v>
      </c>
      <c r="C3307" s="62" t="s">
        <v>517</v>
      </c>
      <c r="D3307" s="62" t="s">
        <v>12010</v>
      </c>
      <c r="E3307" s="64">
        <v>296.82</v>
      </c>
      <c r="F3307" s="62" t="s">
        <v>12011</v>
      </c>
    </row>
    <row r="3308" spans="1:6" ht="54" x14ac:dyDescent="0.25">
      <c r="A3308" s="62">
        <v>101912</v>
      </c>
      <c r="B3308" s="63" t="s">
        <v>15319</v>
      </c>
      <c r="C3308" s="62" t="s">
        <v>517</v>
      </c>
      <c r="D3308" s="62" t="s">
        <v>12010</v>
      </c>
      <c r="E3308" s="65">
        <v>1938.62</v>
      </c>
      <c r="F3308" s="62" t="s">
        <v>12011</v>
      </c>
    </row>
    <row r="3309" spans="1:6" ht="27" x14ac:dyDescent="0.25">
      <c r="A3309" s="62">
        <v>101913</v>
      </c>
      <c r="B3309" s="63" t="s">
        <v>15320</v>
      </c>
      <c r="C3309" s="62" t="s">
        <v>517</v>
      </c>
      <c r="D3309" s="62" t="s">
        <v>12010</v>
      </c>
      <c r="E3309" s="64">
        <v>538.88</v>
      </c>
      <c r="F3309" s="62" t="s">
        <v>12011</v>
      </c>
    </row>
    <row r="3310" spans="1:6" ht="27" x14ac:dyDescent="0.25">
      <c r="A3310" s="62">
        <v>101914</v>
      </c>
      <c r="B3310" s="63" t="s">
        <v>15321</v>
      </c>
      <c r="C3310" s="62" t="s">
        <v>517</v>
      </c>
      <c r="D3310" s="62" t="s">
        <v>12010</v>
      </c>
      <c r="E3310" s="64">
        <v>499.93</v>
      </c>
      <c r="F3310" s="62" t="s">
        <v>12011</v>
      </c>
    </row>
    <row r="3311" spans="1:6" ht="40.5" x14ac:dyDescent="0.25">
      <c r="A3311" s="62">
        <v>101915</v>
      </c>
      <c r="B3311" s="63" t="s">
        <v>15322</v>
      </c>
      <c r="C3311" s="62" t="s">
        <v>517</v>
      </c>
      <c r="D3311" s="62" t="s">
        <v>12010</v>
      </c>
      <c r="E3311" s="64">
        <v>340.44</v>
      </c>
      <c r="F3311" s="62" t="s">
        <v>12011</v>
      </c>
    </row>
    <row r="3312" spans="1:6" ht="27" x14ac:dyDescent="0.25">
      <c r="A3312" s="62">
        <v>101916</v>
      </c>
      <c r="B3312" s="63" t="s">
        <v>15323</v>
      </c>
      <c r="C3312" s="62" t="s">
        <v>517</v>
      </c>
      <c r="D3312" s="62" t="s">
        <v>12010</v>
      </c>
      <c r="E3312" s="65">
        <v>3458.29</v>
      </c>
      <c r="F3312" s="62" t="s">
        <v>12011</v>
      </c>
    </row>
    <row r="3313" spans="1:6" ht="27" x14ac:dyDescent="0.25">
      <c r="A3313" s="62">
        <v>101917</v>
      </c>
      <c r="B3313" s="63" t="s">
        <v>15324</v>
      </c>
      <c r="C3313" s="62" t="s">
        <v>517</v>
      </c>
      <c r="D3313" s="62" t="s">
        <v>12010</v>
      </c>
      <c r="E3313" s="64">
        <v>148.41</v>
      </c>
      <c r="F3313" s="62" t="s">
        <v>12011</v>
      </c>
    </row>
    <row r="3314" spans="1:6" ht="27" x14ac:dyDescent="0.25">
      <c r="A3314" s="62">
        <v>98261</v>
      </c>
      <c r="B3314" s="63" t="s">
        <v>15325</v>
      </c>
      <c r="C3314" s="62" t="s">
        <v>74</v>
      </c>
      <c r="D3314" s="62" t="s">
        <v>12010</v>
      </c>
      <c r="E3314" s="64">
        <v>4.2300000000000004</v>
      </c>
      <c r="F3314" s="62" t="s">
        <v>12011</v>
      </c>
    </row>
    <row r="3315" spans="1:6" ht="40.5" x14ac:dyDescent="0.25">
      <c r="A3315" s="62">
        <v>98262</v>
      </c>
      <c r="B3315" s="63" t="s">
        <v>15326</v>
      </c>
      <c r="C3315" s="62" t="s">
        <v>74</v>
      </c>
      <c r="D3315" s="62" t="s">
        <v>12010</v>
      </c>
      <c r="E3315" s="64">
        <v>5.15</v>
      </c>
      <c r="F3315" s="62" t="s">
        <v>12011</v>
      </c>
    </row>
    <row r="3316" spans="1:6" ht="40.5" x14ac:dyDescent="0.25">
      <c r="A3316" s="62">
        <v>98263</v>
      </c>
      <c r="B3316" s="63" t="s">
        <v>15327</v>
      </c>
      <c r="C3316" s="62" t="s">
        <v>74</v>
      </c>
      <c r="D3316" s="62" t="s">
        <v>12010</v>
      </c>
      <c r="E3316" s="64">
        <v>6.26</v>
      </c>
      <c r="F3316" s="62" t="s">
        <v>12011</v>
      </c>
    </row>
    <row r="3317" spans="1:6" ht="40.5" x14ac:dyDescent="0.25">
      <c r="A3317" s="62">
        <v>98264</v>
      </c>
      <c r="B3317" s="63" t="s">
        <v>15328</v>
      </c>
      <c r="C3317" s="62" t="s">
        <v>74</v>
      </c>
      <c r="D3317" s="62" t="s">
        <v>12010</v>
      </c>
      <c r="E3317" s="64">
        <v>7.12</v>
      </c>
      <c r="F3317" s="62" t="s">
        <v>12011</v>
      </c>
    </row>
    <row r="3318" spans="1:6" ht="40.5" x14ac:dyDescent="0.25">
      <c r="A3318" s="62">
        <v>98265</v>
      </c>
      <c r="B3318" s="63" t="s">
        <v>15329</v>
      </c>
      <c r="C3318" s="62" t="s">
        <v>74</v>
      </c>
      <c r="D3318" s="62" t="s">
        <v>12010</v>
      </c>
      <c r="E3318" s="64">
        <v>8.42</v>
      </c>
      <c r="F3318" s="62" t="s">
        <v>12011</v>
      </c>
    </row>
    <row r="3319" spans="1:6" ht="40.5" x14ac:dyDescent="0.25">
      <c r="A3319" s="62">
        <v>98266</v>
      </c>
      <c r="B3319" s="63" t="s">
        <v>15330</v>
      </c>
      <c r="C3319" s="62" t="s">
        <v>74</v>
      </c>
      <c r="D3319" s="62" t="s">
        <v>12010</v>
      </c>
      <c r="E3319" s="64">
        <v>9.19</v>
      </c>
      <c r="F3319" s="62" t="s">
        <v>12011</v>
      </c>
    </row>
    <row r="3320" spans="1:6" ht="27" x14ac:dyDescent="0.25">
      <c r="A3320" s="62">
        <v>98267</v>
      </c>
      <c r="B3320" s="63" t="s">
        <v>15331</v>
      </c>
      <c r="C3320" s="62" t="s">
        <v>74</v>
      </c>
      <c r="D3320" s="62" t="s">
        <v>12010</v>
      </c>
      <c r="E3320" s="64">
        <v>15.53</v>
      </c>
      <c r="F3320" s="62" t="s">
        <v>12011</v>
      </c>
    </row>
    <row r="3321" spans="1:6" ht="27" x14ac:dyDescent="0.25">
      <c r="A3321" s="62">
        <v>98268</v>
      </c>
      <c r="B3321" s="63" t="s">
        <v>15332</v>
      </c>
      <c r="C3321" s="62" t="s">
        <v>74</v>
      </c>
      <c r="D3321" s="62" t="s">
        <v>12010</v>
      </c>
      <c r="E3321" s="64">
        <v>26.22</v>
      </c>
      <c r="F3321" s="62" t="s">
        <v>12011</v>
      </c>
    </row>
    <row r="3322" spans="1:6" ht="27" x14ac:dyDescent="0.25">
      <c r="A3322" s="62">
        <v>98269</v>
      </c>
      <c r="B3322" s="63" t="s">
        <v>15333</v>
      </c>
      <c r="C3322" s="62" t="s">
        <v>74</v>
      </c>
      <c r="D3322" s="62" t="s">
        <v>12010</v>
      </c>
      <c r="E3322" s="64">
        <v>34.25</v>
      </c>
      <c r="F3322" s="62" t="s">
        <v>12011</v>
      </c>
    </row>
    <row r="3323" spans="1:6" ht="27" x14ac:dyDescent="0.25">
      <c r="A3323" s="62">
        <v>98270</v>
      </c>
      <c r="B3323" s="63" t="s">
        <v>15334</v>
      </c>
      <c r="C3323" s="62" t="s">
        <v>74</v>
      </c>
      <c r="D3323" s="62" t="s">
        <v>12010</v>
      </c>
      <c r="E3323" s="64">
        <v>56.83</v>
      </c>
      <c r="F3323" s="62" t="s">
        <v>12011</v>
      </c>
    </row>
    <row r="3324" spans="1:6" ht="27" x14ac:dyDescent="0.25">
      <c r="A3324" s="62">
        <v>98271</v>
      </c>
      <c r="B3324" s="63" t="s">
        <v>15335</v>
      </c>
      <c r="C3324" s="62" t="s">
        <v>74</v>
      </c>
      <c r="D3324" s="62" t="s">
        <v>12010</v>
      </c>
      <c r="E3324" s="64">
        <v>89.24</v>
      </c>
      <c r="F3324" s="62" t="s">
        <v>12011</v>
      </c>
    </row>
    <row r="3325" spans="1:6" ht="27" x14ac:dyDescent="0.25">
      <c r="A3325" s="62">
        <v>98272</v>
      </c>
      <c r="B3325" s="63" t="s">
        <v>15336</v>
      </c>
      <c r="C3325" s="62" t="s">
        <v>74</v>
      </c>
      <c r="D3325" s="62" t="s">
        <v>12010</v>
      </c>
      <c r="E3325" s="64">
        <v>211.89</v>
      </c>
      <c r="F3325" s="62" t="s">
        <v>12011</v>
      </c>
    </row>
    <row r="3326" spans="1:6" ht="27" x14ac:dyDescent="0.25">
      <c r="A3326" s="62">
        <v>98273</v>
      </c>
      <c r="B3326" s="63" t="s">
        <v>15337</v>
      </c>
      <c r="C3326" s="62" t="s">
        <v>74</v>
      </c>
      <c r="D3326" s="62" t="s">
        <v>12010</v>
      </c>
      <c r="E3326" s="64">
        <v>3.95</v>
      </c>
      <c r="F3326" s="62" t="s">
        <v>12011</v>
      </c>
    </row>
    <row r="3327" spans="1:6" ht="27" x14ac:dyDescent="0.25">
      <c r="A3327" s="62">
        <v>98274</v>
      </c>
      <c r="B3327" s="63" t="s">
        <v>15338</v>
      </c>
      <c r="C3327" s="62" t="s">
        <v>74</v>
      </c>
      <c r="D3327" s="62" t="s">
        <v>12010</v>
      </c>
      <c r="E3327" s="64">
        <v>5.26</v>
      </c>
      <c r="F3327" s="62" t="s">
        <v>12011</v>
      </c>
    </row>
    <row r="3328" spans="1:6" ht="27" x14ac:dyDescent="0.25">
      <c r="A3328" s="62">
        <v>98275</v>
      </c>
      <c r="B3328" s="63" t="s">
        <v>15339</v>
      </c>
      <c r="C3328" s="62" t="s">
        <v>74</v>
      </c>
      <c r="D3328" s="62" t="s">
        <v>12010</v>
      </c>
      <c r="E3328" s="64">
        <v>6.02</v>
      </c>
      <c r="F3328" s="62" t="s">
        <v>12011</v>
      </c>
    </row>
    <row r="3329" spans="1:6" ht="27" x14ac:dyDescent="0.25">
      <c r="A3329" s="62">
        <v>98276</v>
      </c>
      <c r="B3329" s="63" t="s">
        <v>15340</v>
      </c>
      <c r="C3329" s="62" t="s">
        <v>74</v>
      </c>
      <c r="D3329" s="62" t="s">
        <v>12010</v>
      </c>
      <c r="E3329" s="64">
        <v>12.36</v>
      </c>
      <c r="F3329" s="62" t="s">
        <v>12011</v>
      </c>
    </row>
    <row r="3330" spans="1:6" ht="27" x14ac:dyDescent="0.25">
      <c r="A3330" s="62">
        <v>98277</v>
      </c>
      <c r="B3330" s="63" t="s">
        <v>15341</v>
      </c>
      <c r="C3330" s="62" t="s">
        <v>74</v>
      </c>
      <c r="D3330" s="62" t="s">
        <v>12010</v>
      </c>
      <c r="E3330" s="64">
        <v>23.05</v>
      </c>
      <c r="F3330" s="62" t="s">
        <v>12011</v>
      </c>
    </row>
    <row r="3331" spans="1:6" ht="27" x14ac:dyDescent="0.25">
      <c r="A3331" s="62">
        <v>98278</v>
      </c>
      <c r="B3331" s="63" t="s">
        <v>15342</v>
      </c>
      <c r="C3331" s="62" t="s">
        <v>74</v>
      </c>
      <c r="D3331" s="62" t="s">
        <v>12010</v>
      </c>
      <c r="E3331" s="64">
        <v>31.09</v>
      </c>
      <c r="F3331" s="62" t="s">
        <v>12011</v>
      </c>
    </row>
    <row r="3332" spans="1:6" ht="27" x14ac:dyDescent="0.25">
      <c r="A3332" s="62">
        <v>98279</v>
      </c>
      <c r="B3332" s="63" t="s">
        <v>15343</v>
      </c>
      <c r="C3332" s="62" t="s">
        <v>74</v>
      </c>
      <c r="D3332" s="62" t="s">
        <v>12010</v>
      </c>
      <c r="E3332" s="64">
        <v>53.66</v>
      </c>
      <c r="F3332" s="62" t="s">
        <v>12011</v>
      </c>
    </row>
    <row r="3333" spans="1:6" ht="40.5" x14ac:dyDescent="0.25">
      <c r="A3333" s="62">
        <v>98280</v>
      </c>
      <c r="B3333" s="63" t="s">
        <v>15344</v>
      </c>
      <c r="C3333" s="62" t="s">
        <v>74</v>
      </c>
      <c r="D3333" s="62" t="s">
        <v>12010</v>
      </c>
      <c r="E3333" s="64">
        <v>8.2899999999999991</v>
      </c>
      <c r="F3333" s="62" t="s">
        <v>12011</v>
      </c>
    </row>
    <row r="3334" spans="1:6" ht="40.5" x14ac:dyDescent="0.25">
      <c r="A3334" s="62">
        <v>98281</v>
      </c>
      <c r="B3334" s="63" t="s">
        <v>15345</v>
      </c>
      <c r="C3334" s="62" t="s">
        <v>74</v>
      </c>
      <c r="D3334" s="62" t="s">
        <v>12010</v>
      </c>
      <c r="E3334" s="64">
        <v>9.2100000000000009</v>
      </c>
      <c r="F3334" s="62" t="s">
        <v>12011</v>
      </c>
    </row>
    <row r="3335" spans="1:6" ht="40.5" x14ac:dyDescent="0.25">
      <c r="A3335" s="62">
        <v>98282</v>
      </c>
      <c r="B3335" s="63" t="s">
        <v>15346</v>
      </c>
      <c r="C3335" s="62" t="s">
        <v>74</v>
      </c>
      <c r="D3335" s="62" t="s">
        <v>12010</v>
      </c>
      <c r="E3335" s="64">
        <v>10.32</v>
      </c>
      <c r="F3335" s="62" t="s">
        <v>12011</v>
      </c>
    </row>
    <row r="3336" spans="1:6" ht="40.5" x14ac:dyDescent="0.25">
      <c r="A3336" s="62">
        <v>98283</v>
      </c>
      <c r="B3336" s="63" t="s">
        <v>15347</v>
      </c>
      <c r="C3336" s="62" t="s">
        <v>74</v>
      </c>
      <c r="D3336" s="62" t="s">
        <v>12010</v>
      </c>
      <c r="E3336" s="64">
        <v>11.18</v>
      </c>
      <c r="F3336" s="62" t="s">
        <v>12011</v>
      </c>
    </row>
    <row r="3337" spans="1:6" ht="40.5" x14ac:dyDescent="0.25">
      <c r="A3337" s="62">
        <v>98284</v>
      </c>
      <c r="B3337" s="63" t="s">
        <v>15348</v>
      </c>
      <c r="C3337" s="62" t="s">
        <v>74</v>
      </c>
      <c r="D3337" s="62" t="s">
        <v>12010</v>
      </c>
      <c r="E3337" s="64">
        <v>12.48</v>
      </c>
      <c r="F3337" s="62" t="s">
        <v>12011</v>
      </c>
    </row>
    <row r="3338" spans="1:6" ht="40.5" x14ac:dyDescent="0.25">
      <c r="A3338" s="62">
        <v>98285</v>
      </c>
      <c r="B3338" s="63" t="s">
        <v>15349</v>
      </c>
      <c r="C3338" s="62" t="s">
        <v>74</v>
      </c>
      <c r="D3338" s="62" t="s">
        <v>12010</v>
      </c>
      <c r="E3338" s="64">
        <v>13.25</v>
      </c>
      <c r="F3338" s="62" t="s">
        <v>12011</v>
      </c>
    </row>
    <row r="3339" spans="1:6" ht="40.5" x14ac:dyDescent="0.25">
      <c r="A3339" s="62">
        <v>98286</v>
      </c>
      <c r="B3339" s="63" t="s">
        <v>15350</v>
      </c>
      <c r="C3339" s="62" t="s">
        <v>74</v>
      </c>
      <c r="D3339" s="62" t="s">
        <v>12010</v>
      </c>
      <c r="E3339" s="64">
        <v>19.61</v>
      </c>
      <c r="F3339" s="62" t="s">
        <v>12011</v>
      </c>
    </row>
    <row r="3340" spans="1:6" ht="40.5" x14ac:dyDescent="0.25">
      <c r="A3340" s="62">
        <v>98287</v>
      </c>
      <c r="B3340" s="63" t="s">
        <v>15351</v>
      </c>
      <c r="C3340" s="62" t="s">
        <v>74</v>
      </c>
      <c r="D3340" s="62" t="s">
        <v>12010</v>
      </c>
      <c r="E3340" s="64">
        <v>1.79</v>
      </c>
      <c r="F3340" s="62" t="s">
        <v>12011</v>
      </c>
    </row>
    <row r="3341" spans="1:6" ht="40.5" x14ac:dyDescent="0.25">
      <c r="A3341" s="62">
        <v>98288</v>
      </c>
      <c r="B3341" s="63" t="s">
        <v>15352</v>
      </c>
      <c r="C3341" s="62" t="s">
        <v>74</v>
      </c>
      <c r="D3341" s="62" t="s">
        <v>12010</v>
      </c>
      <c r="E3341" s="64">
        <v>2.7</v>
      </c>
      <c r="F3341" s="62" t="s">
        <v>12011</v>
      </c>
    </row>
    <row r="3342" spans="1:6" ht="40.5" x14ac:dyDescent="0.25">
      <c r="A3342" s="62">
        <v>98289</v>
      </c>
      <c r="B3342" s="63" t="s">
        <v>15353</v>
      </c>
      <c r="C3342" s="62" t="s">
        <v>74</v>
      </c>
      <c r="D3342" s="62" t="s">
        <v>12010</v>
      </c>
      <c r="E3342" s="64">
        <v>3.81</v>
      </c>
      <c r="F3342" s="62" t="s">
        <v>12011</v>
      </c>
    </row>
    <row r="3343" spans="1:6" ht="40.5" x14ac:dyDescent="0.25">
      <c r="A3343" s="62">
        <v>98290</v>
      </c>
      <c r="B3343" s="63" t="s">
        <v>15354</v>
      </c>
      <c r="C3343" s="62" t="s">
        <v>74</v>
      </c>
      <c r="D3343" s="62" t="s">
        <v>12010</v>
      </c>
      <c r="E3343" s="64">
        <v>4.67</v>
      </c>
      <c r="F3343" s="62" t="s">
        <v>12011</v>
      </c>
    </row>
    <row r="3344" spans="1:6" ht="40.5" x14ac:dyDescent="0.25">
      <c r="A3344" s="62">
        <v>98291</v>
      </c>
      <c r="B3344" s="63" t="s">
        <v>15355</v>
      </c>
      <c r="C3344" s="62" t="s">
        <v>74</v>
      </c>
      <c r="D3344" s="62" t="s">
        <v>12010</v>
      </c>
      <c r="E3344" s="64">
        <v>5.98</v>
      </c>
      <c r="F3344" s="62" t="s">
        <v>12011</v>
      </c>
    </row>
    <row r="3345" spans="1:6" ht="40.5" x14ac:dyDescent="0.25">
      <c r="A3345" s="62">
        <v>98292</v>
      </c>
      <c r="B3345" s="63" t="s">
        <v>15356</v>
      </c>
      <c r="C3345" s="62" t="s">
        <v>74</v>
      </c>
      <c r="D3345" s="62" t="s">
        <v>12010</v>
      </c>
      <c r="E3345" s="64">
        <v>6.74</v>
      </c>
      <c r="F3345" s="62" t="s">
        <v>12011</v>
      </c>
    </row>
    <row r="3346" spans="1:6" ht="40.5" x14ac:dyDescent="0.25">
      <c r="A3346" s="62">
        <v>98293</v>
      </c>
      <c r="B3346" s="63" t="s">
        <v>15357</v>
      </c>
      <c r="C3346" s="62" t="s">
        <v>74</v>
      </c>
      <c r="D3346" s="62" t="s">
        <v>12010</v>
      </c>
      <c r="E3346" s="64">
        <v>13.09</v>
      </c>
      <c r="F3346" s="62" t="s">
        <v>12011</v>
      </c>
    </row>
    <row r="3347" spans="1:6" ht="27" x14ac:dyDescent="0.25">
      <c r="A3347" s="62">
        <v>98400</v>
      </c>
      <c r="B3347" s="63" t="s">
        <v>15358</v>
      </c>
      <c r="C3347" s="62" t="s">
        <v>74</v>
      </c>
      <c r="D3347" s="62" t="s">
        <v>12010</v>
      </c>
      <c r="E3347" s="64">
        <v>18.72</v>
      </c>
      <c r="F3347" s="62" t="s">
        <v>12011</v>
      </c>
    </row>
    <row r="3348" spans="1:6" ht="27" x14ac:dyDescent="0.25">
      <c r="A3348" s="62">
        <v>98401</v>
      </c>
      <c r="B3348" s="63" t="s">
        <v>15359</v>
      </c>
      <c r="C3348" s="62" t="s">
        <v>74</v>
      </c>
      <c r="D3348" s="62" t="s">
        <v>12010</v>
      </c>
      <c r="E3348" s="64">
        <v>29.67</v>
      </c>
      <c r="F3348" s="62" t="s">
        <v>12011</v>
      </c>
    </row>
    <row r="3349" spans="1:6" ht="27" x14ac:dyDescent="0.25">
      <c r="A3349" s="62">
        <v>98402</v>
      </c>
      <c r="B3349" s="63" t="s">
        <v>15360</v>
      </c>
      <c r="C3349" s="62" t="s">
        <v>74</v>
      </c>
      <c r="D3349" s="62" t="s">
        <v>12010</v>
      </c>
      <c r="E3349" s="64">
        <v>38.83</v>
      </c>
      <c r="F3349" s="62" t="s">
        <v>12011</v>
      </c>
    </row>
    <row r="3350" spans="1:6" ht="27" x14ac:dyDescent="0.25">
      <c r="A3350" s="62">
        <v>100556</v>
      </c>
      <c r="B3350" s="63" t="s">
        <v>15361</v>
      </c>
      <c r="C3350" s="62" t="s">
        <v>517</v>
      </c>
      <c r="D3350" s="62" t="s">
        <v>12010</v>
      </c>
      <c r="E3350" s="64">
        <v>47.48</v>
      </c>
      <c r="F3350" s="62" t="s">
        <v>12011</v>
      </c>
    </row>
    <row r="3351" spans="1:6" ht="27" x14ac:dyDescent="0.25">
      <c r="A3351" s="62">
        <v>100557</v>
      </c>
      <c r="B3351" s="63" t="s">
        <v>15362</v>
      </c>
      <c r="C3351" s="62" t="s">
        <v>517</v>
      </c>
      <c r="D3351" s="62" t="s">
        <v>12010</v>
      </c>
      <c r="E3351" s="64">
        <v>602.14</v>
      </c>
      <c r="F3351" s="62" t="s">
        <v>12011</v>
      </c>
    </row>
    <row r="3352" spans="1:6" ht="40.5" x14ac:dyDescent="0.25">
      <c r="A3352" s="62">
        <v>100560</v>
      </c>
      <c r="B3352" s="63" t="s">
        <v>15363</v>
      </c>
      <c r="C3352" s="62" t="s">
        <v>517</v>
      </c>
      <c r="D3352" s="62" t="s">
        <v>12010</v>
      </c>
      <c r="E3352" s="64">
        <v>128.26</v>
      </c>
      <c r="F3352" s="62" t="s">
        <v>12011</v>
      </c>
    </row>
    <row r="3353" spans="1:6" ht="40.5" x14ac:dyDescent="0.25">
      <c r="A3353" s="62">
        <v>100561</v>
      </c>
      <c r="B3353" s="63" t="s">
        <v>15364</v>
      </c>
      <c r="C3353" s="62" t="s">
        <v>517</v>
      </c>
      <c r="D3353" s="62" t="s">
        <v>12010</v>
      </c>
      <c r="E3353" s="64">
        <v>234.87</v>
      </c>
      <c r="F3353" s="62" t="s">
        <v>12011</v>
      </c>
    </row>
    <row r="3354" spans="1:6" ht="40.5" x14ac:dyDescent="0.25">
      <c r="A3354" s="62">
        <v>100562</v>
      </c>
      <c r="B3354" s="63" t="s">
        <v>15365</v>
      </c>
      <c r="C3354" s="62" t="s">
        <v>517</v>
      </c>
      <c r="D3354" s="62" t="s">
        <v>12010</v>
      </c>
      <c r="E3354" s="64">
        <v>363.25</v>
      </c>
      <c r="F3354" s="62" t="s">
        <v>12011</v>
      </c>
    </row>
    <row r="3355" spans="1:6" ht="40.5" x14ac:dyDescent="0.25">
      <c r="A3355" s="62">
        <v>100563</v>
      </c>
      <c r="B3355" s="63" t="s">
        <v>15366</v>
      </c>
      <c r="C3355" s="62" t="s">
        <v>517</v>
      </c>
      <c r="D3355" s="62" t="s">
        <v>12010</v>
      </c>
      <c r="E3355" s="64">
        <v>523.08000000000004</v>
      </c>
      <c r="F3355" s="62" t="s">
        <v>12011</v>
      </c>
    </row>
    <row r="3356" spans="1:6" ht="40.5" x14ac:dyDescent="0.25">
      <c r="A3356" s="62">
        <v>101795</v>
      </c>
      <c r="B3356" s="63" t="s">
        <v>15367</v>
      </c>
      <c r="C3356" s="62" t="s">
        <v>517</v>
      </c>
      <c r="D3356" s="62" t="s">
        <v>12010</v>
      </c>
      <c r="E3356" s="64">
        <v>526.84</v>
      </c>
      <c r="F3356" s="62" t="s">
        <v>12011</v>
      </c>
    </row>
    <row r="3357" spans="1:6" ht="40.5" x14ac:dyDescent="0.25">
      <c r="A3357" s="62">
        <v>101798</v>
      </c>
      <c r="B3357" s="63" t="s">
        <v>15368</v>
      </c>
      <c r="C3357" s="62" t="s">
        <v>517</v>
      </c>
      <c r="D3357" s="62" t="s">
        <v>12010</v>
      </c>
      <c r="E3357" s="64">
        <v>328.85</v>
      </c>
      <c r="F3357" s="62" t="s">
        <v>12011</v>
      </c>
    </row>
    <row r="3358" spans="1:6" ht="40.5" x14ac:dyDescent="0.25">
      <c r="A3358" s="62">
        <v>101799</v>
      </c>
      <c r="B3358" s="63" t="s">
        <v>15369</v>
      </c>
      <c r="C3358" s="62" t="s">
        <v>517</v>
      </c>
      <c r="D3358" s="62" t="s">
        <v>12010</v>
      </c>
      <c r="E3358" s="64">
        <v>792.26</v>
      </c>
      <c r="F3358" s="62" t="s">
        <v>12011</v>
      </c>
    </row>
    <row r="3359" spans="1:6" x14ac:dyDescent="0.25">
      <c r="A3359" s="62">
        <v>98397</v>
      </c>
      <c r="B3359" s="63" t="s">
        <v>15370</v>
      </c>
      <c r="C3359" s="62" t="s">
        <v>238</v>
      </c>
      <c r="D3359" s="62" t="s">
        <v>12010</v>
      </c>
      <c r="E3359" s="64">
        <v>12.78</v>
      </c>
      <c r="F3359" s="62" t="s">
        <v>12011</v>
      </c>
    </row>
    <row r="3360" spans="1:6" ht="27" x14ac:dyDescent="0.25">
      <c r="A3360" s="62">
        <v>103244</v>
      </c>
      <c r="B3360" s="63" t="s">
        <v>15371</v>
      </c>
      <c r="C3360" s="62" t="s">
        <v>517</v>
      </c>
      <c r="D3360" s="62" t="s">
        <v>12010</v>
      </c>
      <c r="E3360" s="65">
        <v>1995.05</v>
      </c>
      <c r="F3360" s="62" t="s">
        <v>12011</v>
      </c>
    </row>
    <row r="3361" spans="1:6" ht="27" x14ac:dyDescent="0.25">
      <c r="A3361" s="62">
        <v>103245</v>
      </c>
      <c r="B3361" s="63" t="s">
        <v>15372</v>
      </c>
      <c r="C3361" s="62" t="s">
        <v>517</v>
      </c>
      <c r="D3361" s="62" t="s">
        <v>12010</v>
      </c>
      <c r="E3361" s="65">
        <v>1582.92</v>
      </c>
      <c r="F3361" s="62" t="s">
        <v>12011</v>
      </c>
    </row>
    <row r="3362" spans="1:6" ht="27" x14ac:dyDescent="0.25">
      <c r="A3362" s="62">
        <v>103246</v>
      </c>
      <c r="B3362" s="63" t="s">
        <v>15373</v>
      </c>
      <c r="C3362" s="62" t="s">
        <v>517</v>
      </c>
      <c r="D3362" s="62" t="s">
        <v>12010</v>
      </c>
      <c r="E3362" s="65">
        <v>1722.3</v>
      </c>
      <c r="F3362" s="62" t="s">
        <v>12011</v>
      </c>
    </row>
    <row r="3363" spans="1:6" ht="27" x14ac:dyDescent="0.25">
      <c r="A3363" s="62">
        <v>103247</v>
      </c>
      <c r="B3363" s="63" t="s">
        <v>15374</v>
      </c>
      <c r="C3363" s="62" t="s">
        <v>517</v>
      </c>
      <c r="D3363" s="62" t="s">
        <v>12010</v>
      </c>
      <c r="E3363" s="65">
        <v>2209.41</v>
      </c>
      <c r="F3363" s="62" t="s">
        <v>12011</v>
      </c>
    </row>
    <row r="3364" spans="1:6" ht="27" x14ac:dyDescent="0.25">
      <c r="A3364" s="62">
        <v>103248</v>
      </c>
      <c r="B3364" s="63" t="s">
        <v>15375</v>
      </c>
      <c r="C3364" s="62" t="s">
        <v>517</v>
      </c>
      <c r="D3364" s="62" t="s">
        <v>12010</v>
      </c>
      <c r="E3364" s="65">
        <v>1813.56</v>
      </c>
      <c r="F3364" s="62" t="s">
        <v>12011</v>
      </c>
    </row>
    <row r="3365" spans="1:6" ht="40.5" x14ac:dyDescent="0.25">
      <c r="A3365" s="62">
        <v>103249</v>
      </c>
      <c r="B3365" s="63" t="s">
        <v>15376</v>
      </c>
      <c r="C3365" s="62" t="s">
        <v>517</v>
      </c>
      <c r="D3365" s="62" t="s">
        <v>12010</v>
      </c>
      <c r="E3365" s="65">
        <v>1945.09</v>
      </c>
      <c r="F3365" s="62" t="s">
        <v>12011</v>
      </c>
    </row>
    <row r="3366" spans="1:6" ht="27" x14ac:dyDescent="0.25">
      <c r="A3366" s="62">
        <v>103250</v>
      </c>
      <c r="B3366" s="63" t="s">
        <v>15377</v>
      </c>
      <c r="C3366" s="62" t="s">
        <v>517</v>
      </c>
      <c r="D3366" s="62" t="s">
        <v>12010</v>
      </c>
      <c r="E3366" s="65">
        <v>3190.97</v>
      </c>
      <c r="F3366" s="62" t="s">
        <v>12011</v>
      </c>
    </row>
    <row r="3367" spans="1:6" ht="27" x14ac:dyDescent="0.25">
      <c r="A3367" s="62">
        <v>103251</v>
      </c>
      <c r="B3367" s="63" t="s">
        <v>15378</v>
      </c>
      <c r="C3367" s="62" t="s">
        <v>517</v>
      </c>
      <c r="D3367" s="62" t="s">
        <v>12010</v>
      </c>
      <c r="E3367" s="65">
        <v>2529.8200000000002</v>
      </c>
      <c r="F3367" s="62" t="s">
        <v>12011</v>
      </c>
    </row>
    <row r="3368" spans="1:6" ht="40.5" x14ac:dyDescent="0.25">
      <c r="A3368" s="62">
        <v>103252</v>
      </c>
      <c r="B3368" s="63" t="s">
        <v>15379</v>
      </c>
      <c r="C3368" s="62" t="s">
        <v>517</v>
      </c>
      <c r="D3368" s="62" t="s">
        <v>12010</v>
      </c>
      <c r="E3368" s="65">
        <v>2796.45</v>
      </c>
      <c r="F3368" s="62" t="s">
        <v>12011</v>
      </c>
    </row>
    <row r="3369" spans="1:6" ht="27" x14ac:dyDescent="0.25">
      <c r="A3369" s="62">
        <v>103253</v>
      </c>
      <c r="B3369" s="63" t="s">
        <v>15380</v>
      </c>
      <c r="C3369" s="62" t="s">
        <v>517</v>
      </c>
      <c r="D3369" s="62" t="s">
        <v>12010</v>
      </c>
      <c r="E3369" s="65">
        <v>4334.1400000000003</v>
      </c>
      <c r="F3369" s="62" t="s">
        <v>12011</v>
      </c>
    </row>
    <row r="3370" spans="1:6" ht="27" x14ac:dyDescent="0.25">
      <c r="A3370" s="62">
        <v>103254</v>
      </c>
      <c r="B3370" s="63" t="s">
        <v>15381</v>
      </c>
      <c r="C3370" s="62" t="s">
        <v>517</v>
      </c>
      <c r="D3370" s="62" t="s">
        <v>12010</v>
      </c>
      <c r="E3370" s="65">
        <v>3253.24</v>
      </c>
      <c r="F3370" s="62" t="s">
        <v>12011</v>
      </c>
    </row>
    <row r="3371" spans="1:6" ht="40.5" x14ac:dyDescent="0.25">
      <c r="A3371" s="62">
        <v>103255</v>
      </c>
      <c r="B3371" s="63" t="s">
        <v>15382</v>
      </c>
      <c r="C3371" s="62" t="s">
        <v>517</v>
      </c>
      <c r="D3371" s="62" t="s">
        <v>12010</v>
      </c>
      <c r="E3371" s="65">
        <v>3634.61</v>
      </c>
      <c r="F3371" s="62" t="s">
        <v>12011</v>
      </c>
    </row>
    <row r="3372" spans="1:6" ht="27" x14ac:dyDescent="0.25">
      <c r="A3372" s="62">
        <v>103256</v>
      </c>
      <c r="B3372" s="63" t="s">
        <v>15383</v>
      </c>
      <c r="C3372" s="62" t="s">
        <v>517</v>
      </c>
      <c r="D3372" s="62" t="s">
        <v>12010</v>
      </c>
      <c r="E3372" s="65">
        <v>8020.2</v>
      </c>
      <c r="F3372" s="62" t="s">
        <v>12011</v>
      </c>
    </row>
    <row r="3373" spans="1:6" ht="27" x14ac:dyDescent="0.25">
      <c r="A3373" s="62">
        <v>103257</v>
      </c>
      <c r="B3373" s="63" t="s">
        <v>15384</v>
      </c>
      <c r="C3373" s="62" t="s">
        <v>517</v>
      </c>
      <c r="D3373" s="62" t="s">
        <v>12010</v>
      </c>
      <c r="E3373" s="65">
        <v>4606.42</v>
      </c>
      <c r="F3373" s="62" t="s">
        <v>12011</v>
      </c>
    </row>
    <row r="3374" spans="1:6" ht="27" x14ac:dyDescent="0.25">
      <c r="A3374" s="62">
        <v>103258</v>
      </c>
      <c r="B3374" s="63" t="s">
        <v>15385</v>
      </c>
      <c r="C3374" s="62" t="s">
        <v>517</v>
      </c>
      <c r="D3374" s="62" t="s">
        <v>12010</v>
      </c>
      <c r="E3374" s="65">
        <v>8960.31</v>
      </c>
      <c r="F3374" s="62" t="s">
        <v>12011</v>
      </c>
    </row>
    <row r="3375" spans="1:6" ht="27" x14ac:dyDescent="0.25">
      <c r="A3375" s="62">
        <v>103259</v>
      </c>
      <c r="B3375" s="63" t="s">
        <v>15386</v>
      </c>
      <c r="C3375" s="62" t="s">
        <v>517</v>
      </c>
      <c r="D3375" s="62" t="s">
        <v>12010</v>
      </c>
      <c r="E3375" s="65">
        <v>4856.3500000000004</v>
      </c>
      <c r="F3375" s="62" t="s">
        <v>12011</v>
      </c>
    </row>
    <row r="3376" spans="1:6" ht="27" x14ac:dyDescent="0.25">
      <c r="A3376" s="62">
        <v>103260</v>
      </c>
      <c r="B3376" s="63" t="s">
        <v>15387</v>
      </c>
      <c r="C3376" s="62" t="s">
        <v>517</v>
      </c>
      <c r="D3376" s="62" t="s">
        <v>12010</v>
      </c>
      <c r="E3376" s="65">
        <v>4986.95</v>
      </c>
      <c r="F3376" s="62" t="s">
        <v>12011</v>
      </c>
    </row>
    <row r="3377" spans="1:6" ht="27" x14ac:dyDescent="0.25">
      <c r="A3377" s="62">
        <v>103261</v>
      </c>
      <c r="B3377" s="63" t="s">
        <v>15388</v>
      </c>
      <c r="C3377" s="62" t="s">
        <v>517</v>
      </c>
      <c r="D3377" s="62" t="s">
        <v>12010</v>
      </c>
      <c r="E3377" s="65">
        <v>10104.15</v>
      </c>
      <c r="F3377" s="62" t="s">
        <v>12011</v>
      </c>
    </row>
    <row r="3378" spans="1:6" ht="27" x14ac:dyDescent="0.25">
      <c r="A3378" s="62">
        <v>103262</v>
      </c>
      <c r="B3378" s="63" t="s">
        <v>15389</v>
      </c>
      <c r="C3378" s="62" t="s">
        <v>517</v>
      </c>
      <c r="D3378" s="62" t="s">
        <v>12010</v>
      </c>
      <c r="E3378" s="65">
        <v>6364.88</v>
      </c>
      <c r="F3378" s="62" t="s">
        <v>12011</v>
      </c>
    </row>
    <row r="3379" spans="1:6" ht="27" x14ac:dyDescent="0.25">
      <c r="A3379" s="62">
        <v>103263</v>
      </c>
      <c r="B3379" s="63" t="s">
        <v>15390</v>
      </c>
      <c r="C3379" s="62" t="s">
        <v>517</v>
      </c>
      <c r="D3379" s="62" t="s">
        <v>12010</v>
      </c>
      <c r="E3379" s="65">
        <v>13987.46</v>
      </c>
      <c r="F3379" s="62" t="s">
        <v>12011</v>
      </c>
    </row>
    <row r="3380" spans="1:6" ht="27" x14ac:dyDescent="0.25">
      <c r="A3380" s="62">
        <v>103264</v>
      </c>
      <c r="B3380" s="63" t="s">
        <v>15391</v>
      </c>
      <c r="C3380" s="62" t="s">
        <v>517</v>
      </c>
      <c r="D3380" s="62" t="s">
        <v>12010</v>
      </c>
      <c r="E3380" s="65">
        <v>7865.2</v>
      </c>
      <c r="F3380" s="62" t="s">
        <v>12011</v>
      </c>
    </row>
    <row r="3381" spans="1:6" ht="40.5" x14ac:dyDescent="0.25">
      <c r="A3381" s="62">
        <v>103265</v>
      </c>
      <c r="B3381" s="63" t="s">
        <v>15392</v>
      </c>
      <c r="C3381" s="62" t="s">
        <v>517</v>
      </c>
      <c r="D3381" s="62" t="s">
        <v>12010</v>
      </c>
      <c r="E3381" s="65">
        <v>16853.16</v>
      </c>
      <c r="F3381" s="62" t="s">
        <v>12011</v>
      </c>
    </row>
    <row r="3382" spans="1:6" ht="27" x14ac:dyDescent="0.25">
      <c r="A3382" s="62">
        <v>103266</v>
      </c>
      <c r="B3382" s="63" t="s">
        <v>15393</v>
      </c>
      <c r="C3382" s="62" t="s">
        <v>517</v>
      </c>
      <c r="D3382" s="62" t="s">
        <v>12010</v>
      </c>
      <c r="E3382" s="65">
        <v>8778.43</v>
      </c>
      <c r="F3382" s="62" t="s">
        <v>12011</v>
      </c>
    </row>
    <row r="3383" spans="1:6" ht="27" x14ac:dyDescent="0.25">
      <c r="A3383" s="62">
        <v>103267</v>
      </c>
      <c r="B3383" s="63" t="s">
        <v>15394</v>
      </c>
      <c r="C3383" s="62" t="s">
        <v>517</v>
      </c>
      <c r="D3383" s="62" t="s">
        <v>12010</v>
      </c>
      <c r="E3383" s="65">
        <v>5034.68</v>
      </c>
      <c r="F3383" s="62" t="s">
        <v>12011</v>
      </c>
    </row>
    <row r="3384" spans="1:6" ht="27" x14ac:dyDescent="0.25">
      <c r="A3384" s="62">
        <v>103268</v>
      </c>
      <c r="B3384" s="63" t="s">
        <v>15395</v>
      </c>
      <c r="C3384" s="62" t="s">
        <v>517</v>
      </c>
      <c r="D3384" s="62" t="s">
        <v>12010</v>
      </c>
      <c r="E3384" s="65">
        <v>5964.89</v>
      </c>
      <c r="F3384" s="62" t="s">
        <v>12011</v>
      </c>
    </row>
    <row r="3385" spans="1:6" ht="27" x14ac:dyDescent="0.25">
      <c r="A3385" s="62">
        <v>103269</v>
      </c>
      <c r="B3385" s="63" t="s">
        <v>15396</v>
      </c>
      <c r="C3385" s="62" t="s">
        <v>517</v>
      </c>
      <c r="D3385" s="62" t="s">
        <v>12010</v>
      </c>
      <c r="E3385" s="65">
        <v>6175.6</v>
      </c>
      <c r="F3385" s="62" t="s">
        <v>12011</v>
      </c>
    </row>
    <row r="3386" spans="1:6" ht="27" x14ac:dyDescent="0.25">
      <c r="A3386" s="62">
        <v>103270</v>
      </c>
      <c r="B3386" s="63" t="s">
        <v>15397</v>
      </c>
      <c r="C3386" s="62" t="s">
        <v>517</v>
      </c>
      <c r="D3386" s="62" t="s">
        <v>12010</v>
      </c>
      <c r="E3386" s="65">
        <v>6407.98</v>
      </c>
      <c r="F3386" s="62" t="s">
        <v>12011</v>
      </c>
    </row>
    <row r="3387" spans="1:6" ht="27" x14ac:dyDescent="0.25">
      <c r="A3387" s="62">
        <v>103271</v>
      </c>
      <c r="B3387" s="63" t="s">
        <v>15398</v>
      </c>
      <c r="C3387" s="62" t="s">
        <v>517</v>
      </c>
      <c r="D3387" s="62" t="s">
        <v>12010</v>
      </c>
      <c r="E3387" s="65">
        <v>9058.6</v>
      </c>
      <c r="F3387" s="62" t="s">
        <v>12011</v>
      </c>
    </row>
    <row r="3388" spans="1:6" ht="27" x14ac:dyDescent="0.25">
      <c r="A3388" s="62">
        <v>103272</v>
      </c>
      <c r="B3388" s="63" t="s">
        <v>15399</v>
      </c>
      <c r="C3388" s="62" t="s">
        <v>517</v>
      </c>
      <c r="D3388" s="62" t="s">
        <v>12010</v>
      </c>
      <c r="E3388" s="65">
        <v>9354.11</v>
      </c>
      <c r="F3388" s="62" t="s">
        <v>12011</v>
      </c>
    </row>
    <row r="3389" spans="1:6" ht="27" x14ac:dyDescent="0.25">
      <c r="A3389" s="62">
        <v>103273</v>
      </c>
      <c r="B3389" s="63" t="s">
        <v>15400</v>
      </c>
      <c r="C3389" s="62" t="s">
        <v>517</v>
      </c>
      <c r="D3389" s="62" t="s">
        <v>12010</v>
      </c>
      <c r="E3389" s="65">
        <v>9602.75</v>
      </c>
      <c r="F3389" s="62" t="s">
        <v>12011</v>
      </c>
    </row>
    <row r="3390" spans="1:6" ht="27" x14ac:dyDescent="0.25">
      <c r="A3390" s="62">
        <v>103274</v>
      </c>
      <c r="B3390" s="63" t="s">
        <v>15401</v>
      </c>
      <c r="C3390" s="62" t="s">
        <v>517</v>
      </c>
      <c r="D3390" s="62" t="s">
        <v>12010</v>
      </c>
      <c r="E3390" s="65">
        <v>10992.57</v>
      </c>
      <c r="F3390" s="62" t="s">
        <v>12011</v>
      </c>
    </row>
    <row r="3391" spans="1:6" ht="27" x14ac:dyDescent="0.25">
      <c r="A3391" s="62">
        <v>103275</v>
      </c>
      <c r="B3391" s="63" t="s">
        <v>15402</v>
      </c>
      <c r="C3391" s="62" t="s">
        <v>517</v>
      </c>
      <c r="D3391" s="62" t="s">
        <v>12010</v>
      </c>
      <c r="E3391" s="65">
        <v>10935.83</v>
      </c>
      <c r="F3391" s="62" t="s">
        <v>12011</v>
      </c>
    </row>
    <row r="3392" spans="1:6" ht="27" x14ac:dyDescent="0.25">
      <c r="A3392" s="62">
        <v>103276</v>
      </c>
      <c r="B3392" s="63" t="s">
        <v>15403</v>
      </c>
      <c r="C3392" s="62" t="s">
        <v>517</v>
      </c>
      <c r="D3392" s="62" t="s">
        <v>12010</v>
      </c>
      <c r="E3392" s="65">
        <v>11473.36</v>
      </c>
      <c r="F3392" s="62" t="s">
        <v>12011</v>
      </c>
    </row>
    <row r="3393" spans="1:6" ht="27" x14ac:dyDescent="0.25">
      <c r="A3393" s="62">
        <v>103277</v>
      </c>
      <c r="B3393" s="63" t="s">
        <v>15404</v>
      </c>
      <c r="C3393" s="62" t="s">
        <v>517</v>
      </c>
      <c r="D3393" s="62" t="s">
        <v>12010</v>
      </c>
      <c r="E3393" s="65">
        <v>21143.279999999999</v>
      </c>
      <c r="F3393" s="62" t="s">
        <v>12011</v>
      </c>
    </row>
    <row r="3394" spans="1:6" ht="27" x14ac:dyDescent="0.25">
      <c r="A3394" s="62">
        <v>103278</v>
      </c>
      <c r="B3394" s="63" t="s">
        <v>15405</v>
      </c>
      <c r="C3394" s="62" t="s">
        <v>517</v>
      </c>
      <c r="D3394" s="62" t="s">
        <v>12010</v>
      </c>
      <c r="E3394" s="65">
        <v>27050.799999999999</v>
      </c>
      <c r="F3394" s="62" t="s">
        <v>12011</v>
      </c>
    </row>
    <row r="3395" spans="1:6" ht="27" x14ac:dyDescent="0.25">
      <c r="A3395" s="62">
        <v>103288</v>
      </c>
      <c r="B3395" s="63" t="s">
        <v>15406</v>
      </c>
      <c r="C3395" s="62" t="s">
        <v>517</v>
      </c>
      <c r="D3395" s="62" t="s">
        <v>12010</v>
      </c>
      <c r="E3395" s="64">
        <v>18.41</v>
      </c>
      <c r="F3395" s="62" t="s">
        <v>12011</v>
      </c>
    </row>
    <row r="3396" spans="1:6" ht="40.5" x14ac:dyDescent="0.25">
      <c r="A3396" s="62">
        <v>103289</v>
      </c>
      <c r="B3396" s="63" t="s">
        <v>15407</v>
      </c>
      <c r="C3396" s="62" t="s">
        <v>74</v>
      </c>
      <c r="D3396" s="62" t="s">
        <v>12010</v>
      </c>
      <c r="E3396" s="64">
        <v>37.15</v>
      </c>
      <c r="F3396" s="62" t="s">
        <v>12011</v>
      </c>
    </row>
    <row r="3397" spans="1:6" ht="40.5" x14ac:dyDescent="0.25">
      <c r="A3397" s="62">
        <v>103290</v>
      </c>
      <c r="B3397" s="63" t="s">
        <v>15408</v>
      </c>
      <c r="C3397" s="62" t="s">
        <v>74</v>
      </c>
      <c r="D3397" s="62" t="s">
        <v>12010</v>
      </c>
      <c r="E3397" s="64">
        <v>60.53</v>
      </c>
      <c r="F3397" s="62" t="s">
        <v>12011</v>
      </c>
    </row>
    <row r="3398" spans="1:6" ht="40.5" x14ac:dyDescent="0.25">
      <c r="A3398" s="62">
        <v>103291</v>
      </c>
      <c r="B3398" s="63" t="s">
        <v>15409</v>
      </c>
      <c r="C3398" s="62" t="s">
        <v>74</v>
      </c>
      <c r="D3398" s="62" t="s">
        <v>12010</v>
      </c>
      <c r="E3398" s="64">
        <v>75.16</v>
      </c>
      <c r="F3398" s="62" t="s">
        <v>12011</v>
      </c>
    </row>
    <row r="3399" spans="1:6" ht="40.5" x14ac:dyDescent="0.25">
      <c r="A3399" s="62">
        <v>103292</v>
      </c>
      <c r="B3399" s="63" t="s">
        <v>15410</v>
      </c>
      <c r="C3399" s="62" t="s">
        <v>74</v>
      </c>
      <c r="D3399" s="62" t="s">
        <v>12010</v>
      </c>
      <c r="E3399" s="64">
        <v>90.84</v>
      </c>
      <c r="F3399" s="62" t="s">
        <v>12011</v>
      </c>
    </row>
    <row r="3400" spans="1:6" ht="54" x14ac:dyDescent="0.25">
      <c r="A3400" s="62">
        <v>101936</v>
      </c>
      <c r="B3400" s="63" t="s">
        <v>15411</v>
      </c>
      <c r="C3400" s="62" t="s">
        <v>517</v>
      </c>
      <c r="D3400" s="62" t="s">
        <v>12010</v>
      </c>
      <c r="E3400" s="65">
        <v>8542.7900000000009</v>
      </c>
      <c r="F3400" s="62" t="s">
        <v>12011</v>
      </c>
    </row>
    <row r="3401" spans="1:6" ht="54" x14ac:dyDescent="0.25">
      <c r="A3401" s="62">
        <v>101937</v>
      </c>
      <c r="B3401" s="63" t="s">
        <v>15412</v>
      </c>
      <c r="C3401" s="62" t="s">
        <v>517</v>
      </c>
      <c r="D3401" s="62" t="s">
        <v>12010</v>
      </c>
      <c r="E3401" s="65">
        <v>15513.21</v>
      </c>
      <c r="F3401" s="62" t="s">
        <v>12011</v>
      </c>
    </row>
    <row r="3402" spans="1:6" ht="27" x14ac:dyDescent="0.25">
      <c r="A3402" s="62">
        <v>98294</v>
      </c>
      <c r="B3402" s="63" t="s">
        <v>15413</v>
      </c>
      <c r="C3402" s="62" t="s">
        <v>74</v>
      </c>
      <c r="D3402" s="62" t="s">
        <v>12010</v>
      </c>
      <c r="E3402" s="64">
        <v>3.28</v>
      </c>
      <c r="F3402" s="62" t="s">
        <v>12011</v>
      </c>
    </row>
    <row r="3403" spans="1:6" ht="27" x14ac:dyDescent="0.25">
      <c r="A3403" s="62">
        <v>98295</v>
      </c>
      <c r="B3403" s="63" t="s">
        <v>15414</v>
      </c>
      <c r="C3403" s="62" t="s">
        <v>74</v>
      </c>
      <c r="D3403" s="62" t="s">
        <v>12010</v>
      </c>
      <c r="E3403" s="64">
        <v>2.5299999999999998</v>
      </c>
      <c r="F3403" s="62" t="s">
        <v>12011</v>
      </c>
    </row>
    <row r="3404" spans="1:6" ht="27" x14ac:dyDescent="0.25">
      <c r="A3404" s="62">
        <v>98296</v>
      </c>
      <c r="B3404" s="63" t="s">
        <v>15415</v>
      </c>
      <c r="C3404" s="62" t="s">
        <v>74</v>
      </c>
      <c r="D3404" s="62" t="s">
        <v>12010</v>
      </c>
      <c r="E3404" s="64">
        <v>5.03</v>
      </c>
      <c r="F3404" s="62" t="s">
        <v>12011</v>
      </c>
    </row>
    <row r="3405" spans="1:6" ht="27" x14ac:dyDescent="0.25">
      <c r="A3405" s="62">
        <v>98297</v>
      </c>
      <c r="B3405" s="63" t="s">
        <v>15416</v>
      </c>
      <c r="C3405" s="62" t="s">
        <v>74</v>
      </c>
      <c r="D3405" s="62" t="s">
        <v>12010</v>
      </c>
      <c r="E3405" s="64">
        <v>3.85</v>
      </c>
      <c r="F3405" s="62" t="s">
        <v>12011</v>
      </c>
    </row>
    <row r="3406" spans="1:6" ht="27" x14ac:dyDescent="0.25">
      <c r="A3406" s="62">
        <v>98301</v>
      </c>
      <c r="B3406" s="63" t="s">
        <v>15417</v>
      </c>
      <c r="C3406" s="62" t="s">
        <v>517</v>
      </c>
      <c r="D3406" s="62" t="s">
        <v>12010</v>
      </c>
      <c r="E3406" s="64">
        <v>696.04</v>
      </c>
      <c r="F3406" s="62" t="s">
        <v>12011</v>
      </c>
    </row>
    <row r="3407" spans="1:6" ht="27" x14ac:dyDescent="0.25">
      <c r="A3407" s="62">
        <v>98302</v>
      </c>
      <c r="B3407" s="63" t="s">
        <v>15418</v>
      </c>
      <c r="C3407" s="62" t="s">
        <v>517</v>
      </c>
      <c r="D3407" s="62" t="s">
        <v>12010</v>
      </c>
      <c r="E3407" s="64">
        <v>971.27</v>
      </c>
      <c r="F3407" s="62" t="s">
        <v>12011</v>
      </c>
    </row>
    <row r="3408" spans="1:6" ht="27" x14ac:dyDescent="0.25">
      <c r="A3408" s="62">
        <v>98304</v>
      </c>
      <c r="B3408" s="63" t="s">
        <v>15419</v>
      </c>
      <c r="C3408" s="62" t="s">
        <v>517</v>
      </c>
      <c r="D3408" s="62" t="s">
        <v>12010</v>
      </c>
      <c r="E3408" s="65">
        <v>1517.83</v>
      </c>
      <c r="F3408" s="62" t="s">
        <v>12011</v>
      </c>
    </row>
    <row r="3409" spans="1:6" x14ac:dyDescent="0.25">
      <c r="A3409" s="62">
        <v>98307</v>
      </c>
      <c r="B3409" s="63" t="s">
        <v>15420</v>
      </c>
      <c r="C3409" s="62" t="s">
        <v>517</v>
      </c>
      <c r="D3409" s="62" t="s">
        <v>12010</v>
      </c>
      <c r="E3409" s="64">
        <v>46.22</v>
      </c>
      <c r="F3409" s="62" t="s">
        <v>12011</v>
      </c>
    </row>
    <row r="3410" spans="1:6" ht="27" x14ac:dyDescent="0.25">
      <c r="A3410" s="62">
        <v>98308</v>
      </c>
      <c r="B3410" s="63" t="s">
        <v>15421</v>
      </c>
      <c r="C3410" s="62" t="s">
        <v>517</v>
      </c>
      <c r="D3410" s="62" t="s">
        <v>12010</v>
      </c>
      <c r="E3410" s="64">
        <v>30.88</v>
      </c>
      <c r="F3410" s="62" t="s">
        <v>12011</v>
      </c>
    </row>
    <row r="3411" spans="1:6" ht="27" x14ac:dyDescent="0.25">
      <c r="A3411" s="62">
        <v>98593</v>
      </c>
      <c r="B3411" s="63" t="s">
        <v>15422</v>
      </c>
      <c r="C3411" s="62" t="s">
        <v>517</v>
      </c>
      <c r="D3411" s="62" t="s">
        <v>12010</v>
      </c>
      <c r="E3411" s="65">
        <v>1189.0899999999999</v>
      </c>
      <c r="F3411" s="62" t="s">
        <v>12011</v>
      </c>
    </row>
    <row r="3412" spans="1:6" ht="27" x14ac:dyDescent="0.25">
      <c r="A3412" s="62">
        <v>89355</v>
      </c>
      <c r="B3412" s="63" t="s">
        <v>15423</v>
      </c>
      <c r="C3412" s="62" t="s">
        <v>74</v>
      </c>
      <c r="D3412" s="62" t="s">
        <v>12010</v>
      </c>
      <c r="E3412" s="64">
        <v>21.25</v>
      </c>
      <c r="F3412" s="62" t="s">
        <v>12011</v>
      </c>
    </row>
    <row r="3413" spans="1:6" ht="27" x14ac:dyDescent="0.25">
      <c r="A3413" s="62">
        <v>89356</v>
      </c>
      <c r="B3413" s="63" t="s">
        <v>15424</v>
      </c>
      <c r="C3413" s="62" t="s">
        <v>74</v>
      </c>
      <c r="D3413" s="62" t="s">
        <v>12010</v>
      </c>
      <c r="E3413" s="64">
        <v>25.14</v>
      </c>
      <c r="F3413" s="62" t="s">
        <v>12011</v>
      </c>
    </row>
    <row r="3414" spans="1:6" ht="27" x14ac:dyDescent="0.25">
      <c r="A3414" s="62">
        <v>89357</v>
      </c>
      <c r="B3414" s="63" t="s">
        <v>15425</v>
      </c>
      <c r="C3414" s="62" t="s">
        <v>74</v>
      </c>
      <c r="D3414" s="62" t="s">
        <v>12010</v>
      </c>
      <c r="E3414" s="64">
        <v>35.729999999999997</v>
      </c>
      <c r="F3414" s="62" t="s">
        <v>12011</v>
      </c>
    </row>
    <row r="3415" spans="1:6" ht="27" x14ac:dyDescent="0.25">
      <c r="A3415" s="62">
        <v>89401</v>
      </c>
      <c r="B3415" s="63" t="s">
        <v>15426</v>
      </c>
      <c r="C3415" s="62" t="s">
        <v>74</v>
      </c>
      <c r="D3415" s="62" t="s">
        <v>12010</v>
      </c>
      <c r="E3415" s="64">
        <v>9.42</v>
      </c>
      <c r="F3415" s="62" t="s">
        <v>12011</v>
      </c>
    </row>
    <row r="3416" spans="1:6" ht="27" x14ac:dyDescent="0.25">
      <c r="A3416" s="62">
        <v>89402</v>
      </c>
      <c r="B3416" s="63" t="s">
        <v>15427</v>
      </c>
      <c r="C3416" s="62" t="s">
        <v>74</v>
      </c>
      <c r="D3416" s="62" t="s">
        <v>12010</v>
      </c>
      <c r="E3416" s="64">
        <v>11.48</v>
      </c>
      <c r="F3416" s="62" t="s">
        <v>12011</v>
      </c>
    </row>
    <row r="3417" spans="1:6" ht="27" x14ac:dyDescent="0.25">
      <c r="A3417" s="62">
        <v>89403</v>
      </c>
      <c r="B3417" s="63" t="s">
        <v>15428</v>
      </c>
      <c r="C3417" s="62" t="s">
        <v>74</v>
      </c>
      <c r="D3417" s="62" t="s">
        <v>12010</v>
      </c>
      <c r="E3417" s="64">
        <v>19.399999999999999</v>
      </c>
      <c r="F3417" s="62" t="s">
        <v>12011</v>
      </c>
    </row>
    <row r="3418" spans="1:6" ht="27" x14ac:dyDescent="0.25">
      <c r="A3418" s="62">
        <v>89446</v>
      </c>
      <c r="B3418" s="63" t="s">
        <v>15429</v>
      </c>
      <c r="C3418" s="62" t="s">
        <v>74</v>
      </c>
      <c r="D3418" s="62" t="s">
        <v>12010</v>
      </c>
      <c r="E3418" s="64">
        <v>6.29</v>
      </c>
      <c r="F3418" s="62" t="s">
        <v>12011</v>
      </c>
    </row>
    <row r="3419" spans="1:6" ht="27" x14ac:dyDescent="0.25">
      <c r="A3419" s="62">
        <v>89447</v>
      </c>
      <c r="B3419" s="63" t="s">
        <v>15430</v>
      </c>
      <c r="C3419" s="62" t="s">
        <v>74</v>
      </c>
      <c r="D3419" s="62" t="s">
        <v>12010</v>
      </c>
      <c r="E3419" s="64">
        <v>13.3</v>
      </c>
      <c r="F3419" s="62" t="s">
        <v>12011</v>
      </c>
    </row>
    <row r="3420" spans="1:6" ht="27" x14ac:dyDescent="0.25">
      <c r="A3420" s="62">
        <v>89448</v>
      </c>
      <c r="B3420" s="63" t="s">
        <v>15431</v>
      </c>
      <c r="C3420" s="62" t="s">
        <v>74</v>
      </c>
      <c r="D3420" s="62" t="s">
        <v>12010</v>
      </c>
      <c r="E3420" s="64">
        <v>19.12</v>
      </c>
      <c r="F3420" s="62" t="s">
        <v>12011</v>
      </c>
    </row>
    <row r="3421" spans="1:6" ht="27" x14ac:dyDescent="0.25">
      <c r="A3421" s="62">
        <v>89449</v>
      </c>
      <c r="B3421" s="63" t="s">
        <v>15432</v>
      </c>
      <c r="C3421" s="62" t="s">
        <v>74</v>
      </c>
      <c r="D3421" s="62" t="s">
        <v>12010</v>
      </c>
      <c r="E3421" s="64">
        <v>21.99</v>
      </c>
      <c r="F3421" s="62" t="s">
        <v>12011</v>
      </c>
    </row>
    <row r="3422" spans="1:6" ht="27" x14ac:dyDescent="0.25">
      <c r="A3422" s="62">
        <v>89450</v>
      </c>
      <c r="B3422" s="63" t="s">
        <v>15433</v>
      </c>
      <c r="C3422" s="62" t="s">
        <v>74</v>
      </c>
      <c r="D3422" s="62" t="s">
        <v>12010</v>
      </c>
      <c r="E3422" s="64">
        <v>36.32</v>
      </c>
      <c r="F3422" s="62" t="s">
        <v>12011</v>
      </c>
    </row>
    <row r="3423" spans="1:6" ht="27" x14ac:dyDescent="0.25">
      <c r="A3423" s="62">
        <v>89451</v>
      </c>
      <c r="B3423" s="63" t="s">
        <v>15434</v>
      </c>
      <c r="C3423" s="62" t="s">
        <v>74</v>
      </c>
      <c r="D3423" s="62" t="s">
        <v>12010</v>
      </c>
      <c r="E3423" s="64">
        <v>60.06</v>
      </c>
      <c r="F3423" s="62" t="s">
        <v>12011</v>
      </c>
    </row>
    <row r="3424" spans="1:6" ht="27" x14ac:dyDescent="0.25">
      <c r="A3424" s="62">
        <v>89452</v>
      </c>
      <c r="B3424" s="63" t="s">
        <v>15435</v>
      </c>
      <c r="C3424" s="62" t="s">
        <v>74</v>
      </c>
      <c r="D3424" s="62" t="s">
        <v>12010</v>
      </c>
      <c r="E3424" s="64">
        <v>74.739999999999995</v>
      </c>
      <c r="F3424" s="62" t="s">
        <v>12011</v>
      </c>
    </row>
    <row r="3425" spans="1:6" ht="27" x14ac:dyDescent="0.25">
      <c r="A3425" s="62">
        <v>89508</v>
      </c>
      <c r="B3425" s="63" t="s">
        <v>15436</v>
      </c>
      <c r="C3425" s="62" t="s">
        <v>74</v>
      </c>
      <c r="D3425" s="62" t="s">
        <v>12010</v>
      </c>
      <c r="E3425" s="64">
        <v>25.66</v>
      </c>
      <c r="F3425" s="62" t="s">
        <v>12011</v>
      </c>
    </row>
    <row r="3426" spans="1:6" ht="27" x14ac:dyDescent="0.25">
      <c r="A3426" s="62">
        <v>89509</v>
      </c>
      <c r="B3426" s="63" t="s">
        <v>15437</v>
      </c>
      <c r="C3426" s="62" t="s">
        <v>74</v>
      </c>
      <c r="D3426" s="62" t="s">
        <v>12010</v>
      </c>
      <c r="E3426" s="64">
        <v>34.22</v>
      </c>
      <c r="F3426" s="62" t="s">
        <v>12011</v>
      </c>
    </row>
    <row r="3427" spans="1:6" ht="27" x14ac:dyDescent="0.25">
      <c r="A3427" s="62">
        <v>89511</v>
      </c>
      <c r="B3427" s="63" t="s">
        <v>15438</v>
      </c>
      <c r="C3427" s="62" t="s">
        <v>74</v>
      </c>
      <c r="D3427" s="62" t="s">
        <v>12010</v>
      </c>
      <c r="E3427" s="64">
        <v>49.67</v>
      </c>
      <c r="F3427" s="62" t="s">
        <v>12011</v>
      </c>
    </row>
    <row r="3428" spans="1:6" ht="27" x14ac:dyDescent="0.25">
      <c r="A3428" s="62">
        <v>89512</v>
      </c>
      <c r="B3428" s="63" t="s">
        <v>15439</v>
      </c>
      <c r="C3428" s="62" t="s">
        <v>74</v>
      </c>
      <c r="D3428" s="62" t="s">
        <v>12010</v>
      </c>
      <c r="E3428" s="64">
        <v>79.28</v>
      </c>
      <c r="F3428" s="62" t="s">
        <v>12011</v>
      </c>
    </row>
    <row r="3429" spans="1:6" ht="40.5" x14ac:dyDescent="0.25">
      <c r="A3429" s="62">
        <v>89576</v>
      </c>
      <c r="B3429" s="63" t="s">
        <v>15440</v>
      </c>
      <c r="C3429" s="62" t="s">
        <v>74</v>
      </c>
      <c r="D3429" s="62" t="s">
        <v>12010</v>
      </c>
      <c r="E3429" s="64">
        <v>31.86</v>
      </c>
      <c r="F3429" s="62" t="s">
        <v>12011</v>
      </c>
    </row>
    <row r="3430" spans="1:6" ht="40.5" x14ac:dyDescent="0.25">
      <c r="A3430" s="62">
        <v>89578</v>
      </c>
      <c r="B3430" s="63" t="s">
        <v>15441</v>
      </c>
      <c r="C3430" s="62" t="s">
        <v>74</v>
      </c>
      <c r="D3430" s="62" t="s">
        <v>12010</v>
      </c>
      <c r="E3430" s="64">
        <v>55.08</v>
      </c>
      <c r="F3430" s="62" t="s">
        <v>12011</v>
      </c>
    </row>
    <row r="3431" spans="1:6" ht="40.5" x14ac:dyDescent="0.25">
      <c r="A3431" s="62">
        <v>89580</v>
      </c>
      <c r="B3431" s="63" t="s">
        <v>15442</v>
      </c>
      <c r="C3431" s="62" t="s">
        <v>74</v>
      </c>
      <c r="D3431" s="62" t="s">
        <v>12010</v>
      </c>
      <c r="E3431" s="64">
        <v>109</v>
      </c>
      <c r="F3431" s="62" t="s">
        <v>12011</v>
      </c>
    </row>
    <row r="3432" spans="1:6" ht="27" x14ac:dyDescent="0.25">
      <c r="A3432" s="62">
        <v>89633</v>
      </c>
      <c r="B3432" s="63" t="s">
        <v>15443</v>
      </c>
      <c r="C3432" s="62" t="s">
        <v>74</v>
      </c>
      <c r="D3432" s="62" t="s">
        <v>12010</v>
      </c>
      <c r="E3432" s="64">
        <v>24.77</v>
      </c>
      <c r="F3432" s="62" t="s">
        <v>12011</v>
      </c>
    </row>
    <row r="3433" spans="1:6" ht="27" x14ac:dyDescent="0.25">
      <c r="A3433" s="62">
        <v>89634</v>
      </c>
      <c r="B3433" s="63" t="s">
        <v>15444</v>
      </c>
      <c r="C3433" s="62" t="s">
        <v>74</v>
      </c>
      <c r="D3433" s="62" t="s">
        <v>12010</v>
      </c>
      <c r="E3433" s="64">
        <v>36.76</v>
      </c>
      <c r="F3433" s="62" t="s">
        <v>12011</v>
      </c>
    </row>
    <row r="3434" spans="1:6" ht="27" x14ac:dyDescent="0.25">
      <c r="A3434" s="62">
        <v>89635</v>
      </c>
      <c r="B3434" s="63" t="s">
        <v>15445</v>
      </c>
      <c r="C3434" s="62" t="s">
        <v>74</v>
      </c>
      <c r="D3434" s="62" t="s">
        <v>12010</v>
      </c>
      <c r="E3434" s="64">
        <v>51.44</v>
      </c>
      <c r="F3434" s="62" t="s">
        <v>12011</v>
      </c>
    </row>
    <row r="3435" spans="1:6" ht="27" x14ac:dyDescent="0.25">
      <c r="A3435" s="62">
        <v>89636</v>
      </c>
      <c r="B3435" s="63" t="s">
        <v>15446</v>
      </c>
      <c r="C3435" s="62" t="s">
        <v>74</v>
      </c>
      <c r="D3435" s="62" t="s">
        <v>12010</v>
      </c>
      <c r="E3435" s="64">
        <v>62.41</v>
      </c>
      <c r="F3435" s="62" t="s">
        <v>12011</v>
      </c>
    </row>
    <row r="3436" spans="1:6" ht="40.5" x14ac:dyDescent="0.25">
      <c r="A3436" s="62">
        <v>89711</v>
      </c>
      <c r="B3436" s="63" t="s">
        <v>15447</v>
      </c>
      <c r="C3436" s="62" t="s">
        <v>74</v>
      </c>
      <c r="D3436" s="62" t="s">
        <v>12010</v>
      </c>
      <c r="E3436" s="64">
        <v>23.14</v>
      </c>
      <c r="F3436" s="62" t="s">
        <v>12011</v>
      </c>
    </row>
    <row r="3437" spans="1:6" ht="40.5" x14ac:dyDescent="0.25">
      <c r="A3437" s="62">
        <v>89712</v>
      </c>
      <c r="B3437" s="63" t="s">
        <v>15448</v>
      </c>
      <c r="C3437" s="62" t="s">
        <v>74</v>
      </c>
      <c r="D3437" s="62" t="s">
        <v>12010</v>
      </c>
      <c r="E3437" s="64">
        <v>34.11</v>
      </c>
      <c r="F3437" s="62" t="s">
        <v>12011</v>
      </c>
    </row>
    <row r="3438" spans="1:6" ht="40.5" x14ac:dyDescent="0.25">
      <c r="A3438" s="62">
        <v>89713</v>
      </c>
      <c r="B3438" s="63" t="s">
        <v>15449</v>
      </c>
      <c r="C3438" s="62" t="s">
        <v>74</v>
      </c>
      <c r="D3438" s="62" t="s">
        <v>12010</v>
      </c>
      <c r="E3438" s="64">
        <v>51.4</v>
      </c>
      <c r="F3438" s="62" t="s">
        <v>12011</v>
      </c>
    </row>
    <row r="3439" spans="1:6" ht="40.5" x14ac:dyDescent="0.25">
      <c r="A3439" s="62">
        <v>89714</v>
      </c>
      <c r="B3439" s="63" t="s">
        <v>15450</v>
      </c>
      <c r="C3439" s="62" t="s">
        <v>74</v>
      </c>
      <c r="D3439" s="62" t="s">
        <v>12010</v>
      </c>
      <c r="E3439" s="64">
        <v>65.3</v>
      </c>
      <c r="F3439" s="62" t="s">
        <v>12011</v>
      </c>
    </row>
    <row r="3440" spans="1:6" ht="27" x14ac:dyDescent="0.25">
      <c r="A3440" s="62">
        <v>89716</v>
      </c>
      <c r="B3440" s="63" t="s">
        <v>15451</v>
      </c>
      <c r="C3440" s="62" t="s">
        <v>74</v>
      </c>
      <c r="D3440" s="62" t="s">
        <v>12010</v>
      </c>
      <c r="E3440" s="64">
        <v>24.34</v>
      </c>
      <c r="F3440" s="62" t="s">
        <v>12011</v>
      </c>
    </row>
    <row r="3441" spans="1:6" ht="27" x14ac:dyDescent="0.25">
      <c r="A3441" s="62">
        <v>89717</v>
      </c>
      <c r="B3441" s="63" t="s">
        <v>15452</v>
      </c>
      <c r="C3441" s="62" t="s">
        <v>74</v>
      </c>
      <c r="D3441" s="62" t="s">
        <v>12010</v>
      </c>
      <c r="E3441" s="64">
        <v>36.81</v>
      </c>
      <c r="F3441" s="62" t="s">
        <v>12011</v>
      </c>
    </row>
    <row r="3442" spans="1:6" ht="27" x14ac:dyDescent="0.25">
      <c r="A3442" s="62">
        <v>89770</v>
      </c>
      <c r="B3442" s="63" t="s">
        <v>15453</v>
      </c>
      <c r="C3442" s="62" t="s">
        <v>74</v>
      </c>
      <c r="D3442" s="62" t="s">
        <v>12010</v>
      </c>
      <c r="E3442" s="64">
        <v>38.74</v>
      </c>
      <c r="F3442" s="62" t="s">
        <v>12011</v>
      </c>
    </row>
    <row r="3443" spans="1:6" ht="27" x14ac:dyDescent="0.25">
      <c r="A3443" s="62">
        <v>89771</v>
      </c>
      <c r="B3443" s="63" t="s">
        <v>15454</v>
      </c>
      <c r="C3443" s="62" t="s">
        <v>74</v>
      </c>
      <c r="D3443" s="62" t="s">
        <v>12010</v>
      </c>
      <c r="E3443" s="64">
        <v>52.89</v>
      </c>
      <c r="F3443" s="62" t="s">
        <v>12011</v>
      </c>
    </row>
    <row r="3444" spans="1:6" ht="27" x14ac:dyDescent="0.25">
      <c r="A3444" s="62">
        <v>89773</v>
      </c>
      <c r="B3444" s="63" t="s">
        <v>15455</v>
      </c>
      <c r="C3444" s="62" t="s">
        <v>74</v>
      </c>
      <c r="D3444" s="62" t="s">
        <v>12010</v>
      </c>
      <c r="E3444" s="64">
        <v>122.94</v>
      </c>
      <c r="F3444" s="62" t="s">
        <v>12011</v>
      </c>
    </row>
    <row r="3445" spans="1:6" ht="27" x14ac:dyDescent="0.25">
      <c r="A3445" s="62">
        <v>89775</v>
      </c>
      <c r="B3445" s="63" t="s">
        <v>15456</v>
      </c>
      <c r="C3445" s="62" t="s">
        <v>74</v>
      </c>
      <c r="D3445" s="62" t="s">
        <v>12010</v>
      </c>
      <c r="E3445" s="64">
        <v>194</v>
      </c>
      <c r="F3445" s="62" t="s">
        <v>12011</v>
      </c>
    </row>
    <row r="3446" spans="1:6" ht="40.5" x14ac:dyDescent="0.25">
      <c r="A3446" s="62">
        <v>89798</v>
      </c>
      <c r="B3446" s="63" t="s">
        <v>15457</v>
      </c>
      <c r="C3446" s="62" t="s">
        <v>74</v>
      </c>
      <c r="D3446" s="62" t="s">
        <v>12010</v>
      </c>
      <c r="E3446" s="64">
        <v>15.31</v>
      </c>
      <c r="F3446" s="62" t="s">
        <v>12011</v>
      </c>
    </row>
    <row r="3447" spans="1:6" ht="40.5" x14ac:dyDescent="0.25">
      <c r="A3447" s="62">
        <v>89799</v>
      </c>
      <c r="B3447" s="63" t="s">
        <v>15458</v>
      </c>
      <c r="C3447" s="62" t="s">
        <v>74</v>
      </c>
      <c r="D3447" s="62" t="s">
        <v>12010</v>
      </c>
      <c r="E3447" s="64">
        <v>24.67</v>
      </c>
      <c r="F3447" s="62" t="s">
        <v>12011</v>
      </c>
    </row>
    <row r="3448" spans="1:6" ht="40.5" x14ac:dyDescent="0.25">
      <c r="A3448" s="62">
        <v>89800</v>
      </c>
      <c r="B3448" s="63" t="s">
        <v>15459</v>
      </c>
      <c r="C3448" s="62" t="s">
        <v>74</v>
      </c>
      <c r="D3448" s="62" t="s">
        <v>12010</v>
      </c>
      <c r="E3448" s="64">
        <v>30.27</v>
      </c>
      <c r="F3448" s="62" t="s">
        <v>12011</v>
      </c>
    </row>
    <row r="3449" spans="1:6" ht="40.5" x14ac:dyDescent="0.25">
      <c r="A3449" s="62">
        <v>89848</v>
      </c>
      <c r="B3449" s="63" t="s">
        <v>15460</v>
      </c>
      <c r="C3449" s="62" t="s">
        <v>74</v>
      </c>
      <c r="D3449" s="62" t="s">
        <v>12010</v>
      </c>
      <c r="E3449" s="64">
        <v>36.49</v>
      </c>
      <c r="F3449" s="62" t="s">
        <v>12011</v>
      </c>
    </row>
    <row r="3450" spans="1:6" ht="40.5" x14ac:dyDescent="0.25">
      <c r="A3450" s="62">
        <v>89849</v>
      </c>
      <c r="B3450" s="63" t="s">
        <v>15461</v>
      </c>
      <c r="C3450" s="62" t="s">
        <v>74</v>
      </c>
      <c r="D3450" s="62" t="s">
        <v>12010</v>
      </c>
      <c r="E3450" s="64">
        <v>73.260000000000005</v>
      </c>
      <c r="F3450" s="62" t="s">
        <v>12011</v>
      </c>
    </row>
    <row r="3451" spans="1:6" ht="27" x14ac:dyDescent="0.25">
      <c r="A3451" s="62">
        <v>89865</v>
      </c>
      <c r="B3451" s="63" t="s">
        <v>15462</v>
      </c>
      <c r="C3451" s="62" t="s">
        <v>74</v>
      </c>
      <c r="D3451" s="62" t="s">
        <v>12010</v>
      </c>
      <c r="E3451" s="64">
        <v>15.53</v>
      </c>
      <c r="F3451" s="62" t="s">
        <v>12011</v>
      </c>
    </row>
    <row r="3452" spans="1:6" ht="54" x14ac:dyDescent="0.25">
      <c r="A3452" s="62">
        <v>91784</v>
      </c>
      <c r="B3452" s="63" t="s">
        <v>15463</v>
      </c>
      <c r="C3452" s="62" t="s">
        <v>74</v>
      </c>
      <c r="D3452" s="62" t="s">
        <v>12010</v>
      </c>
      <c r="E3452" s="64">
        <v>49.5</v>
      </c>
      <c r="F3452" s="62" t="s">
        <v>12011</v>
      </c>
    </row>
    <row r="3453" spans="1:6" ht="67.5" x14ac:dyDescent="0.25">
      <c r="A3453" s="62">
        <v>91785</v>
      </c>
      <c r="B3453" s="63" t="s">
        <v>15464</v>
      </c>
      <c r="C3453" s="62" t="s">
        <v>74</v>
      </c>
      <c r="D3453" s="62" t="s">
        <v>12010</v>
      </c>
      <c r="E3453" s="64">
        <v>49.21</v>
      </c>
      <c r="F3453" s="62" t="s">
        <v>12011</v>
      </c>
    </row>
    <row r="3454" spans="1:6" ht="54" x14ac:dyDescent="0.25">
      <c r="A3454" s="62">
        <v>91786</v>
      </c>
      <c r="B3454" s="63" t="s">
        <v>15465</v>
      </c>
      <c r="C3454" s="62" t="s">
        <v>74</v>
      </c>
      <c r="D3454" s="62" t="s">
        <v>12010</v>
      </c>
      <c r="E3454" s="64">
        <v>34.65</v>
      </c>
      <c r="F3454" s="62" t="s">
        <v>12011</v>
      </c>
    </row>
    <row r="3455" spans="1:6" ht="54" x14ac:dyDescent="0.25">
      <c r="A3455" s="62">
        <v>91787</v>
      </c>
      <c r="B3455" s="63" t="s">
        <v>15466</v>
      </c>
      <c r="C3455" s="62" t="s">
        <v>74</v>
      </c>
      <c r="D3455" s="62" t="s">
        <v>12010</v>
      </c>
      <c r="E3455" s="64">
        <v>39.69</v>
      </c>
      <c r="F3455" s="62" t="s">
        <v>12011</v>
      </c>
    </row>
    <row r="3456" spans="1:6" ht="54" x14ac:dyDescent="0.25">
      <c r="A3456" s="62">
        <v>91788</v>
      </c>
      <c r="B3456" s="63" t="s">
        <v>15467</v>
      </c>
      <c r="C3456" s="62" t="s">
        <v>74</v>
      </c>
      <c r="D3456" s="62" t="s">
        <v>12010</v>
      </c>
      <c r="E3456" s="64">
        <v>50.29</v>
      </c>
      <c r="F3456" s="62" t="s">
        <v>12011</v>
      </c>
    </row>
    <row r="3457" spans="1:6" ht="54" x14ac:dyDescent="0.25">
      <c r="A3457" s="62">
        <v>91789</v>
      </c>
      <c r="B3457" s="63" t="s">
        <v>15468</v>
      </c>
      <c r="C3457" s="62" t="s">
        <v>74</v>
      </c>
      <c r="D3457" s="62" t="s">
        <v>12010</v>
      </c>
      <c r="E3457" s="64">
        <v>55.18</v>
      </c>
      <c r="F3457" s="62" t="s">
        <v>12011</v>
      </c>
    </row>
    <row r="3458" spans="1:6" ht="54" x14ac:dyDescent="0.25">
      <c r="A3458" s="62">
        <v>91790</v>
      </c>
      <c r="B3458" s="63" t="s">
        <v>15469</v>
      </c>
      <c r="C3458" s="62" t="s">
        <v>74</v>
      </c>
      <c r="D3458" s="62" t="s">
        <v>12010</v>
      </c>
      <c r="E3458" s="64">
        <v>83.89</v>
      </c>
      <c r="F3458" s="62" t="s">
        <v>12011</v>
      </c>
    </row>
    <row r="3459" spans="1:6" ht="54" x14ac:dyDescent="0.25">
      <c r="A3459" s="62">
        <v>91791</v>
      </c>
      <c r="B3459" s="63" t="s">
        <v>15470</v>
      </c>
      <c r="C3459" s="62" t="s">
        <v>74</v>
      </c>
      <c r="D3459" s="62" t="s">
        <v>12010</v>
      </c>
      <c r="E3459" s="64">
        <v>115.35</v>
      </c>
      <c r="F3459" s="62" t="s">
        <v>12011</v>
      </c>
    </row>
    <row r="3460" spans="1:6" ht="54" x14ac:dyDescent="0.25">
      <c r="A3460" s="62">
        <v>91792</v>
      </c>
      <c r="B3460" s="63" t="s">
        <v>15471</v>
      </c>
      <c r="C3460" s="62" t="s">
        <v>74</v>
      </c>
      <c r="D3460" s="62" t="s">
        <v>12010</v>
      </c>
      <c r="E3460" s="64">
        <v>65.599999999999994</v>
      </c>
      <c r="F3460" s="62" t="s">
        <v>12011</v>
      </c>
    </row>
    <row r="3461" spans="1:6" ht="54" x14ac:dyDescent="0.25">
      <c r="A3461" s="62">
        <v>91793</v>
      </c>
      <c r="B3461" s="63" t="s">
        <v>15472</v>
      </c>
      <c r="C3461" s="62" t="s">
        <v>74</v>
      </c>
      <c r="D3461" s="62" t="s">
        <v>12010</v>
      </c>
      <c r="E3461" s="64">
        <v>97.43</v>
      </c>
      <c r="F3461" s="62" t="s">
        <v>12011</v>
      </c>
    </row>
    <row r="3462" spans="1:6" ht="67.5" x14ac:dyDescent="0.25">
      <c r="A3462" s="62">
        <v>91794</v>
      </c>
      <c r="B3462" s="63" t="s">
        <v>15473</v>
      </c>
      <c r="C3462" s="62" t="s">
        <v>74</v>
      </c>
      <c r="D3462" s="62" t="s">
        <v>12010</v>
      </c>
      <c r="E3462" s="64">
        <v>47.76</v>
      </c>
      <c r="F3462" s="62" t="s">
        <v>12011</v>
      </c>
    </row>
    <row r="3463" spans="1:6" ht="67.5" x14ac:dyDescent="0.25">
      <c r="A3463" s="62">
        <v>91795</v>
      </c>
      <c r="B3463" s="63" t="s">
        <v>15474</v>
      </c>
      <c r="C3463" s="62" t="s">
        <v>74</v>
      </c>
      <c r="D3463" s="62" t="s">
        <v>12010</v>
      </c>
      <c r="E3463" s="64">
        <v>79.31</v>
      </c>
      <c r="F3463" s="62" t="s">
        <v>12011</v>
      </c>
    </row>
    <row r="3464" spans="1:6" ht="54" x14ac:dyDescent="0.25">
      <c r="A3464" s="62">
        <v>91796</v>
      </c>
      <c r="B3464" s="63" t="s">
        <v>15475</v>
      </c>
      <c r="C3464" s="62" t="s">
        <v>74</v>
      </c>
      <c r="D3464" s="62" t="s">
        <v>12010</v>
      </c>
      <c r="E3464" s="64">
        <v>88.61</v>
      </c>
      <c r="F3464" s="62" t="s">
        <v>12011</v>
      </c>
    </row>
    <row r="3465" spans="1:6" ht="40.5" x14ac:dyDescent="0.25">
      <c r="A3465" s="62">
        <v>92275</v>
      </c>
      <c r="B3465" s="63" t="s">
        <v>15476</v>
      </c>
      <c r="C3465" s="62" t="s">
        <v>74</v>
      </c>
      <c r="D3465" s="62" t="s">
        <v>12010</v>
      </c>
      <c r="E3465" s="64">
        <v>64.7</v>
      </c>
      <c r="F3465" s="62" t="s">
        <v>12011</v>
      </c>
    </row>
    <row r="3466" spans="1:6" ht="40.5" x14ac:dyDescent="0.25">
      <c r="A3466" s="62">
        <v>92276</v>
      </c>
      <c r="B3466" s="63" t="s">
        <v>15477</v>
      </c>
      <c r="C3466" s="62" t="s">
        <v>74</v>
      </c>
      <c r="D3466" s="62" t="s">
        <v>12010</v>
      </c>
      <c r="E3466" s="64">
        <v>82.18</v>
      </c>
      <c r="F3466" s="62" t="s">
        <v>12011</v>
      </c>
    </row>
    <row r="3467" spans="1:6" ht="40.5" x14ac:dyDescent="0.25">
      <c r="A3467" s="62">
        <v>92277</v>
      </c>
      <c r="B3467" s="63" t="s">
        <v>15478</v>
      </c>
      <c r="C3467" s="62" t="s">
        <v>74</v>
      </c>
      <c r="D3467" s="62" t="s">
        <v>12010</v>
      </c>
      <c r="E3467" s="64">
        <v>118.78</v>
      </c>
      <c r="F3467" s="62" t="s">
        <v>12011</v>
      </c>
    </row>
    <row r="3468" spans="1:6" ht="40.5" x14ac:dyDescent="0.25">
      <c r="A3468" s="62">
        <v>92278</v>
      </c>
      <c r="B3468" s="63" t="s">
        <v>15479</v>
      </c>
      <c r="C3468" s="62" t="s">
        <v>74</v>
      </c>
      <c r="D3468" s="62" t="s">
        <v>12010</v>
      </c>
      <c r="E3468" s="64">
        <v>159.85</v>
      </c>
      <c r="F3468" s="62" t="s">
        <v>12011</v>
      </c>
    </row>
    <row r="3469" spans="1:6" ht="40.5" x14ac:dyDescent="0.25">
      <c r="A3469" s="62">
        <v>92279</v>
      </c>
      <c r="B3469" s="63" t="s">
        <v>15480</v>
      </c>
      <c r="C3469" s="62" t="s">
        <v>74</v>
      </c>
      <c r="D3469" s="62" t="s">
        <v>12010</v>
      </c>
      <c r="E3469" s="64">
        <v>231.12</v>
      </c>
      <c r="F3469" s="62" t="s">
        <v>12011</v>
      </c>
    </row>
    <row r="3470" spans="1:6" ht="40.5" x14ac:dyDescent="0.25">
      <c r="A3470" s="62">
        <v>92280</v>
      </c>
      <c r="B3470" s="63" t="s">
        <v>15481</v>
      </c>
      <c r="C3470" s="62" t="s">
        <v>74</v>
      </c>
      <c r="D3470" s="62" t="s">
        <v>12010</v>
      </c>
      <c r="E3470" s="64">
        <v>324.55</v>
      </c>
      <c r="F3470" s="62" t="s">
        <v>12011</v>
      </c>
    </row>
    <row r="3471" spans="1:6" ht="40.5" x14ac:dyDescent="0.25">
      <c r="A3471" s="62">
        <v>92281</v>
      </c>
      <c r="B3471" s="63" t="s">
        <v>15482</v>
      </c>
      <c r="C3471" s="62" t="s">
        <v>74</v>
      </c>
      <c r="D3471" s="62" t="s">
        <v>12010</v>
      </c>
      <c r="E3471" s="64">
        <v>162.77000000000001</v>
      </c>
      <c r="F3471" s="62" t="s">
        <v>12011</v>
      </c>
    </row>
    <row r="3472" spans="1:6" ht="40.5" x14ac:dyDescent="0.25">
      <c r="A3472" s="62">
        <v>92282</v>
      </c>
      <c r="B3472" s="63" t="s">
        <v>15483</v>
      </c>
      <c r="C3472" s="62" t="s">
        <v>74</v>
      </c>
      <c r="D3472" s="62" t="s">
        <v>12010</v>
      </c>
      <c r="E3472" s="64">
        <v>184.25</v>
      </c>
      <c r="F3472" s="62" t="s">
        <v>12011</v>
      </c>
    </row>
    <row r="3473" spans="1:6" ht="40.5" x14ac:dyDescent="0.25">
      <c r="A3473" s="62">
        <v>92283</v>
      </c>
      <c r="B3473" s="63" t="s">
        <v>15484</v>
      </c>
      <c r="C3473" s="62" t="s">
        <v>74</v>
      </c>
      <c r="D3473" s="62" t="s">
        <v>12010</v>
      </c>
      <c r="E3473" s="64">
        <v>247.82</v>
      </c>
      <c r="F3473" s="62" t="s">
        <v>12011</v>
      </c>
    </row>
    <row r="3474" spans="1:6" ht="40.5" x14ac:dyDescent="0.25">
      <c r="A3474" s="62">
        <v>92284</v>
      </c>
      <c r="B3474" s="63" t="s">
        <v>15485</v>
      </c>
      <c r="C3474" s="62" t="s">
        <v>74</v>
      </c>
      <c r="D3474" s="62" t="s">
        <v>12010</v>
      </c>
      <c r="E3474" s="64">
        <v>306.97000000000003</v>
      </c>
      <c r="F3474" s="62" t="s">
        <v>12011</v>
      </c>
    </row>
    <row r="3475" spans="1:6" ht="40.5" x14ac:dyDescent="0.25">
      <c r="A3475" s="62">
        <v>92285</v>
      </c>
      <c r="B3475" s="63" t="s">
        <v>15486</v>
      </c>
      <c r="C3475" s="62" t="s">
        <v>74</v>
      </c>
      <c r="D3475" s="62" t="s">
        <v>12010</v>
      </c>
      <c r="E3475" s="64">
        <v>406.97</v>
      </c>
      <c r="F3475" s="62" t="s">
        <v>12011</v>
      </c>
    </row>
    <row r="3476" spans="1:6" ht="40.5" x14ac:dyDescent="0.25">
      <c r="A3476" s="62">
        <v>92286</v>
      </c>
      <c r="B3476" s="63" t="s">
        <v>15487</v>
      </c>
      <c r="C3476" s="62" t="s">
        <v>74</v>
      </c>
      <c r="D3476" s="62" t="s">
        <v>12010</v>
      </c>
      <c r="E3476" s="64">
        <v>502.88</v>
      </c>
      <c r="F3476" s="62" t="s">
        <v>12011</v>
      </c>
    </row>
    <row r="3477" spans="1:6" ht="40.5" x14ac:dyDescent="0.25">
      <c r="A3477" s="62">
        <v>92305</v>
      </c>
      <c r="B3477" s="63" t="s">
        <v>15488</v>
      </c>
      <c r="C3477" s="62" t="s">
        <v>74</v>
      </c>
      <c r="D3477" s="62" t="s">
        <v>12010</v>
      </c>
      <c r="E3477" s="64">
        <v>43.41</v>
      </c>
      <c r="F3477" s="62" t="s">
        <v>12011</v>
      </c>
    </row>
    <row r="3478" spans="1:6" ht="40.5" x14ac:dyDescent="0.25">
      <c r="A3478" s="62">
        <v>92306</v>
      </c>
      <c r="B3478" s="63" t="s">
        <v>15489</v>
      </c>
      <c r="C3478" s="62" t="s">
        <v>74</v>
      </c>
      <c r="D3478" s="62" t="s">
        <v>12010</v>
      </c>
      <c r="E3478" s="64">
        <v>70.63</v>
      </c>
      <c r="F3478" s="62" t="s">
        <v>12011</v>
      </c>
    </row>
    <row r="3479" spans="1:6" ht="40.5" x14ac:dyDescent="0.25">
      <c r="A3479" s="62">
        <v>92307</v>
      </c>
      <c r="B3479" s="63" t="s">
        <v>15490</v>
      </c>
      <c r="C3479" s="62" t="s">
        <v>74</v>
      </c>
      <c r="D3479" s="62" t="s">
        <v>12010</v>
      </c>
      <c r="E3479" s="64">
        <v>88.38</v>
      </c>
      <c r="F3479" s="62" t="s">
        <v>12011</v>
      </c>
    </row>
    <row r="3480" spans="1:6" ht="40.5" x14ac:dyDescent="0.25">
      <c r="A3480" s="62">
        <v>92308</v>
      </c>
      <c r="B3480" s="63" t="s">
        <v>15491</v>
      </c>
      <c r="C3480" s="62" t="s">
        <v>74</v>
      </c>
      <c r="D3480" s="62" t="s">
        <v>12010</v>
      </c>
      <c r="E3480" s="64">
        <v>67.099999999999994</v>
      </c>
      <c r="F3480" s="62" t="s">
        <v>12011</v>
      </c>
    </row>
    <row r="3481" spans="1:6" ht="40.5" x14ac:dyDescent="0.25">
      <c r="A3481" s="62">
        <v>92309</v>
      </c>
      <c r="B3481" s="63" t="s">
        <v>15492</v>
      </c>
      <c r="C3481" s="62" t="s">
        <v>74</v>
      </c>
      <c r="D3481" s="62" t="s">
        <v>12010</v>
      </c>
      <c r="E3481" s="64">
        <v>171.67</v>
      </c>
      <c r="F3481" s="62" t="s">
        <v>12011</v>
      </c>
    </row>
    <row r="3482" spans="1:6" ht="40.5" x14ac:dyDescent="0.25">
      <c r="A3482" s="62">
        <v>92310</v>
      </c>
      <c r="B3482" s="63" t="s">
        <v>15493</v>
      </c>
      <c r="C3482" s="62" t="s">
        <v>74</v>
      </c>
      <c r="D3482" s="62" t="s">
        <v>12010</v>
      </c>
      <c r="E3482" s="64">
        <v>193.42</v>
      </c>
      <c r="F3482" s="62" t="s">
        <v>12011</v>
      </c>
    </row>
    <row r="3483" spans="1:6" ht="40.5" x14ac:dyDescent="0.25">
      <c r="A3483" s="62">
        <v>92320</v>
      </c>
      <c r="B3483" s="63" t="s">
        <v>15494</v>
      </c>
      <c r="C3483" s="62" t="s">
        <v>74</v>
      </c>
      <c r="D3483" s="62" t="s">
        <v>12010</v>
      </c>
      <c r="E3483" s="64">
        <v>55.61</v>
      </c>
      <c r="F3483" s="62" t="s">
        <v>12011</v>
      </c>
    </row>
    <row r="3484" spans="1:6" ht="40.5" x14ac:dyDescent="0.25">
      <c r="A3484" s="62">
        <v>92321</v>
      </c>
      <c r="B3484" s="63" t="s">
        <v>15495</v>
      </c>
      <c r="C3484" s="62" t="s">
        <v>74</v>
      </c>
      <c r="D3484" s="62" t="s">
        <v>12010</v>
      </c>
      <c r="E3484" s="64">
        <v>91.64</v>
      </c>
      <c r="F3484" s="62" t="s">
        <v>12011</v>
      </c>
    </row>
    <row r="3485" spans="1:6" ht="40.5" x14ac:dyDescent="0.25">
      <c r="A3485" s="62">
        <v>92322</v>
      </c>
      <c r="B3485" s="63" t="s">
        <v>15496</v>
      </c>
      <c r="C3485" s="62" t="s">
        <v>74</v>
      </c>
      <c r="D3485" s="62" t="s">
        <v>12010</v>
      </c>
      <c r="E3485" s="64">
        <v>116.93</v>
      </c>
      <c r="F3485" s="62" t="s">
        <v>12011</v>
      </c>
    </row>
    <row r="3486" spans="1:6" ht="40.5" x14ac:dyDescent="0.25">
      <c r="A3486" s="62">
        <v>92323</v>
      </c>
      <c r="B3486" s="63" t="s">
        <v>15497</v>
      </c>
      <c r="C3486" s="62" t="s">
        <v>74</v>
      </c>
      <c r="D3486" s="62" t="s">
        <v>12010</v>
      </c>
      <c r="E3486" s="64">
        <v>76.36</v>
      </c>
      <c r="F3486" s="62" t="s">
        <v>12011</v>
      </c>
    </row>
    <row r="3487" spans="1:6" ht="40.5" x14ac:dyDescent="0.25">
      <c r="A3487" s="62">
        <v>92324</v>
      </c>
      <c r="B3487" s="63" t="s">
        <v>15498</v>
      </c>
      <c r="C3487" s="62" t="s">
        <v>74</v>
      </c>
      <c r="D3487" s="62" t="s">
        <v>12010</v>
      </c>
      <c r="E3487" s="64">
        <v>189.74</v>
      </c>
      <c r="F3487" s="62" t="s">
        <v>12011</v>
      </c>
    </row>
    <row r="3488" spans="1:6" ht="40.5" x14ac:dyDescent="0.25">
      <c r="A3488" s="62">
        <v>92325</v>
      </c>
      <c r="B3488" s="63" t="s">
        <v>15499</v>
      </c>
      <c r="C3488" s="62" t="s">
        <v>74</v>
      </c>
      <c r="D3488" s="62" t="s">
        <v>12010</v>
      </c>
      <c r="E3488" s="64">
        <v>219.05</v>
      </c>
      <c r="F3488" s="62" t="s">
        <v>12011</v>
      </c>
    </row>
    <row r="3489" spans="1:6" ht="40.5" x14ac:dyDescent="0.25">
      <c r="A3489" s="62">
        <v>92335</v>
      </c>
      <c r="B3489" s="63" t="s">
        <v>15500</v>
      </c>
      <c r="C3489" s="62" t="s">
        <v>74</v>
      </c>
      <c r="D3489" s="62" t="s">
        <v>12010</v>
      </c>
      <c r="E3489" s="64">
        <v>117.67</v>
      </c>
      <c r="F3489" s="62" t="s">
        <v>12011</v>
      </c>
    </row>
    <row r="3490" spans="1:6" ht="40.5" x14ac:dyDescent="0.25">
      <c r="A3490" s="62">
        <v>92336</v>
      </c>
      <c r="B3490" s="63" t="s">
        <v>15501</v>
      </c>
      <c r="C3490" s="62" t="s">
        <v>74</v>
      </c>
      <c r="D3490" s="62" t="s">
        <v>12010</v>
      </c>
      <c r="E3490" s="64">
        <v>144.79</v>
      </c>
      <c r="F3490" s="62" t="s">
        <v>12011</v>
      </c>
    </row>
    <row r="3491" spans="1:6" ht="40.5" x14ac:dyDescent="0.25">
      <c r="A3491" s="62">
        <v>92337</v>
      </c>
      <c r="B3491" s="63" t="s">
        <v>15502</v>
      </c>
      <c r="C3491" s="62" t="s">
        <v>74</v>
      </c>
      <c r="D3491" s="62" t="s">
        <v>12010</v>
      </c>
      <c r="E3491" s="64">
        <v>191.38</v>
      </c>
      <c r="F3491" s="62" t="s">
        <v>12011</v>
      </c>
    </row>
    <row r="3492" spans="1:6" ht="40.5" x14ac:dyDescent="0.25">
      <c r="A3492" s="62">
        <v>92338</v>
      </c>
      <c r="B3492" s="63" t="s">
        <v>15503</v>
      </c>
      <c r="C3492" s="62" t="s">
        <v>74</v>
      </c>
      <c r="D3492" s="62" t="s">
        <v>12010</v>
      </c>
      <c r="E3492" s="64">
        <v>134.13</v>
      </c>
      <c r="F3492" s="62" t="s">
        <v>12011</v>
      </c>
    </row>
    <row r="3493" spans="1:6" ht="40.5" x14ac:dyDescent="0.25">
      <c r="A3493" s="62">
        <v>92339</v>
      </c>
      <c r="B3493" s="63" t="s">
        <v>15504</v>
      </c>
      <c r="C3493" s="62" t="s">
        <v>74</v>
      </c>
      <c r="D3493" s="62" t="s">
        <v>12010</v>
      </c>
      <c r="E3493" s="64">
        <v>201.29</v>
      </c>
      <c r="F3493" s="62" t="s">
        <v>12011</v>
      </c>
    </row>
    <row r="3494" spans="1:6" ht="40.5" x14ac:dyDescent="0.25">
      <c r="A3494" s="62">
        <v>92341</v>
      </c>
      <c r="B3494" s="63" t="s">
        <v>15505</v>
      </c>
      <c r="C3494" s="62" t="s">
        <v>74</v>
      </c>
      <c r="D3494" s="62" t="s">
        <v>12010</v>
      </c>
      <c r="E3494" s="64">
        <v>128.84</v>
      </c>
      <c r="F3494" s="62" t="s">
        <v>12011</v>
      </c>
    </row>
    <row r="3495" spans="1:6" ht="40.5" x14ac:dyDescent="0.25">
      <c r="A3495" s="62">
        <v>92342</v>
      </c>
      <c r="B3495" s="63" t="s">
        <v>15506</v>
      </c>
      <c r="C3495" s="62" t="s">
        <v>74</v>
      </c>
      <c r="D3495" s="62" t="s">
        <v>12010</v>
      </c>
      <c r="E3495" s="64">
        <v>156.05000000000001</v>
      </c>
      <c r="F3495" s="62" t="s">
        <v>12011</v>
      </c>
    </row>
    <row r="3496" spans="1:6" ht="40.5" x14ac:dyDescent="0.25">
      <c r="A3496" s="62">
        <v>92343</v>
      </c>
      <c r="B3496" s="63" t="s">
        <v>15507</v>
      </c>
      <c r="C3496" s="62" t="s">
        <v>74</v>
      </c>
      <c r="D3496" s="62" t="s">
        <v>12010</v>
      </c>
      <c r="E3496" s="64">
        <v>202.74</v>
      </c>
      <c r="F3496" s="62" t="s">
        <v>12011</v>
      </c>
    </row>
    <row r="3497" spans="1:6" ht="40.5" x14ac:dyDescent="0.25">
      <c r="A3497" s="62">
        <v>92359</v>
      </c>
      <c r="B3497" s="63" t="s">
        <v>15508</v>
      </c>
      <c r="C3497" s="62" t="s">
        <v>74</v>
      </c>
      <c r="D3497" s="62" t="s">
        <v>12010</v>
      </c>
      <c r="E3497" s="64">
        <v>61.49</v>
      </c>
      <c r="F3497" s="62" t="s">
        <v>12011</v>
      </c>
    </row>
    <row r="3498" spans="1:6" ht="40.5" x14ac:dyDescent="0.25">
      <c r="A3498" s="62">
        <v>92360</v>
      </c>
      <c r="B3498" s="63" t="s">
        <v>15509</v>
      </c>
      <c r="C3498" s="62" t="s">
        <v>74</v>
      </c>
      <c r="D3498" s="62" t="s">
        <v>12010</v>
      </c>
      <c r="E3498" s="64">
        <v>82.15</v>
      </c>
      <c r="F3498" s="62" t="s">
        <v>12011</v>
      </c>
    </row>
    <row r="3499" spans="1:6" ht="40.5" x14ac:dyDescent="0.25">
      <c r="A3499" s="62">
        <v>92361</v>
      </c>
      <c r="B3499" s="63" t="s">
        <v>15510</v>
      </c>
      <c r="C3499" s="62" t="s">
        <v>74</v>
      </c>
      <c r="D3499" s="62" t="s">
        <v>12010</v>
      </c>
      <c r="E3499" s="64">
        <v>111.06</v>
      </c>
      <c r="F3499" s="62" t="s">
        <v>12011</v>
      </c>
    </row>
    <row r="3500" spans="1:6" ht="40.5" x14ac:dyDescent="0.25">
      <c r="A3500" s="62">
        <v>92362</v>
      </c>
      <c r="B3500" s="63" t="s">
        <v>15511</v>
      </c>
      <c r="C3500" s="62" t="s">
        <v>74</v>
      </c>
      <c r="D3500" s="62" t="s">
        <v>12010</v>
      </c>
      <c r="E3500" s="64">
        <v>177.31</v>
      </c>
      <c r="F3500" s="62" t="s">
        <v>12011</v>
      </c>
    </row>
    <row r="3501" spans="1:6" ht="40.5" x14ac:dyDescent="0.25">
      <c r="A3501" s="62">
        <v>92364</v>
      </c>
      <c r="B3501" s="63" t="s">
        <v>15512</v>
      </c>
      <c r="C3501" s="62" t="s">
        <v>74</v>
      </c>
      <c r="D3501" s="62" t="s">
        <v>12010</v>
      </c>
      <c r="E3501" s="64">
        <v>71.260000000000005</v>
      </c>
      <c r="F3501" s="62" t="s">
        <v>12011</v>
      </c>
    </row>
    <row r="3502" spans="1:6" ht="40.5" x14ac:dyDescent="0.25">
      <c r="A3502" s="62">
        <v>92365</v>
      </c>
      <c r="B3502" s="63" t="s">
        <v>15513</v>
      </c>
      <c r="C3502" s="62" t="s">
        <v>74</v>
      </c>
      <c r="D3502" s="62" t="s">
        <v>12010</v>
      </c>
      <c r="E3502" s="64">
        <v>82.1</v>
      </c>
      <c r="F3502" s="62" t="s">
        <v>12011</v>
      </c>
    </row>
    <row r="3503" spans="1:6" ht="40.5" x14ac:dyDescent="0.25">
      <c r="A3503" s="62">
        <v>92366</v>
      </c>
      <c r="B3503" s="63" t="s">
        <v>15514</v>
      </c>
      <c r="C3503" s="62" t="s">
        <v>74</v>
      </c>
      <c r="D3503" s="62" t="s">
        <v>12010</v>
      </c>
      <c r="E3503" s="64">
        <v>115</v>
      </c>
      <c r="F3503" s="62" t="s">
        <v>12011</v>
      </c>
    </row>
    <row r="3504" spans="1:6" ht="40.5" x14ac:dyDescent="0.25">
      <c r="A3504" s="62">
        <v>92367</v>
      </c>
      <c r="B3504" s="63" t="s">
        <v>15515</v>
      </c>
      <c r="C3504" s="62" t="s">
        <v>74</v>
      </c>
      <c r="D3504" s="62" t="s">
        <v>12010</v>
      </c>
      <c r="E3504" s="64">
        <v>141.57</v>
      </c>
      <c r="F3504" s="62" t="s">
        <v>12011</v>
      </c>
    </row>
    <row r="3505" spans="1:6" ht="40.5" x14ac:dyDescent="0.25">
      <c r="A3505" s="62">
        <v>92368</v>
      </c>
      <c r="B3505" s="63" t="s">
        <v>15516</v>
      </c>
      <c r="C3505" s="62" t="s">
        <v>74</v>
      </c>
      <c r="D3505" s="62" t="s">
        <v>12010</v>
      </c>
      <c r="E3505" s="64">
        <v>187.7</v>
      </c>
      <c r="F3505" s="62" t="s">
        <v>12011</v>
      </c>
    </row>
    <row r="3506" spans="1:6" ht="40.5" x14ac:dyDescent="0.25">
      <c r="A3506" s="62">
        <v>92645</v>
      </c>
      <c r="B3506" s="63" t="s">
        <v>15517</v>
      </c>
      <c r="C3506" s="62" t="s">
        <v>74</v>
      </c>
      <c r="D3506" s="62" t="s">
        <v>12010</v>
      </c>
      <c r="E3506" s="64">
        <v>65.64</v>
      </c>
      <c r="F3506" s="62" t="s">
        <v>12011</v>
      </c>
    </row>
    <row r="3507" spans="1:6" ht="40.5" x14ac:dyDescent="0.25">
      <c r="A3507" s="62">
        <v>92646</v>
      </c>
      <c r="B3507" s="63" t="s">
        <v>15518</v>
      </c>
      <c r="C3507" s="62" t="s">
        <v>74</v>
      </c>
      <c r="D3507" s="62" t="s">
        <v>12010</v>
      </c>
      <c r="E3507" s="64">
        <v>86.3</v>
      </c>
      <c r="F3507" s="62" t="s">
        <v>12011</v>
      </c>
    </row>
    <row r="3508" spans="1:6" ht="40.5" x14ac:dyDescent="0.25">
      <c r="A3508" s="62">
        <v>92648</v>
      </c>
      <c r="B3508" s="63" t="s">
        <v>15519</v>
      </c>
      <c r="C3508" s="62" t="s">
        <v>74</v>
      </c>
      <c r="D3508" s="62" t="s">
        <v>12010</v>
      </c>
      <c r="E3508" s="64">
        <v>94.53</v>
      </c>
      <c r="F3508" s="62" t="s">
        <v>12011</v>
      </c>
    </row>
    <row r="3509" spans="1:6" ht="40.5" x14ac:dyDescent="0.25">
      <c r="A3509" s="62">
        <v>92649</v>
      </c>
      <c r="B3509" s="63" t="s">
        <v>15520</v>
      </c>
      <c r="C3509" s="62" t="s">
        <v>74</v>
      </c>
      <c r="D3509" s="62" t="s">
        <v>12010</v>
      </c>
      <c r="E3509" s="64">
        <v>115.22</v>
      </c>
      <c r="F3509" s="62" t="s">
        <v>12011</v>
      </c>
    </row>
    <row r="3510" spans="1:6" ht="40.5" x14ac:dyDescent="0.25">
      <c r="A3510" s="62">
        <v>92650</v>
      </c>
      <c r="B3510" s="63" t="s">
        <v>15521</v>
      </c>
      <c r="C3510" s="62" t="s">
        <v>74</v>
      </c>
      <c r="D3510" s="62" t="s">
        <v>12010</v>
      </c>
      <c r="E3510" s="64">
        <v>181.46</v>
      </c>
      <c r="F3510" s="62" t="s">
        <v>12011</v>
      </c>
    </row>
    <row r="3511" spans="1:6" ht="40.5" x14ac:dyDescent="0.25">
      <c r="A3511" s="62">
        <v>92652</v>
      </c>
      <c r="B3511" s="63" t="s">
        <v>15522</v>
      </c>
      <c r="C3511" s="62" t="s">
        <v>74</v>
      </c>
      <c r="D3511" s="62" t="s">
        <v>12010</v>
      </c>
      <c r="E3511" s="64">
        <v>76.36</v>
      </c>
      <c r="F3511" s="62" t="s">
        <v>12011</v>
      </c>
    </row>
    <row r="3512" spans="1:6" ht="40.5" x14ac:dyDescent="0.25">
      <c r="A3512" s="62">
        <v>92653</v>
      </c>
      <c r="B3512" s="63" t="s">
        <v>15523</v>
      </c>
      <c r="C3512" s="62" t="s">
        <v>74</v>
      </c>
      <c r="D3512" s="62" t="s">
        <v>12010</v>
      </c>
      <c r="E3512" s="64">
        <v>87.26</v>
      </c>
      <c r="F3512" s="62" t="s">
        <v>12011</v>
      </c>
    </row>
    <row r="3513" spans="1:6" ht="40.5" x14ac:dyDescent="0.25">
      <c r="A3513" s="62">
        <v>92654</v>
      </c>
      <c r="B3513" s="63" t="s">
        <v>15524</v>
      </c>
      <c r="C3513" s="62" t="s">
        <v>74</v>
      </c>
      <c r="D3513" s="62" t="s">
        <v>12010</v>
      </c>
      <c r="E3513" s="64">
        <v>120.16</v>
      </c>
      <c r="F3513" s="62" t="s">
        <v>12011</v>
      </c>
    </row>
    <row r="3514" spans="1:6" ht="40.5" x14ac:dyDescent="0.25">
      <c r="A3514" s="62">
        <v>92655</v>
      </c>
      <c r="B3514" s="63" t="s">
        <v>15525</v>
      </c>
      <c r="C3514" s="62" t="s">
        <v>74</v>
      </c>
      <c r="D3514" s="62" t="s">
        <v>12010</v>
      </c>
      <c r="E3514" s="64">
        <v>146.84</v>
      </c>
      <c r="F3514" s="62" t="s">
        <v>12011</v>
      </c>
    </row>
    <row r="3515" spans="1:6" ht="40.5" x14ac:dyDescent="0.25">
      <c r="A3515" s="62">
        <v>92656</v>
      </c>
      <c r="B3515" s="63" t="s">
        <v>15526</v>
      </c>
      <c r="C3515" s="62" t="s">
        <v>74</v>
      </c>
      <c r="D3515" s="62" t="s">
        <v>12010</v>
      </c>
      <c r="E3515" s="64">
        <v>192.95</v>
      </c>
      <c r="F3515" s="62" t="s">
        <v>12011</v>
      </c>
    </row>
    <row r="3516" spans="1:6" ht="40.5" x14ac:dyDescent="0.25">
      <c r="A3516" s="62">
        <v>92687</v>
      </c>
      <c r="B3516" s="63" t="s">
        <v>15527</v>
      </c>
      <c r="C3516" s="62" t="s">
        <v>74</v>
      </c>
      <c r="D3516" s="62" t="s">
        <v>12010</v>
      </c>
      <c r="E3516" s="64">
        <v>35.25</v>
      </c>
      <c r="F3516" s="62" t="s">
        <v>12011</v>
      </c>
    </row>
    <row r="3517" spans="1:6" ht="40.5" x14ac:dyDescent="0.25">
      <c r="A3517" s="62">
        <v>92688</v>
      </c>
      <c r="B3517" s="63" t="s">
        <v>15528</v>
      </c>
      <c r="C3517" s="62" t="s">
        <v>74</v>
      </c>
      <c r="D3517" s="62" t="s">
        <v>12010</v>
      </c>
      <c r="E3517" s="64">
        <v>48.7</v>
      </c>
      <c r="F3517" s="62" t="s">
        <v>12011</v>
      </c>
    </row>
    <row r="3518" spans="1:6" ht="40.5" x14ac:dyDescent="0.25">
      <c r="A3518" s="62">
        <v>92689</v>
      </c>
      <c r="B3518" s="63" t="s">
        <v>15529</v>
      </c>
      <c r="C3518" s="62" t="s">
        <v>74</v>
      </c>
      <c r="D3518" s="62" t="s">
        <v>12010</v>
      </c>
      <c r="E3518" s="64">
        <v>46.8</v>
      </c>
      <c r="F3518" s="62" t="s">
        <v>12011</v>
      </c>
    </row>
    <row r="3519" spans="1:6" ht="40.5" x14ac:dyDescent="0.25">
      <c r="A3519" s="62">
        <v>92690</v>
      </c>
      <c r="B3519" s="63" t="s">
        <v>15530</v>
      </c>
      <c r="C3519" s="62" t="s">
        <v>74</v>
      </c>
      <c r="D3519" s="62" t="s">
        <v>12010</v>
      </c>
      <c r="E3519" s="64">
        <v>67.209999999999994</v>
      </c>
      <c r="F3519" s="62" t="s">
        <v>12011</v>
      </c>
    </row>
    <row r="3520" spans="1:6" ht="40.5" x14ac:dyDescent="0.25">
      <c r="A3520" s="62">
        <v>92691</v>
      </c>
      <c r="B3520" s="63" t="s">
        <v>15531</v>
      </c>
      <c r="C3520" s="62" t="s">
        <v>74</v>
      </c>
      <c r="D3520" s="62" t="s">
        <v>12010</v>
      </c>
      <c r="E3520" s="64">
        <v>89.04</v>
      </c>
      <c r="F3520" s="62" t="s">
        <v>12011</v>
      </c>
    </row>
    <row r="3521" spans="1:6" ht="54" x14ac:dyDescent="0.25">
      <c r="A3521" s="62">
        <v>94462</v>
      </c>
      <c r="B3521" s="63" t="s">
        <v>15532</v>
      </c>
      <c r="C3521" s="62" t="s">
        <v>74</v>
      </c>
      <c r="D3521" s="62" t="s">
        <v>12010</v>
      </c>
      <c r="E3521" s="64">
        <v>126.12</v>
      </c>
      <c r="F3521" s="62" t="s">
        <v>12011</v>
      </c>
    </row>
    <row r="3522" spans="1:6" ht="54" x14ac:dyDescent="0.25">
      <c r="A3522" s="62">
        <v>94463</v>
      </c>
      <c r="B3522" s="63" t="s">
        <v>15533</v>
      </c>
      <c r="C3522" s="62" t="s">
        <v>74</v>
      </c>
      <c r="D3522" s="62" t="s">
        <v>12010</v>
      </c>
      <c r="E3522" s="64">
        <v>149.16</v>
      </c>
      <c r="F3522" s="62" t="s">
        <v>12011</v>
      </c>
    </row>
    <row r="3523" spans="1:6" ht="54" x14ac:dyDescent="0.25">
      <c r="A3523" s="62">
        <v>94464</v>
      </c>
      <c r="B3523" s="63" t="s">
        <v>15534</v>
      </c>
      <c r="C3523" s="62" t="s">
        <v>74</v>
      </c>
      <c r="D3523" s="62" t="s">
        <v>12010</v>
      </c>
      <c r="E3523" s="64">
        <v>211.32</v>
      </c>
      <c r="F3523" s="62" t="s">
        <v>12011</v>
      </c>
    </row>
    <row r="3524" spans="1:6" ht="54" x14ac:dyDescent="0.25">
      <c r="A3524" s="62">
        <v>94602</v>
      </c>
      <c r="B3524" s="63" t="s">
        <v>15535</v>
      </c>
      <c r="C3524" s="62" t="s">
        <v>74</v>
      </c>
      <c r="D3524" s="62" t="s">
        <v>12010</v>
      </c>
      <c r="E3524" s="64">
        <v>245.59</v>
      </c>
      <c r="F3524" s="62" t="s">
        <v>12011</v>
      </c>
    </row>
    <row r="3525" spans="1:6" ht="54" x14ac:dyDescent="0.25">
      <c r="A3525" s="62">
        <v>94603</v>
      </c>
      <c r="B3525" s="63" t="s">
        <v>15536</v>
      </c>
      <c r="C3525" s="62" t="s">
        <v>74</v>
      </c>
      <c r="D3525" s="62" t="s">
        <v>12010</v>
      </c>
      <c r="E3525" s="64">
        <v>331.33</v>
      </c>
      <c r="F3525" s="62" t="s">
        <v>12011</v>
      </c>
    </row>
    <row r="3526" spans="1:6" ht="54" x14ac:dyDescent="0.25">
      <c r="A3526" s="62">
        <v>94604</v>
      </c>
      <c r="B3526" s="63" t="s">
        <v>15537</v>
      </c>
      <c r="C3526" s="62" t="s">
        <v>74</v>
      </c>
      <c r="D3526" s="62" t="s">
        <v>12010</v>
      </c>
      <c r="E3526" s="64">
        <v>453.75</v>
      </c>
      <c r="F3526" s="62" t="s">
        <v>12011</v>
      </c>
    </row>
    <row r="3527" spans="1:6" ht="54" x14ac:dyDescent="0.25">
      <c r="A3527" s="62">
        <v>94605</v>
      </c>
      <c r="B3527" s="63" t="s">
        <v>15538</v>
      </c>
      <c r="C3527" s="62" t="s">
        <v>74</v>
      </c>
      <c r="D3527" s="62" t="s">
        <v>12010</v>
      </c>
      <c r="E3527" s="64">
        <v>650.53</v>
      </c>
      <c r="F3527" s="62" t="s">
        <v>12011</v>
      </c>
    </row>
    <row r="3528" spans="1:6" ht="40.5" x14ac:dyDescent="0.25">
      <c r="A3528" s="62">
        <v>94648</v>
      </c>
      <c r="B3528" s="63" t="s">
        <v>15539</v>
      </c>
      <c r="C3528" s="62" t="s">
        <v>74</v>
      </c>
      <c r="D3528" s="62" t="s">
        <v>12010</v>
      </c>
      <c r="E3528" s="64">
        <v>12.35</v>
      </c>
      <c r="F3528" s="62" t="s">
        <v>12011</v>
      </c>
    </row>
    <row r="3529" spans="1:6" ht="40.5" x14ac:dyDescent="0.25">
      <c r="A3529" s="62">
        <v>94649</v>
      </c>
      <c r="B3529" s="63" t="s">
        <v>15540</v>
      </c>
      <c r="C3529" s="62" t="s">
        <v>74</v>
      </c>
      <c r="D3529" s="62" t="s">
        <v>12010</v>
      </c>
      <c r="E3529" s="64">
        <v>19.03</v>
      </c>
      <c r="F3529" s="62" t="s">
        <v>12011</v>
      </c>
    </row>
    <row r="3530" spans="1:6" ht="40.5" x14ac:dyDescent="0.25">
      <c r="A3530" s="62">
        <v>94650</v>
      </c>
      <c r="B3530" s="63" t="s">
        <v>15541</v>
      </c>
      <c r="C3530" s="62" t="s">
        <v>74</v>
      </c>
      <c r="D3530" s="62" t="s">
        <v>12010</v>
      </c>
      <c r="E3530" s="64">
        <v>27.25</v>
      </c>
      <c r="F3530" s="62" t="s">
        <v>12011</v>
      </c>
    </row>
    <row r="3531" spans="1:6" ht="40.5" x14ac:dyDescent="0.25">
      <c r="A3531" s="62">
        <v>94651</v>
      </c>
      <c r="B3531" s="63" t="s">
        <v>15542</v>
      </c>
      <c r="C3531" s="62" t="s">
        <v>74</v>
      </c>
      <c r="D3531" s="62" t="s">
        <v>12010</v>
      </c>
      <c r="E3531" s="64">
        <v>29.77</v>
      </c>
      <c r="F3531" s="62" t="s">
        <v>12011</v>
      </c>
    </row>
    <row r="3532" spans="1:6" ht="40.5" x14ac:dyDescent="0.25">
      <c r="A3532" s="62">
        <v>94652</v>
      </c>
      <c r="B3532" s="63" t="s">
        <v>15543</v>
      </c>
      <c r="C3532" s="62" t="s">
        <v>74</v>
      </c>
      <c r="D3532" s="62" t="s">
        <v>12010</v>
      </c>
      <c r="E3532" s="64">
        <v>48.41</v>
      </c>
      <c r="F3532" s="62" t="s">
        <v>12011</v>
      </c>
    </row>
    <row r="3533" spans="1:6" ht="40.5" x14ac:dyDescent="0.25">
      <c r="A3533" s="62">
        <v>94653</v>
      </c>
      <c r="B3533" s="63" t="s">
        <v>15544</v>
      </c>
      <c r="C3533" s="62" t="s">
        <v>74</v>
      </c>
      <c r="D3533" s="62" t="s">
        <v>12010</v>
      </c>
      <c r="E3533" s="64">
        <v>70.180000000000007</v>
      </c>
      <c r="F3533" s="62" t="s">
        <v>12011</v>
      </c>
    </row>
    <row r="3534" spans="1:6" ht="40.5" x14ac:dyDescent="0.25">
      <c r="A3534" s="62">
        <v>94654</v>
      </c>
      <c r="B3534" s="63" t="s">
        <v>15545</v>
      </c>
      <c r="C3534" s="62" t="s">
        <v>74</v>
      </c>
      <c r="D3534" s="62" t="s">
        <v>12010</v>
      </c>
      <c r="E3534" s="64">
        <v>92.51</v>
      </c>
      <c r="F3534" s="62" t="s">
        <v>12011</v>
      </c>
    </row>
    <row r="3535" spans="1:6" ht="40.5" x14ac:dyDescent="0.25">
      <c r="A3535" s="62">
        <v>94655</v>
      </c>
      <c r="B3535" s="63" t="s">
        <v>15546</v>
      </c>
      <c r="C3535" s="62" t="s">
        <v>74</v>
      </c>
      <c r="D3535" s="62" t="s">
        <v>12010</v>
      </c>
      <c r="E3535" s="64">
        <v>131.28</v>
      </c>
      <c r="F3535" s="62" t="s">
        <v>12011</v>
      </c>
    </row>
    <row r="3536" spans="1:6" ht="40.5" x14ac:dyDescent="0.25">
      <c r="A3536" s="62">
        <v>94716</v>
      </c>
      <c r="B3536" s="63" t="s">
        <v>15547</v>
      </c>
      <c r="C3536" s="62" t="s">
        <v>74</v>
      </c>
      <c r="D3536" s="62" t="s">
        <v>12010</v>
      </c>
      <c r="E3536" s="64">
        <v>24.84</v>
      </c>
      <c r="F3536" s="62" t="s">
        <v>12011</v>
      </c>
    </row>
    <row r="3537" spans="1:6" ht="40.5" x14ac:dyDescent="0.25">
      <c r="A3537" s="62">
        <v>94717</v>
      </c>
      <c r="B3537" s="63" t="s">
        <v>15548</v>
      </c>
      <c r="C3537" s="62" t="s">
        <v>74</v>
      </c>
      <c r="D3537" s="62" t="s">
        <v>12010</v>
      </c>
      <c r="E3537" s="64">
        <v>35.94</v>
      </c>
      <c r="F3537" s="62" t="s">
        <v>12011</v>
      </c>
    </row>
    <row r="3538" spans="1:6" ht="40.5" x14ac:dyDescent="0.25">
      <c r="A3538" s="62">
        <v>94718</v>
      </c>
      <c r="B3538" s="63" t="s">
        <v>15549</v>
      </c>
      <c r="C3538" s="62" t="s">
        <v>74</v>
      </c>
      <c r="D3538" s="62" t="s">
        <v>12010</v>
      </c>
      <c r="E3538" s="64">
        <v>44.56</v>
      </c>
      <c r="F3538" s="62" t="s">
        <v>12011</v>
      </c>
    </row>
    <row r="3539" spans="1:6" ht="40.5" x14ac:dyDescent="0.25">
      <c r="A3539" s="62">
        <v>94719</v>
      </c>
      <c r="B3539" s="63" t="s">
        <v>15550</v>
      </c>
      <c r="C3539" s="62" t="s">
        <v>74</v>
      </c>
      <c r="D3539" s="62" t="s">
        <v>12010</v>
      </c>
      <c r="E3539" s="64">
        <v>57.88</v>
      </c>
      <c r="F3539" s="62" t="s">
        <v>12011</v>
      </c>
    </row>
    <row r="3540" spans="1:6" ht="40.5" x14ac:dyDescent="0.25">
      <c r="A3540" s="62">
        <v>94720</v>
      </c>
      <c r="B3540" s="63" t="s">
        <v>15551</v>
      </c>
      <c r="C3540" s="62" t="s">
        <v>74</v>
      </c>
      <c r="D3540" s="62" t="s">
        <v>12010</v>
      </c>
      <c r="E3540" s="64">
        <v>87.72</v>
      </c>
      <c r="F3540" s="62" t="s">
        <v>12011</v>
      </c>
    </row>
    <row r="3541" spans="1:6" ht="40.5" x14ac:dyDescent="0.25">
      <c r="A3541" s="62">
        <v>94721</v>
      </c>
      <c r="B3541" s="63" t="s">
        <v>15552</v>
      </c>
      <c r="C3541" s="62" t="s">
        <v>74</v>
      </c>
      <c r="D3541" s="62" t="s">
        <v>12010</v>
      </c>
      <c r="E3541" s="64">
        <v>126.74</v>
      </c>
      <c r="F3541" s="62" t="s">
        <v>12011</v>
      </c>
    </row>
    <row r="3542" spans="1:6" ht="40.5" x14ac:dyDescent="0.25">
      <c r="A3542" s="62">
        <v>94722</v>
      </c>
      <c r="B3542" s="63" t="s">
        <v>15553</v>
      </c>
      <c r="C3542" s="62" t="s">
        <v>74</v>
      </c>
      <c r="D3542" s="62" t="s">
        <v>12010</v>
      </c>
      <c r="E3542" s="64">
        <v>221.68</v>
      </c>
      <c r="F3542" s="62" t="s">
        <v>12011</v>
      </c>
    </row>
    <row r="3543" spans="1:6" ht="40.5" x14ac:dyDescent="0.25">
      <c r="A3543" s="62">
        <v>95697</v>
      </c>
      <c r="B3543" s="63" t="s">
        <v>15554</v>
      </c>
      <c r="C3543" s="62" t="s">
        <v>74</v>
      </c>
      <c r="D3543" s="62" t="s">
        <v>12010</v>
      </c>
      <c r="E3543" s="64">
        <v>90.38</v>
      </c>
      <c r="F3543" s="62" t="s">
        <v>12011</v>
      </c>
    </row>
    <row r="3544" spans="1:6" ht="27" x14ac:dyDescent="0.25">
      <c r="A3544" s="62">
        <v>96635</v>
      </c>
      <c r="B3544" s="63" t="s">
        <v>15555</v>
      </c>
      <c r="C3544" s="62" t="s">
        <v>74</v>
      </c>
      <c r="D3544" s="62" t="s">
        <v>12010</v>
      </c>
      <c r="E3544" s="64">
        <v>35.159999999999997</v>
      </c>
      <c r="F3544" s="62" t="s">
        <v>12011</v>
      </c>
    </row>
    <row r="3545" spans="1:6" ht="27" x14ac:dyDescent="0.25">
      <c r="A3545" s="62">
        <v>96636</v>
      </c>
      <c r="B3545" s="63" t="s">
        <v>15556</v>
      </c>
      <c r="C3545" s="62" t="s">
        <v>74</v>
      </c>
      <c r="D3545" s="62" t="s">
        <v>12010</v>
      </c>
      <c r="E3545" s="64">
        <v>37.06</v>
      </c>
      <c r="F3545" s="62" t="s">
        <v>12011</v>
      </c>
    </row>
    <row r="3546" spans="1:6" ht="27" x14ac:dyDescent="0.25">
      <c r="A3546" s="62">
        <v>96644</v>
      </c>
      <c r="B3546" s="63" t="s">
        <v>15557</v>
      </c>
      <c r="C3546" s="62" t="s">
        <v>74</v>
      </c>
      <c r="D3546" s="62" t="s">
        <v>12010</v>
      </c>
      <c r="E3546" s="64">
        <v>23.53</v>
      </c>
      <c r="F3546" s="62" t="s">
        <v>12011</v>
      </c>
    </row>
    <row r="3547" spans="1:6" ht="27" x14ac:dyDescent="0.25">
      <c r="A3547" s="62">
        <v>96645</v>
      </c>
      <c r="B3547" s="63" t="s">
        <v>15558</v>
      </c>
      <c r="C3547" s="62" t="s">
        <v>74</v>
      </c>
      <c r="D3547" s="62" t="s">
        <v>12010</v>
      </c>
      <c r="E3547" s="64">
        <v>30.4</v>
      </c>
      <c r="F3547" s="62" t="s">
        <v>12011</v>
      </c>
    </row>
    <row r="3548" spans="1:6" ht="27" x14ac:dyDescent="0.25">
      <c r="A3548" s="62">
        <v>96646</v>
      </c>
      <c r="B3548" s="63" t="s">
        <v>15559</v>
      </c>
      <c r="C3548" s="62" t="s">
        <v>74</v>
      </c>
      <c r="D3548" s="62" t="s">
        <v>12010</v>
      </c>
      <c r="E3548" s="64">
        <v>47.08</v>
      </c>
      <c r="F3548" s="62" t="s">
        <v>12011</v>
      </c>
    </row>
    <row r="3549" spans="1:6" ht="27" x14ac:dyDescent="0.25">
      <c r="A3549" s="62">
        <v>96647</v>
      </c>
      <c r="B3549" s="63" t="s">
        <v>15560</v>
      </c>
      <c r="C3549" s="62" t="s">
        <v>74</v>
      </c>
      <c r="D3549" s="62" t="s">
        <v>12010</v>
      </c>
      <c r="E3549" s="64">
        <v>21.43</v>
      </c>
      <c r="F3549" s="62" t="s">
        <v>12011</v>
      </c>
    </row>
    <row r="3550" spans="1:6" ht="27" x14ac:dyDescent="0.25">
      <c r="A3550" s="62">
        <v>96648</v>
      </c>
      <c r="B3550" s="63" t="s">
        <v>15561</v>
      </c>
      <c r="C3550" s="62" t="s">
        <v>74</v>
      </c>
      <c r="D3550" s="62" t="s">
        <v>12010</v>
      </c>
      <c r="E3550" s="64">
        <v>38.75</v>
      </c>
      <c r="F3550" s="62" t="s">
        <v>12011</v>
      </c>
    </row>
    <row r="3551" spans="1:6" ht="27" x14ac:dyDescent="0.25">
      <c r="A3551" s="62">
        <v>96649</v>
      </c>
      <c r="B3551" s="63" t="s">
        <v>15562</v>
      </c>
      <c r="C3551" s="62" t="s">
        <v>74</v>
      </c>
      <c r="D3551" s="62" t="s">
        <v>12010</v>
      </c>
      <c r="E3551" s="64">
        <v>56.85</v>
      </c>
      <c r="F3551" s="62" t="s">
        <v>12011</v>
      </c>
    </row>
    <row r="3552" spans="1:6" ht="27" x14ac:dyDescent="0.25">
      <c r="A3552" s="62">
        <v>96668</v>
      </c>
      <c r="B3552" s="63" t="s">
        <v>15563</v>
      </c>
      <c r="C3552" s="62" t="s">
        <v>74</v>
      </c>
      <c r="D3552" s="62" t="s">
        <v>12010</v>
      </c>
      <c r="E3552" s="64">
        <v>15.43</v>
      </c>
      <c r="F3552" s="62" t="s">
        <v>12011</v>
      </c>
    </row>
    <row r="3553" spans="1:6" ht="27" x14ac:dyDescent="0.25">
      <c r="A3553" s="62">
        <v>96669</v>
      </c>
      <c r="B3553" s="63" t="s">
        <v>15564</v>
      </c>
      <c r="C3553" s="62" t="s">
        <v>74</v>
      </c>
      <c r="D3553" s="62" t="s">
        <v>12010</v>
      </c>
      <c r="E3553" s="64">
        <v>19.190000000000001</v>
      </c>
      <c r="F3553" s="62" t="s">
        <v>12011</v>
      </c>
    </row>
    <row r="3554" spans="1:6" ht="27" x14ac:dyDescent="0.25">
      <c r="A3554" s="62">
        <v>96670</v>
      </c>
      <c r="B3554" s="63" t="s">
        <v>15565</v>
      </c>
      <c r="C3554" s="62" t="s">
        <v>74</v>
      </c>
      <c r="D3554" s="62" t="s">
        <v>12010</v>
      </c>
      <c r="E3554" s="64">
        <v>29.14</v>
      </c>
      <c r="F3554" s="62" t="s">
        <v>12011</v>
      </c>
    </row>
    <row r="3555" spans="1:6" ht="27" x14ac:dyDescent="0.25">
      <c r="A3555" s="62">
        <v>96671</v>
      </c>
      <c r="B3555" s="63" t="s">
        <v>15566</v>
      </c>
      <c r="C3555" s="62" t="s">
        <v>74</v>
      </c>
      <c r="D3555" s="62" t="s">
        <v>12010</v>
      </c>
      <c r="E3555" s="64">
        <v>38.96</v>
      </c>
      <c r="F3555" s="62" t="s">
        <v>12011</v>
      </c>
    </row>
    <row r="3556" spans="1:6" ht="27" x14ac:dyDescent="0.25">
      <c r="A3556" s="62">
        <v>96672</v>
      </c>
      <c r="B3556" s="63" t="s">
        <v>15567</v>
      </c>
      <c r="C3556" s="62" t="s">
        <v>74</v>
      </c>
      <c r="D3556" s="62" t="s">
        <v>12010</v>
      </c>
      <c r="E3556" s="64">
        <v>57.18</v>
      </c>
      <c r="F3556" s="62" t="s">
        <v>12011</v>
      </c>
    </row>
    <row r="3557" spans="1:6" ht="27" x14ac:dyDescent="0.25">
      <c r="A3557" s="62">
        <v>96673</v>
      </c>
      <c r="B3557" s="63" t="s">
        <v>15568</v>
      </c>
      <c r="C3557" s="62" t="s">
        <v>74</v>
      </c>
      <c r="D3557" s="62" t="s">
        <v>12010</v>
      </c>
      <c r="E3557" s="64">
        <v>93.55</v>
      </c>
      <c r="F3557" s="62" t="s">
        <v>12011</v>
      </c>
    </row>
    <row r="3558" spans="1:6" ht="27" x14ac:dyDescent="0.25">
      <c r="A3558" s="62">
        <v>96674</v>
      </c>
      <c r="B3558" s="63" t="s">
        <v>15569</v>
      </c>
      <c r="C3558" s="62" t="s">
        <v>74</v>
      </c>
      <c r="D3558" s="62" t="s">
        <v>12010</v>
      </c>
      <c r="E3558" s="64">
        <v>131.4</v>
      </c>
      <c r="F3558" s="62" t="s">
        <v>12011</v>
      </c>
    </row>
    <row r="3559" spans="1:6" ht="27" x14ac:dyDescent="0.25">
      <c r="A3559" s="62">
        <v>96675</v>
      </c>
      <c r="B3559" s="63" t="s">
        <v>15570</v>
      </c>
      <c r="C3559" s="62" t="s">
        <v>74</v>
      </c>
      <c r="D3559" s="62" t="s">
        <v>12010</v>
      </c>
      <c r="E3559" s="64">
        <v>228.69</v>
      </c>
      <c r="F3559" s="62" t="s">
        <v>12011</v>
      </c>
    </row>
    <row r="3560" spans="1:6" ht="27" x14ac:dyDescent="0.25">
      <c r="A3560" s="62">
        <v>96676</v>
      </c>
      <c r="B3560" s="63" t="s">
        <v>15571</v>
      </c>
      <c r="C3560" s="62" t="s">
        <v>74</v>
      </c>
      <c r="D3560" s="62" t="s">
        <v>12010</v>
      </c>
      <c r="E3560" s="64">
        <v>15.38</v>
      </c>
      <c r="F3560" s="62" t="s">
        <v>12011</v>
      </c>
    </row>
    <row r="3561" spans="1:6" ht="27" x14ac:dyDescent="0.25">
      <c r="A3561" s="62">
        <v>96677</v>
      </c>
      <c r="B3561" s="63" t="s">
        <v>15572</v>
      </c>
      <c r="C3561" s="62" t="s">
        <v>74</v>
      </c>
      <c r="D3561" s="62" t="s">
        <v>12010</v>
      </c>
      <c r="E3561" s="64">
        <v>25.39</v>
      </c>
      <c r="F3561" s="62" t="s">
        <v>12011</v>
      </c>
    </row>
    <row r="3562" spans="1:6" ht="27" x14ac:dyDescent="0.25">
      <c r="A3562" s="62">
        <v>96678</v>
      </c>
      <c r="B3562" s="63" t="s">
        <v>15573</v>
      </c>
      <c r="C3562" s="62" t="s">
        <v>74</v>
      </c>
      <c r="D3562" s="62" t="s">
        <v>12010</v>
      </c>
      <c r="E3562" s="64">
        <v>35.28</v>
      </c>
      <c r="F3562" s="62" t="s">
        <v>12011</v>
      </c>
    </row>
    <row r="3563" spans="1:6" ht="27" x14ac:dyDescent="0.25">
      <c r="A3563" s="62">
        <v>96679</v>
      </c>
      <c r="B3563" s="63" t="s">
        <v>15574</v>
      </c>
      <c r="C3563" s="62" t="s">
        <v>74</v>
      </c>
      <c r="D3563" s="62" t="s">
        <v>12010</v>
      </c>
      <c r="E3563" s="64">
        <v>51.45</v>
      </c>
      <c r="F3563" s="62" t="s">
        <v>12011</v>
      </c>
    </row>
    <row r="3564" spans="1:6" ht="27" x14ac:dyDescent="0.25">
      <c r="A3564" s="62">
        <v>96680</v>
      </c>
      <c r="B3564" s="63" t="s">
        <v>15575</v>
      </c>
      <c r="C3564" s="62" t="s">
        <v>74</v>
      </c>
      <c r="D3564" s="62" t="s">
        <v>12010</v>
      </c>
      <c r="E3564" s="64">
        <v>69.25</v>
      </c>
      <c r="F3564" s="62" t="s">
        <v>12011</v>
      </c>
    </row>
    <row r="3565" spans="1:6" ht="27" x14ac:dyDescent="0.25">
      <c r="A3565" s="62">
        <v>96681</v>
      </c>
      <c r="B3565" s="63" t="s">
        <v>15576</v>
      </c>
      <c r="C3565" s="62" t="s">
        <v>74</v>
      </c>
      <c r="D3565" s="62" t="s">
        <v>12010</v>
      </c>
      <c r="E3565" s="64">
        <v>129.54</v>
      </c>
      <c r="F3565" s="62" t="s">
        <v>12011</v>
      </c>
    </row>
    <row r="3566" spans="1:6" ht="27" x14ac:dyDescent="0.25">
      <c r="A3566" s="62">
        <v>96682</v>
      </c>
      <c r="B3566" s="63" t="s">
        <v>15577</v>
      </c>
      <c r="C3566" s="62" t="s">
        <v>74</v>
      </c>
      <c r="D3566" s="62" t="s">
        <v>12010</v>
      </c>
      <c r="E3566" s="64">
        <v>191.1</v>
      </c>
      <c r="F3566" s="62" t="s">
        <v>12011</v>
      </c>
    </row>
    <row r="3567" spans="1:6" ht="27" x14ac:dyDescent="0.25">
      <c r="A3567" s="62">
        <v>96683</v>
      </c>
      <c r="B3567" s="63" t="s">
        <v>15578</v>
      </c>
      <c r="C3567" s="62" t="s">
        <v>74</v>
      </c>
      <c r="D3567" s="62" t="s">
        <v>12010</v>
      </c>
      <c r="E3567" s="64">
        <v>261.45999999999998</v>
      </c>
      <c r="F3567" s="62" t="s">
        <v>12011</v>
      </c>
    </row>
    <row r="3568" spans="1:6" ht="40.5" x14ac:dyDescent="0.25">
      <c r="A3568" s="62">
        <v>96718</v>
      </c>
      <c r="B3568" s="63" t="s">
        <v>15579</v>
      </c>
      <c r="C3568" s="62" t="s">
        <v>74</v>
      </c>
      <c r="D3568" s="62" t="s">
        <v>12010</v>
      </c>
      <c r="E3568" s="64">
        <v>10.18</v>
      </c>
      <c r="F3568" s="62" t="s">
        <v>12011</v>
      </c>
    </row>
    <row r="3569" spans="1:6" ht="40.5" x14ac:dyDescent="0.25">
      <c r="A3569" s="62">
        <v>96719</v>
      </c>
      <c r="B3569" s="63" t="s">
        <v>15580</v>
      </c>
      <c r="C3569" s="62" t="s">
        <v>74</v>
      </c>
      <c r="D3569" s="62" t="s">
        <v>12010</v>
      </c>
      <c r="E3569" s="64">
        <v>20.21</v>
      </c>
      <c r="F3569" s="62" t="s">
        <v>12011</v>
      </c>
    </row>
    <row r="3570" spans="1:6" ht="40.5" x14ac:dyDescent="0.25">
      <c r="A3570" s="62">
        <v>96720</v>
      </c>
      <c r="B3570" s="63" t="s">
        <v>15581</v>
      </c>
      <c r="C3570" s="62" t="s">
        <v>74</v>
      </c>
      <c r="D3570" s="62" t="s">
        <v>12010</v>
      </c>
      <c r="E3570" s="64">
        <v>24.59</v>
      </c>
      <c r="F3570" s="62" t="s">
        <v>12011</v>
      </c>
    </row>
    <row r="3571" spans="1:6" ht="40.5" x14ac:dyDescent="0.25">
      <c r="A3571" s="62">
        <v>96721</v>
      </c>
      <c r="B3571" s="63" t="s">
        <v>15582</v>
      </c>
      <c r="C3571" s="62" t="s">
        <v>74</v>
      </c>
      <c r="D3571" s="62" t="s">
        <v>12010</v>
      </c>
      <c r="E3571" s="64">
        <v>33.24</v>
      </c>
      <c r="F3571" s="62" t="s">
        <v>12011</v>
      </c>
    </row>
    <row r="3572" spans="1:6" ht="40.5" x14ac:dyDescent="0.25">
      <c r="A3572" s="62">
        <v>96722</v>
      </c>
      <c r="B3572" s="63" t="s">
        <v>15583</v>
      </c>
      <c r="C3572" s="62" t="s">
        <v>74</v>
      </c>
      <c r="D3572" s="62" t="s">
        <v>12010</v>
      </c>
      <c r="E3572" s="64">
        <v>45.29</v>
      </c>
      <c r="F3572" s="62" t="s">
        <v>12011</v>
      </c>
    </row>
    <row r="3573" spans="1:6" ht="40.5" x14ac:dyDescent="0.25">
      <c r="A3573" s="62">
        <v>96723</v>
      </c>
      <c r="B3573" s="63" t="s">
        <v>15584</v>
      </c>
      <c r="C3573" s="62" t="s">
        <v>74</v>
      </c>
      <c r="D3573" s="62" t="s">
        <v>12010</v>
      </c>
      <c r="E3573" s="64">
        <v>60.44</v>
      </c>
      <c r="F3573" s="62" t="s">
        <v>12011</v>
      </c>
    </row>
    <row r="3574" spans="1:6" ht="40.5" x14ac:dyDescent="0.25">
      <c r="A3574" s="62">
        <v>96724</v>
      </c>
      <c r="B3574" s="63" t="s">
        <v>15585</v>
      </c>
      <c r="C3574" s="62" t="s">
        <v>74</v>
      </c>
      <c r="D3574" s="62" t="s">
        <v>12010</v>
      </c>
      <c r="E3574" s="64">
        <v>98.68</v>
      </c>
      <c r="F3574" s="62" t="s">
        <v>12011</v>
      </c>
    </row>
    <row r="3575" spans="1:6" ht="40.5" x14ac:dyDescent="0.25">
      <c r="A3575" s="62">
        <v>96725</v>
      </c>
      <c r="B3575" s="63" t="s">
        <v>15586</v>
      </c>
      <c r="C3575" s="62" t="s">
        <v>74</v>
      </c>
      <c r="D3575" s="62" t="s">
        <v>12010</v>
      </c>
      <c r="E3575" s="64">
        <v>130.27000000000001</v>
      </c>
      <c r="F3575" s="62" t="s">
        <v>12011</v>
      </c>
    </row>
    <row r="3576" spans="1:6" ht="40.5" x14ac:dyDescent="0.25">
      <c r="A3576" s="62">
        <v>96726</v>
      </c>
      <c r="B3576" s="63" t="s">
        <v>15587</v>
      </c>
      <c r="C3576" s="62" t="s">
        <v>74</v>
      </c>
      <c r="D3576" s="62" t="s">
        <v>12010</v>
      </c>
      <c r="E3576" s="64">
        <v>212.49</v>
      </c>
      <c r="F3576" s="62" t="s">
        <v>12011</v>
      </c>
    </row>
    <row r="3577" spans="1:6" ht="40.5" x14ac:dyDescent="0.25">
      <c r="A3577" s="62">
        <v>96727</v>
      </c>
      <c r="B3577" s="63" t="s">
        <v>15588</v>
      </c>
      <c r="C3577" s="62" t="s">
        <v>74</v>
      </c>
      <c r="D3577" s="62" t="s">
        <v>12010</v>
      </c>
      <c r="E3577" s="64">
        <v>17.34</v>
      </c>
      <c r="F3577" s="62" t="s">
        <v>12011</v>
      </c>
    </row>
    <row r="3578" spans="1:6" ht="40.5" x14ac:dyDescent="0.25">
      <c r="A3578" s="62">
        <v>96728</v>
      </c>
      <c r="B3578" s="63" t="s">
        <v>15589</v>
      </c>
      <c r="C3578" s="62" t="s">
        <v>74</v>
      </c>
      <c r="D3578" s="62" t="s">
        <v>12010</v>
      </c>
      <c r="E3578" s="64">
        <v>20.85</v>
      </c>
      <c r="F3578" s="62" t="s">
        <v>12011</v>
      </c>
    </row>
    <row r="3579" spans="1:6" ht="40.5" x14ac:dyDescent="0.25">
      <c r="A3579" s="62">
        <v>96729</v>
      </c>
      <c r="B3579" s="63" t="s">
        <v>15590</v>
      </c>
      <c r="C3579" s="62" t="s">
        <v>74</v>
      </c>
      <c r="D3579" s="62" t="s">
        <v>12010</v>
      </c>
      <c r="E3579" s="64">
        <v>31.69</v>
      </c>
      <c r="F3579" s="62" t="s">
        <v>12011</v>
      </c>
    </row>
    <row r="3580" spans="1:6" ht="40.5" x14ac:dyDescent="0.25">
      <c r="A3580" s="62">
        <v>96730</v>
      </c>
      <c r="B3580" s="63" t="s">
        <v>15591</v>
      </c>
      <c r="C3580" s="62" t="s">
        <v>74</v>
      </c>
      <c r="D3580" s="62" t="s">
        <v>12010</v>
      </c>
      <c r="E3580" s="64">
        <v>40.18</v>
      </c>
      <c r="F3580" s="62" t="s">
        <v>12011</v>
      </c>
    </row>
    <row r="3581" spans="1:6" ht="40.5" x14ac:dyDescent="0.25">
      <c r="A3581" s="62">
        <v>96731</v>
      </c>
      <c r="B3581" s="63" t="s">
        <v>15592</v>
      </c>
      <c r="C3581" s="62" t="s">
        <v>74</v>
      </c>
      <c r="D3581" s="62" t="s">
        <v>12010</v>
      </c>
      <c r="E3581" s="64">
        <v>58.75</v>
      </c>
      <c r="F3581" s="62" t="s">
        <v>12011</v>
      </c>
    </row>
    <row r="3582" spans="1:6" ht="40.5" x14ac:dyDescent="0.25">
      <c r="A3582" s="62">
        <v>96732</v>
      </c>
      <c r="B3582" s="63" t="s">
        <v>15593</v>
      </c>
      <c r="C3582" s="62" t="s">
        <v>74</v>
      </c>
      <c r="D3582" s="62" t="s">
        <v>12010</v>
      </c>
      <c r="E3582" s="64">
        <v>73.11</v>
      </c>
      <c r="F3582" s="62" t="s">
        <v>12011</v>
      </c>
    </row>
    <row r="3583" spans="1:6" ht="40.5" x14ac:dyDescent="0.25">
      <c r="A3583" s="62">
        <v>96733</v>
      </c>
      <c r="B3583" s="63" t="s">
        <v>15594</v>
      </c>
      <c r="C3583" s="62" t="s">
        <v>74</v>
      </c>
      <c r="D3583" s="62" t="s">
        <v>12010</v>
      </c>
      <c r="E3583" s="64">
        <v>134.38999999999999</v>
      </c>
      <c r="F3583" s="62" t="s">
        <v>12011</v>
      </c>
    </row>
    <row r="3584" spans="1:6" ht="40.5" x14ac:dyDescent="0.25">
      <c r="A3584" s="62">
        <v>96734</v>
      </c>
      <c r="B3584" s="63" t="s">
        <v>15595</v>
      </c>
      <c r="C3584" s="62" t="s">
        <v>74</v>
      </c>
      <c r="D3584" s="62" t="s">
        <v>12010</v>
      </c>
      <c r="E3584" s="64">
        <v>187.31</v>
      </c>
      <c r="F3584" s="62" t="s">
        <v>12011</v>
      </c>
    </row>
    <row r="3585" spans="1:6" ht="40.5" x14ac:dyDescent="0.25">
      <c r="A3585" s="62">
        <v>96735</v>
      </c>
      <c r="B3585" s="63" t="s">
        <v>15596</v>
      </c>
      <c r="C3585" s="62" t="s">
        <v>74</v>
      </c>
      <c r="D3585" s="62" t="s">
        <v>12010</v>
      </c>
      <c r="E3585" s="64">
        <v>243.82</v>
      </c>
      <c r="F3585" s="62" t="s">
        <v>12011</v>
      </c>
    </row>
    <row r="3586" spans="1:6" ht="27" x14ac:dyDescent="0.25">
      <c r="A3586" s="62">
        <v>96794</v>
      </c>
      <c r="B3586" s="63" t="s">
        <v>15597</v>
      </c>
      <c r="C3586" s="62" t="s">
        <v>74</v>
      </c>
      <c r="D3586" s="62" t="s">
        <v>12010</v>
      </c>
      <c r="E3586" s="64">
        <v>9.57</v>
      </c>
      <c r="F3586" s="62" t="s">
        <v>12011</v>
      </c>
    </row>
    <row r="3587" spans="1:6" ht="27" x14ac:dyDescent="0.25">
      <c r="A3587" s="62">
        <v>96795</v>
      </c>
      <c r="B3587" s="63" t="s">
        <v>15598</v>
      </c>
      <c r="C3587" s="62" t="s">
        <v>74</v>
      </c>
      <c r="D3587" s="62" t="s">
        <v>12010</v>
      </c>
      <c r="E3587" s="64">
        <v>12.16</v>
      </c>
      <c r="F3587" s="62" t="s">
        <v>12011</v>
      </c>
    </row>
    <row r="3588" spans="1:6" ht="27" x14ac:dyDescent="0.25">
      <c r="A3588" s="62">
        <v>96796</v>
      </c>
      <c r="B3588" s="63" t="s">
        <v>15599</v>
      </c>
      <c r="C3588" s="62" t="s">
        <v>74</v>
      </c>
      <c r="D3588" s="62" t="s">
        <v>12010</v>
      </c>
      <c r="E3588" s="64">
        <v>16.96</v>
      </c>
      <c r="F3588" s="62" t="s">
        <v>12011</v>
      </c>
    </row>
    <row r="3589" spans="1:6" ht="27" x14ac:dyDescent="0.25">
      <c r="A3589" s="62">
        <v>96797</v>
      </c>
      <c r="B3589" s="63" t="s">
        <v>15600</v>
      </c>
      <c r="C3589" s="62" t="s">
        <v>74</v>
      </c>
      <c r="D3589" s="62" t="s">
        <v>12010</v>
      </c>
      <c r="E3589" s="64">
        <v>25.49</v>
      </c>
      <c r="F3589" s="62" t="s">
        <v>12011</v>
      </c>
    </row>
    <row r="3590" spans="1:6" ht="27" x14ac:dyDescent="0.25">
      <c r="A3590" s="62">
        <v>96798</v>
      </c>
      <c r="B3590" s="63" t="s">
        <v>15601</v>
      </c>
      <c r="C3590" s="62" t="s">
        <v>74</v>
      </c>
      <c r="D3590" s="62" t="s">
        <v>12010</v>
      </c>
      <c r="E3590" s="64">
        <v>9.74</v>
      </c>
      <c r="F3590" s="62" t="s">
        <v>12011</v>
      </c>
    </row>
    <row r="3591" spans="1:6" ht="27" x14ac:dyDescent="0.25">
      <c r="A3591" s="62">
        <v>96799</v>
      </c>
      <c r="B3591" s="63" t="s">
        <v>15602</v>
      </c>
      <c r="C3591" s="62" t="s">
        <v>74</v>
      </c>
      <c r="D3591" s="62" t="s">
        <v>12010</v>
      </c>
      <c r="E3591" s="64">
        <v>13.05</v>
      </c>
      <c r="F3591" s="62" t="s">
        <v>12011</v>
      </c>
    </row>
    <row r="3592" spans="1:6" ht="27" x14ac:dyDescent="0.25">
      <c r="A3592" s="62">
        <v>96800</v>
      </c>
      <c r="B3592" s="63" t="s">
        <v>15603</v>
      </c>
      <c r="C3592" s="62" t="s">
        <v>74</v>
      </c>
      <c r="D3592" s="62" t="s">
        <v>12010</v>
      </c>
      <c r="E3592" s="64">
        <v>18.809999999999999</v>
      </c>
      <c r="F3592" s="62" t="s">
        <v>12011</v>
      </c>
    </row>
    <row r="3593" spans="1:6" ht="27" x14ac:dyDescent="0.25">
      <c r="A3593" s="62">
        <v>96801</v>
      </c>
      <c r="B3593" s="63" t="s">
        <v>15604</v>
      </c>
      <c r="C3593" s="62" t="s">
        <v>74</v>
      </c>
      <c r="D3593" s="62" t="s">
        <v>12010</v>
      </c>
      <c r="E3593" s="64">
        <v>28.68</v>
      </c>
      <c r="F3593" s="62" t="s">
        <v>12011</v>
      </c>
    </row>
    <row r="3594" spans="1:6" ht="40.5" x14ac:dyDescent="0.25">
      <c r="A3594" s="62">
        <v>97327</v>
      </c>
      <c r="B3594" s="63" t="s">
        <v>15605</v>
      </c>
      <c r="C3594" s="62" t="s">
        <v>74</v>
      </c>
      <c r="D3594" s="62" t="s">
        <v>12010</v>
      </c>
      <c r="E3594" s="64">
        <v>32.69</v>
      </c>
      <c r="F3594" s="62" t="s">
        <v>12011</v>
      </c>
    </row>
    <row r="3595" spans="1:6" ht="40.5" x14ac:dyDescent="0.25">
      <c r="A3595" s="62">
        <v>97328</v>
      </c>
      <c r="B3595" s="63" t="s">
        <v>15606</v>
      </c>
      <c r="C3595" s="62" t="s">
        <v>74</v>
      </c>
      <c r="D3595" s="62" t="s">
        <v>12010</v>
      </c>
      <c r="E3595" s="64">
        <v>56.01</v>
      </c>
      <c r="F3595" s="62" t="s">
        <v>12011</v>
      </c>
    </row>
    <row r="3596" spans="1:6" ht="40.5" x14ac:dyDescent="0.25">
      <c r="A3596" s="62">
        <v>97329</v>
      </c>
      <c r="B3596" s="63" t="s">
        <v>15607</v>
      </c>
      <c r="C3596" s="62" t="s">
        <v>74</v>
      </c>
      <c r="D3596" s="62" t="s">
        <v>12010</v>
      </c>
      <c r="E3596" s="64">
        <v>70.540000000000006</v>
      </c>
      <c r="F3596" s="62" t="s">
        <v>12011</v>
      </c>
    </row>
    <row r="3597" spans="1:6" ht="40.5" x14ac:dyDescent="0.25">
      <c r="A3597" s="62">
        <v>97330</v>
      </c>
      <c r="B3597" s="63" t="s">
        <v>15608</v>
      </c>
      <c r="C3597" s="62" t="s">
        <v>74</v>
      </c>
      <c r="D3597" s="62" t="s">
        <v>12010</v>
      </c>
      <c r="E3597" s="64">
        <v>86.15</v>
      </c>
      <c r="F3597" s="62" t="s">
        <v>12011</v>
      </c>
    </row>
    <row r="3598" spans="1:6" ht="40.5" x14ac:dyDescent="0.25">
      <c r="A3598" s="62">
        <v>97331</v>
      </c>
      <c r="B3598" s="63" t="s">
        <v>15609</v>
      </c>
      <c r="C3598" s="62" t="s">
        <v>74</v>
      </c>
      <c r="D3598" s="62" t="s">
        <v>12010</v>
      </c>
      <c r="E3598" s="64">
        <v>33.049999999999997</v>
      </c>
      <c r="F3598" s="62" t="s">
        <v>12011</v>
      </c>
    </row>
    <row r="3599" spans="1:6" ht="40.5" x14ac:dyDescent="0.25">
      <c r="A3599" s="62">
        <v>97332</v>
      </c>
      <c r="B3599" s="63" t="s">
        <v>15610</v>
      </c>
      <c r="C3599" s="62" t="s">
        <v>74</v>
      </c>
      <c r="D3599" s="62" t="s">
        <v>12010</v>
      </c>
      <c r="E3599" s="64">
        <v>56.43</v>
      </c>
      <c r="F3599" s="62" t="s">
        <v>12011</v>
      </c>
    </row>
    <row r="3600" spans="1:6" ht="40.5" x14ac:dyDescent="0.25">
      <c r="A3600" s="62">
        <v>97333</v>
      </c>
      <c r="B3600" s="63" t="s">
        <v>15611</v>
      </c>
      <c r="C3600" s="62" t="s">
        <v>74</v>
      </c>
      <c r="D3600" s="62" t="s">
        <v>12010</v>
      </c>
      <c r="E3600" s="64">
        <v>71.06</v>
      </c>
      <c r="F3600" s="62" t="s">
        <v>12011</v>
      </c>
    </row>
    <row r="3601" spans="1:6" ht="40.5" x14ac:dyDescent="0.25">
      <c r="A3601" s="62">
        <v>97334</v>
      </c>
      <c r="B3601" s="63" t="s">
        <v>15612</v>
      </c>
      <c r="C3601" s="62" t="s">
        <v>74</v>
      </c>
      <c r="D3601" s="62" t="s">
        <v>12010</v>
      </c>
      <c r="E3601" s="64">
        <v>86.74</v>
      </c>
      <c r="F3601" s="62" t="s">
        <v>12011</v>
      </c>
    </row>
    <row r="3602" spans="1:6" ht="40.5" x14ac:dyDescent="0.25">
      <c r="A3602" s="62">
        <v>97335</v>
      </c>
      <c r="B3602" s="63" t="s">
        <v>15613</v>
      </c>
      <c r="C3602" s="62" t="s">
        <v>74</v>
      </c>
      <c r="D3602" s="62" t="s">
        <v>12010</v>
      </c>
      <c r="E3602" s="64">
        <v>93.17</v>
      </c>
      <c r="F3602" s="62" t="s">
        <v>12011</v>
      </c>
    </row>
    <row r="3603" spans="1:6" ht="40.5" x14ac:dyDescent="0.25">
      <c r="A3603" s="62">
        <v>97336</v>
      </c>
      <c r="B3603" s="63" t="s">
        <v>15614</v>
      </c>
      <c r="C3603" s="62" t="s">
        <v>74</v>
      </c>
      <c r="D3603" s="62" t="s">
        <v>12010</v>
      </c>
      <c r="E3603" s="64">
        <v>118.59</v>
      </c>
      <c r="F3603" s="62" t="s">
        <v>12011</v>
      </c>
    </row>
    <row r="3604" spans="1:6" ht="40.5" x14ac:dyDescent="0.25">
      <c r="A3604" s="62">
        <v>97337</v>
      </c>
      <c r="B3604" s="63" t="s">
        <v>15615</v>
      </c>
      <c r="C3604" s="62" t="s">
        <v>74</v>
      </c>
      <c r="D3604" s="62" t="s">
        <v>12010</v>
      </c>
      <c r="E3604" s="64">
        <v>178.38</v>
      </c>
      <c r="F3604" s="62" t="s">
        <v>12011</v>
      </c>
    </row>
    <row r="3605" spans="1:6" ht="40.5" x14ac:dyDescent="0.25">
      <c r="A3605" s="62">
        <v>97338</v>
      </c>
      <c r="B3605" s="63" t="s">
        <v>15616</v>
      </c>
      <c r="C3605" s="62" t="s">
        <v>74</v>
      </c>
      <c r="D3605" s="62" t="s">
        <v>12010</v>
      </c>
      <c r="E3605" s="64">
        <v>214.63</v>
      </c>
      <c r="F3605" s="62" t="s">
        <v>12011</v>
      </c>
    </row>
    <row r="3606" spans="1:6" ht="40.5" x14ac:dyDescent="0.25">
      <c r="A3606" s="62">
        <v>97339</v>
      </c>
      <c r="B3606" s="63" t="s">
        <v>15617</v>
      </c>
      <c r="C3606" s="62" t="s">
        <v>74</v>
      </c>
      <c r="D3606" s="62" t="s">
        <v>12010</v>
      </c>
      <c r="E3606" s="64">
        <v>231.12</v>
      </c>
      <c r="F3606" s="62" t="s">
        <v>12011</v>
      </c>
    </row>
    <row r="3607" spans="1:6" ht="40.5" x14ac:dyDescent="0.25">
      <c r="A3607" s="62">
        <v>97340</v>
      </c>
      <c r="B3607" s="63" t="s">
        <v>15618</v>
      </c>
      <c r="C3607" s="62" t="s">
        <v>74</v>
      </c>
      <c r="D3607" s="62" t="s">
        <v>12010</v>
      </c>
      <c r="E3607" s="64">
        <v>232.46</v>
      </c>
      <c r="F3607" s="62" t="s">
        <v>12011</v>
      </c>
    </row>
    <row r="3608" spans="1:6" ht="27" x14ac:dyDescent="0.25">
      <c r="A3608" s="62">
        <v>97347</v>
      </c>
      <c r="B3608" s="63" t="s">
        <v>15619</v>
      </c>
      <c r="C3608" s="62" t="s">
        <v>74</v>
      </c>
      <c r="D3608" s="62" t="s">
        <v>12010</v>
      </c>
      <c r="E3608" s="64">
        <v>112.27</v>
      </c>
      <c r="F3608" s="62" t="s">
        <v>12011</v>
      </c>
    </row>
    <row r="3609" spans="1:6" ht="27" x14ac:dyDescent="0.25">
      <c r="A3609" s="62">
        <v>97348</v>
      </c>
      <c r="B3609" s="63" t="s">
        <v>15620</v>
      </c>
      <c r="C3609" s="62" t="s">
        <v>74</v>
      </c>
      <c r="D3609" s="62" t="s">
        <v>12010</v>
      </c>
      <c r="E3609" s="64">
        <v>155.09</v>
      </c>
      <c r="F3609" s="62" t="s">
        <v>12011</v>
      </c>
    </row>
    <row r="3610" spans="1:6" ht="27" x14ac:dyDescent="0.25">
      <c r="A3610" s="62">
        <v>97349</v>
      </c>
      <c r="B3610" s="63" t="s">
        <v>15621</v>
      </c>
      <c r="C3610" s="62" t="s">
        <v>74</v>
      </c>
      <c r="D3610" s="62" t="s">
        <v>12010</v>
      </c>
      <c r="E3610" s="64">
        <v>223.53</v>
      </c>
      <c r="F3610" s="62" t="s">
        <v>12011</v>
      </c>
    </row>
    <row r="3611" spans="1:6" ht="27" x14ac:dyDescent="0.25">
      <c r="A3611" s="62">
        <v>97350</v>
      </c>
      <c r="B3611" s="63" t="s">
        <v>15622</v>
      </c>
      <c r="C3611" s="62" t="s">
        <v>74</v>
      </c>
      <c r="D3611" s="62" t="s">
        <v>12010</v>
      </c>
      <c r="E3611" s="64">
        <v>271.41000000000003</v>
      </c>
      <c r="F3611" s="62" t="s">
        <v>12011</v>
      </c>
    </row>
    <row r="3612" spans="1:6" ht="27" x14ac:dyDescent="0.25">
      <c r="A3612" s="62">
        <v>97351</v>
      </c>
      <c r="B3612" s="63" t="s">
        <v>15623</v>
      </c>
      <c r="C3612" s="62" t="s">
        <v>74</v>
      </c>
      <c r="D3612" s="62" t="s">
        <v>12010</v>
      </c>
      <c r="E3612" s="64">
        <v>375.26</v>
      </c>
      <c r="F3612" s="62" t="s">
        <v>12011</v>
      </c>
    </row>
    <row r="3613" spans="1:6" ht="27" x14ac:dyDescent="0.25">
      <c r="A3613" s="62">
        <v>97352</v>
      </c>
      <c r="B3613" s="63" t="s">
        <v>15624</v>
      </c>
      <c r="C3613" s="62" t="s">
        <v>74</v>
      </c>
      <c r="D3613" s="62" t="s">
        <v>12010</v>
      </c>
      <c r="E3613" s="64">
        <v>486.31</v>
      </c>
      <c r="F3613" s="62" t="s">
        <v>12011</v>
      </c>
    </row>
    <row r="3614" spans="1:6" ht="40.5" x14ac:dyDescent="0.25">
      <c r="A3614" s="62">
        <v>97353</v>
      </c>
      <c r="B3614" s="63" t="s">
        <v>15625</v>
      </c>
      <c r="C3614" s="62" t="s">
        <v>74</v>
      </c>
      <c r="D3614" s="62" t="s">
        <v>12010</v>
      </c>
      <c r="E3614" s="64">
        <v>73.95</v>
      </c>
      <c r="F3614" s="62" t="s">
        <v>12011</v>
      </c>
    </row>
    <row r="3615" spans="1:6" ht="40.5" x14ac:dyDescent="0.25">
      <c r="A3615" s="62">
        <v>97354</v>
      </c>
      <c r="B3615" s="63" t="s">
        <v>15626</v>
      </c>
      <c r="C3615" s="62" t="s">
        <v>74</v>
      </c>
      <c r="D3615" s="62" t="s">
        <v>12010</v>
      </c>
      <c r="E3615" s="64">
        <v>117.38</v>
      </c>
      <c r="F3615" s="62" t="s">
        <v>12011</v>
      </c>
    </row>
    <row r="3616" spans="1:6" ht="40.5" x14ac:dyDescent="0.25">
      <c r="A3616" s="62">
        <v>97355</v>
      </c>
      <c r="B3616" s="63" t="s">
        <v>15627</v>
      </c>
      <c r="C3616" s="62" t="s">
        <v>74</v>
      </c>
      <c r="D3616" s="62" t="s">
        <v>12010</v>
      </c>
      <c r="E3616" s="64">
        <v>160.56</v>
      </c>
      <c r="F3616" s="62" t="s">
        <v>12011</v>
      </c>
    </row>
    <row r="3617" spans="1:6" ht="40.5" x14ac:dyDescent="0.25">
      <c r="A3617" s="62">
        <v>97356</v>
      </c>
      <c r="B3617" s="63" t="s">
        <v>15628</v>
      </c>
      <c r="C3617" s="62" t="s">
        <v>74</v>
      </c>
      <c r="D3617" s="62" t="s">
        <v>12010</v>
      </c>
      <c r="E3617" s="64">
        <v>85.16</v>
      </c>
      <c r="F3617" s="62" t="s">
        <v>12011</v>
      </c>
    </row>
    <row r="3618" spans="1:6" ht="40.5" x14ac:dyDescent="0.25">
      <c r="A3618" s="62">
        <v>97357</v>
      </c>
      <c r="B3618" s="63" t="s">
        <v>15629</v>
      </c>
      <c r="C3618" s="62" t="s">
        <v>74</v>
      </c>
      <c r="D3618" s="62" t="s">
        <v>12010</v>
      </c>
      <c r="E3618" s="64">
        <v>136.63</v>
      </c>
      <c r="F3618" s="62" t="s">
        <v>12011</v>
      </c>
    </row>
    <row r="3619" spans="1:6" ht="40.5" x14ac:dyDescent="0.25">
      <c r="A3619" s="62">
        <v>97358</v>
      </c>
      <c r="B3619" s="63" t="s">
        <v>15630</v>
      </c>
      <c r="C3619" s="62" t="s">
        <v>74</v>
      </c>
      <c r="D3619" s="62" t="s">
        <v>12010</v>
      </c>
      <c r="E3619" s="64">
        <v>186.81</v>
      </c>
      <c r="F3619" s="62" t="s">
        <v>12011</v>
      </c>
    </row>
    <row r="3620" spans="1:6" ht="40.5" x14ac:dyDescent="0.25">
      <c r="A3620" s="62">
        <v>97498</v>
      </c>
      <c r="B3620" s="63" t="s">
        <v>15631</v>
      </c>
      <c r="C3620" s="62" t="s">
        <v>74</v>
      </c>
      <c r="D3620" s="62" t="s">
        <v>12010</v>
      </c>
      <c r="E3620" s="64">
        <v>57.64</v>
      </c>
      <c r="F3620" s="62" t="s">
        <v>12011</v>
      </c>
    </row>
    <row r="3621" spans="1:6" ht="40.5" x14ac:dyDescent="0.25">
      <c r="A3621" s="62">
        <v>97535</v>
      </c>
      <c r="B3621" s="63" t="s">
        <v>15632</v>
      </c>
      <c r="C3621" s="62" t="s">
        <v>74</v>
      </c>
      <c r="D3621" s="62" t="s">
        <v>12010</v>
      </c>
      <c r="E3621" s="64">
        <v>62.76</v>
      </c>
      <c r="F3621" s="62" t="s">
        <v>12011</v>
      </c>
    </row>
    <row r="3622" spans="1:6" ht="40.5" x14ac:dyDescent="0.25">
      <c r="A3622" s="62">
        <v>97536</v>
      </c>
      <c r="B3622" s="63" t="s">
        <v>15633</v>
      </c>
      <c r="C3622" s="62" t="s">
        <v>74</v>
      </c>
      <c r="D3622" s="62" t="s">
        <v>12010</v>
      </c>
      <c r="E3622" s="64">
        <v>74.489999999999995</v>
      </c>
      <c r="F3622" s="62" t="s">
        <v>12011</v>
      </c>
    </row>
    <row r="3623" spans="1:6" ht="40.5" x14ac:dyDescent="0.25">
      <c r="A3623" s="62">
        <v>100788</v>
      </c>
      <c r="B3623" s="63" t="s">
        <v>15634</v>
      </c>
      <c r="C3623" s="62" t="s">
        <v>517</v>
      </c>
      <c r="D3623" s="62" t="s">
        <v>12010</v>
      </c>
      <c r="E3623" s="64">
        <v>715.88</v>
      </c>
      <c r="F3623" s="62" t="s">
        <v>12011</v>
      </c>
    </row>
    <row r="3624" spans="1:6" ht="27" x14ac:dyDescent="0.25">
      <c r="A3624" s="62">
        <v>100791</v>
      </c>
      <c r="B3624" s="63" t="s">
        <v>15635</v>
      </c>
      <c r="C3624" s="62" t="s">
        <v>74</v>
      </c>
      <c r="D3624" s="62" t="s">
        <v>12010</v>
      </c>
      <c r="E3624" s="64">
        <v>20.09</v>
      </c>
      <c r="F3624" s="62" t="s">
        <v>12011</v>
      </c>
    </row>
    <row r="3625" spans="1:6" ht="27" x14ac:dyDescent="0.25">
      <c r="A3625" s="62">
        <v>100792</v>
      </c>
      <c r="B3625" s="63" t="s">
        <v>15636</v>
      </c>
      <c r="C3625" s="62" t="s">
        <v>74</v>
      </c>
      <c r="D3625" s="62" t="s">
        <v>12010</v>
      </c>
      <c r="E3625" s="64">
        <v>29.24</v>
      </c>
      <c r="F3625" s="62" t="s">
        <v>12011</v>
      </c>
    </row>
    <row r="3626" spans="1:6" ht="27" x14ac:dyDescent="0.25">
      <c r="A3626" s="62">
        <v>100793</v>
      </c>
      <c r="B3626" s="63" t="s">
        <v>15637</v>
      </c>
      <c r="C3626" s="62" t="s">
        <v>74</v>
      </c>
      <c r="D3626" s="62" t="s">
        <v>12010</v>
      </c>
      <c r="E3626" s="64">
        <v>38.68</v>
      </c>
      <c r="F3626" s="62" t="s">
        <v>12011</v>
      </c>
    </row>
    <row r="3627" spans="1:6" ht="27" x14ac:dyDescent="0.25">
      <c r="A3627" s="62">
        <v>100794</v>
      </c>
      <c r="B3627" s="63" t="s">
        <v>15638</v>
      </c>
      <c r="C3627" s="62" t="s">
        <v>74</v>
      </c>
      <c r="D3627" s="62" t="s">
        <v>12010</v>
      </c>
      <c r="E3627" s="64">
        <v>52.04</v>
      </c>
      <c r="F3627" s="62" t="s">
        <v>12011</v>
      </c>
    </row>
    <row r="3628" spans="1:6" ht="40.5" x14ac:dyDescent="0.25">
      <c r="A3628" s="62">
        <v>100799</v>
      </c>
      <c r="B3628" s="63" t="s">
        <v>15639</v>
      </c>
      <c r="C3628" s="62" t="s">
        <v>74</v>
      </c>
      <c r="D3628" s="62" t="s">
        <v>12010</v>
      </c>
      <c r="E3628" s="64">
        <v>20.6</v>
      </c>
      <c r="F3628" s="62" t="s">
        <v>12011</v>
      </c>
    </row>
    <row r="3629" spans="1:6" ht="40.5" x14ac:dyDescent="0.25">
      <c r="A3629" s="62">
        <v>100800</v>
      </c>
      <c r="B3629" s="63" t="s">
        <v>15640</v>
      </c>
      <c r="C3629" s="62" t="s">
        <v>74</v>
      </c>
      <c r="D3629" s="62" t="s">
        <v>12010</v>
      </c>
      <c r="E3629" s="64">
        <v>29.74</v>
      </c>
      <c r="F3629" s="62" t="s">
        <v>12011</v>
      </c>
    </row>
    <row r="3630" spans="1:6" ht="40.5" x14ac:dyDescent="0.25">
      <c r="A3630" s="62">
        <v>100801</v>
      </c>
      <c r="B3630" s="63" t="s">
        <v>15641</v>
      </c>
      <c r="C3630" s="62" t="s">
        <v>74</v>
      </c>
      <c r="D3630" s="62" t="s">
        <v>12010</v>
      </c>
      <c r="E3630" s="64">
        <v>39.19</v>
      </c>
      <c r="F3630" s="62" t="s">
        <v>12011</v>
      </c>
    </row>
    <row r="3631" spans="1:6" ht="40.5" x14ac:dyDescent="0.25">
      <c r="A3631" s="62">
        <v>100802</v>
      </c>
      <c r="B3631" s="63" t="s">
        <v>15642</v>
      </c>
      <c r="C3631" s="62" t="s">
        <v>74</v>
      </c>
      <c r="D3631" s="62" t="s">
        <v>12010</v>
      </c>
      <c r="E3631" s="64">
        <v>52.56</v>
      </c>
      <c r="F3631" s="62" t="s">
        <v>12011</v>
      </c>
    </row>
    <row r="3632" spans="1:6" ht="27" x14ac:dyDescent="0.25">
      <c r="A3632" s="62">
        <v>100803</v>
      </c>
      <c r="B3632" s="63" t="s">
        <v>15643</v>
      </c>
      <c r="C3632" s="62" t="s">
        <v>74</v>
      </c>
      <c r="D3632" s="62" t="s">
        <v>12010</v>
      </c>
      <c r="E3632" s="64">
        <v>19.03</v>
      </c>
      <c r="F3632" s="62" t="s">
        <v>12011</v>
      </c>
    </row>
    <row r="3633" spans="1:6" ht="27" x14ac:dyDescent="0.25">
      <c r="A3633" s="62">
        <v>100804</v>
      </c>
      <c r="B3633" s="63" t="s">
        <v>15644</v>
      </c>
      <c r="C3633" s="62" t="s">
        <v>74</v>
      </c>
      <c r="D3633" s="62" t="s">
        <v>12010</v>
      </c>
      <c r="E3633" s="64">
        <v>27.99</v>
      </c>
      <c r="F3633" s="62" t="s">
        <v>12011</v>
      </c>
    </row>
    <row r="3634" spans="1:6" ht="27" x14ac:dyDescent="0.25">
      <c r="A3634" s="62">
        <v>100805</v>
      </c>
      <c r="B3634" s="63" t="s">
        <v>15645</v>
      </c>
      <c r="C3634" s="62" t="s">
        <v>74</v>
      </c>
      <c r="D3634" s="62" t="s">
        <v>12010</v>
      </c>
      <c r="E3634" s="64">
        <v>37.18</v>
      </c>
      <c r="F3634" s="62" t="s">
        <v>12011</v>
      </c>
    </row>
    <row r="3635" spans="1:6" ht="27" x14ac:dyDescent="0.25">
      <c r="A3635" s="62">
        <v>100806</v>
      </c>
      <c r="B3635" s="63" t="s">
        <v>15646</v>
      </c>
      <c r="C3635" s="62" t="s">
        <v>74</v>
      </c>
      <c r="D3635" s="62" t="s">
        <v>12010</v>
      </c>
      <c r="E3635" s="64">
        <v>50.2</v>
      </c>
      <c r="F3635" s="62" t="s">
        <v>12011</v>
      </c>
    </row>
    <row r="3636" spans="1:6" ht="40.5" x14ac:dyDescent="0.25">
      <c r="A3636" s="62">
        <v>100807</v>
      </c>
      <c r="B3636" s="63" t="s">
        <v>15647</v>
      </c>
      <c r="C3636" s="62" t="s">
        <v>74</v>
      </c>
      <c r="D3636" s="62" t="s">
        <v>12010</v>
      </c>
      <c r="E3636" s="64">
        <v>26.6</v>
      </c>
      <c r="F3636" s="62" t="s">
        <v>12011</v>
      </c>
    </row>
    <row r="3637" spans="1:6" ht="40.5" x14ac:dyDescent="0.25">
      <c r="A3637" s="62">
        <v>100808</v>
      </c>
      <c r="B3637" s="63" t="s">
        <v>15648</v>
      </c>
      <c r="C3637" s="62" t="s">
        <v>74</v>
      </c>
      <c r="D3637" s="62" t="s">
        <v>12010</v>
      </c>
      <c r="E3637" s="64">
        <v>36.869999999999997</v>
      </c>
      <c r="F3637" s="62" t="s">
        <v>12011</v>
      </c>
    </row>
    <row r="3638" spans="1:6" ht="40.5" x14ac:dyDescent="0.25">
      <c r="A3638" s="62">
        <v>100809</v>
      </c>
      <c r="B3638" s="63" t="s">
        <v>15649</v>
      </c>
      <c r="C3638" s="62" t="s">
        <v>74</v>
      </c>
      <c r="D3638" s="62" t="s">
        <v>12010</v>
      </c>
      <c r="E3638" s="64">
        <v>47.71</v>
      </c>
      <c r="F3638" s="62" t="s">
        <v>12011</v>
      </c>
    </row>
    <row r="3639" spans="1:6" ht="40.5" x14ac:dyDescent="0.25">
      <c r="A3639" s="62">
        <v>100810</v>
      </c>
      <c r="B3639" s="63" t="s">
        <v>15650</v>
      </c>
      <c r="C3639" s="62" t="s">
        <v>74</v>
      </c>
      <c r="D3639" s="62" t="s">
        <v>12010</v>
      </c>
      <c r="E3639" s="64">
        <v>63.04</v>
      </c>
      <c r="F3639" s="62" t="s">
        <v>12011</v>
      </c>
    </row>
    <row r="3640" spans="1:6" ht="40.5" x14ac:dyDescent="0.25">
      <c r="A3640" s="62">
        <v>101918</v>
      </c>
      <c r="B3640" s="63" t="s">
        <v>15651</v>
      </c>
      <c r="C3640" s="62" t="s">
        <v>74</v>
      </c>
      <c r="D3640" s="62" t="s">
        <v>12010</v>
      </c>
      <c r="E3640" s="64">
        <v>271.2</v>
      </c>
      <c r="F3640" s="62" t="s">
        <v>12011</v>
      </c>
    </row>
    <row r="3641" spans="1:6" ht="40.5" x14ac:dyDescent="0.25">
      <c r="A3641" s="62">
        <v>101919</v>
      </c>
      <c r="B3641" s="63" t="s">
        <v>15652</v>
      </c>
      <c r="C3641" s="62" t="s">
        <v>517</v>
      </c>
      <c r="D3641" s="62" t="s">
        <v>12010</v>
      </c>
      <c r="E3641" s="64">
        <v>452.98</v>
      </c>
      <c r="F3641" s="62" t="s">
        <v>12011</v>
      </c>
    </row>
    <row r="3642" spans="1:6" ht="27" x14ac:dyDescent="0.25">
      <c r="A3642" s="62">
        <v>101920</v>
      </c>
      <c r="B3642" s="63" t="s">
        <v>15653</v>
      </c>
      <c r="C3642" s="62" t="s">
        <v>517</v>
      </c>
      <c r="D3642" s="62" t="s">
        <v>12010</v>
      </c>
      <c r="E3642" s="64">
        <v>214.65</v>
      </c>
      <c r="F3642" s="62" t="s">
        <v>12011</v>
      </c>
    </row>
    <row r="3643" spans="1:6" ht="40.5" x14ac:dyDescent="0.25">
      <c r="A3643" s="62">
        <v>101921</v>
      </c>
      <c r="B3643" s="63" t="s">
        <v>15654</v>
      </c>
      <c r="C3643" s="62" t="s">
        <v>517</v>
      </c>
      <c r="D3643" s="62" t="s">
        <v>12010</v>
      </c>
      <c r="E3643" s="64">
        <v>245.34</v>
      </c>
      <c r="F3643" s="62" t="s">
        <v>12011</v>
      </c>
    </row>
    <row r="3644" spans="1:6" ht="40.5" x14ac:dyDescent="0.25">
      <c r="A3644" s="62">
        <v>101922</v>
      </c>
      <c r="B3644" s="63" t="s">
        <v>15655</v>
      </c>
      <c r="C3644" s="62" t="s">
        <v>517</v>
      </c>
      <c r="D3644" s="62" t="s">
        <v>12010</v>
      </c>
      <c r="E3644" s="64">
        <v>245.34</v>
      </c>
      <c r="F3644" s="62" t="s">
        <v>12011</v>
      </c>
    </row>
    <row r="3645" spans="1:6" ht="40.5" x14ac:dyDescent="0.25">
      <c r="A3645" s="62">
        <v>101923</v>
      </c>
      <c r="B3645" s="63" t="s">
        <v>15656</v>
      </c>
      <c r="C3645" s="62" t="s">
        <v>517</v>
      </c>
      <c r="D3645" s="62" t="s">
        <v>12010</v>
      </c>
      <c r="E3645" s="64">
        <v>245.34</v>
      </c>
      <c r="F3645" s="62" t="s">
        <v>12011</v>
      </c>
    </row>
    <row r="3646" spans="1:6" ht="40.5" x14ac:dyDescent="0.25">
      <c r="A3646" s="62">
        <v>101924</v>
      </c>
      <c r="B3646" s="63" t="s">
        <v>15657</v>
      </c>
      <c r="C3646" s="62" t="s">
        <v>517</v>
      </c>
      <c r="D3646" s="62" t="s">
        <v>12010</v>
      </c>
      <c r="E3646" s="64">
        <v>201.81</v>
      </c>
      <c r="F3646" s="62" t="s">
        <v>12011</v>
      </c>
    </row>
    <row r="3647" spans="1:6" ht="40.5" x14ac:dyDescent="0.25">
      <c r="A3647" s="62">
        <v>101925</v>
      </c>
      <c r="B3647" s="63" t="s">
        <v>15658</v>
      </c>
      <c r="C3647" s="62" t="s">
        <v>517</v>
      </c>
      <c r="D3647" s="62" t="s">
        <v>12010</v>
      </c>
      <c r="E3647" s="64">
        <v>338.19</v>
      </c>
      <c r="F3647" s="62" t="s">
        <v>12011</v>
      </c>
    </row>
    <row r="3648" spans="1:6" ht="27" x14ac:dyDescent="0.25">
      <c r="A3648" s="62">
        <v>101926</v>
      </c>
      <c r="B3648" s="63" t="s">
        <v>15659</v>
      </c>
      <c r="C3648" s="62" t="s">
        <v>517</v>
      </c>
      <c r="D3648" s="62" t="s">
        <v>12010</v>
      </c>
      <c r="E3648" s="64">
        <v>435.76</v>
      </c>
      <c r="F3648" s="62" t="s">
        <v>12011</v>
      </c>
    </row>
    <row r="3649" spans="1:6" ht="40.5" x14ac:dyDescent="0.25">
      <c r="A3649" s="62">
        <v>101927</v>
      </c>
      <c r="B3649" s="63" t="s">
        <v>15660</v>
      </c>
      <c r="C3649" s="62" t="s">
        <v>74</v>
      </c>
      <c r="D3649" s="62" t="s">
        <v>12010</v>
      </c>
      <c r="E3649" s="64">
        <v>255.29</v>
      </c>
      <c r="F3649" s="62" t="s">
        <v>12011</v>
      </c>
    </row>
    <row r="3650" spans="1:6" ht="40.5" x14ac:dyDescent="0.25">
      <c r="A3650" s="62">
        <v>101928</v>
      </c>
      <c r="B3650" s="63" t="s">
        <v>15661</v>
      </c>
      <c r="C3650" s="62" t="s">
        <v>517</v>
      </c>
      <c r="D3650" s="62" t="s">
        <v>12010</v>
      </c>
      <c r="E3650" s="64">
        <v>459.07</v>
      </c>
      <c r="F3650" s="62" t="s">
        <v>12011</v>
      </c>
    </row>
    <row r="3651" spans="1:6" ht="40.5" x14ac:dyDescent="0.25">
      <c r="A3651" s="62">
        <v>101929</v>
      </c>
      <c r="B3651" s="63" t="s">
        <v>15662</v>
      </c>
      <c r="C3651" s="62" t="s">
        <v>517</v>
      </c>
      <c r="D3651" s="62" t="s">
        <v>12010</v>
      </c>
      <c r="E3651" s="64">
        <v>220.74</v>
      </c>
      <c r="F3651" s="62" t="s">
        <v>12011</v>
      </c>
    </row>
    <row r="3652" spans="1:6" ht="40.5" x14ac:dyDescent="0.25">
      <c r="A3652" s="62">
        <v>101930</v>
      </c>
      <c r="B3652" s="63" t="s">
        <v>15663</v>
      </c>
      <c r="C3652" s="62" t="s">
        <v>517</v>
      </c>
      <c r="D3652" s="62" t="s">
        <v>12010</v>
      </c>
      <c r="E3652" s="64">
        <v>251.43</v>
      </c>
      <c r="F3652" s="62" t="s">
        <v>12011</v>
      </c>
    </row>
    <row r="3653" spans="1:6" ht="40.5" x14ac:dyDescent="0.25">
      <c r="A3653" s="62">
        <v>101931</v>
      </c>
      <c r="B3653" s="63" t="s">
        <v>15664</v>
      </c>
      <c r="C3653" s="62" t="s">
        <v>517</v>
      </c>
      <c r="D3653" s="62" t="s">
        <v>12010</v>
      </c>
      <c r="E3653" s="64">
        <v>251.43</v>
      </c>
      <c r="F3653" s="62" t="s">
        <v>12011</v>
      </c>
    </row>
    <row r="3654" spans="1:6" ht="40.5" x14ac:dyDescent="0.25">
      <c r="A3654" s="62">
        <v>101932</v>
      </c>
      <c r="B3654" s="63" t="s">
        <v>15665</v>
      </c>
      <c r="C3654" s="62" t="s">
        <v>517</v>
      </c>
      <c r="D3654" s="62" t="s">
        <v>12010</v>
      </c>
      <c r="E3654" s="64">
        <v>251.43</v>
      </c>
      <c r="F3654" s="62" t="s">
        <v>12011</v>
      </c>
    </row>
    <row r="3655" spans="1:6" ht="40.5" x14ac:dyDescent="0.25">
      <c r="A3655" s="62">
        <v>101933</v>
      </c>
      <c r="B3655" s="63" t="s">
        <v>15666</v>
      </c>
      <c r="C3655" s="62" t="s">
        <v>517</v>
      </c>
      <c r="D3655" s="62" t="s">
        <v>12010</v>
      </c>
      <c r="E3655" s="64">
        <v>207.9</v>
      </c>
      <c r="F3655" s="62" t="s">
        <v>12011</v>
      </c>
    </row>
    <row r="3656" spans="1:6" ht="40.5" x14ac:dyDescent="0.25">
      <c r="A3656" s="62">
        <v>101934</v>
      </c>
      <c r="B3656" s="63" t="s">
        <v>15667</v>
      </c>
      <c r="C3656" s="62" t="s">
        <v>517</v>
      </c>
      <c r="D3656" s="62" t="s">
        <v>12010</v>
      </c>
      <c r="E3656" s="64">
        <v>347.33</v>
      </c>
      <c r="F3656" s="62" t="s">
        <v>12011</v>
      </c>
    </row>
    <row r="3657" spans="1:6" ht="40.5" x14ac:dyDescent="0.25">
      <c r="A3657" s="62">
        <v>101935</v>
      </c>
      <c r="B3657" s="63" t="s">
        <v>15668</v>
      </c>
      <c r="C3657" s="62" t="s">
        <v>517</v>
      </c>
      <c r="D3657" s="62" t="s">
        <v>12010</v>
      </c>
      <c r="E3657" s="64">
        <v>447.95</v>
      </c>
      <c r="F3657" s="62" t="s">
        <v>12011</v>
      </c>
    </row>
    <row r="3658" spans="1:6" ht="40.5" x14ac:dyDescent="0.25">
      <c r="A3658" s="62">
        <v>103802</v>
      </c>
      <c r="B3658" s="63" t="s">
        <v>15669</v>
      </c>
      <c r="C3658" s="62" t="s">
        <v>74</v>
      </c>
      <c r="D3658" s="62" t="s">
        <v>12010</v>
      </c>
      <c r="E3658" s="64">
        <v>45.75</v>
      </c>
      <c r="F3658" s="62" t="s">
        <v>12011</v>
      </c>
    </row>
    <row r="3659" spans="1:6" ht="40.5" x14ac:dyDescent="0.25">
      <c r="A3659" s="62">
        <v>103803</v>
      </c>
      <c r="B3659" s="63" t="s">
        <v>15670</v>
      </c>
      <c r="C3659" s="62" t="s">
        <v>74</v>
      </c>
      <c r="D3659" s="62" t="s">
        <v>12010</v>
      </c>
      <c r="E3659" s="64">
        <v>78.650000000000006</v>
      </c>
      <c r="F3659" s="62" t="s">
        <v>12011</v>
      </c>
    </row>
    <row r="3660" spans="1:6" ht="40.5" x14ac:dyDescent="0.25">
      <c r="A3660" s="62">
        <v>103804</v>
      </c>
      <c r="B3660" s="63" t="s">
        <v>15671</v>
      </c>
      <c r="C3660" s="62" t="s">
        <v>74</v>
      </c>
      <c r="D3660" s="62" t="s">
        <v>12010</v>
      </c>
      <c r="E3660" s="64">
        <v>95.45</v>
      </c>
      <c r="F3660" s="62" t="s">
        <v>12011</v>
      </c>
    </row>
    <row r="3661" spans="1:6" ht="40.5" x14ac:dyDescent="0.25">
      <c r="A3661" s="62">
        <v>103835</v>
      </c>
      <c r="B3661" s="63" t="s">
        <v>15672</v>
      </c>
      <c r="C3661" s="62" t="s">
        <v>74</v>
      </c>
      <c r="D3661" s="62" t="s">
        <v>12010</v>
      </c>
      <c r="E3661" s="64">
        <v>71.459999999999994</v>
      </c>
      <c r="F3661" s="62" t="s">
        <v>12011</v>
      </c>
    </row>
    <row r="3662" spans="1:6" ht="40.5" x14ac:dyDescent="0.25">
      <c r="A3662" s="62">
        <v>103836</v>
      </c>
      <c r="B3662" s="63" t="s">
        <v>15673</v>
      </c>
      <c r="C3662" s="62" t="s">
        <v>74</v>
      </c>
      <c r="D3662" s="62" t="s">
        <v>12010</v>
      </c>
      <c r="E3662" s="64">
        <v>111.25</v>
      </c>
      <c r="F3662" s="62" t="s">
        <v>12011</v>
      </c>
    </row>
    <row r="3663" spans="1:6" ht="40.5" x14ac:dyDescent="0.25">
      <c r="A3663" s="62">
        <v>103837</v>
      </c>
      <c r="B3663" s="63" t="s">
        <v>15674</v>
      </c>
      <c r="C3663" s="62" t="s">
        <v>74</v>
      </c>
      <c r="D3663" s="62" t="s">
        <v>12010</v>
      </c>
      <c r="E3663" s="64">
        <v>140.36000000000001</v>
      </c>
      <c r="F3663" s="62" t="s">
        <v>12011</v>
      </c>
    </row>
    <row r="3664" spans="1:6" ht="40.5" x14ac:dyDescent="0.25">
      <c r="A3664" s="62">
        <v>103868</v>
      </c>
      <c r="B3664" s="63" t="s">
        <v>15675</v>
      </c>
      <c r="C3664" s="62" t="s">
        <v>74</v>
      </c>
      <c r="D3664" s="62" t="s">
        <v>12010</v>
      </c>
      <c r="E3664" s="64">
        <v>56.26</v>
      </c>
      <c r="F3664" s="62" t="s">
        <v>12011</v>
      </c>
    </row>
    <row r="3665" spans="1:6" ht="40.5" x14ac:dyDescent="0.25">
      <c r="A3665" s="62">
        <v>103869</v>
      </c>
      <c r="B3665" s="63" t="s">
        <v>15676</v>
      </c>
      <c r="C3665" s="62" t="s">
        <v>74</v>
      </c>
      <c r="D3665" s="62" t="s">
        <v>12010</v>
      </c>
      <c r="E3665" s="64">
        <v>86.02</v>
      </c>
      <c r="F3665" s="62" t="s">
        <v>12011</v>
      </c>
    </row>
    <row r="3666" spans="1:6" ht="40.5" x14ac:dyDescent="0.25">
      <c r="A3666" s="62">
        <v>103870</v>
      </c>
      <c r="B3666" s="63" t="s">
        <v>15677</v>
      </c>
      <c r="C3666" s="62" t="s">
        <v>74</v>
      </c>
      <c r="D3666" s="62" t="s">
        <v>12010</v>
      </c>
      <c r="E3666" s="64">
        <v>105.92</v>
      </c>
      <c r="F3666" s="62" t="s">
        <v>12011</v>
      </c>
    </row>
    <row r="3667" spans="1:6" ht="40.5" x14ac:dyDescent="0.25">
      <c r="A3667" s="62">
        <v>103871</v>
      </c>
      <c r="B3667" s="63" t="s">
        <v>15678</v>
      </c>
      <c r="C3667" s="62" t="s">
        <v>74</v>
      </c>
      <c r="D3667" s="62" t="s">
        <v>12010</v>
      </c>
      <c r="E3667" s="64">
        <v>76.91</v>
      </c>
      <c r="F3667" s="62" t="s">
        <v>12011</v>
      </c>
    </row>
    <row r="3668" spans="1:6" ht="40.5" x14ac:dyDescent="0.25">
      <c r="A3668" s="62">
        <v>103872</v>
      </c>
      <c r="B3668" s="63" t="s">
        <v>15679</v>
      </c>
      <c r="C3668" s="62" t="s">
        <v>74</v>
      </c>
      <c r="D3668" s="62" t="s">
        <v>12010</v>
      </c>
      <c r="E3668" s="64">
        <v>184</v>
      </c>
      <c r="F3668" s="62" t="s">
        <v>12011</v>
      </c>
    </row>
    <row r="3669" spans="1:6" ht="40.5" x14ac:dyDescent="0.25">
      <c r="A3669" s="62">
        <v>103873</v>
      </c>
      <c r="B3669" s="63" t="s">
        <v>15680</v>
      </c>
      <c r="C3669" s="62" t="s">
        <v>74</v>
      </c>
      <c r="D3669" s="62" t="s">
        <v>12010</v>
      </c>
      <c r="E3669" s="64">
        <v>207.91</v>
      </c>
      <c r="F3669" s="62" t="s">
        <v>12011</v>
      </c>
    </row>
    <row r="3670" spans="1:6" ht="27" x14ac:dyDescent="0.25">
      <c r="A3670" s="62">
        <v>89358</v>
      </c>
      <c r="B3670" s="63" t="s">
        <v>15681</v>
      </c>
      <c r="C3670" s="62" t="s">
        <v>517</v>
      </c>
      <c r="D3670" s="62" t="s">
        <v>12010</v>
      </c>
      <c r="E3670" s="64">
        <v>8.33</v>
      </c>
      <c r="F3670" s="62" t="s">
        <v>12011</v>
      </c>
    </row>
    <row r="3671" spans="1:6" ht="27" x14ac:dyDescent="0.25">
      <c r="A3671" s="62">
        <v>89359</v>
      </c>
      <c r="B3671" s="63" t="s">
        <v>15682</v>
      </c>
      <c r="C3671" s="62" t="s">
        <v>517</v>
      </c>
      <c r="D3671" s="62" t="s">
        <v>12010</v>
      </c>
      <c r="E3671" s="64">
        <v>8.83</v>
      </c>
      <c r="F3671" s="62" t="s">
        <v>12011</v>
      </c>
    </row>
    <row r="3672" spans="1:6" ht="27" x14ac:dyDescent="0.25">
      <c r="A3672" s="62">
        <v>89360</v>
      </c>
      <c r="B3672" s="63" t="s">
        <v>15683</v>
      </c>
      <c r="C3672" s="62" t="s">
        <v>517</v>
      </c>
      <c r="D3672" s="62" t="s">
        <v>12010</v>
      </c>
      <c r="E3672" s="64">
        <v>10.9</v>
      </c>
      <c r="F3672" s="62" t="s">
        <v>12011</v>
      </c>
    </row>
    <row r="3673" spans="1:6" ht="27" x14ac:dyDescent="0.25">
      <c r="A3673" s="62">
        <v>89361</v>
      </c>
      <c r="B3673" s="63" t="s">
        <v>15684</v>
      </c>
      <c r="C3673" s="62" t="s">
        <v>517</v>
      </c>
      <c r="D3673" s="62" t="s">
        <v>12010</v>
      </c>
      <c r="E3673" s="64">
        <v>10.09</v>
      </c>
      <c r="F3673" s="62" t="s">
        <v>12011</v>
      </c>
    </row>
    <row r="3674" spans="1:6" ht="27" x14ac:dyDescent="0.25">
      <c r="A3674" s="62">
        <v>89362</v>
      </c>
      <c r="B3674" s="63" t="s">
        <v>15685</v>
      </c>
      <c r="C3674" s="62" t="s">
        <v>517</v>
      </c>
      <c r="D3674" s="62" t="s">
        <v>12010</v>
      </c>
      <c r="E3674" s="64">
        <v>9.93</v>
      </c>
      <c r="F3674" s="62" t="s">
        <v>12011</v>
      </c>
    </row>
    <row r="3675" spans="1:6" ht="27" x14ac:dyDescent="0.25">
      <c r="A3675" s="62">
        <v>89363</v>
      </c>
      <c r="B3675" s="63" t="s">
        <v>15686</v>
      </c>
      <c r="C3675" s="62" t="s">
        <v>517</v>
      </c>
      <c r="D3675" s="62" t="s">
        <v>12010</v>
      </c>
      <c r="E3675" s="64">
        <v>10.99</v>
      </c>
      <c r="F3675" s="62" t="s">
        <v>12011</v>
      </c>
    </row>
    <row r="3676" spans="1:6" ht="27" x14ac:dyDescent="0.25">
      <c r="A3676" s="62">
        <v>89364</v>
      </c>
      <c r="B3676" s="63" t="s">
        <v>15687</v>
      </c>
      <c r="C3676" s="62" t="s">
        <v>517</v>
      </c>
      <c r="D3676" s="62" t="s">
        <v>12010</v>
      </c>
      <c r="E3676" s="64">
        <v>13.18</v>
      </c>
      <c r="F3676" s="62" t="s">
        <v>12011</v>
      </c>
    </row>
    <row r="3677" spans="1:6" ht="27" x14ac:dyDescent="0.25">
      <c r="A3677" s="62">
        <v>89365</v>
      </c>
      <c r="B3677" s="63" t="s">
        <v>15688</v>
      </c>
      <c r="C3677" s="62" t="s">
        <v>517</v>
      </c>
      <c r="D3677" s="62" t="s">
        <v>12010</v>
      </c>
      <c r="E3677" s="64">
        <v>12.2</v>
      </c>
      <c r="F3677" s="62" t="s">
        <v>12011</v>
      </c>
    </row>
    <row r="3678" spans="1:6" ht="40.5" x14ac:dyDescent="0.25">
      <c r="A3678" s="62">
        <v>89366</v>
      </c>
      <c r="B3678" s="63" t="s">
        <v>15689</v>
      </c>
      <c r="C3678" s="62" t="s">
        <v>517</v>
      </c>
      <c r="D3678" s="62" t="s">
        <v>12010</v>
      </c>
      <c r="E3678" s="64">
        <v>18.97</v>
      </c>
      <c r="F3678" s="62" t="s">
        <v>12011</v>
      </c>
    </row>
    <row r="3679" spans="1:6" ht="27" x14ac:dyDescent="0.25">
      <c r="A3679" s="62">
        <v>89367</v>
      </c>
      <c r="B3679" s="63" t="s">
        <v>15690</v>
      </c>
      <c r="C3679" s="62" t="s">
        <v>517</v>
      </c>
      <c r="D3679" s="62" t="s">
        <v>12010</v>
      </c>
      <c r="E3679" s="64">
        <v>13.81</v>
      </c>
      <c r="F3679" s="62" t="s">
        <v>12011</v>
      </c>
    </row>
    <row r="3680" spans="1:6" ht="27" x14ac:dyDescent="0.25">
      <c r="A3680" s="62">
        <v>89368</v>
      </c>
      <c r="B3680" s="63" t="s">
        <v>15691</v>
      </c>
      <c r="C3680" s="62" t="s">
        <v>517</v>
      </c>
      <c r="D3680" s="62" t="s">
        <v>12010</v>
      </c>
      <c r="E3680" s="64">
        <v>16.79</v>
      </c>
      <c r="F3680" s="62" t="s">
        <v>12011</v>
      </c>
    </row>
    <row r="3681" spans="1:6" ht="27" x14ac:dyDescent="0.25">
      <c r="A3681" s="62">
        <v>89369</v>
      </c>
      <c r="B3681" s="63" t="s">
        <v>15692</v>
      </c>
      <c r="C3681" s="62" t="s">
        <v>517</v>
      </c>
      <c r="D3681" s="62" t="s">
        <v>12010</v>
      </c>
      <c r="E3681" s="64">
        <v>20.47</v>
      </c>
      <c r="F3681" s="62" t="s">
        <v>12011</v>
      </c>
    </row>
    <row r="3682" spans="1:6" ht="27" x14ac:dyDescent="0.25">
      <c r="A3682" s="62">
        <v>89370</v>
      </c>
      <c r="B3682" s="63" t="s">
        <v>15693</v>
      </c>
      <c r="C3682" s="62" t="s">
        <v>517</v>
      </c>
      <c r="D3682" s="62" t="s">
        <v>12010</v>
      </c>
      <c r="E3682" s="64">
        <v>16.16</v>
      </c>
      <c r="F3682" s="62" t="s">
        <v>12011</v>
      </c>
    </row>
    <row r="3683" spans="1:6" ht="27" x14ac:dyDescent="0.25">
      <c r="A3683" s="62">
        <v>89371</v>
      </c>
      <c r="B3683" s="63" t="s">
        <v>15694</v>
      </c>
      <c r="C3683" s="62" t="s">
        <v>517</v>
      </c>
      <c r="D3683" s="62" t="s">
        <v>12010</v>
      </c>
      <c r="E3683" s="64">
        <v>6.23</v>
      </c>
      <c r="F3683" s="62" t="s">
        <v>12011</v>
      </c>
    </row>
    <row r="3684" spans="1:6" ht="27" x14ac:dyDescent="0.25">
      <c r="A3684" s="62">
        <v>89372</v>
      </c>
      <c r="B3684" s="63" t="s">
        <v>15695</v>
      </c>
      <c r="C3684" s="62" t="s">
        <v>517</v>
      </c>
      <c r="D3684" s="62" t="s">
        <v>12010</v>
      </c>
      <c r="E3684" s="64">
        <v>16.04</v>
      </c>
      <c r="F3684" s="62" t="s">
        <v>12011</v>
      </c>
    </row>
    <row r="3685" spans="1:6" ht="40.5" x14ac:dyDescent="0.25">
      <c r="A3685" s="62">
        <v>89373</v>
      </c>
      <c r="B3685" s="63" t="s">
        <v>15696</v>
      </c>
      <c r="C3685" s="62" t="s">
        <v>517</v>
      </c>
      <c r="D3685" s="62" t="s">
        <v>12010</v>
      </c>
      <c r="E3685" s="64">
        <v>7.12</v>
      </c>
      <c r="F3685" s="62" t="s">
        <v>12011</v>
      </c>
    </row>
    <row r="3686" spans="1:6" ht="40.5" x14ac:dyDescent="0.25">
      <c r="A3686" s="62">
        <v>89374</v>
      </c>
      <c r="B3686" s="63" t="s">
        <v>15697</v>
      </c>
      <c r="C3686" s="62" t="s">
        <v>517</v>
      </c>
      <c r="D3686" s="62" t="s">
        <v>12010</v>
      </c>
      <c r="E3686" s="64">
        <v>12.44</v>
      </c>
      <c r="F3686" s="62" t="s">
        <v>12011</v>
      </c>
    </row>
    <row r="3687" spans="1:6" ht="27" x14ac:dyDescent="0.25">
      <c r="A3687" s="62">
        <v>89375</v>
      </c>
      <c r="B3687" s="63" t="s">
        <v>15698</v>
      </c>
      <c r="C3687" s="62" t="s">
        <v>517</v>
      </c>
      <c r="D3687" s="62" t="s">
        <v>12010</v>
      </c>
      <c r="E3687" s="64">
        <v>15.65</v>
      </c>
      <c r="F3687" s="62" t="s">
        <v>12011</v>
      </c>
    </row>
    <row r="3688" spans="1:6" ht="40.5" x14ac:dyDescent="0.25">
      <c r="A3688" s="62">
        <v>89376</v>
      </c>
      <c r="B3688" s="63" t="s">
        <v>15699</v>
      </c>
      <c r="C3688" s="62" t="s">
        <v>517</v>
      </c>
      <c r="D3688" s="62" t="s">
        <v>12010</v>
      </c>
      <c r="E3688" s="64">
        <v>6.33</v>
      </c>
      <c r="F3688" s="62" t="s">
        <v>12011</v>
      </c>
    </row>
    <row r="3689" spans="1:6" ht="40.5" x14ac:dyDescent="0.25">
      <c r="A3689" s="62">
        <v>89377</v>
      </c>
      <c r="B3689" s="63" t="s">
        <v>15700</v>
      </c>
      <c r="C3689" s="62" t="s">
        <v>517</v>
      </c>
      <c r="D3689" s="62" t="s">
        <v>12010</v>
      </c>
      <c r="E3689" s="64">
        <v>11.07</v>
      </c>
      <c r="F3689" s="62" t="s">
        <v>12011</v>
      </c>
    </row>
    <row r="3690" spans="1:6" ht="27" x14ac:dyDescent="0.25">
      <c r="A3690" s="62">
        <v>89378</v>
      </c>
      <c r="B3690" s="63" t="s">
        <v>15701</v>
      </c>
      <c r="C3690" s="62" t="s">
        <v>517</v>
      </c>
      <c r="D3690" s="62" t="s">
        <v>12010</v>
      </c>
      <c r="E3690" s="64">
        <v>7.37</v>
      </c>
      <c r="F3690" s="62" t="s">
        <v>12011</v>
      </c>
    </row>
    <row r="3691" spans="1:6" ht="27" x14ac:dyDescent="0.25">
      <c r="A3691" s="62">
        <v>89379</v>
      </c>
      <c r="B3691" s="63" t="s">
        <v>15702</v>
      </c>
      <c r="C3691" s="62" t="s">
        <v>517</v>
      </c>
      <c r="D3691" s="62" t="s">
        <v>12010</v>
      </c>
      <c r="E3691" s="64">
        <v>20.440000000000001</v>
      </c>
      <c r="F3691" s="62" t="s">
        <v>12011</v>
      </c>
    </row>
    <row r="3692" spans="1:6" ht="40.5" x14ac:dyDescent="0.25">
      <c r="A3692" s="62">
        <v>89380</v>
      </c>
      <c r="B3692" s="63" t="s">
        <v>15703</v>
      </c>
      <c r="C3692" s="62" t="s">
        <v>517</v>
      </c>
      <c r="D3692" s="62" t="s">
        <v>12010</v>
      </c>
      <c r="E3692" s="64">
        <v>11.38</v>
      </c>
      <c r="F3692" s="62" t="s">
        <v>12011</v>
      </c>
    </row>
    <row r="3693" spans="1:6" ht="40.5" x14ac:dyDescent="0.25">
      <c r="A3693" s="62">
        <v>89381</v>
      </c>
      <c r="B3693" s="63" t="s">
        <v>15704</v>
      </c>
      <c r="C3693" s="62" t="s">
        <v>517</v>
      </c>
      <c r="D3693" s="62" t="s">
        <v>12010</v>
      </c>
      <c r="E3693" s="64">
        <v>15.64</v>
      </c>
      <c r="F3693" s="62" t="s">
        <v>12011</v>
      </c>
    </row>
    <row r="3694" spans="1:6" ht="27" x14ac:dyDescent="0.25">
      <c r="A3694" s="62">
        <v>89382</v>
      </c>
      <c r="B3694" s="63" t="s">
        <v>15705</v>
      </c>
      <c r="C3694" s="62" t="s">
        <v>517</v>
      </c>
      <c r="D3694" s="62" t="s">
        <v>12010</v>
      </c>
      <c r="E3694" s="64">
        <v>18.63</v>
      </c>
      <c r="F3694" s="62" t="s">
        <v>12011</v>
      </c>
    </row>
    <row r="3695" spans="1:6" ht="40.5" x14ac:dyDescent="0.25">
      <c r="A3695" s="62">
        <v>89383</v>
      </c>
      <c r="B3695" s="63" t="s">
        <v>15706</v>
      </c>
      <c r="C3695" s="62" t="s">
        <v>517</v>
      </c>
      <c r="D3695" s="62" t="s">
        <v>12010</v>
      </c>
      <c r="E3695" s="64">
        <v>7.5</v>
      </c>
      <c r="F3695" s="62" t="s">
        <v>12011</v>
      </c>
    </row>
    <row r="3696" spans="1:6" ht="40.5" x14ac:dyDescent="0.25">
      <c r="A3696" s="62">
        <v>89384</v>
      </c>
      <c r="B3696" s="63" t="s">
        <v>15707</v>
      </c>
      <c r="C3696" s="62" t="s">
        <v>517</v>
      </c>
      <c r="D3696" s="62" t="s">
        <v>12010</v>
      </c>
      <c r="E3696" s="64">
        <v>15.85</v>
      </c>
      <c r="F3696" s="62" t="s">
        <v>12011</v>
      </c>
    </row>
    <row r="3697" spans="1:6" ht="40.5" x14ac:dyDescent="0.25">
      <c r="A3697" s="62">
        <v>89385</v>
      </c>
      <c r="B3697" s="63" t="s">
        <v>15708</v>
      </c>
      <c r="C3697" s="62" t="s">
        <v>517</v>
      </c>
      <c r="D3697" s="62" t="s">
        <v>12010</v>
      </c>
      <c r="E3697" s="64">
        <v>8.5399999999999991</v>
      </c>
      <c r="F3697" s="62" t="s">
        <v>12011</v>
      </c>
    </row>
    <row r="3698" spans="1:6" ht="27" x14ac:dyDescent="0.25">
      <c r="A3698" s="62">
        <v>89386</v>
      </c>
      <c r="B3698" s="63" t="s">
        <v>15709</v>
      </c>
      <c r="C3698" s="62" t="s">
        <v>517</v>
      </c>
      <c r="D3698" s="62" t="s">
        <v>12010</v>
      </c>
      <c r="E3698" s="64">
        <v>10.29</v>
      </c>
      <c r="F3698" s="62" t="s">
        <v>12011</v>
      </c>
    </row>
    <row r="3699" spans="1:6" ht="27" x14ac:dyDescent="0.25">
      <c r="A3699" s="62">
        <v>89387</v>
      </c>
      <c r="B3699" s="63" t="s">
        <v>15710</v>
      </c>
      <c r="C3699" s="62" t="s">
        <v>517</v>
      </c>
      <c r="D3699" s="62" t="s">
        <v>12010</v>
      </c>
      <c r="E3699" s="64">
        <v>41.49</v>
      </c>
      <c r="F3699" s="62" t="s">
        <v>12011</v>
      </c>
    </row>
    <row r="3700" spans="1:6" ht="40.5" x14ac:dyDescent="0.25">
      <c r="A3700" s="62">
        <v>89388</v>
      </c>
      <c r="B3700" s="63" t="s">
        <v>15711</v>
      </c>
      <c r="C3700" s="62" t="s">
        <v>517</v>
      </c>
      <c r="D3700" s="62" t="s">
        <v>12010</v>
      </c>
      <c r="E3700" s="64">
        <v>13.82</v>
      </c>
      <c r="F3700" s="62" t="s">
        <v>12011</v>
      </c>
    </row>
    <row r="3701" spans="1:6" ht="40.5" x14ac:dyDescent="0.25">
      <c r="A3701" s="62">
        <v>89389</v>
      </c>
      <c r="B3701" s="63" t="s">
        <v>15712</v>
      </c>
      <c r="C3701" s="62" t="s">
        <v>517</v>
      </c>
      <c r="D3701" s="62" t="s">
        <v>12010</v>
      </c>
      <c r="E3701" s="64">
        <v>15.02</v>
      </c>
      <c r="F3701" s="62" t="s">
        <v>12011</v>
      </c>
    </row>
    <row r="3702" spans="1:6" ht="27" x14ac:dyDescent="0.25">
      <c r="A3702" s="62">
        <v>89390</v>
      </c>
      <c r="B3702" s="63" t="s">
        <v>15713</v>
      </c>
      <c r="C3702" s="62" t="s">
        <v>517</v>
      </c>
      <c r="D3702" s="62" t="s">
        <v>12010</v>
      </c>
      <c r="E3702" s="64">
        <v>27.88</v>
      </c>
      <c r="F3702" s="62" t="s">
        <v>12011</v>
      </c>
    </row>
    <row r="3703" spans="1:6" ht="40.5" x14ac:dyDescent="0.25">
      <c r="A3703" s="62">
        <v>89391</v>
      </c>
      <c r="B3703" s="63" t="s">
        <v>15714</v>
      </c>
      <c r="C3703" s="62" t="s">
        <v>517</v>
      </c>
      <c r="D3703" s="62" t="s">
        <v>12010</v>
      </c>
      <c r="E3703" s="64">
        <v>10.14</v>
      </c>
      <c r="F3703" s="62" t="s">
        <v>12011</v>
      </c>
    </row>
    <row r="3704" spans="1:6" ht="40.5" x14ac:dyDescent="0.25">
      <c r="A3704" s="62">
        <v>89392</v>
      </c>
      <c r="B3704" s="63" t="s">
        <v>15715</v>
      </c>
      <c r="C3704" s="62" t="s">
        <v>517</v>
      </c>
      <c r="D3704" s="62" t="s">
        <v>12010</v>
      </c>
      <c r="E3704" s="64">
        <v>33.26</v>
      </c>
      <c r="F3704" s="62" t="s">
        <v>12011</v>
      </c>
    </row>
    <row r="3705" spans="1:6" ht="27" x14ac:dyDescent="0.25">
      <c r="A3705" s="62">
        <v>89393</v>
      </c>
      <c r="B3705" s="63" t="s">
        <v>15716</v>
      </c>
      <c r="C3705" s="62" t="s">
        <v>517</v>
      </c>
      <c r="D3705" s="62" t="s">
        <v>12010</v>
      </c>
      <c r="E3705" s="64">
        <v>11.6</v>
      </c>
      <c r="F3705" s="62" t="s">
        <v>12011</v>
      </c>
    </row>
    <row r="3706" spans="1:6" ht="40.5" x14ac:dyDescent="0.25">
      <c r="A3706" s="62">
        <v>89394</v>
      </c>
      <c r="B3706" s="63" t="s">
        <v>15717</v>
      </c>
      <c r="C3706" s="62" t="s">
        <v>517</v>
      </c>
      <c r="D3706" s="62" t="s">
        <v>12010</v>
      </c>
      <c r="E3706" s="64">
        <v>23.85</v>
      </c>
      <c r="F3706" s="62" t="s">
        <v>12011</v>
      </c>
    </row>
    <row r="3707" spans="1:6" ht="27" x14ac:dyDescent="0.25">
      <c r="A3707" s="62">
        <v>89395</v>
      </c>
      <c r="B3707" s="63" t="s">
        <v>15718</v>
      </c>
      <c r="C3707" s="62" t="s">
        <v>517</v>
      </c>
      <c r="D3707" s="62" t="s">
        <v>12010</v>
      </c>
      <c r="E3707" s="64">
        <v>13.83</v>
      </c>
      <c r="F3707" s="62" t="s">
        <v>12011</v>
      </c>
    </row>
    <row r="3708" spans="1:6" ht="40.5" x14ac:dyDescent="0.25">
      <c r="A3708" s="62">
        <v>89396</v>
      </c>
      <c r="B3708" s="63" t="s">
        <v>15719</v>
      </c>
      <c r="C3708" s="62" t="s">
        <v>517</v>
      </c>
      <c r="D3708" s="62" t="s">
        <v>12010</v>
      </c>
      <c r="E3708" s="64">
        <v>24.31</v>
      </c>
      <c r="F3708" s="62" t="s">
        <v>12011</v>
      </c>
    </row>
    <row r="3709" spans="1:6" ht="40.5" x14ac:dyDescent="0.25">
      <c r="A3709" s="62">
        <v>89397</v>
      </c>
      <c r="B3709" s="63" t="s">
        <v>15720</v>
      </c>
      <c r="C3709" s="62" t="s">
        <v>517</v>
      </c>
      <c r="D3709" s="62" t="s">
        <v>12010</v>
      </c>
      <c r="E3709" s="64">
        <v>16.63</v>
      </c>
      <c r="F3709" s="62" t="s">
        <v>12011</v>
      </c>
    </row>
    <row r="3710" spans="1:6" ht="27" x14ac:dyDescent="0.25">
      <c r="A3710" s="62">
        <v>89398</v>
      </c>
      <c r="B3710" s="63" t="s">
        <v>15721</v>
      </c>
      <c r="C3710" s="62" t="s">
        <v>517</v>
      </c>
      <c r="D3710" s="62" t="s">
        <v>12010</v>
      </c>
      <c r="E3710" s="64">
        <v>20.37</v>
      </c>
      <c r="F3710" s="62" t="s">
        <v>12011</v>
      </c>
    </row>
    <row r="3711" spans="1:6" ht="40.5" x14ac:dyDescent="0.25">
      <c r="A3711" s="62">
        <v>89399</v>
      </c>
      <c r="B3711" s="63" t="s">
        <v>15722</v>
      </c>
      <c r="C3711" s="62" t="s">
        <v>517</v>
      </c>
      <c r="D3711" s="62" t="s">
        <v>12010</v>
      </c>
      <c r="E3711" s="64">
        <v>38.15</v>
      </c>
      <c r="F3711" s="62" t="s">
        <v>12011</v>
      </c>
    </row>
    <row r="3712" spans="1:6" ht="40.5" x14ac:dyDescent="0.25">
      <c r="A3712" s="62">
        <v>89400</v>
      </c>
      <c r="B3712" s="63" t="s">
        <v>15723</v>
      </c>
      <c r="C3712" s="62" t="s">
        <v>517</v>
      </c>
      <c r="D3712" s="62" t="s">
        <v>12010</v>
      </c>
      <c r="E3712" s="64">
        <v>23.14</v>
      </c>
      <c r="F3712" s="62" t="s">
        <v>12011</v>
      </c>
    </row>
    <row r="3713" spans="1:6" ht="40.5" x14ac:dyDescent="0.25">
      <c r="A3713" s="62">
        <v>89404</v>
      </c>
      <c r="B3713" s="63" t="s">
        <v>15724</v>
      </c>
      <c r="C3713" s="62" t="s">
        <v>517</v>
      </c>
      <c r="D3713" s="62" t="s">
        <v>12010</v>
      </c>
      <c r="E3713" s="64">
        <v>5.55</v>
      </c>
      <c r="F3713" s="62" t="s">
        <v>12011</v>
      </c>
    </row>
    <row r="3714" spans="1:6" ht="40.5" x14ac:dyDescent="0.25">
      <c r="A3714" s="62">
        <v>89405</v>
      </c>
      <c r="B3714" s="63" t="s">
        <v>15725</v>
      </c>
      <c r="C3714" s="62" t="s">
        <v>517</v>
      </c>
      <c r="D3714" s="62" t="s">
        <v>12010</v>
      </c>
      <c r="E3714" s="64">
        <v>6.05</v>
      </c>
      <c r="F3714" s="62" t="s">
        <v>12011</v>
      </c>
    </row>
    <row r="3715" spans="1:6" ht="40.5" x14ac:dyDescent="0.25">
      <c r="A3715" s="62">
        <v>89406</v>
      </c>
      <c r="B3715" s="63" t="s">
        <v>15726</v>
      </c>
      <c r="C3715" s="62" t="s">
        <v>517</v>
      </c>
      <c r="D3715" s="62" t="s">
        <v>12010</v>
      </c>
      <c r="E3715" s="64">
        <v>8.1199999999999992</v>
      </c>
      <c r="F3715" s="62" t="s">
        <v>12011</v>
      </c>
    </row>
    <row r="3716" spans="1:6" ht="40.5" x14ac:dyDescent="0.25">
      <c r="A3716" s="62">
        <v>89407</v>
      </c>
      <c r="B3716" s="63" t="s">
        <v>15727</v>
      </c>
      <c r="C3716" s="62" t="s">
        <v>517</v>
      </c>
      <c r="D3716" s="62" t="s">
        <v>12010</v>
      </c>
      <c r="E3716" s="64">
        <v>7.31</v>
      </c>
      <c r="F3716" s="62" t="s">
        <v>12011</v>
      </c>
    </row>
    <row r="3717" spans="1:6" ht="40.5" x14ac:dyDescent="0.25">
      <c r="A3717" s="62">
        <v>89408</v>
      </c>
      <c r="B3717" s="63" t="s">
        <v>15728</v>
      </c>
      <c r="C3717" s="62" t="s">
        <v>517</v>
      </c>
      <c r="D3717" s="62" t="s">
        <v>12010</v>
      </c>
      <c r="E3717" s="64">
        <v>6.72</v>
      </c>
      <c r="F3717" s="62" t="s">
        <v>12011</v>
      </c>
    </row>
    <row r="3718" spans="1:6" ht="40.5" x14ac:dyDescent="0.25">
      <c r="A3718" s="62">
        <v>89409</v>
      </c>
      <c r="B3718" s="63" t="s">
        <v>15729</v>
      </c>
      <c r="C3718" s="62" t="s">
        <v>517</v>
      </c>
      <c r="D3718" s="62" t="s">
        <v>12010</v>
      </c>
      <c r="E3718" s="64">
        <v>7.78</v>
      </c>
      <c r="F3718" s="62" t="s">
        <v>12011</v>
      </c>
    </row>
    <row r="3719" spans="1:6" ht="40.5" x14ac:dyDescent="0.25">
      <c r="A3719" s="62">
        <v>89410</v>
      </c>
      <c r="B3719" s="63" t="s">
        <v>15730</v>
      </c>
      <c r="C3719" s="62" t="s">
        <v>517</v>
      </c>
      <c r="D3719" s="62" t="s">
        <v>12010</v>
      </c>
      <c r="E3719" s="64">
        <v>9.9700000000000006</v>
      </c>
      <c r="F3719" s="62" t="s">
        <v>12011</v>
      </c>
    </row>
    <row r="3720" spans="1:6" ht="40.5" x14ac:dyDescent="0.25">
      <c r="A3720" s="62">
        <v>89411</v>
      </c>
      <c r="B3720" s="63" t="s">
        <v>15731</v>
      </c>
      <c r="C3720" s="62" t="s">
        <v>517</v>
      </c>
      <c r="D3720" s="62" t="s">
        <v>12010</v>
      </c>
      <c r="E3720" s="64">
        <v>8.99</v>
      </c>
      <c r="F3720" s="62" t="s">
        <v>12011</v>
      </c>
    </row>
    <row r="3721" spans="1:6" ht="40.5" x14ac:dyDescent="0.25">
      <c r="A3721" s="62">
        <v>89412</v>
      </c>
      <c r="B3721" s="63" t="s">
        <v>15732</v>
      </c>
      <c r="C3721" s="62" t="s">
        <v>517</v>
      </c>
      <c r="D3721" s="62" t="s">
        <v>12010</v>
      </c>
      <c r="E3721" s="64">
        <v>10.33</v>
      </c>
      <c r="F3721" s="62" t="s">
        <v>12011</v>
      </c>
    </row>
    <row r="3722" spans="1:6" ht="40.5" x14ac:dyDescent="0.25">
      <c r="A3722" s="62">
        <v>89413</v>
      </c>
      <c r="B3722" s="63" t="s">
        <v>15733</v>
      </c>
      <c r="C3722" s="62" t="s">
        <v>517</v>
      </c>
      <c r="D3722" s="62" t="s">
        <v>12010</v>
      </c>
      <c r="E3722" s="64">
        <v>9.9700000000000006</v>
      </c>
      <c r="F3722" s="62" t="s">
        <v>12011</v>
      </c>
    </row>
    <row r="3723" spans="1:6" ht="40.5" x14ac:dyDescent="0.25">
      <c r="A3723" s="62">
        <v>89414</v>
      </c>
      <c r="B3723" s="63" t="s">
        <v>15734</v>
      </c>
      <c r="C3723" s="62" t="s">
        <v>517</v>
      </c>
      <c r="D3723" s="62" t="s">
        <v>12010</v>
      </c>
      <c r="E3723" s="64">
        <v>12.95</v>
      </c>
      <c r="F3723" s="62" t="s">
        <v>12011</v>
      </c>
    </row>
    <row r="3724" spans="1:6" ht="40.5" x14ac:dyDescent="0.25">
      <c r="A3724" s="62">
        <v>89415</v>
      </c>
      <c r="B3724" s="63" t="s">
        <v>15735</v>
      </c>
      <c r="C3724" s="62" t="s">
        <v>517</v>
      </c>
      <c r="D3724" s="62" t="s">
        <v>12010</v>
      </c>
      <c r="E3724" s="64">
        <v>16.63</v>
      </c>
      <c r="F3724" s="62" t="s">
        <v>12011</v>
      </c>
    </row>
    <row r="3725" spans="1:6" ht="40.5" x14ac:dyDescent="0.25">
      <c r="A3725" s="62">
        <v>89416</v>
      </c>
      <c r="B3725" s="63" t="s">
        <v>15736</v>
      </c>
      <c r="C3725" s="62" t="s">
        <v>517</v>
      </c>
      <c r="D3725" s="62" t="s">
        <v>12010</v>
      </c>
      <c r="E3725" s="64">
        <v>12.32</v>
      </c>
      <c r="F3725" s="62" t="s">
        <v>12011</v>
      </c>
    </row>
    <row r="3726" spans="1:6" ht="27" x14ac:dyDescent="0.25">
      <c r="A3726" s="62">
        <v>89417</v>
      </c>
      <c r="B3726" s="63" t="s">
        <v>15737</v>
      </c>
      <c r="C3726" s="62" t="s">
        <v>517</v>
      </c>
      <c r="D3726" s="62" t="s">
        <v>12010</v>
      </c>
      <c r="E3726" s="64">
        <v>4.4000000000000004</v>
      </c>
      <c r="F3726" s="62" t="s">
        <v>12011</v>
      </c>
    </row>
    <row r="3727" spans="1:6" ht="40.5" x14ac:dyDescent="0.25">
      <c r="A3727" s="62">
        <v>89418</v>
      </c>
      <c r="B3727" s="63" t="s">
        <v>15738</v>
      </c>
      <c r="C3727" s="62" t="s">
        <v>517</v>
      </c>
      <c r="D3727" s="62" t="s">
        <v>12010</v>
      </c>
      <c r="E3727" s="64">
        <v>14.21</v>
      </c>
      <c r="F3727" s="62" t="s">
        <v>12011</v>
      </c>
    </row>
    <row r="3728" spans="1:6" ht="40.5" x14ac:dyDescent="0.25">
      <c r="A3728" s="62">
        <v>89419</v>
      </c>
      <c r="B3728" s="63" t="s">
        <v>15739</v>
      </c>
      <c r="C3728" s="62" t="s">
        <v>517</v>
      </c>
      <c r="D3728" s="62" t="s">
        <v>12010</v>
      </c>
      <c r="E3728" s="64">
        <v>5.29</v>
      </c>
      <c r="F3728" s="62" t="s">
        <v>12011</v>
      </c>
    </row>
    <row r="3729" spans="1:6" ht="40.5" x14ac:dyDescent="0.25">
      <c r="A3729" s="62">
        <v>89420</v>
      </c>
      <c r="B3729" s="63" t="s">
        <v>15740</v>
      </c>
      <c r="C3729" s="62" t="s">
        <v>517</v>
      </c>
      <c r="D3729" s="62" t="s">
        <v>12010</v>
      </c>
      <c r="E3729" s="64">
        <v>10.61</v>
      </c>
      <c r="F3729" s="62" t="s">
        <v>12011</v>
      </c>
    </row>
    <row r="3730" spans="1:6" ht="27" x14ac:dyDescent="0.25">
      <c r="A3730" s="62">
        <v>89421</v>
      </c>
      <c r="B3730" s="63" t="s">
        <v>15741</v>
      </c>
      <c r="C3730" s="62" t="s">
        <v>517</v>
      </c>
      <c r="D3730" s="62" t="s">
        <v>12010</v>
      </c>
      <c r="E3730" s="64">
        <v>13.82</v>
      </c>
      <c r="F3730" s="62" t="s">
        <v>12011</v>
      </c>
    </row>
    <row r="3731" spans="1:6" ht="40.5" x14ac:dyDescent="0.25">
      <c r="A3731" s="62">
        <v>89422</v>
      </c>
      <c r="B3731" s="63" t="s">
        <v>15742</v>
      </c>
      <c r="C3731" s="62" t="s">
        <v>517</v>
      </c>
      <c r="D3731" s="62" t="s">
        <v>12010</v>
      </c>
      <c r="E3731" s="64">
        <v>4.5</v>
      </c>
      <c r="F3731" s="62" t="s">
        <v>12011</v>
      </c>
    </row>
    <row r="3732" spans="1:6" ht="40.5" x14ac:dyDescent="0.25">
      <c r="A3732" s="62">
        <v>89423</v>
      </c>
      <c r="B3732" s="63" t="s">
        <v>15743</v>
      </c>
      <c r="C3732" s="62" t="s">
        <v>517</v>
      </c>
      <c r="D3732" s="62" t="s">
        <v>12010</v>
      </c>
      <c r="E3732" s="64">
        <v>9.77</v>
      </c>
      <c r="F3732" s="62" t="s">
        <v>12011</v>
      </c>
    </row>
    <row r="3733" spans="1:6" ht="27" x14ac:dyDescent="0.25">
      <c r="A3733" s="62">
        <v>89424</v>
      </c>
      <c r="B3733" s="63" t="s">
        <v>15744</v>
      </c>
      <c r="C3733" s="62" t="s">
        <v>517</v>
      </c>
      <c r="D3733" s="62" t="s">
        <v>12010</v>
      </c>
      <c r="E3733" s="64">
        <v>5.22</v>
      </c>
      <c r="F3733" s="62" t="s">
        <v>12011</v>
      </c>
    </row>
    <row r="3734" spans="1:6" ht="40.5" x14ac:dyDescent="0.25">
      <c r="A3734" s="62">
        <v>89425</v>
      </c>
      <c r="B3734" s="63" t="s">
        <v>15745</v>
      </c>
      <c r="C3734" s="62" t="s">
        <v>517</v>
      </c>
      <c r="D3734" s="62" t="s">
        <v>12010</v>
      </c>
      <c r="E3734" s="64">
        <v>18.29</v>
      </c>
      <c r="F3734" s="62" t="s">
        <v>12011</v>
      </c>
    </row>
    <row r="3735" spans="1:6" ht="40.5" x14ac:dyDescent="0.25">
      <c r="A3735" s="62">
        <v>89426</v>
      </c>
      <c r="B3735" s="63" t="s">
        <v>15746</v>
      </c>
      <c r="C3735" s="62" t="s">
        <v>517</v>
      </c>
      <c r="D3735" s="62" t="s">
        <v>12010</v>
      </c>
      <c r="E3735" s="64">
        <v>9.23</v>
      </c>
      <c r="F3735" s="62" t="s">
        <v>12011</v>
      </c>
    </row>
    <row r="3736" spans="1:6" ht="40.5" x14ac:dyDescent="0.25">
      <c r="A3736" s="62">
        <v>89427</v>
      </c>
      <c r="B3736" s="63" t="s">
        <v>15747</v>
      </c>
      <c r="C3736" s="62" t="s">
        <v>517</v>
      </c>
      <c r="D3736" s="62" t="s">
        <v>12010</v>
      </c>
      <c r="E3736" s="64">
        <v>13.49</v>
      </c>
      <c r="F3736" s="62" t="s">
        <v>12011</v>
      </c>
    </row>
    <row r="3737" spans="1:6" ht="27" x14ac:dyDescent="0.25">
      <c r="A3737" s="62">
        <v>89428</v>
      </c>
      <c r="B3737" s="63" t="s">
        <v>15748</v>
      </c>
      <c r="C3737" s="62" t="s">
        <v>517</v>
      </c>
      <c r="D3737" s="62" t="s">
        <v>12010</v>
      </c>
      <c r="E3737" s="64">
        <v>16.48</v>
      </c>
      <c r="F3737" s="62" t="s">
        <v>12011</v>
      </c>
    </row>
    <row r="3738" spans="1:6" ht="40.5" x14ac:dyDescent="0.25">
      <c r="A3738" s="62">
        <v>89429</v>
      </c>
      <c r="B3738" s="63" t="s">
        <v>15749</v>
      </c>
      <c r="C3738" s="62" t="s">
        <v>517</v>
      </c>
      <c r="D3738" s="62" t="s">
        <v>12010</v>
      </c>
      <c r="E3738" s="64">
        <v>5.35</v>
      </c>
      <c r="F3738" s="62" t="s">
        <v>12011</v>
      </c>
    </row>
    <row r="3739" spans="1:6" ht="40.5" x14ac:dyDescent="0.25">
      <c r="A3739" s="62">
        <v>89430</v>
      </c>
      <c r="B3739" s="63" t="s">
        <v>15750</v>
      </c>
      <c r="C3739" s="62" t="s">
        <v>517</v>
      </c>
      <c r="D3739" s="62" t="s">
        <v>12010</v>
      </c>
      <c r="E3739" s="64">
        <v>13.7</v>
      </c>
      <c r="F3739" s="62" t="s">
        <v>12011</v>
      </c>
    </row>
    <row r="3740" spans="1:6" ht="27" x14ac:dyDescent="0.25">
      <c r="A3740" s="62">
        <v>89431</v>
      </c>
      <c r="B3740" s="63" t="s">
        <v>15751</v>
      </c>
      <c r="C3740" s="62" t="s">
        <v>517</v>
      </c>
      <c r="D3740" s="62" t="s">
        <v>12010</v>
      </c>
      <c r="E3740" s="64">
        <v>7.71</v>
      </c>
      <c r="F3740" s="62" t="s">
        <v>12011</v>
      </c>
    </row>
    <row r="3741" spans="1:6" ht="40.5" x14ac:dyDescent="0.25">
      <c r="A3741" s="62">
        <v>89432</v>
      </c>
      <c r="B3741" s="63" t="s">
        <v>15752</v>
      </c>
      <c r="C3741" s="62" t="s">
        <v>517</v>
      </c>
      <c r="D3741" s="62" t="s">
        <v>12010</v>
      </c>
      <c r="E3741" s="64">
        <v>38.909999999999997</v>
      </c>
      <c r="F3741" s="62" t="s">
        <v>12011</v>
      </c>
    </row>
    <row r="3742" spans="1:6" ht="40.5" x14ac:dyDescent="0.25">
      <c r="A3742" s="62">
        <v>89433</v>
      </c>
      <c r="B3742" s="63" t="s">
        <v>15753</v>
      </c>
      <c r="C3742" s="62" t="s">
        <v>517</v>
      </c>
      <c r="D3742" s="62" t="s">
        <v>12010</v>
      </c>
      <c r="E3742" s="64">
        <v>11.24</v>
      </c>
      <c r="F3742" s="62" t="s">
        <v>12011</v>
      </c>
    </row>
    <row r="3743" spans="1:6" ht="40.5" x14ac:dyDescent="0.25">
      <c r="A3743" s="62">
        <v>89434</v>
      </c>
      <c r="B3743" s="63" t="s">
        <v>15754</v>
      </c>
      <c r="C3743" s="62" t="s">
        <v>517</v>
      </c>
      <c r="D3743" s="62" t="s">
        <v>12010</v>
      </c>
      <c r="E3743" s="64">
        <v>12.44</v>
      </c>
      <c r="F3743" s="62" t="s">
        <v>12011</v>
      </c>
    </row>
    <row r="3744" spans="1:6" ht="27" x14ac:dyDescent="0.25">
      <c r="A3744" s="62">
        <v>89435</v>
      </c>
      <c r="B3744" s="63" t="s">
        <v>15755</v>
      </c>
      <c r="C3744" s="62" t="s">
        <v>517</v>
      </c>
      <c r="D3744" s="62" t="s">
        <v>12010</v>
      </c>
      <c r="E3744" s="64">
        <v>25.3</v>
      </c>
      <c r="F3744" s="62" t="s">
        <v>12011</v>
      </c>
    </row>
    <row r="3745" spans="1:6" ht="40.5" x14ac:dyDescent="0.25">
      <c r="A3745" s="62">
        <v>89436</v>
      </c>
      <c r="B3745" s="63" t="s">
        <v>15756</v>
      </c>
      <c r="C3745" s="62" t="s">
        <v>517</v>
      </c>
      <c r="D3745" s="62" t="s">
        <v>12010</v>
      </c>
      <c r="E3745" s="64">
        <v>7.56</v>
      </c>
      <c r="F3745" s="62" t="s">
        <v>12011</v>
      </c>
    </row>
    <row r="3746" spans="1:6" ht="40.5" x14ac:dyDescent="0.25">
      <c r="A3746" s="62">
        <v>89437</v>
      </c>
      <c r="B3746" s="63" t="s">
        <v>15757</v>
      </c>
      <c r="C3746" s="62" t="s">
        <v>517</v>
      </c>
      <c r="D3746" s="62" t="s">
        <v>12010</v>
      </c>
      <c r="E3746" s="64">
        <v>30.68</v>
      </c>
      <c r="F3746" s="62" t="s">
        <v>12011</v>
      </c>
    </row>
    <row r="3747" spans="1:6" ht="27" x14ac:dyDescent="0.25">
      <c r="A3747" s="62">
        <v>89438</v>
      </c>
      <c r="B3747" s="63" t="s">
        <v>15758</v>
      </c>
      <c r="C3747" s="62" t="s">
        <v>517</v>
      </c>
      <c r="D3747" s="62" t="s">
        <v>12010</v>
      </c>
      <c r="E3747" s="64">
        <v>7.91</v>
      </c>
      <c r="F3747" s="62" t="s">
        <v>12011</v>
      </c>
    </row>
    <row r="3748" spans="1:6" ht="40.5" x14ac:dyDescent="0.25">
      <c r="A3748" s="62">
        <v>89439</v>
      </c>
      <c r="B3748" s="63" t="s">
        <v>15759</v>
      </c>
      <c r="C3748" s="62" t="s">
        <v>517</v>
      </c>
      <c r="D3748" s="62" t="s">
        <v>12010</v>
      </c>
      <c r="E3748" s="64">
        <v>10.72</v>
      </c>
      <c r="F3748" s="62" t="s">
        <v>12011</v>
      </c>
    </row>
    <row r="3749" spans="1:6" ht="27" x14ac:dyDescent="0.25">
      <c r="A3749" s="62">
        <v>89440</v>
      </c>
      <c r="B3749" s="63" t="s">
        <v>15760</v>
      </c>
      <c r="C3749" s="62" t="s">
        <v>517</v>
      </c>
      <c r="D3749" s="62" t="s">
        <v>12010</v>
      </c>
      <c r="E3749" s="64">
        <v>9.56</v>
      </c>
      <c r="F3749" s="62" t="s">
        <v>12011</v>
      </c>
    </row>
    <row r="3750" spans="1:6" ht="40.5" x14ac:dyDescent="0.25">
      <c r="A3750" s="62">
        <v>89441</v>
      </c>
      <c r="B3750" s="63" t="s">
        <v>15761</v>
      </c>
      <c r="C3750" s="62" t="s">
        <v>517</v>
      </c>
      <c r="D3750" s="62" t="s">
        <v>12010</v>
      </c>
      <c r="E3750" s="64">
        <v>20.04</v>
      </c>
      <c r="F3750" s="62" t="s">
        <v>12011</v>
      </c>
    </row>
    <row r="3751" spans="1:6" ht="40.5" x14ac:dyDescent="0.25">
      <c r="A3751" s="62">
        <v>89442</v>
      </c>
      <c r="B3751" s="63" t="s">
        <v>15762</v>
      </c>
      <c r="C3751" s="62" t="s">
        <v>517</v>
      </c>
      <c r="D3751" s="62" t="s">
        <v>12010</v>
      </c>
      <c r="E3751" s="64">
        <v>12.36</v>
      </c>
      <c r="F3751" s="62" t="s">
        <v>12011</v>
      </c>
    </row>
    <row r="3752" spans="1:6" ht="27" x14ac:dyDescent="0.25">
      <c r="A3752" s="62">
        <v>89443</v>
      </c>
      <c r="B3752" s="63" t="s">
        <v>15763</v>
      </c>
      <c r="C3752" s="62" t="s">
        <v>517</v>
      </c>
      <c r="D3752" s="62" t="s">
        <v>12010</v>
      </c>
      <c r="E3752" s="64">
        <v>15.29</v>
      </c>
      <c r="F3752" s="62" t="s">
        <v>12011</v>
      </c>
    </row>
    <row r="3753" spans="1:6" ht="40.5" x14ac:dyDescent="0.25">
      <c r="A3753" s="62">
        <v>89444</v>
      </c>
      <c r="B3753" s="63" t="s">
        <v>15764</v>
      </c>
      <c r="C3753" s="62" t="s">
        <v>517</v>
      </c>
      <c r="D3753" s="62" t="s">
        <v>12010</v>
      </c>
      <c r="E3753" s="64">
        <v>33.07</v>
      </c>
      <c r="F3753" s="62" t="s">
        <v>12011</v>
      </c>
    </row>
    <row r="3754" spans="1:6" ht="40.5" x14ac:dyDescent="0.25">
      <c r="A3754" s="62">
        <v>89445</v>
      </c>
      <c r="B3754" s="63" t="s">
        <v>15765</v>
      </c>
      <c r="C3754" s="62" t="s">
        <v>517</v>
      </c>
      <c r="D3754" s="62" t="s">
        <v>12010</v>
      </c>
      <c r="E3754" s="64">
        <v>18.059999999999999</v>
      </c>
      <c r="F3754" s="62" t="s">
        <v>12011</v>
      </c>
    </row>
    <row r="3755" spans="1:6" ht="27" x14ac:dyDescent="0.25">
      <c r="A3755" s="62">
        <v>89481</v>
      </c>
      <c r="B3755" s="63" t="s">
        <v>15766</v>
      </c>
      <c r="C3755" s="62" t="s">
        <v>517</v>
      </c>
      <c r="D3755" s="62" t="s">
        <v>12010</v>
      </c>
      <c r="E3755" s="64">
        <v>5.0999999999999996</v>
      </c>
      <c r="F3755" s="62" t="s">
        <v>12011</v>
      </c>
    </row>
    <row r="3756" spans="1:6" ht="27" x14ac:dyDescent="0.25">
      <c r="A3756" s="62">
        <v>89485</v>
      </c>
      <c r="B3756" s="63" t="s">
        <v>15767</v>
      </c>
      <c r="C3756" s="62" t="s">
        <v>517</v>
      </c>
      <c r="D3756" s="62" t="s">
        <v>12010</v>
      </c>
      <c r="E3756" s="64">
        <v>6.16</v>
      </c>
      <c r="F3756" s="62" t="s">
        <v>12011</v>
      </c>
    </row>
    <row r="3757" spans="1:6" ht="27" x14ac:dyDescent="0.25">
      <c r="A3757" s="62">
        <v>89489</v>
      </c>
      <c r="B3757" s="63" t="s">
        <v>15768</v>
      </c>
      <c r="C3757" s="62" t="s">
        <v>517</v>
      </c>
      <c r="D3757" s="62" t="s">
        <v>12010</v>
      </c>
      <c r="E3757" s="64">
        <v>8.35</v>
      </c>
      <c r="F3757" s="62" t="s">
        <v>12011</v>
      </c>
    </row>
    <row r="3758" spans="1:6" ht="27" x14ac:dyDescent="0.25">
      <c r="A3758" s="62">
        <v>89490</v>
      </c>
      <c r="B3758" s="63" t="s">
        <v>15769</v>
      </c>
      <c r="C3758" s="62" t="s">
        <v>517</v>
      </c>
      <c r="D3758" s="62" t="s">
        <v>12010</v>
      </c>
      <c r="E3758" s="64">
        <v>7.37</v>
      </c>
      <c r="F3758" s="62" t="s">
        <v>12011</v>
      </c>
    </row>
    <row r="3759" spans="1:6" ht="27" x14ac:dyDescent="0.25">
      <c r="A3759" s="62">
        <v>89492</v>
      </c>
      <c r="B3759" s="63" t="s">
        <v>15770</v>
      </c>
      <c r="C3759" s="62" t="s">
        <v>517</v>
      </c>
      <c r="D3759" s="62" t="s">
        <v>12010</v>
      </c>
      <c r="E3759" s="64">
        <v>8.1300000000000008</v>
      </c>
      <c r="F3759" s="62" t="s">
        <v>12011</v>
      </c>
    </row>
    <row r="3760" spans="1:6" ht="27" x14ac:dyDescent="0.25">
      <c r="A3760" s="62">
        <v>89493</v>
      </c>
      <c r="B3760" s="63" t="s">
        <v>15771</v>
      </c>
      <c r="C3760" s="62" t="s">
        <v>517</v>
      </c>
      <c r="D3760" s="62" t="s">
        <v>12010</v>
      </c>
      <c r="E3760" s="64">
        <v>11.11</v>
      </c>
      <c r="F3760" s="62" t="s">
        <v>12011</v>
      </c>
    </row>
    <row r="3761" spans="1:6" ht="27" x14ac:dyDescent="0.25">
      <c r="A3761" s="62">
        <v>89494</v>
      </c>
      <c r="B3761" s="63" t="s">
        <v>15772</v>
      </c>
      <c r="C3761" s="62" t="s">
        <v>517</v>
      </c>
      <c r="D3761" s="62" t="s">
        <v>12010</v>
      </c>
      <c r="E3761" s="64">
        <v>14.79</v>
      </c>
      <c r="F3761" s="62" t="s">
        <v>12011</v>
      </c>
    </row>
    <row r="3762" spans="1:6" ht="27" x14ac:dyDescent="0.25">
      <c r="A3762" s="62">
        <v>89496</v>
      </c>
      <c r="B3762" s="63" t="s">
        <v>15773</v>
      </c>
      <c r="C3762" s="62" t="s">
        <v>517</v>
      </c>
      <c r="D3762" s="62" t="s">
        <v>12010</v>
      </c>
      <c r="E3762" s="64">
        <v>10.48</v>
      </c>
      <c r="F3762" s="62" t="s">
        <v>12011</v>
      </c>
    </row>
    <row r="3763" spans="1:6" ht="27" x14ac:dyDescent="0.25">
      <c r="A3763" s="62">
        <v>89497</v>
      </c>
      <c r="B3763" s="63" t="s">
        <v>15774</v>
      </c>
      <c r="C3763" s="62" t="s">
        <v>517</v>
      </c>
      <c r="D3763" s="62" t="s">
        <v>12010</v>
      </c>
      <c r="E3763" s="64">
        <v>13.51</v>
      </c>
      <c r="F3763" s="62" t="s">
        <v>12011</v>
      </c>
    </row>
    <row r="3764" spans="1:6" ht="27" x14ac:dyDescent="0.25">
      <c r="A3764" s="62">
        <v>89498</v>
      </c>
      <c r="B3764" s="63" t="s">
        <v>15775</v>
      </c>
      <c r="C3764" s="62" t="s">
        <v>517</v>
      </c>
      <c r="D3764" s="62" t="s">
        <v>12010</v>
      </c>
      <c r="E3764" s="64">
        <v>14.87</v>
      </c>
      <c r="F3764" s="62" t="s">
        <v>12011</v>
      </c>
    </row>
    <row r="3765" spans="1:6" ht="27" x14ac:dyDescent="0.25">
      <c r="A3765" s="62">
        <v>89499</v>
      </c>
      <c r="B3765" s="63" t="s">
        <v>15776</v>
      </c>
      <c r="C3765" s="62" t="s">
        <v>517</v>
      </c>
      <c r="D3765" s="62" t="s">
        <v>12010</v>
      </c>
      <c r="E3765" s="64">
        <v>23.53</v>
      </c>
      <c r="F3765" s="62" t="s">
        <v>12011</v>
      </c>
    </row>
    <row r="3766" spans="1:6" ht="27" x14ac:dyDescent="0.25">
      <c r="A3766" s="62">
        <v>89500</v>
      </c>
      <c r="B3766" s="63" t="s">
        <v>15777</v>
      </c>
      <c r="C3766" s="62" t="s">
        <v>517</v>
      </c>
      <c r="D3766" s="62" t="s">
        <v>12010</v>
      </c>
      <c r="E3766" s="64">
        <v>15.13</v>
      </c>
      <c r="F3766" s="62" t="s">
        <v>12011</v>
      </c>
    </row>
    <row r="3767" spans="1:6" ht="27" x14ac:dyDescent="0.25">
      <c r="A3767" s="62">
        <v>89501</v>
      </c>
      <c r="B3767" s="63" t="s">
        <v>15778</v>
      </c>
      <c r="C3767" s="62" t="s">
        <v>517</v>
      </c>
      <c r="D3767" s="62" t="s">
        <v>12010</v>
      </c>
      <c r="E3767" s="64">
        <v>15.99</v>
      </c>
      <c r="F3767" s="62" t="s">
        <v>12011</v>
      </c>
    </row>
    <row r="3768" spans="1:6" ht="27" x14ac:dyDescent="0.25">
      <c r="A3768" s="62">
        <v>89502</v>
      </c>
      <c r="B3768" s="63" t="s">
        <v>15779</v>
      </c>
      <c r="C3768" s="62" t="s">
        <v>517</v>
      </c>
      <c r="D3768" s="62" t="s">
        <v>12010</v>
      </c>
      <c r="E3768" s="64">
        <v>18.440000000000001</v>
      </c>
      <c r="F3768" s="62" t="s">
        <v>12011</v>
      </c>
    </row>
    <row r="3769" spans="1:6" ht="27" x14ac:dyDescent="0.25">
      <c r="A3769" s="62">
        <v>89503</v>
      </c>
      <c r="B3769" s="63" t="s">
        <v>15780</v>
      </c>
      <c r="C3769" s="62" t="s">
        <v>517</v>
      </c>
      <c r="D3769" s="62" t="s">
        <v>12010</v>
      </c>
      <c r="E3769" s="64">
        <v>29.19</v>
      </c>
      <c r="F3769" s="62" t="s">
        <v>12011</v>
      </c>
    </row>
    <row r="3770" spans="1:6" ht="27" x14ac:dyDescent="0.25">
      <c r="A3770" s="62">
        <v>89504</v>
      </c>
      <c r="B3770" s="63" t="s">
        <v>15781</v>
      </c>
      <c r="C3770" s="62" t="s">
        <v>517</v>
      </c>
      <c r="D3770" s="62" t="s">
        <v>12010</v>
      </c>
      <c r="E3770" s="64">
        <v>25.3</v>
      </c>
      <c r="F3770" s="62" t="s">
        <v>12011</v>
      </c>
    </row>
    <row r="3771" spans="1:6" ht="27" x14ac:dyDescent="0.25">
      <c r="A3771" s="62">
        <v>89505</v>
      </c>
      <c r="B3771" s="63" t="s">
        <v>15782</v>
      </c>
      <c r="C3771" s="62" t="s">
        <v>517</v>
      </c>
      <c r="D3771" s="62" t="s">
        <v>12010</v>
      </c>
      <c r="E3771" s="64">
        <v>43.92</v>
      </c>
      <c r="F3771" s="62" t="s">
        <v>12011</v>
      </c>
    </row>
    <row r="3772" spans="1:6" ht="27" x14ac:dyDescent="0.25">
      <c r="A3772" s="62">
        <v>89506</v>
      </c>
      <c r="B3772" s="63" t="s">
        <v>15783</v>
      </c>
      <c r="C3772" s="62" t="s">
        <v>517</v>
      </c>
      <c r="D3772" s="62" t="s">
        <v>12010</v>
      </c>
      <c r="E3772" s="64">
        <v>49.78</v>
      </c>
      <c r="F3772" s="62" t="s">
        <v>12011</v>
      </c>
    </row>
    <row r="3773" spans="1:6" ht="27" x14ac:dyDescent="0.25">
      <c r="A3773" s="62">
        <v>89507</v>
      </c>
      <c r="B3773" s="63" t="s">
        <v>15784</v>
      </c>
      <c r="C3773" s="62" t="s">
        <v>517</v>
      </c>
      <c r="D3773" s="62" t="s">
        <v>12010</v>
      </c>
      <c r="E3773" s="64">
        <v>61.99</v>
      </c>
      <c r="F3773" s="62" t="s">
        <v>12011</v>
      </c>
    </row>
    <row r="3774" spans="1:6" ht="27" x14ac:dyDescent="0.25">
      <c r="A3774" s="62">
        <v>89510</v>
      </c>
      <c r="B3774" s="63" t="s">
        <v>15785</v>
      </c>
      <c r="C3774" s="62" t="s">
        <v>517</v>
      </c>
      <c r="D3774" s="62" t="s">
        <v>12010</v>
      </c>
      <c r="E3774" s="64">
        <v>39.590000000000003</v>
      </c>
      <c r="F3774" s="62" t="s">
        <v>12011</v>
      </c>
    </row>
    <row r="3775" spans="1:6" ht="27" x14ac:dyDescent="0.25">
      <c r="A3775" s="62">
        <v>89513</v>
      </c>
      <c r="B3775" s="63" t="s">
        <v>15786</v>
      </c>
      <c r="C3775" s="62" t="s">
        <v>517</v>
      </c>
      <c r="D3775" s="62" t="s">
        <v>12010</v>
      </c>
      <c r="E3775" s="64">
        <v>140.87</v>
      </c>
      <c r="F3775" s="62" t="s">
        <v>12011</v>
      </c>
    </row>
    <row r="3776" spans="1:6" ht="40.5" x14ac:dyDescent="0.25">
      <c r="A3776" s="62">
        <v>89514</v>
      </c>
      <c r="B3776" s="63" t="s">
        <v>15787</v>
      </c>
      <c r="C3776" s="62" t="s">
        <v>517</v>
      </c>
      <c r="D3776" s="62" t="s">
        <v>12010</v>
      </c>
      <c r="E3776" s="64">
        <v>11.83</v>
      </c>
      <c r="F3776" s="62" t="s">
        <v>12011</v>
      </c>
    </row>
    <row r="3777" spans="1:6" ht="27" x14ac:dyDescent="0.25">
      <c r="A3777" s="62">
        <v>89515</v>
      </c>
      <c r="B3777" s="63" t="s">
        <v>15788</v>
      </c>
      <c r="C3777" s="62" t="s">
        <v>517</v>
      </c>
      <c r="D3777" s="62" t="s">
        <v>12010</v>
      </c>
      <c r="E3777" s="64">
        <v>105.16</v>
      </c>
      <c r="F3777" s="62" t="s">
        <v>12011</v>
      </c>
    </row>
    <row r="3778" spans="1:6" ht="40.5" x14ac:dyDescent="0.25">
      <c r="A3778" s="62">
        <v>89516</v>
      </c>
      <c r="B3778" s="63" t="s">
        <v>15789</v>
      </c>
      <c r="C3778" s="62" t="s">
        <v>517</v>
      </c>
      <c r="D3778" s="62" t="s">
        <v>12010</v>
      </c>
      <c r="E3778" s="64">
        <v>10.14</v>
      </c>
      <c r="F3778" s="62" t="s">
        <v>12011</v>
      </c>
    </row>
    <row r="3779" spans="1:6" ht="27" x14ac:dyDescent="0.25">
      <c r="A3779" s="62">
        <v>89517</v>
      </c>
      <c r="B3779" s="63" t="s">
        <v>15790</v>
      </c>
      <c r="C3779" s="62" t="s">
        <v>517</v>
      </c>
      <c r="D3779" s="62" t="s">
        <v>12010</v>
      </c>
      <c r="E3779" s="64">
        <v>87.79</v>
      </c>
      <c r="F3779" s="62" t="s">
        <v>12011</v>
      </c>
    </row>
    <row r="3780" spans="1:6" ht="40.5" x14ac:dyDescent="0.25">
      <c r="A3780" s="62">
        <v>89518</v>
      </c>
      <c r="B3780" s="63" t="s">
        <v>15791</v>
      </c>
      <c r="C3780" s="62" t="s">
        <v>517</v>
      </c>
      <c r="D3780" s="62" t="s">
        <v>12010</v>
      </c>
      <c r="E3780" s="64">
        <v>17.350000000000001</v>
      </c>
      <c r="F3780" s="62" t="s">
        <v>12011</v>
      </c>
    </row>
    <row r="3781" spans="1:6" ht="27" x14ac:dyDescent="0.25">
      <c r="A3781" s="62">
        <v>89519</v>
      </c>
      <c r="B3781" s="63" t="s">
        <v>15792</v>
      </c>
      <c r="C3781" s="62" t="s">
        <v>517</v>
      </c>
      <c r="D3781" s="62" t="s">
        <v>12010</v>
      </c>
      <c r="E3781" s="64">
        <v>57.81</v>
      </c>
      <c r="F3781" s="62" t="s">
        <v>12011</v>
      </c>
    </row>
    <row r="3782" spans="1:6" ht="40.5" x14ac:dyDescent="0.25">
      <c r="A3782" s="62">
        <v>89520</v>
      </c>
      <c r="B3782" s="63" t="s">
        <v>15793</v>
      </c>
      <c r="C3782" s="62" t="s">
        <v>517</v>
      </c>
      <c r="D3782" s="62" t="s">
        <v>12010</v>
      </c>
      <c r="E3782" s="64">
        <v>15.12</v>
      </c>
      <c r="F3782" s="62" t="s">
        <v>12011</v>
      </c>
    </row>
    <row r="3783" spans="1:6" ht="27" x14ac:dyDescent="0.25">
      <c r="A3783" s="62">
        <v>89521</v>
      </c>
      <c r="B3783" s="63" t="s">
        <v>15794</v>
      </c>
      <c r="C3783" s="62" t="s">
        <v>517</v>
      </c>
      <c r="D3783" s="62" t="s">
        <v>12010</v>
      </c>
      <c r="E3783" s="64">
        <v>166.12</v>
      </c>
      <c r="F3783" s="62" t="s">
        <v>12011</v>
      </c>
    </row>
    <row r="3784" spans="1:6" ht="40.5" x14ac:dyDescent="0.25">
      <c r="A3784" s="62">
        <v>89522</v>
      </c>
      <c r="B3784" s="63" t="s">
        <v>15795</v>
      </c>
      <c r="C3784" s="62" t="s">
        <v>517</v>
      </c>
      <c r="D3784" s="62" t="s">
        <v>12010</v>
      </c>
      <c r="E3784" s="64">
        <v>34.119999999999997</v>
      </c>
      <c r="F3784" s="62" t="s">
        <v>12011</v>
      </c>
    </row>
    <row r="3785" spans="1:6" ht="27" x14ac:dyDescent="0.25">
      <c r="A3785" s="62">
        <v>89523</v>
      </c>
      <c r="B3785" s="63" t="s">
        <v>15796</v>
      </c>
      <c r="C3785" s="62" t="s">
        <v>517</v>
      </c>
      <c r="D3785" s="62" t="s">
        <v>12010</v>
      </c>
      <c r="E3785" s="64">
        <v>124.07</v>
      </c>
      <c r="F3785" s="62" t="s">
        <v>12011</v>
      </c>
    </row>
    <row r="3786" spans="1:6" ht="40.5" x14ac:dyDescent="0.25">
      <c r="A3786" s="62">
        <v>89524</v>
      </c>
      <c r="B3786" s="63" t="s">
        <v>15797</v>
      </c>
      <c r="C3786" s="62" t="s">
        <v>517</v>
      </c>
      <c r="D3786" s="62" t="s">
        <v>12010</v>
      </c>
      <c r="E3786" s="64">
        <v>29.85</v>
      </c>
      <c r="F3786" s="62" t="s">
        <v>12011</v>
      </c>
    </row>
    <row r="3787" spans="1:6" ht="27" x14ac:dyDescent="0.25">
      <c r="A3787" s="62">
        <v>89525</v>
      </c>
      <c r="B3787" s="63" t="s">
        <v>15798</v>
      </c>
      <c r="C3787" s="62" t="s">
        <v>517</v>
      </c>
      <c r="D3787" s="62" t="s">
        <v>12010</v>
      </c>
      <c r="E3787" s="64">
        <v>121.94</v>
      </c>
      <c r="F3787" s="62" t="s">
        <v>12011</v>
      </c>
    </row>
    <row r="3788" spans="1:6" ht="40.5" x14ac:dyDescent="0.25">
      <c r="A3788" s="62">
        <v>89526</v>
      </c>
      <c r="B3788" s="63" t="s">
        <v>15799</v>
      </c>
      <c r="C3788" s="62" t="s">
        <v>517</v>
      </c>
      <c r="D3788" s="62" t="s">
        <v>12010</v>
      </c>
      <c r="E3788" s="64">
        <v>45.42</v>
      </c>
      <c r="F3788" s="62" t="s">
        <v>12011</v>
      </c>
    </row>
    <row r="3789" spans="1:6" ht="27" x14ac:dyDescent="0.25">
      <c r="A3789" s="62">
        <v>89527</v>
      </c>
      <c r="B3789" s="63" t="s">
        <v>15800</v>
      </c>
      <c r="C3789" s="62" t="s">
        <v>517</v>
      </c>
      <c r="D3789" s="62" t="s">
        <v>12010</v>
      </c>
      <c r="E3789" s="64">
        <v>92.44</v>
      </c>
      <c r="F3789" s="62" t="s">
        <v>12011</v>
      </c>
    </row>
    <row r="3790" spans="1:6" ht="27" x14ac:dyDescent="0.25">
      <c r="A3790" s="62">
        <v>89528</v>
      </c>
      <c r="B3790" s="63" t="s">
        <v>15801</v>
      </c>
      <c r="C3790" s="62" t="s">
        <v>517</v>
      </c>
      <c r="D3790" s="62" t="s">
        <v>12010</v>
      </c>
      <c r="E3790" s="64">
        <v>4.13</v>
      </c>
      <c r="F3790" s="62" t="s">
        <v>12011</v>
      </c>
    </row>
    <row r="3791" spans="1:6" ht="40.5" x14ac:dyDescent="0.25">
      <c r="A3791" s="62">
        <v>89529</v>
      </c>
      <c r="B3791" s="63" t="s">
        <v>15802</v>
      </c>
      <c r="C3791" s="62" t="s">
        <v>517</v>
      </c>
      <c r="D3791" s="62" t="s">
        <v>12010</v>
      </c>
      <c r="E3791" s="64">
        <v>51.4</v>
      </c>
      <c r="F3791" s="62" t="s">
        <v>12011</v>
      </c>
    </row>
    <row r="3792" spans="1:6" ht="27" x14ac:dyDescent="0.25">
      <c r="A3792" s="62">
        <v>89530</v>
      </c>
      <c r="B3792" s="63" t="s">
        <v>15803</v>
      </c>
      <c r="C3792" s="62" t="s">
        <v>517</v>
      </c>
      <c r="D3792" s="62" t="s">
        <v>12010</v>
      </c>
      <c r="E3792" s="64">
        <v>17.2</v>
      </c>
      <c r="F3792" s="62" t="s">
        <v>12011</v>
      </c>
    </row>
    <row r="3793" spans="1:6" ht="40.5" x14ac:dyDescent="0.25">
      <c r="A3793" s="62">
        <v>89531</v>
      </c>
      <c r="B3793" s="63" t="s">
        <v>15804</v>
      </c>
      <c r="C3793" s="62" t="s">
        <v>517</v>
      </c>
      <c r="D3793" s="62" t="s">
        <v>12010</v>
      </c>
      <c r="E3793" s="64">
        <v>41.01</v>
      </c>
      <c r="F3793" s="62" t="s">
        <v>12011</v>
      </c>
    </row>
    <row r="3794" spans="1:6" ht="27" x14ac:dyDescent="0.25">
      <c r="A3794" s="62">
        <v>89532</v>
      </c>
      <c r="B3794" s="63" t="s">
        <v>15805</v>
      </c>
      <c r="C3794" s="62" t="s">
        <v>517</v>
      </c>
      <c r="D3794" s="62" t="s">
        <v>12010</v>
      </c>
      <c r="E3794" s="64">
        <v>8.14</v>
      </c>
      <c r="F3794" s="62" t="s">
        <v>12011</v>
      </c>
    </row>
    <row r="3795" spans="1:6" ht="40.5" x14ac:dyDescent="0.25">
      <c r="A3795" s="62">
        <v>89533</v>
      </c>
      <c r="B3795" s="63" t="s">
        <v>15806</v>
      </c>
      <c r="C3795" s="62" t="s">
        <v>517</v>
      </c>
      <c r="D3795" s="62" t="s">
        <v>12010</v>
      </c>
      <c r="E3795" s="64">
        <v>41.01</v>
      </c>
      <c r="F3795" s="62" t="s">
        <v>12011</v>
      </c>
    </row>
    <row r="3796" spans="1:6" ht="40.5" x14ac:dyDescent="0.25">
      <c r="A3796" s="62">
        <v>89534</v>
      </c>
      <c r="B3796" s="63" t="s">
        <v>15807</v>
      </c>
      <c r="C3796" s="62" t="s">
        <v>517</v>
      </c>
      <c r="D3796" s="62" t="s">
        <v>12010</v>
      </c>
      <c r="E3796" s="64">
        <v>5.3</v>
      </c>
      <c r="F3796" s="62" t="s">
        <v>12011</v>
      </c>
    </row>
    <row r="3797" spans="1:6" ht="40.5" x14ac:dyDescent="0.25">
      <c r="A3797" s="62">
        <v>89535</v>
      </c>
      <c r="B3797" s="63" t="s">
        <v>15808</v>
      </c>
      <c r="C3797" s="62" t="s">
        <v>517</v>
      </c>
      <c r="D3797" s="62" t="s">
        <v>12010</v>
      </c>
      <c r="E3797" s="64">
        <v>67.7</v>
      </c>
      <c r="F3797" s="62" t="s">
        <v>12011</v>
      </c>
    </row>
    <row r="3798" spans="1:6" ht="27" x14ac:dyDescent="0.25">
      <c r="A3798" s="62">
        <v>89536</v>
      </c>
      <c r="B3798" s="63" t="s">
        <v>15809</v>
      </c>
      <c r="C3798" s="62" t="s">
        <v>517</v>
      </c>
      <c r="D3798" s="62" t="s">
        <v>12010</v>
      </c>
      <c r="E3798" s="64">
        <v>15.39</v>
      </c>
      <c r="F3798" s="62" t="s">
        <v>12011</v>
      </c>
    </row>
    <row r="3799" spans="1:6" ht="40.5" x14ac:dyDescent="0.25">
      <c r="A3799" s="62">
        <v>89538</v>
      </c>
      <c r="B3799" s="63" t="s">
        <v>15810</v>
      </c>
      <c r="C3799" s="62" t="s">
        <v>517</v>
      </c>
      <c r="D3799" s="62" t="s">
        <v>12010</v>
      </c>
      <c r="E3799" s="64">
        <v>4.26</v>
      </c>
      <c r="F3799" s="62" t="s">
        <v>12011</v>
      </c>
    </row>
    <row r="3800" spans="1:6" ht="40.5" x14ac:dyDescent="0.25">
      <c r="A3800" s="62">
        <v>89539</v>
      </c>
      <c r="B3800" s="63" t="s">
        <v>15811</v>
      </c>
      <c r="C3800" s="62" t="s">
        <v>517</v>
      </c>
      <c r="D3800" s="62" t="s">
        <v>12010</v>
      </c>
      <c r="E3800" s="64">
        <v>43.9</v>
      </c>
      <c r="F3800" s="62" t="s">
        <v>12011</v>
      </c>
    </row>
    <row r="3801" spans="1:6" ht="27" x14ac:dyDescent="0.25">
      <c r="A3801" s="62">
        <v>89540</v>
      </c>
      <c r="B3801" s="63" t="s">
        <v>15812</v>
      </c>
      <c r="C3801" s="62" t="s">
        <v>517</v>
      </c>
      <c r="D3801" s="62" t="s">
        <v>12010</v>
      </c>
      <c r="E3801" s="64">
        <v>12.61</v>
      </c>
      <c r="F3801" s="62" t="s">
        <v>12011</v>
      </c>
    </row>
    <row r="3802" spans="1:6" ht="27" x14ac:dyDescent="0.25">
      <c r="A3802" s="62">
        <v>89541</v>
      </c>
      <c r="B3802" s="63" t="s">
        <v>15813</v>
      </c>
      <c r="C3802" s="62" t="s">
        <v>517</v>
      </c>
      <c r="D3802" s="62" t="s">
        <v>12010</v>
      </c>
      <c r="E3802" s="64">
        <v>6.51</v>
      </c>
      <c r="F3802" s="62" t="s">
        <v>12011</v>
      </c>
    </row>
    <row r="3803" spans="1:6" ht="27" x14ac:dyDescent="0.25">
      <c r="A3803" s="62">
        <v>89542</v>
      </c>
      <c r="B3803" s="63" t="s">
        <v>15814</v>
      </c>
      <c r="C3803" s="62" t="s">
        <v>517</v>
      </c>
      <c r="D3803" s="62" t="s">
        <v>12010</v>
      </c>
      <c r="E3803" s="64">
        <v>37.71</v>
      </c>
      <c r="F3803" s="62" t="s">
        <v>12011</v>
      </c>
    </row>
    <row r="3804" spans="1:6" ht="40.5" x14ac:dyDescent="0.25">
      <c r="A3804" s="62">
        <v>89544</v>
      </c>
      <c r="B3804" s="63" t="s">
        <v>15815</v>
      </c>
      <c r="C3804" s="62" t="s">
        <v>517</v>
      </c>
      <c r="D3804" s="62" t="s">
        <v>12010</v>
      </c>
      <c r="E3804" s="64">
        <v>10.39</v>
      </c>
      <c r="F3804" s="62" t="s">
        <v>12011</v>
      </c>
    </row>
    <row r="3805" spans="1:6" ht="40.5" x14ac:dyDescent="0.25">
      <c r="A3805" s="62">
        <v>89545</v>
      </c>
      <c r="B3805" s="63" t="s">
        <v>15816</v>
      </c>
      <c r="C3805" s="62" t="s">
        <v>517</v>
      </c>
      <c r="D3805" s="62" t="s">
        <v>12010</v>
      </c>
      <c r="E3805" s="64">
        <v>15.82</v>
      </c>
      <c r="F3805" s="62" t="s">
        <v>12011</v>
      </c>
    </row>
    <row r="3806" spans="1:6" ht="40.5" x14ac:dyDescent="0.25">
      <c r="A3806" s="62">
        <v>89546</v>
      </c>
      <c r="B3806" s="63" t="s">
        <v>15817</v>
      </c>
      <c r="C3806" s="62" t="s">
        <v>517</v>
      </c>
      <c r="D3806" s="62" t="s">
        <v>12010</v>
      </c>
      <c r="E3806" s="64">
        <v>13.57</v>
      </c>
      <c r="F3806" s="62" t="s">
        <v>12011</v>
      </c>
    </row>
    <row r="3807" spans="1:6" ht="40.5" x14ac:dyDescent="0.25">
      <c r="A3807" s="62">
        <v>89547</v>
      </c>
      <c r="B3807" s="63" t="s">
        <v>15818</v>
      </c>
      <c r="C3807" s="62" t="s">
        <v>517</v>
      </c>
      <c r="D3807" s="62" t="s">
        <v>12010</v>
      </c>
      <c r="E3807" s="64">
        <v>22.35</v>
      </c>
      <c r="F3807" s="62" t="s">
        <v>12011</v>
      </c>
    </row>
    <row r="3808" spans="1:6" ht="40.5" x14ac:dyDescent="0.25">
      <c r="A3808" s="62">
        <v>89548</v>
      </c>
      <c r="B3808" s="63" t="s">
        <v>15819</v>
      </c>
      <c r="C3808" s="62" t="s">
        <v>517</v>
      </c>
      <c r="D3808" s="62" t="s">
        <v>12010</v>
      </c>
      <c r="E3808" s="64">
        <v>24.47</v>
      </c>
      <c r="F3808" s="62" t="s">
        <v>12011</v>
      </c>
    </row>
    <row r="3809" spans="1:6" ht="40.5" x14ac:dyDescent="0.25">
      <c r="A3809" s="62">
        <v>89549</v>
      </c>
      <c r="B3809" s="63" t="s">
        <v>15820</v>
      </c>
      <c r="C3809" s="62" t="s">
        <v>517</v>
      </c>
      <c r="D3809" s="62" t="s">
        <v>12010</v>
      </c>
      <c r="E3809" s="64">
        <v>16.649999999999999</v>
      </c>
      <c r="F3809" s="62" t="s">
        <v>12011</v>
      </c>
    </row>
    <row r="3810" spans="1:6" ht="40.5" x14ac:dyDescent="0.25">
      <c r="A3810" s="62">
        <v>89550</v>
      </c>
      <c r="B3810" s="63" t="s">
        <v>15821</v>
      </c>
      <c r="C3810" s="62" t="s">
        <v>517</v>
      </c>
      <c r="D3810" s="62" t="s">
        <v>12010</v>
      </c>
      <c r="E3810" s="64">
        <v>45.68</v>
      </c>
      <c r="F3810" s="62" t="s">
        <v>12011</v>
      </c>
    </row>
    <row r="3811" spans="1:6" ht="40.5" x14ac:dyDescent="0.25">
      <c r="A3811" s="62">
        <v>89551</v>
      </c>
      <c r="B3811" s="63" t="s">
        <v>15822</v>
      </c>
      <c r="C3811" s="62" t="s">
        <v>517</v>
      </c>
      <c r="D3811" s="62" t="s">
        <v>12010</v>
      </c>
      <c r="E3811" s="64">
        <v>11.24</v>
      </c>
      <c r="F3811" s="62" t="s">
        <v>12011</v>
      </c>
    </row>
    <row r="3812" spans="1:6" ht="27" x14ac:dyDescent="0.25">
      <c r="A3812" s="62">
        <v>89552</v>
      </c>
      <c r="B3812" s="63" t="s">
        <v>15823</v>
      </c>
      <c r="C3812" s="62" t="s">
        <v>517</v>
      </c>
      <c r="D3812" s="62" t="s">
        <v>12010</v>
      </c>
      <c r="E3812" s="64">
        <v>24.1</v>
      </c>
      <c r="F3812" s="62" t="s">
        <v>12011</v>
      </c>
    </row>
    <row r="3813" spans="1:6" ht="40.5" x14ac:dyDescent="0.25">
      <c r="A3813" s="62">
        <v>89553</v>
      </c>
      <c r="B3813" s="63" t="s">
        <v>15824</v>
      </c>
      <c r="C3813" s="62" t="s">
        <v>517</v>
      </c>
      <c r="D3813" s="62" t="s">
        <v>12010</v>
      </c>
      <c r="E3813" s="64">
        <v>6.36</v>
      </c>
      <c r="F3813" s="62" t="s">
        <v>12011</v>
      </c>
    </row>
    <row r="3814" spans="1:6" ht="40.5" x14ac:dyDescent="0.25">
      <c r="A3814" s="62">
        <v>89554</v>
      </c>
      <c r="B3814" s="63" t="s">
        <v>15825</v>
      </c>
      <c r="C3814" s="62" t="s">
        <v>517</v>
      </c>
      <c r="D3814" s="62" t="s">
        <v>12010</v>
      </c>
      <c r="E3814" s="64">
        <v>27.61</v>
      </c>
      <c r="F3814" s="62" t="s">
        <v>12011</v>
      </c>
    </row>
    <row r="3815" spans="1:6" ht="27" x14ac:dyDescent="0.25">
      <c r="A3815" s="62">
        <v>89555</v>
      </c>
      <c r="B3815" s="63" t="s">
        <v>15826</v>
      </c>
      <c r="C3815" s="62" t="s">
        <v>517</v>
      </c>
      <c r="D3815" s="62" t="s">
        <v>12010</v>
      </c>
      <c r="E3815" s="64">
        <v>29.48</v>
      </c>
      <c r="F3815" s="62" t="s">
        <v>12011</v>
      </c>
    </row>
    <row r="3816" spans="1:6" ht="40.5" x14ac:dyDescent="0.25">
      <c r="A3816" s="62">
        <v>89556</v>
      </c>
      <c r="B3816" s="63" t="s">
        <v>15827</v>
      </c>
      <c r="C3816" s="62" t="s">
        <v>517</v>
      </c>
      <c r="D3816" s="62" t="s">
        <v>12010</v>
      </c>
      <c r="E3816" s="64">
        <v>42.15</v>
      </c>
      <c r="F3816" s="62" t="s">
        <v>12011</v>
      </c>
    </row>
    <row r="3817" spans="1:6" ht="40.5" x14ac:dyDescent="0.25">
      <c r="A3817" s="62">
        <v>89557</v>
      </c>
      <c r="B3817" s="63" t="s">
        <v>15828</v>
      </c>
      <c r="C3817" s="62" t="s">
        <v>517</v>
      </c>
      <c r="D3817" s="62" t="s">
        <v>12010</v>
      </c>
      <c r="E3817" s="64">
        <v>32.6</v>
      </c>
      <c r="F3817" s="62" t="s">
        <v>12011</v>
      </c>
    </row>
    <row r="3818" spans="1:6" ht="27" x14ac:dyDescent="0.25">
      <c r="A3818" s="62">
        <v>89558</v>
      </c>
      <c r="B3818" s="63" t="s">
        <v>15829</v>
      </c>
      <c r="C3818" s="62" t="s">
        <v>517</v>
      </c>
      <c r="D3818" s="62" t="s">
        <v>12010</v>
      </c>
      <c r="E3818" s="64">
        <v>10.18</v>
      </c>
      <c r="F3818" s="62" t="s">
        <v>12011</v>
      </c>
    </row>
    <row r="3819" spans="1:6" ht="40.5" x14ac:dyDescent="0.25">
      <c r="A3819" s="62">
        <v>89559</v>
      </c>
      <c r="B3819" s="63" t="s">
        <v>15830</v>
      </c>
      <c r="C3819" s="62" t="s">
        <v>517</v>
      </c>
      <c r="D3819" s="62" t="s">
        <v>12010</v>
      </c>
      <c r="E3819" s="64">
        <v>76.81</v>
      </c>
      <c r="F3819" s="62" t="s">
        <v>12011</v>
      </c>
    </row>
    <row r="3820" spans="1:6" ht="40.5" x14ac:dyDescent="0.25">
      <c r="A3820" s="62">
        <v>89561</v>
      </c>
      <c r="B3820" s="63" t="s">
        <v>15831</v>
      </c>
      <c r="C3820" s="62" t="s">
        <v>517</v>
      </c>
      <c r="D3820" s="62" t="s">
        <v>12010</v>
      </c>
      <c r="E3820" s="64">
        <v>15.1</v>
      </c>
      <c r="F3820" s="62" t="s">
        <v>12011</v>
      </c>
    </row>
    <row r="3821" spans="1:6" ht="27" x14ac:dyDescent="0.25">
      <c r="A3821" s="62">
        <v>89562</v>
      </c>
      <c r="B3821" s="63" t="s">
        <v>15832</v>
      </c>
      <c r="C3821" s="62" t="s">
        <v>517</v>
      </c>
      <c r="D3821" s="62" t="s">
        <v>12010</v>
      </c>
      <c r="E3821" s="64">
        <v>10.94</v>
      </c>
      <c r="F3821" s="62" t="s">
        <v>12011</v>
      </c>
    </row>
    <row r="3822" spans="1:6" ht="40.5" x14ac:dyDescent="0.25">
      <c r="A3822" s="62">
        <v>89563</v>
      </c>
      <c r="B3822" s="63" t="s">
        <v>15833</v>
      </c>
      <c r="C3822" s="62" t="s">
        <v>517</v>
      </c>
      <c r="D3822" s="62" t="s">
        <v>12010</v>
      </c>
      <c r="E3822" s="64">
        <v>25.64</v>
      </c>
      <c r="F3822" s="62" t="s">
        <v>12011</v>
      </c>
    </row>
    <row r="3823" spans="1:6" ht="27" x14ac:dyDescent="0.25">
      <c r="A3823" s="62">
        <v>89564</v>
      </c>
      <c r="B3823" s="63" t="s">
        <v>15834</v>
      </c>
      <c r="C3823" s="62" t="s">
        <v>517</v>
      </c>
      <c r="D3823" s="62" t="s">
        <v>12010</v>
      </c>
      <c r="E3823" s="64">
        <v>21.13</v>
      </c>
      <c r="F3823" s="62" t="s">
        <v>12011</v>
      </c>
    </row>
    <row r="3824" spans="1:6" ht="40.5" x14ac:dyDescent="0.25">
      <c r="A3824" s="62">
        <v>89565</v>
      </c>
      <c r="B3824" s="63" t="s">
        <v>15835</v>
      </c>
      <c r="C3824" s="62" t="s">
        <v>517</v>
      </c>
      <c r="D3824" s="62" t="s">
        <v>12010</v>
      </c>
      <c r="E3824" s="64">
        <v>61.91</v>
      </c>
      <c r="F3824" s="62" t="s">
        <v>12011</v>
      </c>
    </row>
    <row r="3825" spans="1:6" ht="27" x14ac:dyDescent="0.25">
      <c r="A3825" s="62">
        <v>89566</v>
      </c>
      <c r="B3825" s="63" t="s">
        <v>15836</v>
      </c>
      <c r="C3825" s="62" t="s">
        <v>517</v>
      </c>
      <c r="D3825" s="62" t="s">
        <v>12010</v>
      </c>
      <c r="E3825" s="64">
        <v>52.7</v>
      </c>
      <c r="F3825" s="62" t="s">
        <v>12011</v>
      </c>
    </row>
    <row r="3826" spans="1:6" ht="40.5" x14ac:dyDescent="0.25">
      <c r="A3826" s="62">
        <v>89567</v>
      </c>
      <c r="B3826" s="63" t="s">
        <v>15837</v>
      </c>
      <c r="C3826" s="62" t="s">
        <v>517</v>
      </c>
      <c r="D3826" s="62" t="s">
        <v>12010</v>
      </c>
      <c r="E3826" s="64">
        <v>93.18</v>
      </c>
      <c r="F3826" s="62" t="s">
        <v>12011</v>
      </c>
    </row>
    <row r="3827" spans="1:6" ht="27" x14ac:dyDescent="0.25">
      <c r="A3827" s="62">
        <v>89568</v>
      </c>
      <c r="B3827" s="63" t="s">
        <v>15838</v>
      </c>
      <c r="C3827" s="62" t="s">
        <v>517</v>
      </c>
      <c r="D3827" s="62" t="s">
        <v>12010</v>
      </c>
      <c r="E3827" s="64">
        <v>44.22</v>
      </c>
      <c r="F3827" s="62" t="s">
        <v>12011</v>
      </c>
    </row>
    <row r="3828" spans="1:6" ht="40.5" x14ac:dyDescent="0.25">
      <c r="A3828" s="62">
        <v>89569</v>
      </c>
      <c r="B3828" s="63" t="s">
        <v>15839</v>
      </c>
      <c r="C3828" s="62" t="s">
        <v>517</v>
      </c>
      <c r="D3828" s="62" t="s">
        <v>12010</v>
      </c>
      <c r="E3828" s="64">
        <v>87.9</v>
      </c>
      <c r="F3828" s="62" t="s">
        <v>12011</v>
      </c>
    </row>
    <row r="3829" spans="1:6" ht="40.5" x14ac:dyDescent="0.25">
      <c r="A3829" s="62">
        <v>89570</v>
      </c>
      <c r="B3829" s="63" t="s">
        <v>15840</v>
      </c>
      <c r="C3829" s="62" t="s">
        <v>517</v>
      </c>
      <c r="D3829" s="62" t="s">
        <v>12010</v>
      </c>
      <c r="E3829" s="64">
        <v>14.5</v>
      </c>
      <c r="F3829" s="62" t="s">
        <v>12011</v>
      </c>
    </row>
    <row r="3830" spans="1:6" ht="40.5" x14ac:dyDescent="0.25">
      <c r="A3830" s="62">
        <v>89571</v>
      </c>
      <c r="B3830" s="63" t="s">
        <v>15841</v>
      </c>
      <c r="C3830" s="62" t="s">
        <v>517</v>
      </c>
      <c r="D3830" s="62" t="s">
        <v>12010</v>
      </c>
      <c r="E3830" s="64">
        <v>85.1</v>
      </c>
      <c r="F3830" s="62" t="s">
        <v>12011</v>
      </c>
    </row>
    <row r="3831" spans="1:6" ht="40.5" x14ac:dyDescent="0.25">
      <c r="A3831" s="62">
        <v>89572</v>
      </c>
      <c r="B3831" s="63" t="s">
        <v>15842</v>
      </c>
      <c r="C3831" s="62" t="s">
        <v>517</v>
      </c>
      <c r="D3831" s="62" t="s">
        <v>12010</v>
      </c>
      <c r="E3831" s="64">
        <v>9.5500000000000007</v>
      </c>
      <c r="F3831" s="62" t="s">
        <v>12011</v>
      </c>
    </row>
    <row r="3832" spans="1:6" ht="40.5" x14ac:dyDescent="0.25">
      <c r="A3832" s="62">
        <v>89573</v>
      </c>
      <c r="B3832" s="63" t="s">
        <v>15843</v>
      </c>
      <c r="C3832" s="62" t="s">
        <v>517</v>
      </c>
      <c r="D3832" s="62" t="s">
        <v>12010</v>
      </c>
      <c r="E3832" s="64">
        <v>76.959999999999994</v>
      </c>
      <c r="F3832" s="62" t="s">
        <v>12011</v>
      </c>
    </row>
    <row r="3833" spans="1:6" ht="40.5" x14ac:dyDescent="0.25">
      <c r="A3833" s="62">
        <v>89574</v>
      </c>
      <c r="B3833" s="63" t="s">
        <v>15844</v>
      </c>
      <c r="C3833" s="62" t="s">
        <v>517</v>
      </c>
      <c r="D3833" s="62" t="s">
        <v>12010</v>
      </c>
      <c r="E3833" s="64">
        <v>153.81</v>
      </c>
      <c r="F3833" s="62" t="s">
        <v>12011</v>
      </c>
    </row>
    <row r="3834" spans="1:6" ht="27" x14ac:dyDescent="0.25">
      <c r="A3834" s="62">
        <v>89575</v>
      </c>
      <c r="B3834" s="63" t="s">
        <v>15845</v>
      </c>
      <c r="C3834" s="62" t="s">
        <v>517</v>
      </c>
      <c r="D3834" s="62" t="s">
        <v>12010</v>
      </c>
      <c r="E3834" s="64">
        <v>12.7</v>
      </c>
      <c r="F3834" s="62" t="s">
        <v>12011</v>
      </c>
    </row>
    <row r="3835" spans="1:6" ht="27" x14ac:dyDescent="0.25">
      <c r="A3835" s="62">
        <v>89577</v>
      </c>
      <c r="B3835" s="63" t="s">
        <v>15846</v>
      </c>
      <c r="C3835" s="62" t="s">
        <v>517</v>
      </c>
      <c r="D3835" s="62" t="s">
        <v>12010</v>
      </c>
      <c r="E3835" s="64">
        <v>44.77</v>
      </c>
      <c r="F3835" s="62" t="s">
        <v>12011</v>
      </c>
    </row>
    <row r="3836" spans="1:6" ht="27" x14ac:dyDescent="0.25">
      <c r="A3836" s="62">
        <v>89579</v>
      </c>
      <c r="B3836" s="63" t="s">
        <v>15847</v>
      </c>
      <c r="C3836" s="62" t="s">
        <v>517</v>
      </c>
      <c r="D3836" s="62" t="s">
        <v>12010</v>
      </c>
      <c r="E3836" s="64">
        <v>13.06</v>
      </c>
      <c r="F3836" s="62" t="s">
        <v>12011</v>
      </c>
    </row>
    <row r="3837" spans="1:6" ht="40.5" x14ac:dyDescent="0.25">
      <c r="A3837" s="62">
        <v>89581</v>
      </c>
      <c r="B3837" s="63" t="s">
        <v>15848</v>
      </c>
      <c r="C3837" s="62" t="s">
        <v>517</v>
      </c>
      <c r="D3837" s="62" t="s">
        <v>12010</v>
      </c>
      <c r="E3837" s="64">
        <v>32.020000000000003</v>
      </c>
      <c r="F3837" s="62" t="s">
        <v>12011</v>
      </c>
    </row>
    <row r="3838" spans="1:6" ht="40.5" x14ac:dyDescent="0.25">
      <c r="A3838" s="62">
        <v>89582</v>
      </c>
      <c r="B3838" s="63" t="s">
        <v>15849</v>
      </c>
      <c r="C3838" s="62" t="s">
        <v>517</v>
      </c>
      <c r="D3838" s="62" t="s">
        <v>12010</v>
      </c>
      <c r="E3838" s="64">
        <v>27.75</v>
      </c>
      <c r="F3838" s="62" t="s">
        <v>12011</v>
      </c>
    </row>
    <row r="3839" spans="1:6" ht="40.5" x14ac:dyDescent="0.25">
      <c r="A3839" s="62">
        <v>89583</v>
      </c>
      <c r="B3839" s="63" t="s">
        <v>15850</v>
      </c>
      <c r="C3839" s="62" t="s">
        <v>517</v>
      </c>
      <c r="D3839" s="62" t="s">
        <v>12010</v>
      </c>
      <c r="E3839" s="64">
        <v>43.32</v>
      </c>
      <c r="F3839" s="62" t="s">
        <v>12011</v>
      </c>
    </row>
    <row r="3840" spans="1:6" ht="40.5" x14ac:dyDescent="0.25">
      <c r="A3840" s="62">
        <v>89584</v>
      </c>
      <c r="B3840" s="63" t="s">
        <v>15851</v>
      </c>
      <c r="C3840" s="62" t="s">
        <v>517</v>
      </c>
      <c r="D3840" s="62" t="s">
        <v>12010</v>
      </c>
      <c r="E3840" s="64">
        <v>49.3</v>
      </c>
      <c r="F3840" s="62" t="s">
        <v>12011</v>
      </c>
    </row>
    <row r="3841" spans="1:6" ht="40.5" x14ac:dyDescent="0.25">
      <c r="A3841" s="62">
        <v>89585</v>
      </c>
      <c r="B3841" s="63" t="s">
        <v>15852</v>
      </c>
      <c r="C3841" s="62" t="s">
        <v>517</v>
      </c>
      <c r="D3841" s="62" t="s">
        <v>12010</v>
      </c>
      <c r="E3841" s="64">
        <v>38.909999999999997</v>
      </c>
      <c r="F3841" s="62" t="s">
        <v>12011</v>
      </c>
    </row>
    <row r="3842" spans="1:6" ht="40.5" x14ac:dyDescent="0.25">
      <c r="A3842" s="62">
        <v>89586</v>
      </c>
      <c r="B3842" s="63" t="s">
        <v>15853</v>
      </c>
      <c r="C3842" s="62" t="s">
        <v>517</v>
      </c>
      <c r="D3842" s="62" t="s">
        <v>12010</v>
      </c>
      <c r="E3842" s="64">
        <v>38.909999999999997</v>
      </c>
      <c r="F3842" s="62" t="s">
        <v>12011</v>
      </c>
    </row>
    <row r="3843" spans="1:6" ht="40.5" x14ac:dyDescent="0.25">
      <c r="A3843" s="62">
        <v>89587</v>
      </c>
      <c r="B3843" s="63" t="s">
        <v>15854</v>
      </c>
      <c r="C3843" s="62" t="s">
        <v>517</v>
      </c>
      <c r="D3843" s="62" t="s">
        <v>12010</v>
      </c>
      <c r="E3843" s="64">
        <v>65.599999999999994</v>
      </c>
      <c r="F3843" s="62" t="s">
        <v>12011</v>
      </c>
    </row>
    <row r="3844" spans="1:6" ht="40.5" x14ac:dyDescent="0.25">
      <c r="A3844" s="62">
        <v>89589</v>
      </c>
      <c r="B3844" s="63" t="s">
        <v>15855</v>
      </c>
      <c r="C3844" s="62" t="s">
        <v>517</v>
      </c>
      <c r="D3844" s="62" t="s">
        <v>12010</v>
      </c>
      <c r="E3844" s="64">
        <v>41.8</v>
      </c>
      <c r="F3844" s="62" t="s">
        <v>12011</v>
      </c>
    </row>
    <row r="3845" spans="1:6" ht="40.5" x14ac:dyDescent="0.25">
      <c r="A3845" s="62">
        <v>89590</v>
      </c>
      <c r="B3845" s="63" t="s">
        <v>15856</v>
      </c>
      <c r="C3845" s="62" t="s">
        <v>517</v>
      </c>
      <c r="D3845" s="62" t="s">
        <v>12010</v>
      </c>
      <c r="E3845" s="64">
        <v>155.35</v>
      </c>
      <c r="F3845" s="62" t="s">
        <v>12011</v>
      </c>
    </row>
    <row r="3846" spans="1:6" ht="40.5" x14ac:dyDescent="0.25">
      <c r="A3846" s="62">
        <v>89591</v>
      </c>
      <c r="B3846" s="63" t="s">
        <v>15857</v>
      </c>
      <c r="C3846" s="62" t="s">
        <v>517</v>
      </c>
      <c r="D3846" s="62" t="s">
        <v>12010</v>
      </c>
      <c r="E3846" s="64">
        <v>125.5</v>
      </c>
      <c r="F3846" s="62" t="s">
        <v>12011</v>
      </c>
    </row>
    <row r="3847" spans="1:6" ht="40.5" x14ac:dyDescent="0.25">
      <c r="A3847" s="62">
        <v>89592</v>
      </c>
      <c r="B3847" s="63" t="s">
        <v>15858</v>
      </c>
      <c r="C3847" s="62" t="s">
        <v>517</v>
      </c>
      <c r="D3847" s="62" t="s">
        <v>12010</v>
      </c>
      <c r="E3847" s="64">
        <v>212.29</v>
      </c>
      <c r="F3847" s="62" t="s">
        <v>12011</v>
      </c>
    </row>
    <row r="3848" spans="1:6" ht="27" x14ac:dyDescent="0.25">
      <c r="A3848" s="62">
        <v>89593</v>
      </c>
      <c r="B3848" s="63" t="s">
        <v>15859</v>
      </c>
      <c r="C3848" s="62" t="s">
        <v>517</v>
      </c>
      <c r="D3848" s="62" t="s">
        <v>12010</v>
      </c>
      <c r="E3848" s="64">
        <v>40.33</v>
      </c>
      <c r="F3848" s="62" t="s">
        <v>12011</v>
      </c>
    </row>
    <row r="3849" spans="1:6" ht="27" x14ac:dyDescent="0.25">
      <c r="A3849" s="62">
        <v>89594</v>
      </c>
      <c r="B3849" s="63" t="s">
        <v>15860</v>
      </c>
      <c r="C3849" s="62" t="s">
        <v>517</v>
      </c>
      <c r="D3849" s="62" t="s">
        <v>12010</v>
      </c>
      <c r="E3849" s="64">
        <v>49.07</v>
      </c>
      <c r="F3849" s="62" t="s">
        <v>12011</v>
      </c>
    </row>
    <row r="3850" spans="1:6" ht="40.5" x14ac:dyDescent="0.25">
      <c r="A3850" s="62">
        <v>89595</v>
      </c>
      <c r="B3850" s="63" t="s">
        <v>15861</v>
      </c>
      <c r="C3850" s="62" t="s">
        <v>517</v>
      </c>
      <c r="D3850" s="62" t="s">
        <v>12010</v>
      </c>
      <c r="E3850" s="64">
        <v>17.579999999999998</v>
      </c>
      <c r="F3850" s="62" t="s">
        <v>12011</v>
      </c>
    </row>
    <row r="3851" spans="1:6" ht="40.5" x14ac:dyDescent="0.25">
      <c r="A3851" s="62">
        <v>89596</v>
      </c>
      <c r="B3851" s="63" t="s">
        <v>15862</v>
      </c>
      <c r="C3851" s="62" t="s">
        <v>517</v>
      </c>
      <c r="D3851" s="62" t="s">
        <v>12010</v>
      </c>
      <c r="E3851" s="64">
        <v>12.45</v>
      </c>
      <c r="F3851" s="62" t="s">
        <v>12011</v>
      </c>
    </row>
    <row r="3852" spans="1:6" ht="27" x14ac:dyDescent="0.25">
      <c r="A3852" s="62">
        <v>89597</v>
      </c>
      <c r="B3852" s="63" t="s">
        <v>15863</v>
      </c>
      <c r="C3852" s="62" t="s">
        <v>517</v>
      </c>
      <c r="D3852" s="62" t="s">
        <v>12010</v>
      </c>
      <c r="E3852" s="64">
        <v>24.49</v>
      </c>
      <c r="F3852" s="62" t="s">
        <v>12011</v>
      </c>
    </row>
    <row r="3853" spans="1:6" ht="27" x14ac:dyDescent="0.25">
      <c r="A3853" s="62">
        <v>89598</v>
      </c>
      <c r="B3853" s="63" t="s">
        <v>15864</v>
      </c>
      <c r="C3853" s="62" t="s">
        <v>517</v>
      </c>
      <c r="D3853" s="62" t="s">
        <v>12010</v>
      </c>
      <c r="E3853" s="64">
        <v>67.94</v>
      </c>
      <c r="F3853" s="62" t="s">
        <v>12011</v>
      </c>
    </row>
    <row r="3854" spans="1:6" ht="40.5" x14ac:dyDescent="0.25">
      <c r="A3854" s="62">
        <v>89599</v>
      </c>
      <c r="B3854" s="63" t="s">
        <v>15865</v>
      </c>
      <c r="C3854" s="62" t="s">
        <v>517</v>
      </c>
      <c r="D3854" s="62" t="s">
        <v>12010</v>
      </c>
      <c r="E3854" s="64">
        <v>20.78</v>
      </c>
      <c r="F3854" s="62" t="s">
        <v>12011</v>
      </c>
    </row>
    <row r="3855" spans="1:6" ht="40.5" x14ac:dyDescent="0.25">
      <c r="A3855" s="62">
        <v>89600</v>
      </c>
      <c r="B3855" s="63" t="s">
        <v>15866</v>
      </c>
      <c r="C3855" s="62" t="s">
        <v>517</v>
      </c>
      <c r="D3855" s="62" t="s">
        <v>12010</v>
      </c>
      <c r="E3855" s="64">
        <v>22.9</v>
      </c>
      <c r="F3855" s="62" t="s">
        <v>12011</v>
      </c>
    </row>
    <row r="3856" spans="1:6" ht="27" x14ac:dyDescent="0.25">
      <c r="A3856" s="62">
        <v>89605</v>
      </c>
      <c r="B3856" s="63" t="s">
        <v>15867</v>
      </c>
      <c r="C3856" s="62" t="s">
        <v>517</v>
      </c>
      <c r="D3856" s="62" t="s">
        <v>12010</v>
      </c>
      <c r="E3856" s="64">
        <v>23.85</v>
      </c>
      <c r="F3856" s="62" t="s">
        <v>12011</v>
      </c>
    </row>
    <row r="3857" spans="1:6" ht="27" x14ac:dyDescent="0.25">
      <c r="A3857" s="62">
        <v>89609</v>
      </c>
      <c r="B3857" s="63" t="s">
        <v>15868</v>
      </c>
      <c r="C3857" s="62" t="s">
        <v>517</v>
      </c>
      <c r="D3857" s="62" t="s">
        <v>12010</v>
      </c>
      <c r="E3857" s="64">
        <v>115.48</v>
      </c>
      <c r="F3857" s="62" t="s">
        <v>12011</v>
      </c>
    </row>
    <row r="3858" spans="1:6" ht="40.5" x14ac:dyDescent="0.25">
      <c r="A3858" s="62">
        <v>89610</v>
      </c>
      <c r="B3858" s="63" t="s">
        <v>15869</v>
      </c>
      <c r="C3858" s="62" t="s">
        <v>517</v>
      </c>
      <c r="D3858" s="62" t="s">
        <v>12010</v>
      </c>
      <c r="E3858" s="64">
        <v>24.51</v>
      </c>
      <c r="F3858" s="62" t="s">
        <v>12011</v>
      </c>
    </row>
    <row r="3859" spans="1:6" ht="27" x14ac:dyDescent="0.25">
      <c r="A3859" s="62">
        <v>89611</v>
      </c>
      <c r="B3859" s="63" t="s">
        <v>15870</v>
      </c>
      <c r="C3859" s="62" t="s">
        <v>517</v>
      </c>
      <c r="D3859" s="62" t="s">
        <v>12010</v>
      </c>
      <c r="E3859" s="64">
        <v>40.19</v>
      </c>
      <c r="F3859" s="62" t="s">
        <v>12011</v>
      </c>
    </row>
    <row r="3860" spans="1:6" ht="27" x14ac:dyDescent="0.25">
      <c r="A3860" s="62">
        <v>89612</v>
      </c>
      <c r="B3860" s="63" t="s">
        <v>15871</v>
      </c>
      <c r="C3860" s="62" t="s">
        <v>517</v>
      </c>
      <c r="D3860" s="62" t="s">
        <v>12010</v>
      </c>
      <c r="E3860" s="64">
        <v>228.42</v>
      </c>
      <c r="F3860" s="62" t="s">
        <v>12011</v>
      </c>
    </row>
    <row r="3861" spans="1:6" ht="40.5" x14ac:dyDescent="0.25">
      <c r="A3861" s="62">
        <v>89613</v>
      </c>
      <c r="B3861" s="63" t="s">
        <v>15872</v>
      </c>
      <c r="C3861" s="62" t="s">
        <v>517</v>
      </c>
      <c r="D3861" s="62" t="s">
        <v>12010</v>
      </c>
      <c r="E3861" s="64">
        <v>35.479999999999997</v>
      </c>
      <c r="F3861" s="62" t="s">
        <v>12011</v>
      </c>
    </row>
    <row r="3862" spans="1:6" ht="27" x14ac:dyDescent="0.25">
      <c r="A3862" s="62">
        <v>89614</v>
      </c>
      <c r="B3862" s="63" t="s">
        <v>15873</v>
      </c>
      <c r="C3862" s="62" t="s">
        <v>517</v>
      </c>
      <c r="D3862" s="62" t="s">
        <v>12010</v>
      </c>
      <c r="E3862" s="64">
        <v>79.03</v>
      </c>
      <c r="F3862" s="62" t="s">
        <v>12011</v>
      </c>
    </row>
    <row r="3863" spans="1:6" ht="27" x14ac:dyDescent="0.25">
      <c r="A3863" s="62">
        <v>89615</v>
      </c>
      <c r="B3863" s="63" t="s">
        <v>15874</v>
      </c>
      <c r="C3863" s="62" t="s">
        <v>517</v>
      </c>
      <c r="D3863" s="62" t="s">
        <v>12010</v>
      </c>
      <c r="E3863" s="64">
        <v>346.76</v>
      </c>
      <c r="F3863" s="62" t="s">
        <v>12011</v>
      </c>
    </row>
    <row r="3864" spans="1:6" ht="40.5" x14ac:dyDescent="0.25">
      <c r="A3864" s="62">
        <v>89616</v>
      </c>
      <c r="B3864" s="63" t="s">
        <v>15875</v>
      </c>
      <c r="C3864" s="62" t="s">
        <v>517</v>
      </c>
      <c r="D3864" s="62" t="s">
        <v>12010</v>
      </c>
      <c r="E3864" s="64">
        <v>52.61</v>
      </c>
      <c r="F3864" s="62" t="s">
        <v>12011</v>
      </c>
    </row>
    <row r="3865" spans="1:6" ht="27" x14ac:dyDescent="0.25">
      <c r="A3865" s="62">
        <v>89617</v>
      </c>
      <c r="B3865" s="63" t="s">
        <v>15876</v>
      </c>
      <c r="C3865" s="62" t="s">
        <v>517</v>
      </c>
      <c r="D3865" s="62" t="s">
        <v>12010</v>
      </c>
      <c r="E3865" s="64">
        <v>7.39</v>
      </c>
      <c r="F3865" s="62" t="s">
        <v>12011</v>
      </c>
    </row>
    <row r="3866" spans="1:6" ht="40.5" x14ac:dyDescent="0.25">
      <c r="A3866" s="62">
        <v>89618</v>
      </c>
      <c r="B3866" s="63" t="s">
        <v>15877</v>
      </c>
      <c r="C3866" s="62" t="s">
        <v>517</v>
      </c>
      <c r="D3866" s="62" t="s">
        <v>12010</v>
      </c>
      <c r="E3866" s="64">
        <v>17.87</v>
      </c>
      <c r="F3866" s="62" t="s">
        <v>12011</v>
      </c>
    </row>
    <row r="3867" spans="1:6" ht="27" x14ac:dyDescent="0.25">
      <c r="A3867" s="62">
        <v>89619</v>
      </c>
      <c r="B3867" s="63" t="s">
        <v>15878</v>
      </c>
      <c r="C3867" s="62" t="s">
        <v>517</v>
      </c>
      <c r="D3867" s="62" t="s">
        <v>12010</v>
      </c>
      <c r="E3867" s="64">
        <v>10.19</v>
      </c>
      <c r="F3867" s="62" t="s">
        <v>12011</v>
      </c>
    </row>
    <row r="3868" spans="1:6" ht="27" x14ac:dyDescent="0.25">
      <c r="A3868" s="62">
        <v>89620</v>
      </c>
      <c r="B3868" s="63" t="s">
        <v>15879</v>
      </c>
      <c r="C3868" s="62" t="s">
        <v>517</v>
      </c>
      <c r="D3868" s="62" t="s">
        <v>12010</v>
      </c>
      <c r="E3868" s="64">
        <v>12.86</v>
      </c>
      <c r="F3868" s="62" t="s">
        <v>12011</v>
      </c>
    </row>
    <row r="3869" spans="1:6" ht="40.5" x14ac:dyDescent="0.25">
      <c r="A3869" s="62">
        <v>89621</v>
      </c>
      <c r="B3869" s="63" t="s">
        <v>15880</v>
      </c>
      <c r="C3869" s="62" t="s">
        <v>517</v>
      </c>
      <c r="D3869" s="62" t="s">
        <v>12010</v>
      </c>
      <c r="E3869" s="64">
        <v>30.64</v>
      </c>
      <c r="F3869" s="62" t="s">
        <v>12011</v>
      </c>
    </row>
    <row r="3870" spans="1:6" ht="27" x14ac:dyDescent="0.25">
      <c r="A3870" s="62">
        <v>89622</v>
      </c>
      <c r="B3870" s="63" t="s">
        <v>15881</v>
      </c>
      <c r="C3870" s="62" t="s">
        <v>517</v>
      </c>
      <c r="D3870" s="62" t="s">
        <v>12010</v>
      </c>
      <c r="E3870" s="64">
        <v>15.63</v>
      </c>
      <c r="F3870" s="62" t="s">
        <v>12011</v>
      </c>
    </row>
    <row r="3871" spans="1:6" ht="27" x14ac:dyDescent="0.25">
      <c r="A3871" s="62">
        <v>89623</v>
      </c>
      <c r="B3871" s="63" t="s">
        <v>15882</v>
      </c>
      <c r="C3871" s="62" t="s">
        <v>517</v>
      </c>
      <c r="D3871" s="62" t="s">
        <v>12010</v>
      </c>
      <c r="E3871" s="64">
        <v>21.26</v>
      </c>
      <c r="F3871" s="62" t="s">
        <v>12011</v>
      </c>
    </row>
    <row r="3872" spans="1:6" ht="27" x14ac:dyDescent="0.25">
      <c r="A3872" s="62">
        <v>89624</v>
      </c>
      <c r="B3872" s="63" t="s">
        <v>15883</v>
      </c>
      <c r="C3872" s="62" t="s">
        <v>517</v>
      </c>
      <c r="D3872" s="62" t="s">
        <v>12010</v>
      </c>
      <c r="E3872" s="64">
        <v>22.66</v>
      </c>
      <c r="F3872" s="62" t="s">
        <v>12011</v>
      </c>
    </row>
    <row r="3873" spans="1:6" ht="27" x14ac:dyDescent="0.25">
      <c r="A3873" s="62">
        <v>89625</v>
      </c>
      <c r="B3873" s="63" t="s">
        <v>15884</v>
      </c>
      <c r="C3873" s="62" t="s">
        <v>517</v>
      </c>
      <c r="D3873" s="62" t="s">
        <v>12010</v>
      </c>
      <c r="E3873" s="64">
        <v>25.34</v>
      </c>
      <c r="F3873" s="62" t="s">
        <v>12011</v>
      </c>
    </row>
    <row r="3874" spans="1:6" ht="27" x14ac:dyDescent="0.25">
      <c r="A3874" s="62">
        <v>89626</v>
      </c>
      <c r="B3874" s="63" t="s">
        <v>15885</v>
      </c>
      <c r="C3874" s="62" t="s">
        <v>517</v>
      </c>
      <c r="D3874" s="62" t="s">
        <v>12010</v>
      </c>
      <c r="E3874" s="64">
        <v>36.130000000000003</v>
      </c>
      <c r="F3874" s="62" t="s">
        <v>12011</v>
      </c>
    </row>
    <row r="3875" spans="1:6" ht="27" x14ac:dyDescent="0.25">
      <c r="A3875" s="62">
        <v>89627</v>
      </c>
      <c r="B3875" s="63" t="s">
        <v>15886</v>
      </c>
      <c r="C3875" s="62" t="s">
        <v>517</v>
      </c>
      <c r="D3875" s="62" t="s">
        <v>12010</v>
      </c>
      <c r="E3875" s="64">
        <v>23.72</v>
      </c>
      <c r="F3875" s="62" t="s">
        <v>12011</v>
      </c>
    </row>
    <row r="3876" spans="1:6" ht="27" x14ac:dyDescent="0.25">
      <c r="A3876" s="62">
        <v>89628</v>
      </c>
      <c r="B3876" s="63" t="s">
        <v>15887</v>
      </c>
      <c r="C3876" s="62" t="s">
        <v>517</v>
      </c>
      <c r="D3876" s="62" t="s">
        <v>12010</v>
      </c>
      <c r="E3876" s="64">
        <v>55.77</v>
      </c>
      <c r="F3876" s="62" t="s">
        <v>12011</v>
      </c>
    </row>
    <row r="3877" spans="1:6" ht="27" x14ac:dyDescent="0.25">
      <c r="A3877" s="62">
        <v>89629</v>
      </c>
      <c r="B3877" s="63" t="s">
        <v>15888</v>
      </c>
      <c r="C3877" s="62" t="s">
        <v>517</v>
      </c>
      <c r="D3877" s="62" t="s">
        <v>12010</v>
      </c>
      <c r="E3877" s="64">
        <v>103.25</v>
      </c>
      <c r="F3877" s="62" t="s">
        <v>12011</v>
      </c>
    </row>
    <row r="3878" spans="1:6" ht="27" x14ac:dyDescent="0.25">
      <c r="A3878" s="62">
        <v>89630</v>
      </c>
      <c r="B3878" s="63" t="s">
        <v>15889</v>
      </c>
      <c r="C3878" s="62" t="s">
        <v>517</v>
      </c>
      <c r="D3878" s="62" t="s">
        <v>12010</v>
      </c>
      <c r="E3878" s="64">
        <v>88.57</v>
      </c>
      <c r="F3878" s="62" t="s">
        <v>12011</v>
      </c>
    </row>
    <row r="3879" spans="1:6" ht="27" x14ac:dyDescent="0.25">
      <c r="A3879" s="62">
        <v>89631</v>
      </c>
      <c r="B3879" s="63" t="s">
        <v>15890</v>
      </c>
      <c r="C3879" s="62" t="s">
        <v>517</v>
      </c>
      <c r="D3879" s="62" t="s">
        <v>12010</v>
      </c>
      <c r="E3879" s="64">
        <v>159.54</v>
      </c>
      <c r="F3879" s="62" t="s">
        <v>12011</v>
      </c>
    </row>
    <row r="3880" spans="1:6" ht="27" x14ac:dyDescent="0.25">
      <c r="A3880" s="62">
        <v>89632</v>
      </c>
      <c r="B3880" s="63" t="s">
        <v>15891</v>
      </c>
      <c r="C3880" s="62" t="s">
        <v>517</v>
      </c>
      <c r="D3880" s="62" t="s">
        <v>12010</v>
      </c>
      <c r="E3880" s="64">
        <v>129.47999999999999</v>
      </c>
      <c r="F3880" s="62" t="s">
        <v>12011</v>
      </c>
    </row>
    <row r="3881" spans="1:6" ht="27" x14ac:dyDescent="0.25">
      <c r="A3881" s="62">
        <v>89637</v>
      </c>
      <c r="B3881" s="63" t="s">
        <v>15892</v>
      </c>
      <c r="C3881" s="62" t="s">
        <v>517</v>
      </c>
      <c r="D3881" s="62" t="s">
        <v>12010</v>
      </c>
      <c r="E3881" s="64">
        <v>9.83</v>
      </c>
      <c r="F3881" s="62" t="s">
        <v>12011</v>
      </c>
    </row>
    <row r="3882" spans="1:6" ht="27" x14ac:dyDescent="0.25">
      <c r="A3882" s="62">
        <v>89638</v>
      </c>
      <c r="B3882" s="63" t="s">
        <v>15893</v>
      </c>
      <c r="C3882" s="62" t="s">
        <v>517</v>
      </c>
      <c r="D3882" s="62" t="s">
        <v>12010</v>
      </c>
      <c r="E3882" s="64">
        <v>10.64</v>
      </c>
      <c r="F3882" s="62" t="s">
        <v>12011</v>
      </c>
    </row>
    <row r="3883" spans="1:6" ht="27" x14ac:dyDescent="0.25">
      <c r="A3883" s="62">
        <v>89639</v>
      </c>
      <c r="B3883" s="63" t="s">
        <v>15894</v>
      </c>
      <c r="C3883" s="62" t="s">
        <v>517</v>
      </c>
      <c r="D3883" s="62" t="s">
        <v>12010</v>
      </c>
      <c r="E3883" s="64">
        <v>10.96</v>
      </c>
      <c r="F3883" s="62" t="s">
        <v>12011</v>
      </c>
    </row>
    <row r="3884" spans="1:6" ht="40.5" x14ac:dyDescent="0.25">
      <c r="A3884" s="62">
        <v>89640</v>
      </c>
      <c r="B3884" s="63" t="s">
        <v>15895</v>
      </c>
      <c r="C3884" s="62" t="s">
        <v>517</v>
      </c>
      <c r="D3884" s="62" t="s">
        <v>12010</v>
      </c>
      <c r="E3884" s="64">
        <v>15.82</v>
      </c>
      <c r="F3884" s="62" t="s">
        <v>12011</v>
      </c>
    </row>
    <row r="3885" spans="1:6" ht="27" x14ac:dyDescent="0.25">
      <c r="A3885" s="62">
        <v>89641</v>
      </c>
      <c r="B3885" s="63" t="s">
        <v>15896</v>
      </c>
      <c r="C3885" s="62" t="s">
        <v>517</v>
      </c>
      <c r="D3885" s="62" t="s">
        <v>12010</v>
      </c>
      <c r="E3885" s="64">
        <v>13.63</v>
      </c>
      <c r="F3885" s="62" t="s">
        <v>12011</v>
      </c>
    </row>
    <row r="3886" spans="1:6" ht="27" x14ac:dyDescent="0.25">
      <c r="A3886" s="62">
        <v>89642</v>
      </c>
      <c r="B3886" s="63" t="s">
        <v>15897</v>
      </c>
      <c r="C3886" s="62" t="s">
        <v>517</v>
      </c>
      <c r="D3886" s="62" t="s">
        <v>12010</v>
      </c>
      <c r="E3886" s="64">
        <v>15.2</v>
      </c>
      <c r="F3886" s="62" t="s">
        <v>12011</v>
      </c>
    </row>
    <row r="3887" spans="1:6" ht="27" x14ac:dyDescent="0.25">
      <c r="A3887" s="62">
        <v>89643</v>
      </c>
      <c r="B3887" s="63" t="s">
        <v>15898</v>
      </c>
      <c r="C3887" s="62" t="s">
        <v>517</v>
      </c>
      <c r="D3887" s="62" t="s">
        <v>12010</v>
      </c>
      <c r="E3887" s="64">
        <v>15.72</v>
      </c>
      <c r="F3887" s="62" t="s">
        <v>12011</v>
      </c>
    </row>
    <row r="3888" spans="1:6" ht="40.5" x14ac:dyDescent="0.25">
      <c r="A3888" s="62">
        <v>89644</v>
      </c>
      <c r="B3888" s="63" t="s">
        <v>15899</v>
      </c>
      <c r="C3888" s="62" t="s">
        <v>517</v>
      </c>
      <c r="D3888" s="62" t="s">
        <v>12010</v>
      </c>
      <c r="E3888" s="64">
        <v>23.12</v>
      </c>
      <c r="F3888" s="62" t="s">
        <v>12011</v>
      </c>
    </row>
    <row r="3889" spans="1:6" ht="40.5" x14ac:dyDescent="0.25">
      <c r="A3889" s="62">
        <v>89645</v>
      </c>
      <c r="B3889" s="63" t="s">
        <v>15900</v>
      </c>
      <c r="C3889" s="62" t="s">
        <v>517</v>
      </c>
      <c r="D3889" s="62" t="s">
        <v>12010</v>
      </c>
      <c r="E3889" s="64">
        <v>24.54</v>
      </c>
      <c r="F3889" s="62" t="s">
        <v>12011</v>
      </c>
    </row>
    <row r="3890" spans="1:6" ht="27" x14ac:dyDescent="0.25">
      <c r="A3890" s="62">
        <v>89646</v>
      </c>
      <c r="B3890" s="63" t="s">
        <v>15901</v>
      </c>
      <c r="C3890" s="62" t="s">
        <v>517</v>
      </c>
      <c r="D3890" s="62" t="s">
        <v>12010</v>
      </c>
      <c r="E3890" s="64">
        <v>20.12</v>
      </c>
      <c r="F3890" s="62" t="s">
        <v>12011</v>
      </c>
    </row>
    <row r="3891" spans="1:6" ht="27" x14ac:dyDescent="0.25">
      <c r="A3891" s="62">
        <v>89647</v>
      </c>
      <c r="B3891" s="63" t="s">
        <v>15902</v>
      </c>
      <c r="C3891" s="62" t="s">
        <v>517</v>
      </c>
      <c r="D3891" s="62" t="s">
        <v>12010</v>
      </c>
      <c r="E3891" s="64">
        <v>19.75</v>
      </c>
      <c r="F3891" s="62" t="s">
        <v>12011</v>
      </c>
    </row>
    <row r="3892" spans="1:6" ht="27" x14ac:dyDescent="0.25">
      <c r="A3892" s="62">
        <v>89648</v>
      </c>
      <c r="B3892" s="63" t="s">
        <v>15903</v>
      </c>
      <c r="C3892" s="62" t="s">
        <v>517</v>
      </c>
      <c r="D3892" s="62" t="s">
        <v>12010</v>
      </c>
      <c r="E3892" s="64">
        <v>21.43</v>
      </c>
      <c r="F3892" s="62" t="s">
        <v>12011</v>
      </c>
    </row>
    <row r="3893" spans="1:6" ht="27" x14ac:dyDescent="0.25">
      <c r="A3893" s="62">
        <v>89649</v>
      </c>
      <c r="B3893" s="63" t="s">
        <v>15904</v>
      </c>
      <c r="C3893" s="62" t="s">
        <v>517</v>
      </c>
      <c r="D3893" s="62" t="s">
        <v>12010</v>
      </c>
      <c r="E3893" s="64">
        <v>28.6</v>
      </c>
      <c r="F3893" s="62" t="s">
        <v>12011</v>
      </c>
    </row>
    <row r="3894" spans="1:6" ht="27" x14ac:dyDescent="0.25">
      <c r="A3894" s="62">
        <v>89650</v>
      </c>
      <c r="B3894" s="63" t="s">
        <v>15905</v>
      </c>
      <c r="C3894" s="62" t="s">
        <v>517</v>
      </c>
      <c r="D3894" s="62" t="s">
        <v>12010</v>
      </c>
      <c r="E3894" s="64">
        <v>28.6</v>
      </c>
      <c r="F3894" s="62" t="s">
        <v>12011</v>
      </c>
    </row>
    <row r="3895" spans="1:6" ht="27" x14ac:dyDescent="0.25">
      <c r="A3895" s="62">
        <v>89651</v>
      </c>
      <c r="B3895" s="63" t="s">
        <v>15906</v>
      </c>
      <c r="C3895" s="62" t="s">
        <v>517</v>
      </c>
      <c r="D3895" s="62" t="s">
        <v>12010</v>
      </c>
      <c r="E3895" s="64">
        <v>6.9</v>
      </c>
      <c r="F3895" s="62" t="s">
        <v>12011</v>
      </c>
    </row>
    <row r="3896" spans="1:6" ht="27" x14ac:dyDescent="0.25">
      <c r="A3896" s="62">
        <v>89652</v>
      </c>
      <c r="B3896" s="63" t="s">
        <v>15907</v>
      </c>
      <c r="C3896" s="62" t="s">
        <v>517</v>
      </c>
      <c r="D3896" s="62" t="s">
        <v>12010</v>
      </c>
      <c r="E3896" s="64">
        <v>10.49</v>
      </c>
      <c r="F3896" s="62" t="s">
        <v>12011</v>
      </c>
    </row>
    <row r="3897" spans="1:6" ht="40.5" x14ac:dyDescent="0.25">
      <c r="A3897" s="62">
        <v>89653</v>
      </c>
      <c r="B3897" s="63" t="s">
        <v>15908</v>
      </c>
      <c r="C3897" s="62" t="s">
        <v>517</v>
      </c>
      <c r="D3897" s="62" t="s">
        <v>12010</v>
      </c>
      <c r="E3897" s="64">
        <v>16.010000000000002</v>
      </c>
      <c r="F3897" s="62" t="s">
        <v>12011</v>
      </c>
    </row>
    <row r="3898" spans="1:6" ht="27" x14ac:dyDescent="0.25">
      <c r="A3898" s="62">
        <v>89654</v>
      </c>
      <c r="B3898" s="63" t="s">
        <v>15909</v>
      </c>
      <c r="C3898" s="62" t="s">
        <v>517</v>
      </c>
      <c r="D3898" s="62" t="s">
        <v>12010</v>
      </c>
      <c r="E3898" s="64">
        <v>15.64</v>
      </c>
      <c r="F3898" s="62" t="s">
        <v>12011</v>
      </c>
    </row>
    <row r="3899" spans="1:6" ht="27" x14ac:dyDescent="0.25">
      <c r="A3899" s="62">
        <v>89655</v>
      </c>
      <c r="B3899" s="63" t="s">
        <v>15910</v>
      </c>
      <c r="C3899" s="62" t="s">
        <v>517</v>
      </c>
      <c r="D3899" s="62" t="s">
        <v>12010</v>
      </c>
      <c r="E3899" s="64">
        <v>22.39</v>
      </c>
      <c r="F3899" s="62" t="s">
        <v>12011</v>
      </c>
    </row>
    <row r="3900" spans="1:6" ht="27" x14ac:dyDescent="0.25">
      <c r="A3900" s="62">
        <v>89656</v>
      </c>
      <c r="B3900" s="63" t="s">
        <v>15911</v>
      </c>
      <c r="C3900" s="62" t="s">
        <v>517</v>
      </c>
      <c r="D3900" s="62" t="s">
        <v>12010</v>
      </c>
      <c r="E3900" s="64">
        <v>11.06</v>
      </c>
      <c r="F3900" s="62" t="s">
        <v>12011</v>
      </c>
    </row>
    <row r="3901" spans="1:6" ht="40.5" x14ac:dyDescent="0.25">
      <c r="A3901" s="62">
        <v>89657</v>
      </c>
      <c r="B3901" s="63" t="s">
        <v>15912</v>
      </c>
      <c r="C3901" s="62" t="s">
        <v>517</v>
      </c>
      <c r="D3901" s="62" t="s">
        <v>12010</v>
      </c>
      <c r="E3901" s="64">
        <v>11.24</v>
      </c>
      <c r="F3901" s="62" t="s">
        <v>12011</v>
      </c>
    </row>
    <row r="3902" spans="1:6" ht="27" x14ac:dyDescent="0.25">
      <c r="A3902" s="62">
        <v>89658</v>
      </c>
      <c r="B3902" s="63" t="s">
        <v>15913</v>
      </c>
      <c r="C3902" s="62" t="s">
        <v>517</v>
      </c>
      <c r="D3902" s="62" t="s">
        <v>12010</v>
      </c>
      <c r="E3902" s="64">
        <v>9.44</v>
      </c>
      <c r="F3902" s="62" t="s">
        <v>12011</v>
      </c>
    </row>
    <row r="3903" spans="1:6" ht="27" x14ac:dyDescent="0.25">
      <c r="A3903" s="62">
        <v>89659</v>
      </c>
      <c r="B3903" s="63" t="s">
        <v>15914</v>
      </c>
      <c r="C3903" s="62" t="s">
        <v>517</v>
      </c>
      <c r="D3903" s="62" t="s">
        <v>12010</v>
      </c>
      <c r="E3903" s="64">
        <v>14.93</v>
      </c>
      <c r="F3903" s="62" t="s">
        <v>12011</v>
      </c>
    </row>
    <row r="3904" spans="1:6" ht="40.5" x14ac:dyDescent="0.25">
      <c r="A3904" s="62">
        <v>89660</v>
      </c>
      <c r="B3904" s="63" t="s">
        <v>15915</v>
      </c>
      <c r="C3904" s="62" t="s">
        <v>517</v>
      </c>
      <c r="D3904" s="62" t="s">
        <v>12010</v>
      </c>
      <c r="E3904" s="64">
        <v>8.9600000000000009</v>
      </c>
      <c r="F3904" s="62" t="s">
        <v>12011</v>
      </c>
    </row>
    <row r="3905" spans="1:6" ht="27" x14ac:dyDescent="0.25">
      <c r="A3905" s="62">
        <v>89661</v>
      </c>
      <c r="B3905" s="63" t="s">
        <v>15916</v>
      </c>
      <c r="C3905" s="62" t="s">
        <v>517</v>
      </c>
      <c r="D3905" s="62" t="s">
        <v>12010</v>
      </c>
      <c r="E3905" s="64">
        <v>19.11</v>
      </c>
      <c r="F3905" s="62" t="s">
        <v>12011</v>
      </c>
    </row>
    <row r="3906" spans="1:6" ht="27" x14ac:dyDescent="0.25">
      <c r="A3906" s="62">
        <v>89662</v>
      </c>
      <c r="B3906" s="63" t="s">
        <v>15917</v>
      </c>
      <c r="C3906" s="62" t="s">
        <v>517</v>
      </c>
      <c r="D3906" s="62" t="s">
        <v>12010</v>
      </c>
      <c r="E3906" s="64">
        <v>28.06</v>
      </c>
      <c r="F3906" s="62" t="s">
        <v>12011</v>
      </c>
    </row>
    <row r="3907" spans="1:6" ht="27" x14ac:dyDescent="0.25">
      <c r="A3907" s="62">
        <v>89663</v>
      </c>
      <c r="B3907" s="63" t="s">
        <v>15918</v>
      </c>
      <c r="C3907" s="62" t="s">
        <v>517</v>
      </c>
      <c r="D3907" s="62" t="s">
        <v>12010</v>
      </c>
      <c r="E3907" s="64">
        <v>13.07</v>
      </c>
      <c r="F3907" s="62" t="s">
        <v>12011</v>
      </c>
    </row>
    <row r="3908" spans="1:6" ht="40.5" x14ac:dyDescent="0.25">
      <c r="A3908" s="62">
        <v>89664</v>
      </c>
      <c r="B3908" s="63" t="s">
        <v>15919</v>
      </c>
      <c r="C3908" s="62" t="s">
        <v>517</v>
      </c>
      <c r="D3908" s="62" t="s">
        <v>12010</v>
      </c>
      <c r="E3908" s="64">
        <v>14.93</v>
      </c>
      <c r="F3908" s="62" t="s">
        <v>12011</v>
      </c>
    </row>
    <row r="3909" spans="1:6" ht="40.5" x14ac:dyDescent="0.25">
      <c r="A3909" s="62">
        <v>89665</v>
      </c>
      <c r="B3909" s="63" t="s">
        <v>15920</v>
      </c>
      <c r="C3909" s="62" t="s">
        <v>517</v>
      </c>
      <c r="D3909" s="62" t="s">
        <v>12010</v>
      </c>
      <c r="E3909" s="64">
        <v>15.08</v>
      </c>
      <c r="F3909" s="62" t="s">
        <v>12011</v>
      </c>
    </row>
    <row r="3910" spans="1:6" ht="40.5" x14ac:dyDescent="0.25">
      <c r="A3910" s="62">
        <v>89666</v>
      </c>
      <c r="B3910" s="63" t="s">
        <v>15921</v>
      </c>
      <c r="C3910" s="62" t="s">
        <v>517</v>
      </c>
      <c r="D3910" s="62" t="s">
        <v>12010</v>
      </c>
      <c r="E3910" s="64">
        <v>8.15</v>
      </c>
      <c r="F3910" s="62" t="s">
        <v>12011</v>
      </c>
    </row>
    <row r="3911" spans="1:6" ht="40.5" x14ac:dyDescent="0.25">
      <c r="A3911" s="62">
        <v>89667</v>
      </c>
      <c r="B3911" s="63" t="s">
        <v>15922</v>
      </c>
      <c r="C3911" s="62" t="s">
        <v>517</v>
      </c>
      <c r="D3911" s="62" t="s">
        <v>12010</v>
      </c>
      <c r="E3911" s="64">
        <v>44.11</v>
      </c>
      <c r="F3911" s="62" t="s">
        <v>12011</v>
      </c>
    </row>
    <row r="3912" spans="1:6" ht="27" x14ac:dyDescent="0.25">
      <c r="A3912" s="62">
        <v>89668</v>
      </c>
      <c r="B3912" s="63" t="s">
        <v>15923</v>
      </c>
      <c r="C3912" s="62" t="s">
        <v>517</v>
      </c>
      <c r="D3912" s="62" t="s">
        <v>12010</v>
      </c>
      <c r="E3912" s="64">
        <v>26.74</v>
      </c>
      <c r="F3912" s="62" t="s">
        <v>12011</v>
      </c>
    </row>
    <row r="3913" spans="1:6" ht="40.5" x14ac:dyDescent="0.25">
      <c r="A3913" s="62">
        <v>89669</v>
      </c>
      <c r="B3913" s="63" t="s">
        <v>15924</v>
      </c>
      <c r="C3913" s="62" t="s">
        <v>517</v>
      </c>
      <c r="D3913" s="62" t="s">
        <v>12010</v>
      </c>
      <c r="E3913" s="64">
        <v>26.29</v>
      </c>
      <c r="F3913" s="62" t="s">
        <v>12011</v>
      </c>
    </row>
    <row r="3914" spans="1:6" ht="27" x14ac:dyDescent="0.25">
      <c r="A3914" s="62">
        <v>89670</v>
      </c>
      <c r="B3914" s="63" t="s">
        <v>15925</v>
      </c>
      <c r="C3914" s="62" t="s">
        <v>517</v>
      </c>
      <c r="D3914" s="62" t="s">
        <v>12010</v>
      </c>
      <c r="E3914" s="64">
        <v>13.37</v>
      </c>
      <c r="F3914" s="62" t="s">
        <v>12011</v>
      </c>
    </row>
    <row r="3915" spans="1:6" ht="40.5" x14ac:dyDescent="0.25">
      <c r="A3915" s="62">
        <v>89671</v>
      </c>
      <c r="B3915" s="63" t="s">
        <v>15926</v>
      </c>
      <c r="C3915" s="62" t="s">
        <v>517</v>
      </c>
      <c r="D3915" s="62" t="s">
        <v>12010</v>
      </c>
      <c r="E3915" s="64">
        <v>40.83</v>
      </c>
      <c r="F3915" s="62" t="s">
        <v>12011</v>
      </c>
    </row>
    <row r="3916" spans="1:6" ht="27" x14ac:dyDescent="0.25">
      <c r="A3916" s="62">
        <v>89672</v>
      </c>
      <c r="B3916" s="63" t="s">
        <v>15927</v>
      </c>
      <c r="C3916" s="62" t="s">
        <v>517</v>
      </c>
      <c r="D3916" s="62" t="s">
        <v>12010</v>
      </c>
      <c r="E3916" s="64">
        <v>19.66</v>
      </c>
      <c r="F3916" s="62" t="s">
        <v>12011</v>
      </c>
    </row>
    <row r="3917" spans="1:6" ht="40.5" x14ac:dyDescent="0.25">
      <c r="A3917" s="62">
        <v>89673</v>
      </c>
      <c r="B3917" s="63" t="s">
        <v>15928</v>
      </c>
      <c r="C3917" s="62" t="s">
        <v>517</v>
      </c>
      <c r="D3917" s="62" t="s">
        <v>12010</v>
      </c>
      <c r="E3917" s="64">
        <v>31.28</v>
      </c>
      <c r="F3917" s="62" t="s">
        <v>12011</v>
      </c>
    </row>
    <row r="3918" spans="1:6" ht="27" x14ac:dyDescent="0.25">
      <c r="A3918" s="62">
        <v>89674</v>
      </c>
      <c r="B3918" s="63" t="s">
        <v>15929</v>
      </c>
      <c r="C3918" s="62" t="s">
        <v>517</v>
      </c>
      <c r="D3918" s="62" t="s">
        <v>12010</v>
      </c>
      <c r="E3918" s="64">
        <v>27.68</v>
      </c>
      <c r="F3918" s="62" t="s">
        <v>12011</v>
      </c>
    </row>
    <row r="3919" spans="1:6" ht="40.5" x14ac:dyDescent="0.25">
      <c r="A3919" s="62">
        <v>89675</v>
      </c>
      <c r="B3919" s="63" t="s">
        <v>15930</v>
      </c>
      <c r="C3919" s="62" t="s">
        <v>517</v>
      </c>
      <c r="D3919" s="62" t="s">
        <v>12010</v>
      </c>
      <c r="E3919" s="64">
        <v>75.489999999999995</v>
      </c>
      <c r="F3919" s="62" t="s">
        <v>12011</v>
      </c>
    </row>
    <row r="3920" spans="1:6" ht="27" x14ac:dyDescent="0.25">
      <c r="A3920" s="62">
        <v>89676</v>
      </c>
      <c r="B3920" s="63" t="s">
        <v>15931</v>
      </c>
      <c r="C3920" s="62" t="s">
        <v>517</v>
      </c>
      <c r="D3920" s="62" t="s">
        <v>12010</v>
      </c>
      <c r="E3920" s="64">
        <v>40.75</v>
      </c>
      <c r="F3920" s="62" t="s">
        <v>12011</v>
      </c>
    </row>
    <row r="3921" spans="1:6" ht="40.5" x14ac:dyDescent="0.25">
      <c r="A3921" s="62">
        <v>89677</v>
      </c>
      <c r="B3921" s="63" t="s">
        <v>15932</v>
      </c>
      <c r="C3921" s="62" t="s">
        <v>517</v>
      </c>
      <c r="D3921" s="62" t="s">
        <v>12010</v>
      </c>
      <c r="E3921" s="64">
        <v>74.41</v>
      </c>
      <c r="F3921" s="62" t="s">
        <v>12011</v>
      </c>
    </row>
    <row r="3922" spans="1:6" ht="40.5" x14ac:dyDescent="0.25">
      <c r="A3922" s="62">
        <v>89678</v>
      </c>
      <c r="B3922" s="63" t="s">
        <v>15933</v>
      </c>
      <c r="C3922" s="62" t="s">
        <v>517</v>
      </c>
      <c r="D3922" s="62" t="s">
        <v>12010</v>
      </c>
      <c r="E3922" s="64">
        <v>10.58</v>
      </c>
      <c r="F3922" s="62" t="s">
        <v>12011</v>
      </c>
    </row>
    <row r="3923" spans="1:6" ht="40.5" x14ac:dyDescent="0.25">
      <c r="A3923" s="62">
        <v>89679</v>
      </c>
      <c r="B3923" s="63" t="s">
        <v>15934</v>
      </c>
      <c r="C3923" s="62" t="s">
        <v>517</v>
      </c>
      <c r="D3923" s="62" t="s">
        <v>12010</v>
      </c>
      <c r="E3923" s="64">
        <v>126.3</v>
      </c>
      <c r="F3923" s="62" t="s">
        <v>12011</v>
      </c>
    </row>
    <row r="3924" spans="1:6" ht="27" x14ac:dyDescent="0.25">
      <c r="A3924" s="62">
        <v>89680</v>
      </c>
      <c r="B3924" s="63" t="s">
        <v>15935</v>
      </c>
      <c r="C3924" s="62" t="s">
        <v>517</v>
      </c>
      <c r="D3924" s="62" t="s">
        <v>12010</v>
      </c>
      <c r="E3924" s="64">
        <v>19.91</v>
      </c>
      <c r="F3924" s="62" t="s">
        <v>12011</v>
      </c>
    </row>
    <row r="3925" spans="1:6" ht="40.5" x14ac:dyDescent="0.25">
      <c r="A3925" s="62">
        <v>89681</v>
      </c>
      <c r="B3925" s="63" t="s">
        <v>15936</v>
      </c>
      <c r="C3925" s="62" t="s">
        <v>517</v>
      </c>
      <c r="D3925" s="62" t="s">
        <v>12010</v>
      </c>
      <c r="E3925" s="64">
        <v>83.59</v>
      </c>
      <c r="F3925" s="62" t="s">
        <v>12011</v>
      </c>
    </row>
    <row r="3926" spans="1:6" ht="27" x14ac:dyDescent="0.25">
      <c r="A3926" s="62">
        <v>89682</v>
      </c>
      <c r="B3926" s="63" t="s">
        <v>15937</v>
      </c>
      <c r="C3926" s="62" t="s">
        <v>517</v>
      </c>
      <c r="D3926" s="62" t="s">
        <v>12010</v>
      </c>
      <c r="E3926" s="64">
        <v>29.31</v>
      </c>
      <c r="F3926" s="62" t="s">
        <v>12011</v>
      </c>
    </row>
    <row r="3927" spans="1:6" ht="40.5" x14ac:dyDescent="0.25">
      <c r="A3927" s="62">
        <v>89683</v>
      </c>
      <c r="B3927" s="63" t="s">
        <v>15938</v>
      </c>
      <c r="C3927" s="62" t="s">
        <v>517</v>
      </c>
      <c r="D3927" s="62" t="s">
        <v>12010</v>
      </c>
      <c r="E3927" s="64">
        <v>337.95</v>
      </c>
      <c r="F3927" s="62" t="s">
        <v>12011</v>
      </c>
    </row>
    <row r="3928" spans="1:6" ht="27" x14ac:dyDescent="0.25">
      <c r="A3928" s="62">
        <v>89684</v>
      </c>
      <c r="B3928" s="63" t="s">
        <v>15939</v>
      </c>
      <c r="C3928" s="62" t="s">
        <v>517</v>
      </c>
      <c r="D3928" s="62" t="s">
        <v>12010</v>
      </c>
      <c r="E3928" s="64">
        <v>39.39</v>
      </c>
      <c r="F3928" s="62" t="s">
        <v>12011</v>
      </c>
    </row>
    <row r="3929" spans="1:6" ht="40.5" x14ac:dyDescent="0.25">
      <c r="A3929" s="62">
        <v>89685</v>
      </c>
      <c r="B3929" s="63" t="s">
        <v>15940</v>
      </c>
      <c r="C3929" s="62" t="s">
        <v>517</v>
      </c>
      <c r="D3929" s="62" t="s">
        <v>12010</v>
      </c>
      <c r="E3929" s="64">
        <v>59.02</v>
      </c>
      <c r="F3929" s="62" t="s">
        <v>12011</v>
      </c>
    </row>
    <row r="3930" spans="1:6" ht="40.5" x14ac:dyDescent="0.25">
      <c r="A3930" s="62">
        <v>89686</v>
      </c>
      <c r="B3930" s="63" t="s">
        <v>15941</v>
      </c>
      <c r="C3930" s="62" t="s">
        <v>517</v>
      </c>
      <c r="D3930" s="62" t="s">
        <v>12010</v>
      </c>
      <c r="E3930" s="64">
        <v>139.1</v>
      </c>
      <c r="F3930" s="62" t="s">
        <v>12011</v>
      </c>
    </row>
    <row r="3931" spans="1:6" ht="40.5" x14ac:dyDescent="0.25">
      <c r="A3931" s="62">
        <v>89687</v>
      </c>
      <c r="B3931" s="63" t="s">
        <v>15942</v>
      </c>
      <c r="C3931" s="62" t="s">
        <v>517</v>
      </c>
      <c r="D3931" s="62" t="s">
        <v>12010</v>
      </c>
      <c r="E3931" s="64">
        <v>49.81</v>
      </c>
      <c r="F3931" s="62" t="s">
        <v>12011</v>
      </c>
    </row>
    <row r="3932" spans="1:6" ht="40.5" x14ac:dyDescent="0.25">
      <c r="A3932" s="62">
        <v>89689</v>
      </c>
      <c r="B3932" s="63" t="s">
        <v>15943</v>
      </c>
      <c r="C3932" s="62" t="s">
        <v>517</v>
      </c>
      <c r="D3932" s="62" t="s">
        <v>12010</v>
      </c>
      <c r="E3932" s="64">
        <v>31.33</v>
      </c>
      <c r="F3932" s="62" t="s">
        <v>12011</v>
      </c>
    </row>
    <row r="3933" spans="1:6" ht="40.5" x14ac:dyDescent="0.25">
      <c r="A3933" s="62">
        <v>89690</v>
      </c>
      <c r="B3933" s="63" t="s">
        <v>15944</v>
      </c>
      <c r="C3933" s="62" t="s">
        <v>517</v>
      </c>
      <c r="D3933" s="62" t="s">
        <v>12010</v>
      </c>
      <c r="E3933" s="64">
        <v>90.29</v>
      </c>
      <c r="F3933" s="62" t="s">
        <v>12011</v>
      </c>
    </row>
    <row r="3934" spans="1:6" ht="27" x14ac:dyDescent="0.25">
      <c r="A3934" s="62">
        <v>89691</v>
      </c>
      <c r="B3934" s="63" t="s">
        <v>15945</v>
      </c>
      <c r="C3934" s="62" t="s">
        <v>517</v>
      </c>
      <c r="D3934" s="62" t="s">
        <v>12010</v>
      </c>
      <c r="E3934" s="64">
        <v>12.86</v>
      </c>
      <c r="F3934" s="62" t="s">
        <v>12011</v>
      </c>
    </row>
    <row r="3935" spans="1:6" ht="40.5" x14ac:dyDescent="0.25">
      <c r="A3935" s="62">
        <v>89692</v>
      </c>
      <c r="B3935" s="63" t="s">
        <v>15946</v>
      </c>
      <c r="C3935" s="62" t="s">
        <v>517</v>
      </c>
      <c r="D3935" s="62" t="s">
        <v>12010</v>
      </c>
      <c r="E3935" s="64">
        <v>85.01</v>
      </c>
      <c r="F3935" s="62" t="s">
        <v>12011</v>
      </c>
    </row>
    <row r="3936" spans="1:6" ht="40.5" x14ac:dyDescent="0.25">
      <c r="A3936" s="62">
        <v>89693</v>
      </c>
      <c r="B3936" s="63" t="s">
        <v>15947</v>
      </c>
      <c r="C3936" s="62" t="s">
        <v>517</v>
      </c>
      <c r="D3936" s="62" t="s">
        <v>12010</v>
      </c>
      <c r="E3936" s="64">
        <v>82.21</v>
      </c>
      <c r="F3936" s="62" t="s">
        <v>12011</v>
      </c>
    </row>
    <row r="3937" spans="1:6" ht="40.5" x14ac:dyDescent="0.25">
      <c r="A3937" s="62">
        <v>89694</v>
      </c>
      <c r="B3937" s="63" t="s">
        <v>15948</v>
      </c>
      <c r="C3937" s="62" t="s">
        <v>517</v>
      </c>
      <c r="D3937" s="62" t="s">
        <v>12010</v>
      </c>
      <c r="E3937" s="64">
        <v>19.010000000000002</v>
      </c>
      <c r="F3937" s="62" t="s">
        <v>12011</v>
      </c>
    </row>
    <row r="3938" spans="1:6" ht="27" x14ac:dyDescent="0.25">
      <c r="A3938" s="62">
        <v>89695</v>
      </c>
      <c r="B3938" s="63" t="s">
        <v>15949</v>
      </c>
      <c r="C3938" s="62" t="s">
        <v>517</v>
      </c>
      <c r="D3938" s="62" t="s">
        <v>12010</v>
      </c>
      <c r="E3938" s="64">
        <v>17.850000000000001</v>
      </c>
      <c r="F3938" s="62" t="s">
        <v>12011</v>
      </c>
    </row>
    <row r="3939" spans="1:6" ht="40.5" x14ac:dyDescent="0.25">
      <c r="A3939" s="62">
        <v>89696</v>
      </c>
      <c r="B3939" s="63" t="s">
        <v>15950</v>
      </c>
      <c r="C3939" s="62" t="s">
        <v>517</v>
      </c>
      <c r="D3939" s="62" t="s">
        <v>12010</v>
      </c>
      <c r="E3939" s="64">
        <v>74.069999999999993</v>
      </c>
      <c r="F3939" s="62" t="s">
        <v>12011</v>
      </c>
    </row>
    <row r="3940" spans="1:6" ht="27" x14ac:dyDescent="0.25">
      <c r="A3940" s="62">
        <v>89697</v>
      </c>
      <c r="B3940" s="63" t="s">
        <v>15951</v>
      </c>
      <c r="C3940" s="62" t="s">
        <v>517</v>
      </c>
      <c r="D3940" s="62" t="s">
        <v>12010</v>
      </c>
      <c r="E3940" s="64">
        <v>14.64</v>
      </c>
      <c r="F3940" s="62" t="s">
        <v>12011</v>
      </c>
    </row>
    <row r="3941" spans="1:6" ht="40.5" x14ac:dyDescent="0.25">
      <c r="A3941" s="62">
        <v>89698</v>
      </c>
      <c r="B3941" s="63" t="s">
        <v>15952</v>
      </c>
      <c r="C3941" s="62" t="s">
        <v>517</v>
      </c>
      <c r="D3941" s="62" t="s">
        <v>12010</v>
      </c>
      <c r="E3941" s="64">
        <v>264.25</v>
      </c>
      <c r="F3941" s="62" t="s">
        <v>12011</v>
      </c>
    </row>
    <row r="3942" spans="1:6" ht="40.5" x14ac:dyDescent="0.25">
      <c r="A3942" s="62">
        <v>89699</v>
      </c>
      <c r="B3942" s="63" t="s">
        <v>15953</v>
      </c>
      <c r="C3942" s="62" t="s">
        <v>517</v>
      </c>
      <c r="D3942" s="62" t="s">
        <v>12010</v>
      </c>
      <c r="E3942" s="64">
        <v>230.12</v>
      </c>
      <c r="F3942" s="62" t="s">
        <v>12011</v>
      </c>
    </row>
    <row r="3943" spans="1:6" ht="40.5" x14ac:dyDescent="0.25">
      <c r="A3943" s="62">
        <v>89700</v>
      </c>
      <c r="B3943" s="63" t="s">
        <v>15954</v>
      </c>
      <c r="C3943" s="62" t="s">
        <v>517</v>
      </c>
      <c r="D3943" s="62" t="s">
        <v>12010</v>
      </c>
      <c r="E3943" s="64">
        <v>19.91</v>
      </c>
      <c r="F3943" s="62" t="s">
        <v>12011</v>
      </c>
    </row>
    <row r="3944" spans="1:6" ht="40.5" x14ac:dyDescent="0.25">
      <c r="A3944" s="62">
        <v>89701</v>
      </c>
      <c r="B3944" s="63" t="s">
        <v>15955</v>
      </c>
      <c r="C3944" s="62" t="s">
        <v>517</v>
      </c>
      <c r="D3944" s="62" t="s">
        <v>12010</v>
      </c>
      <c r="E3944" s="64">
        <v>200.92</v>
      </c>
      <c r="F3944" s="62" t="s">
        <v>12011</v>
      </c>
    </row>
    <row r="3945" spans="1:6" ht="27" x14ac:dyDescent="0.25">
      <c r="A3945" s="62">
        <v>89702</v>
      </c>
      <c r="B3945" s="63" t="s">
        <v>15956</v>
      </c>
      <c r="C3945" s="62" t="s">
        <v>517</v>
      </c>
      <c r="D3945" s="62" t="s">
        <v>12010</v>
      </c>
      <c r="E3945" s="64">
        <v>19.91</v>
      </c>
      <c r="F3945" s="62" t="s">
        <v>12011</v>
      </c>
    </row>
    <row r="3946" spans="1:6" ht="40.5" x14ac:dyDescent="0.25">
      <c r="A3946" s="62">
        <v>89703</v>
      </c>
      <c r="B3946" s="63" t="s">
        <v>15957</v>
      </c>
      <c r="C3946" s="62" t="s">
        <v>517</v>
      </c>
      <c r="D3946" s="62" t="s">
        <v>12010</v>
      </c>
      <c r="E3946" s="64">
        <v>41.29</v>
      </c>
      <c r="F3946" s="62" t="s">
        <v>12011</v>
      </c>
    </row>
    <row r="3947" spans="1:6" ht="40.5" x14ac:dyDescent="0.25">
      <c r="A3947" s="62">
        <v>89704</v>
      </c>
      <c r="B3947" s="63" t="s">
        <v>15958</v>
      </c>
      <c r="C3947" s="62" t="s">
        <v>517</v>
      </c>
      <c r="D3947" s="62" t="s">
        <v>12010</v>
      </c>
      <c r="E3947" s="64">
        <v>139.33000000000001</v>
      </c>
      <c r="F3947" s="62" t="s">
        <v>12011</v>
      </c>
    </row>
    <row r="3948" spans="1:6" ht="27" x14ac:dyDescent="0.25">
      <c r="A3948" s="62">
        <v>89705</v>
      </c>
      <c r="B3948" s="63" t="s">
        <v>15959</v>
      </c>
      <c r="C3948" s="62" t="s">
        <v>517</v>
      </c>
      <c r="D3948" s="62" t="s">
        <v>12010</v>
      </c>
      <c r="E3948" s="64">
        <v>24.74</v>
      </c>
      <c r="F3948" s="62" t="s">
        <v>12011</v>
      </c>
    </row>
    <row r="3949" spans="1:6" ht="27" x14ac:dyDescent="0.25">
      <c r="A3949" s="62">
        <v>89706</v>
      </c>
      <c r="B3949" s="63" t="s">
        <v>15960</v>
      </c>
      <c r="C3949" s="62" t="s">
        <v>517</v>
      </c>
      <c r="D3949" s="62" t="s">
        <v>12010</v>
      </c>
      <c r="E3949" s="64">
        <v>48.83</v>
      </c>
      <c r="F3949" s="62" t="s">
        <v>12011</v>
      </c>
    </row>
    <row r="3950" spans="1:6" ht="27" x14ac:dyDescent="0.25">
      <c r="A3950" s="62">
        <v>89718</v>
      </c>
      <c r="B3950" s="63" t="s">
        <v>15961</v>
      </c>
      <c r="C3950" s="62" t="s">
        <v>74</v>
      </c>
      <c r="D3950" s="62" t="s">
        <v>12010</v>
      </c>
      <c r="E3950" s="64">
        <v>45.21</v>
      </c>
      <c r="F3950" s="62" t="s">
        <v>12011</v>
      </c>
    </row>
    <row r="3951" spans="1:6" ht="40.5" x14ac:dyDescent="0.25">
      <c r="A3951" s="62">
        <v>89719</v>
      </c>
      <c r="B3951" s="63" t="s">
        <v>15962</v>
      </c>
      <c r="C3951" s="62" t="s">
        <v>517</v>
      </c>
      <c r="D3951" s="62" t="s">
        <v>12010</v>
      </c>
      <c r="E3951" s="64">
        <v>10.67</v>
      </c>
      <c r="F3951" s="62" t="s">
        <v>12011</v>
      </c>
    </row>
    <row r="3952" spans="1:6" ht="40.5" x14ac:dyDescent="0.25">
      <c r="A3952" s="62">
        <v>89720</v>
      </c>
      <c r="B3952" s="63" t="s">
        <v>15963</v>
      </c>
      <c r="C3952" s="62" t="s">
        <v>517</v>
      </c>
      <c r="D3952" s="62" t="s">
        <v>12010</v>
      </c>
      <c r="E3952" s="64">
        <v>12.24</v>
      </c>
      <c r="F3952" s="62" t="s">
        <v>12011</v>
      </c>
    </row>
    <row r="3953" spans="1:6" ht="40.5" x14ac:dyDescent="0.25">
      <c r="A3953" s="62">
        <v>89721</v>
      </c>
      <c r="B3953" s="63" t="s">
        <v>15964</v>
      </c>
      <c r="C3953" s="62" t="s">
        <v>517</v>
      </c>
      <c r="D3953" s="62" t="s">
        <v>12010</v>
      </c>
      <c r="E3953" s="64">
        <v>12.76</v>
      </c>
      <c r="F3953" s="62" t="s">
        <v>12011</v>
      </c>
    </row>
    <row r="3954" spans="1:6" ht="40.5" x14ac:dyDescent="0.25">
      <c r="A3954" s="62">
        <v>89722</v>
      </c>
      <c r="B3954" s="63" t="s">
        <v>15965</v>
      </c>
      <c r="C3954" s="62" t="s">
        <v>517</v>
      </c>
      <c r="D3954" s="62" t="s">
        <v>12010</v>
      </c>
      <c r="E3954" s="64">
        <v>20.16</v>
      </c>
      <c r="F3954" s="62" t="s">
        <v>12011</v>
      </c>
    </row>
    <row r="3955" spans="1:6" ht="40.5" x14ac:dyDescent="0.25">
      <c r="A3955" s="62">
        <v>89723</v>
      </c>
      <c r="B3955" s="63" t="s">
        <v>15966</v>
      </c>
      <c r="C3955" s="62" t="s">
        <v>517</v>
      </c>
      <c r="D3955" s="62" t="s">
        <v>12010</v>
      </c>
      <c r="E3955" s="64">
        <v>16.71</v>
      </c>
      <c r="F3955" s="62" t="s">
        <v>12011</v>
      </c>
    </row>
    <row r="3956" spans="1:6" ht="40.5" x14ac:dyDescent="0.25">
      <c r="A3956" s="62">
        <v>89724</v>
      </c>
      <c r="B3956" s="63" t="s">
        <v>15967</v>
      </c>
      <c r="C3956" s="62" t="s">
        <v>517</v>
      </c>
      <c r="D3956" s="62" t="s">
        <v>12010</v>
      </c>
      <c r="E3956" s="64">
        <v>11.56</v>
      </c>
      <c r="F3956" s="62" t="s">
        <v>12011</v>
      </c>
    </row>
    <row r="3957" spans="1:6" ht="40.5" x14ac:dyDescent="0.25">
      <c r="A3957" s="62">
        <v>89725</v>
      </c>
      <c r="B3957" s="63" t="s">
        <v>15968</v>
      </c>
      <c r="C3957" s="62" t="s">
        <v>517</v>
      </c>
      <c r="D3957" s="62" t="s">
        <v>12010</v>
      </c>
      <c r="E3957" s="64">
        <v>16.34</v>
      </c>
      <c r="F3957" s="62" t="s">
        <v>12011</v>
      </c>
    </row>
    <row r="3958" spans="1:6" ht="40.5" x14ac:dyDescent="0.25">
      <c r="A3958" s="62">
        <v>89726</v>
      </c>
      <c r="B3958" s="63" t="s">
        <v>15969</v>
      </c>
      <c r="C3958" s="62" t="s">
        <v>517</v>
      </c>
      <c r="D3958" s="62" t="s">
        <v>12010</v>
      </c>
      <c r="E3958" s="64">
        <v>8.19</v>
      </c>
      <c r="F3958" s="62" t="s">
        <v>12011</v>
      </c>
    </row>
    <row r="3959" spans="1:6" ht="40.5" x14ac:dyDescent="0.25">
      <c r="A3959" s="62">
        <v>89727</v>
      </c>
      <c r="B3959" s="63" t="s">
        <v>15970</v>
      </c>
      <c r="C3959" s="62" t="s">
        <v>517</v>
      </c>
      <c r="D3959" s="62" t="s">
        <v>12010</v>
      </c>
      <c r="E3959" s="64">
        <v>18.02</v>
      </c>
      <c r="F3959" s="62" t="s">
        <v>12011</v>
      </c>
    </row>
    <row r="3960" spans="1:6" ht="40.5" x14ac:dyDescent="0.25">
      <c r="A3960" s="62">
        <v>89728</v>
      </c>
      <c r="B3960" s="63" t="s">
        <v>15971</v>
      </c>
      <c r="C3960" s="62" t="s">
        <v>517</v>
      </c>
      <c r="D3960" s="62" t="s">
        <v>12010</v>
      </c>
      <c r="E3960" s="64">
        <v>12.39</v>
      </c>
      <c r="F3960" s="62" t="s">
        <v>12011</v>
      </c>
    </row>
    <row r="3961" spans="1:6" ht="40.5" x14ac:dyDescent="0.25">
      <c r="A3961" s="62">
        <v>89729</v>
      </c>
      <c r="B3961" s="63" t="s">
        <v>15972</v>
      </c>
      <c r="C3961" s="62" t="s">
        <v>517</v>
      </c>
      <c r="D3961" s="62" t="s">
        <v>12010</v>
      </c>
      <c r="E3961" s="64">
        <v>24.55</v>
      </c>
      <c r="F3961" s="62" t="s">
        <v>12011</v>
      </c>
    </row>
    <row r="3962" spans="1:6" ht="40.5" x14ac:dyDescent="0.25">
      <c r="A3962" s="62">
        <v>89730</v>
      </c>
      <c r="B3962" s="63" t="s">
        <v>15973</v>
      </c>
      <c r="C3962" s="62" t="s">
        <v>517</v>
      </c>
      <c r="D3962" s="62" t="s">
        <v>12010</v>
      </c>
      <c r="E3962" s="64">
        <v>13.49</v>
      </c>
      <c r="F3962" s="62" t="s">
        <v>12011</v>
      </c>
    </row>
    <row r="3963" spans="1:6" ht="40.5" x14ac:dyDescent="0.25">
      <c r="A3963" s="62">
        <v>89731</v>
      </c>
      <c r="B3963" s="63" t="s">
        <v>15974</v>
      </c>
      <c r="C3963" s="62" t="s">
        <v>517</v>
      </c>
      <c r="D3963" s="62" t="s">
        <v>12010</v>
      </c>
      <c r="E3963" s="64">
        <v>12.13</v>
      </c>
      <c r="F3963" s="62" t="s">
        <v>12011</v>
      </c>
    </row>
    <row r="3964" spans="1:6" ht="40.5" x14ac:dyDescent="0.25">
      <c r="A3964" s="62">
        <v>89732</v>
      </c>
      <c r="B3964" s="63" t="s">
        <v>15975</v>
      </c>
      <c r="C3964" s="62" t="s">
        <v>517</v>
      </c>
      <c r="D3964" s="62" t="s">
        <v>12010</v>
      </c>
      <c r="E3964" s="64">
        <v>12.92</v>
      </c>
      <c r="F3964" s="62" t="s">
        <v>12011</v>
      </c>
    </row>
    <row r="3965" spans="1:6" ht="40.5" x14ac:dyDescent="0.25">
      <c r="A3965" s="62">
        <v>89733</v>
      </c>
      <c r="B3965" s="63" t="s">
        <v>15976</v>
      </c>
      <c r="C3965" s="62" t="s">
        <v>517</v>
      </c>
      <c r="D3965" s="62" t="s">
        <v>12010</v>
      </c>
      <c r="E3965" s="64">
        <v>21.5</v>
      </c>
      <c r="F3965" s="62" t="s">
        <v>12011</v>
      </c>
    </row>
    <row r="3966" spans="1:6" ht="40.5" x14ac:dyDescent="0.25">
      <c r="A3966" s="62">
        <v>89734</v>
      </c>
      <c r="B3966" s="63" t="s">
        <v>15977</v>
      </c>
      <c r="C3966" s="62" t="s">
        <v>517</v>
      </c>
      <c r="D3966" s="62" t="s">
        <v>12010</v>
      </c>
      <c r="E3966" s="64">
        <v>24.55</v>
      </c>
      <c r="F3966" s="62" t="s">
        <v>12011</v>
      </c>
    </row>
    <row r="3967" spans="1:6" ht="40.5" x14ac:dyDescent="0.25">
      <c r="A3967" s="62">
        <v>89735</v>
      </c>
      <c r="B3967" s="63" t="s">
        <v>15978</v>
      </c>
      <c r="C3967" s="62" t="s">
        <v>517</v>
      </c>
      <c r="D3967" s="62" t="s">
        <v>12010</v>
      </c>
      <c r="E3967" s="64">
        <v>22.81</v>
      </c>
      <c r="F3967" s="62" t="s">
        <v>12011</v>
      </c>
    </row>
    <row r="3968" spans="1:6" ht="27" x14ac:dyDescent="0.25">
      <c r="A3968" s="62">
        <v>89736</v>
      </c>
      <c r="B3968" s="63" t="s">
        <v>15979</v>
      </c>
      <c r="C3968" s="62" t="s">
        <v>517</v>
      </c>
      <c r="D3968" s="62" t="s">
        <v>12010</v>
      </c>
      <c r="E3968" s="64">
        <v>7.48</v>
      </c>
      <c r="F3968" s="62" t="s">
        <v>12011</v>
      </c>
    </row>
    <row r="3969" spans="1:6" ht="40.5" x14ac:dyDescent="0.25">
      <c r="A3969" s="62">
        <v>89737</v>
      </c>
      <c r="B3969" s="63" t="s">
        <v>15980</v>
      </c>
      <c r="C3969" s="62" t="s">
        <v>517</v>
      </c>
      <c r="D3969" s="62" t="s">
        <v>12010</v>
      </c>
      <c r="E3969" s="64">
        <v>21.46</v>
      </c>
      <c r="F3969" s="62" t="s">
        <v>12011</v>
      </c>
    </row>
    <row r="3970" spans="1:6" ht="40.5" x14ac:dyDescent="0.25">
      <c r="A3970" s="62">
        <v>89738</v>
      </c>
      <c r="B3970" s="63" t="s">
        <v>15981</v>
      </c>
      <c r="C3970" s="62" t="s">
        <v>517</v>
      </c>
      <c r="D3970" s="62" t="s">
        <v>12010</v>
      </c>
      <c r="E3970" s="64">
        <v>12.97</v>
      </c>
      <c r="F3970" s="62" t="s">
        <v>12011</v>
      </c>
    </row>
    <row r="3971" spans="1:6" ht="40.5" x14ac:dyDescent="0.25">
      <c r="A3971" s="62">
        <v>89739</v>
      </c>
      <c r="B3971" s="63" t="s">
        <v>15982</v>
      </c>
      <c r="C3971" s="62" t="s">
        <v>517</v>
      </c>
      <c r="D3971" s="62" t="s">
        <v>12010</v>
      </c>
      <c r="E3971" s="64">
        <v>22.59</v>
      </c>
      <c r="F3971" s="62" t="s">
        <v>12011</v>
      </c>
    </row>
    <row r="3972" spans="1:6" ht="40.5" x14ac:dyDescent="0.25">
      <c r="A3972" s="62">
        <v>89740</v>
      </c>
      <c r="B3972" s="63" t="s">
        <v>15983</v>
      </c>
      <c r="C3972" s="62" t="s">
        <v>517</v>
      </c>
      <c r="D3972" s="62" t="s">
        <v>12010</v>
      </c>
      <c r="E3972" s="64">
        <v>7</v>
      </c>
      <c r="F3972" s="62" t="s">
        <v>12011</v>
      </c>
    </row>
    <row r="3973" spans="1:6" ht="27" x14ac:dyDescent="0.25">
      <c r="A3973" s="62">
        <v>89741</v>
      </c>
      <c r="B3973" s="63" t="s">
        <v>15984</v>
      </c>
      <c r="C3973" s="62" t="s">
        <v>517</v>
      </c>
      <c r="D3973" s="62" t="s">
        <v>12010</v>
      </c>
      <c r="E3973" s="64">
        <v>17.149999999999999</v>
      </c>
      <c r="F3973" s="62" t="s">
        <v>12011</v>
      </c>
    </row>
    <row r="3974" spans="1:6" ht="40.5" x14ac:dyDescent="0.25">
      <c r="A3974" s="62">
        <v>89742</v>
      </c>
      <c r="B3974" s="63" t="s">
        <v>15985</v>
      </c>
      <c r="C3974" s="62" t="s">
        <v>517</v>
      </c>
      <c r="D3974" s="62" t="s">
        <v>12010</v>
      </c>
      <c r="E3974" s="64">
        <v>37.71</v>
      </c>
      <c r="F3974" s="62" t="s">
        <v>12011</v>
      </c>
    </row>
    <row r="3975" spans="1:6" ht="40.5" x14ac:dyDescent="0.25">
      <c r="A3975" s="62">
        <v>89743</v>
      </c>
      <c r="B3975" s="63" t="s">
        <v>15986</v>
      </c>
      <c r="C3975" s="62" t="s">
        <v>517</v>
      </c>
      <c r="D3975" s="62" t="s">
        <v>12010</v>
      </c>
      <c r="E3975" s="64">
        <v>54.01</v>
      </c>
      <c r="F3975" s="62" t="s">
        <v>12011</v>
      </c>
    </row>
    <row r="3976" spans="1:6" ht="40.5" x14ac:dyDescent="0.25">
      <c r="A3976" s="62">
        <v>89744</v>
      </c>
      <c r="B3976" s="63" t="s">
        <v>15987</v>
      </c>
      <c r="C3976" s="62" t="s">
        <v>517</v>
      </c>
      <c r="D3976" s="62" t="s">
        <v>12010</v>
      </c>
      <c r="E3976" s="64">
        <v>27.76</v>
      </c>
      <c r="F3976" s="62" t="s">
        <v>12011</v>
      </c>
    </row>
    <row r="3977" spans="1:6" ht="40.5" x14ac:dyDescent="0.25">
      <c r="A3977" s="62">
        <v>89745</v>
      </c>
      <c r="B3977" s="63" t="s">
        <v>15988</v>
      </c>
      <c r="C3977" s="62" t="s">
        <v>517</v>
      </c>
      <c r="D3977" s="62" t="s">
        <v>12010</v>
      </c>
      <c r="E3977" s="64">
        <v>26.1</v>
      </c>
      <c r="F3977" s="62" t="s">
        <v>12011</v>
      </c>
    </row>
    <row r="3978" spans="1:6" ht="40.5" x14ac:dyDescent="0.25">
      <c r="A3978" s="62">
        <v>89746</v>
      </c>
      <c r="B3978" s="63" t="s">
        <v>15989</v>
      </c>
      <c r="C3978" s="62" t="s">
        <v>517</v>
      </c>
      <c r="D3978" s="62" t="s">
        <v>12010</v>
      </c>
      <c r="E3978" s="64">
        <v>27.69</v>
      </c>
      <c r="F3978" s="62" t="s">
        <v>12011</v>
      </c>
    </row>
    <row r="3979" spans="1:6" ht="27" x14ac:dyDescent="0.25">
      <c r="A3979" s="62">
        <v>89747</v>
      </c>
      <c r="B3979" s="63" t="s">
        <v>15990</v>
      </c>
      <c r="C3979" s="62" t="s">
        <v>517</v>
      </c>
      <c r="D3979" s="62" t="s">
        <v>12010</v>
      </c>
      <c r="E3979" s="64">
        <v>11.11</v>
      </c>
      <c r="F3979" s="62" t="s">
        <v>12011</v>
      </c>
    </row>
    <row r="3980" spans="1:6" ht="40.5" x14ac:dyDescent="0.25">
      <c r="A3980" s="62">
        <v>89748</v>
      </c>
      <c r="B3980" s="63" t="s">
        <v>15991</v>
      </c>
      <c r="C3980" s="62" t="s">
        <v>517</v>
      </c>
      <c r="D3980" s="62" t="s">
        <v>12010</v>
      </c>
      <c r="E3980" s="64">
        <v>45.43</v>
      </c>
      <c r="F3980" s="62" t="s">
        <v>12011</v>
      </c>
    </row>
    <row r="3981" spans="1:6" ht="40.5" x14ac:dyDescent="0.25">
      <c r="A3981" s="62">
        <v>89749</v>
      </c>
      <c r="B3981" s="63" t="s">
        <v>15992</v>
      </c>
      <c r="C3981" s="62" t="s">
        <v>517</v>
      </c>
      <c r="D3981" s="62" t="s">
        <v>12010</v>
      </c>
      <c r="E3981" s="64">
        <v>12.97</v>
      </c>
      <c r="F3981" s="62" t="s">
        <v>12011</v>
      </c>
    </row>
    <row r="3982" spans="1:6" ht="40.5" x14ac:dyDescent="0.25">
      <c r="A3982" s="62">
        <v>89750</v>
      </c>
      <c r="B3982" s="63" t="s">
        <v>15993</v>
      </c>
      <c r="C3982" s="62" t="s">
        <v>517</v>
      </c>
      <c r="D3982" s="62" t="s">
        <v>12010</v>
      </c>
      <c r="E3982" s="64">
        <v>76.790000000000006</v>
      </c>
      <c r="F3982" s="62" t="s">
        <v>12011</v>
      </c>
    </row>
    <row r="3983" spans="1:6" ht="40.5" x14ac:dyDescent="0.25">
      <c r="A3983" s="62">
        <v>89751</v>
      </c>
      <c r="B3983" s="63" t="s">
        <v>15994</v>
      </c>
      <c r="C3983" s="62" t="s">
        <v>517</v>
      </c>
      <c r="D3983" s="62" t="s">
        <v>12010</v>
      </c>
      <c r="E3983" s="64">
        <v>6.19</v>
      </c>
      <c r="F3983" s="62" t="s">
        <v>12011</v>
      </c>
    </row>
    <row r="3984" spans="1:6" ht="40.5" x14ac:dyDescent="0.25">
      <c r="A3984" s="62">
        <v>89752</v>
      </c>
      <c r="B3984" s="63" t="s">
        <v>15995</v>
      </c>
      <c r="C3984" s="62" t="s">
        <v>517</v>
      </c>
      <c r="D3984" s="62" t="s">
        <v>12010</v>
      </c>
      <c r="E3984" s="64">
        <v>6.94</v>
      </c>
      <c r="F3984" s="62" t="s">
        <v>12011</v>
      </c>
    </row>
    <row r="3985" spans="1:6" ht="40.5" x14ac:dyDescent="0.25">
      <c r="A3985" s="62">
        <v>89753</v>
      </c>
      <c r="B3985" s="63" t="s">
        <v>15996</v>
      </c>
      <c r="C3985" s="62" t="s">
        <v>517</v>
      </c>
      <c r="D3985" s="62" t="s">
        <v>12010</v>
      </c>
      <c r="E3985" s="64">
        <v>9.98</v>
      </c>
      <c r="F3985" s="62" t="s">
        <v>12011</v>
      </c>
    </row>
    <row r="3986" spans="1:6" ht="40.5" x14ac:dyDescent="0.25">
      <c r="A3986" s="62">
        <v>89754</v>
      </c>
      <c r="B3986" s="63" t="s">
        <v>15997</v>
      </c>
      <c r="C3986" s="62" t="s">
        <v>517</v>
      </c>
      <c r="D3986" s="62" t="s">
        <v>12010</v>
      </c>
      <c r="E3986" s="64">
        <v>19.5</v>
      </c>
      <c r="F3986" s="62" t="s">
        <v>12011</v>
      </c>
    </row>
    <row r="3987" spans="1:6" ht="27" x14ac:dyDescent="0.25">
      <c r="A3987" s="62">
        <v>89755</v>
      </c>
      <c r="B3987" s="63" t="s">
        <v>15998</v>
      </c>
      <c r="C3987" s="62" t="s">
        <v>517</v>
      </c>
      <c r="D3987" s="62" t="s">
        <v>12010</v>
      </c>
      <c r="E3987" s="64">
        <v>11.11</v>
      </c>
      <c r="F3987" s="62" t="s">
        <v>12011</v>
      </c>
    </row>
    <row r="3988" spans="1:6" ht="40.5" x14ac:dyDescent="0.25">
      <c r="A3988" s="62">
        <v>89756</v>
      </c>
      <c r="B3988" s="63" t="s">
        <v>15999</v>
      </c>
      <c r="C3988" s="62" t="s">
        <v>517</v>
      </c>
      <c r="D3988" s="62" t="s">
        <v>12010</v>
      </c>
      <c r="E3988" s="64">
        <v>17.399999999999999</v>
      </c>
      <c r="F3988" s="62" t="s">
        <v>12011</v>
      </c>
    </row>
    <row r="3989" spans="1:6" ht="27" x14ac:dyDescent="0.25">
      <c r="A3989" s="62">
        <v>89757</v>
      </c>
      <c r="B3989" s="63" t="s">
        <v>16000</v>
      </c>
      <c r="C3989" s="62" t="s">
        <v>517</v>
      </c>
      <c r="D3989" s="62" t="s">
        <v>12010</v>
      </c>
      <c r="E3989" s="64">
        <v>25.42</v>
      </c>
      <c r="F3989" s="62" t="s">
        <v>12011</v>
      </c>
    </row>
    <row r="3990" spans="1:6" ht="40.5" x14ac:dyDescent="0.25">
      <c r="A3990" s="62">
        <v>89758</v>
      </c>
      <c r="B3990" s="63" t="s">
        <v>16001</v>
      </c>
      <c r="C3990" s="62" t="s">
        <v>517</v>
      </c>
      <c r="D3990" s="62" t="s">
        <v>12010</v>
      </c>
      <c r="E3990" s="64">
        <v>38.49</v>
      </c>
      <c r="F3990" s="62" t="s">
        <v>12011</v>
      </c>
    </row>
    <row r="3991" spans="1:6" ht="40.5" x14ac:dyDescent="0.25">
      <c r="A3991" s="62">
        <v>89759</v>
      </c>
      <c r="B3991" s="63" t="s">
        <v>16002</v>
      </c>
      <c r="C3991" s="62" t="s">
        <v>517</v>
      </c>
      <c r="D3991" s="62" t="s">
        <v>12010</v>
      </c>
      <c r="E3991" s="64">
        <v>8.32</v>
      </c>
      <c r="F3991" s="62" t="s">
        <v>12011</v>
      </c>
    </row>
    <row r="3992" spans="1:6" ht="27" x14ac:dyDescent="0.25">
      <c r="A3992" s="62">
        <v>89760</v>
      </c>
      <c r="B3992" s="63" t="s">
        <v>16003</v>
      </c>
      <c r="C3992" s="62" t="s">
        <v>517</v>
      </c>
      <c r="D3992" s="62" t="s">
        <v>12010</v>
      </c>
      <c r="E3992" s="64">
        <v>17.22</v>
      </c>
      <c r="F3992" s="62" t="s">
        <v>12011</v>
      </c>
    </row>
    <row r="3993" spans="1:6" ht="40.5" x14ac:dyDescent="0.25">
      <c r="A3993" s="62">
        <v>89761</v>
      </c>
      <c r="B3993" s="63" t="s">
        <v>16004</v>
      </c>
      <c r="C3993" s="62" t="s">
        <v>517</v>
      </c>
      <c r="D3993" s="62" t="s">
        <v>12010</v>
      </c>
      <c r="E3993" s="64">
        <v>26.62</v>
      </c>
      <c r="F3993" s="62" t="s">
        <v>12011</v>
      </c>
    </row>
    <row r="3994" spans="1:6" ht="27" x14ac:dyDescent="0.25">
      <c r="A3994" s="62">
        <v>89762</v>
      </c>
      <c r="B3994" s="63" t="s">
        <v>16005</v>
      </c>
      <c r="C3994" s="62" t="s">
        <v>517</v>
      </c>
      <c r="D3994" s="62" t="s">
        <v>12010</v>
      </c>
      <c r="E3994" s="64">
        <v>36.700000000000003</v>
      </c>
      <c r="F3994" s="62" t="s">
        <v>12011</v>
      </c>
    </row>
    <row r="3995" spans="1:6" ht="40.5" x14ac:dyDescent="0.25">
      <c r="A3995" s="62">
        <v>89763</v>
      </c>
      <c r="B3995" s="63" t="s">
        <v>16006</v>
      </c>
      <c r="C3995" s="62" t="s">
        <v>517</v>
      </c>
      <c r="D3995" s="62" t="s">
        <v>12010</v>
      </c>
      <c r="E3995" s="64">
        <v>136.41</v>
      </c>
      <c r="F3995" s="62" t="s">
        <v>12011</v>
      </c>
    </row>
    <row r="3996" spans="1:6" ht="40.5" x14ac:dyDescent="0.25">
      <c r="A3996" s="62">
        <v>89764</v>
      </c>
      <c r="B3996" s="63" t="s">
        <v>16007</v>
      </c>
      <c r="C3996" s="62" t="s">
        <v>517</v>
      </c>
      <c r="D3996" s="62" t="s">
        <v>12010</v>
      </c>
      <c r="E3996" s="64">
        <v>28.64</v>
      </c>
      <c r="F3996" s="62" t="s">
        <v>12011</v>
      </c>
    </row>
    <row r="3997" spans="1:6" ht="27" x14ac:dyDescent="0.25">
      <c r="A3997" s="62">
        <v>89765</v>
      </c>
      <c r="B3997" s="63" t="s">
        <v>16008</v>
      </c>
      <c r="C3997" s="62" t="s">
        <v>517</v>
      </c>
      <c r="D3997" s="62" t="s">
        <v>12010</v>
      </c>
      <c r="E3997" s="64">
        <v>14.02</v>
      </c>
      <c r="F3997" s="62" t="s">
        <v>12011</v>
      </c>
    </row>
    <row r="3998" spans="1:6" ht="40.5" x14ac:dyDescent="0.25">
      <c r="A3998" s="62">
        <v>89766</v>
      </c>
      <c r="B3998" s="63" t="s">
        <v>16009</v>
      </c>
      <c r="C3998" s="62" t="s">
        <v>517</v>
      </c>
      <c r="D3998" s="62" t="s">
        <v>12010</v>
      </c>
      <c r="E3998" s="64">
        <v>19.29</v>
      </c>
      <c r="F3998" s="62" t="s">
        <v>12011</v>
      </c>
    </row>
    <row r="3999" spans="1:6" ht="40.5" x14ac:dyDescent="0.25">
      <c r="A3999" s="62">
        <v>89767</v>
      </c>
      <c r="B3999" s="63" t="s">
        <v>16010</v>
      </c>
      <c r="C3999" s="62" t="s">
        <v>517</v>
      </c>
      <c r="D3999" s="62" t="s">
        <v>12010</v>
      </c>
      <c r="E3999" s="64">
        <v>19.29</v>
      </c>
      <c r="F3999" s="62" t="s">
        <v>12011</v>
      </c>
    </row>
    <row r="4000" spans="1:6" ht="27" x14ac:dyDescent="0.25">
      <c r="A4000" s="62">
        <v>89768</v>
      </c>
      <c r="B4000" s="63" t="s">
        <v>16011</v>
      </c>
      <c r="C4000" s="62" t="s">
        <v>517</v>
      </c>
      <c r="D4000" s="62" t="s">
        <v>12010</v>
      </c>
      <c r="E4000" s="64">
        <v>20.170000000000002</v>
      </c>
      <c r="F4000" s="62" t="s">
        <v>12011</v>
      </c>
    </row>
    <row r="4001" spans="1:6" ht="27" x14ac:dyDescent="0.25">
      <c r="A4001" s="62">
        <v>89769</v>
      </c>
      <c r="B4001" s="63" t="s">
        <v>16012</v>
      </c>
      <c r="C4001" s="62" t="s">
        <v>517</v>
      </c>
      <c r="D4001" s="62" t="s">
        <v>12010</v>
      </c>
      <c r="E4001" s="64">
        <v>43.42</v>
      </c>
      <c r="F4001" s="62" t="s">
        <v>12011</v>
      </c>
    </row>
    <row r="4002" spans="1:6" ht="27" x14ac:dyDescent="0.25">
      <c r="A4002" s="62">
        <v>89772</v>
      </c>
      <c r="B4002" s="63" t="s">
        <v>16013</v>
      </c>
      <c r="C4002" s="62" t="s">
        <v>74</v>
      </c>
      <c r="D4002" s="62" t="s">
        <v>12010</v>
      </c>
      <c r="E4002" s="64">
        <v>80.27</v>
      </c>
      <c r="F4002" s="62" t="s">
        <v>12011</v>
      </c>
    </row>
    <row r="4003" spans="1:6" ht="40.5" x14ac:dyDescent="0.25">
      <c r="A4003" s="62">
        <v>89774</v>
      </c>
      <c r="B4003" s="63" t="s">
        <v>16014</v>
      </c>
      <c r="C4003" s="62" t="s">
        <v>517</v>
      </c>
      <c r="D4003" s="62" t="s">
        <v>12010</v>
      </c>
      <c r="E4003" s="64">
        <v>16.91</v>
      </c>
      <c r="F4003" s="62" t="s">
        <v>12011</v>
      </c>
    </row>
    <row r="4004" spans="1:6" ht="40.5" x14ac:dyDescent="0.25">
      <c r="A4004" s="62">
        <v>89776</v>
      </c>
      <c r="B4004" s="63" t="s">
        <v>16015</v>
      </c>
      <c r="C4004" s="62" t="s">
        <v>517</v>
      </c>
      <c r="D4004" s="62" t="s">
        <v>12010</v>
      </c>
      <c r="E4004" s="64">
        <v>24.27</v>
      </c>
      <c r="F4004" s="62" t="s">
        <v>12011</v>
      </c>
    </row>
    <row r="4005" spans="1:6" ht="27" x14ac:dyDescent="0.25">
      <c r="A4005" s="62">
        <v>89777</v>
      </c>
      <c r="B4005" s="63" t="s">
        <v>16016</v>
      </c>
      <c r="C4005" s="62" t="s">
        <v>517</v>
      </c>
      <c r="D4005" s="62" t="s">
        <v>12010</v>
      </c>
      <c r="E4005" s="64">
        <v>22.71</v>
      </c>
      <c r="F4005" s="62" t="s">
        <v>12011</v>
      </c>
    </row>
    <row r="4006" spans="1:6" ht="40.5" x14ac:dyDescent="0.25">
      <c r="A4006" s="62">
        <v>89778</v>
      </c>
      <c r="B4006" s="63" t="s">
        <v>16017</v>
      </c>
      <c r="C4006" s="62" t="s">
        <v>517</v>
      </c>
      <c r="D4006" s="62" t="s">
        <v>12010</v>
      </c>
      <c r="E4006" s="64">
        <v>21</v>
      </c>
      <c r="F4006" s="62" t="s">
        <v>12011</v>
      </c>
    </row>
    <row r="4007" spans="1:6" ht="40.5" x14ac:dyDescent="0.25">
      <c r="A4007" s="62">
        <v>89779</v>
      </c>
      <c r="B4007" s="63" t="s">
        <v>16018</v>
      </c>
      <c r="C4007" s="62" t="s">
        <v>517</v>
      </c>
      <c r="D4007" s="62" t="s">
        <v>12010</v>
      </c>
      <c r="E4007" s="64">
        <v>34.630000000000003</v>
      </c>
      <c r="F4007" s="62" t="s">
        <v>12011</v>
      </c>
    </row>
    <row r="4008" spans="1:6" ht="27" x14ac:dyDescent="0.25">
      <c r="A4008" s="62">
        <v>89780</v>
      </c>
      <c r="B4008" s="63" t="s">
        <v>16019</v>
      </c>
      <c r="C4008" s="62" t="s">
        <v>517</v>
      </c>
      <c r="D4008" s="62" t="s">
        <v>12010</v>
      </c>
      <c r="E4008" s="64">
        <v>22.71</v>
      </c>
      <c r="F4008" s="62" t="s">
        <v>12011</v>
      </c>
    </row>
    <row r="4009" spans="1:6" ht="27" x14ac:dyDescent="0.25">
      <c r="A4009" s="62">
        <v>89781</v>
      </c>
      <c r="B4009" s="63" t="s">
        <v>16020</v>
      </c>
      <c r="C4009" s="62" t="s">
        <v>517</v>
      </c>
      <c r="D4009" s="62" t="s">
        <v>12010</v>
      </c>
      <c r="E4009" s="64">
        <v>33.049999999999997</v>
      </c>
      <c r="F4009" s="62" t="s">
        <v>12011</v>
      </c>
    </row>
    <row r="4010" spans="1:6" ht="40.5" x14ac:dyDescent="0.25">
      <c r="A4010" s="62">
        <v>89782</v>
      </c>
      <c r="B4010" s="63" t="s">
        <v>16021</v>
      </c>
      <c r="C4010" s="62" t="s">
        <v>517</v>
      </c>
      <c r="D4010" s="62" t="s">
        <v>12010</v>
      </c>
      <c r="E4010" s="64">
        <v>13.68</v>
      </c>
      <c r="F4010" s="62" t="s">
        <v>12011</v>
      </c>
    </row>
    <row r="4011" spans="1:6" ht="40.5" x14ac:dyDescent="0.25">
      <c r="A4011" s="62">
        <v>89783</v>
      </c>
      <c r="B4011" s="63" t="s">
        <v>16022</v>
      </c>
      <c r="C4011" s="62" t="s">
        <v>517</v>
      </c>
      <c r="D4011" s="62" t="s">
        <v>12010</v>
      </c>
      <c r="E4011" s="64">
        <v>14.03</v>
      </c>
      <c r="F4011" s="62" t="s">
        <v>12011</v>
      </c>
    </row>
    <row r="4012" spans="1:6" ht="40.5" x14ac:dyDescent="0.25">
      <c r="A4012" s="62">
        <v>89784</v>
      </c>
      <c r="B4012" s="63" t="s">
        <v>16023</v>
      </c>
      <c r="C4012" s="62" t="s">
        <v>517</v>
      </c>
      <c r="D4012" s="62" t="s">
        <v>12010</v>
      </c>
      <c r="E4012" s="64">
        <v>22.18</v>
      </c>
      <c r="F4012" s="62" t="s">
        <v>12011</v>
      </c>
    </row>
    <row r="4013" spans="1:6" ht="40.5" x14ac:dyDescent="0.25">
      <c r="A4013" s="62">
        <v>89785</v>
      </c>
      <c r="B4013" s="63" t="s">
        <v>16024</v>
      </c>
      <c r="C4013" s="62" t="s">
        <v>517</v>
      </c>
      <c r="D4013" s="62" t="s">
        <v>12010</v>
      </c>
      <c r="E4013" s="64">
        <v>24.45</v>
      </c>
      <c r="F4013" s="62" t="s">
        <v>12011</v>
      </c>
    </row>
    <row r="4014" spans="1:6" ht="40.5" x14ac:dyDescent="0.25">
      <c r="A4014" s="62">
        <v>89786</v>
      </c>
      <c r="B4014" s="63" t="s">
        <v>16025</v>
      </c>
      <c r="C4014" s="62" t="s">
        <v>517</v>
      </c>
      <c r="D4014" s="62" t="s">
        <v>12010</v>
      </c>
      <c r="E4014" s="64">
        <v>37.479999999999997</v>
      </c>
      <c r="F4014" s="62" t="s">
        <v>12011</v>
      </c>
    </row>
    <row r="4015" spans="1:6" ht="27" x14ac:dyDescent="0.25">
      <c r="A4015" s="62">
        <v>89787</v>
      </c>
      <c r="B4015" s="63" t="s">
        <v>16026</v>
      </c>
      <c r="C4015" s="62" t="s">
        <v>517</v>
      </c>
      <c r="D4015" s="62" t="s">
        <v>12010</v>
      </c>
      <c r="E4015" s="64">
        <v>33.049999999999997</v>
      </c>
      <c r="F4015" s="62" t="s">
        <v>12011</v>
      </c>
    </row>
    <row r="4016" spans="1:6" ht="27" x14ac:dyDescent="0.25">
      <c r="A4016" s="62">
        <v>89788</v>
      </c>
      <c r="B4016" s="63" t="s">
        <v>16027</v>
      </c>
      <c r="C4016" s="62" t="s">
        <v>517</v>
      </c>
      <c r="D4016" s="62" t="s">
        <v>12010</v>
      </c>
      <c r="E4016" s="64">
        <v>62.46</v>
      </c>
      <c r="F4016" s="62" t="s">
        <v>12011</v>
      </c>
    </row>
    <row r="4017" spans="1:6" ht="27" x14ac:dyDescent="0.25">
      <c r="A4017" s="62">
        <v>89789</v>
      </c>
      <c r="B4017" s="63" t="s">
        <v>16028</v>
      </c>
      <c r="C4017" s="62" t="s">
        <v>517</v>
      </c>
      <c r="D4017" s="62" t="s">
        <v>12010</v>
      </c>
      <c r="E4017" s="64">
        <v>63.39</v>
      </c>
      <c r="F4017" s="62" t="s">
        <v>12011</v>
      </c>
    </row>
    <row r="4018" spans="1:6" ht="27" x14ac:dyDescent="0.25">
      <c r="A4018" s="62">
        <v>89790</v>
      </c>
      <c r="B4018" s="63" t="s">
        <v>16029</v>
      </c>
      <c r="C4018" s="62" t="s">
        <v>517</v>
      </c>
      <c r="D4018" s="62" t="s">
        <v>12010</v>
      </c>
      <c r="E4018" s="64">
        <v>150.49</v>
      </c>
      <c r="F4018" s="62" t="s">
        <v>12011</v>
      </c>
    </row>
    <row r="4019" spans="1:6" ht="27" x14ac:dyDescent="0.25">
      <c r="A4019" s="62">
        <v>89791</v>
      </c>
      <c r="B4019" s="63" t="s">
        <v>16030</v>
      </c>
      <c r="C4019" s="62" t="s">
        <v>517</v>
      </c>
      <c r="D4019" s="62" t="s">
        <v>12010</v>
      </c>
      <c r="E4019" s="64">
        <v>153.9</v>
      </c>
      <c r="F4019" s="62" t="s">
        <v>12011</v>
      </c>
    </row>
    <row r="4020" spans="1:6" ht="27" x14ac:dyDescent="0.25">
      <c r="A4020" s="62">
        <v>89792</v>
      </c>
      <c r="B4020" s="63" t="s">
        <v>16031</v>
      </c>
      <c r="C4020" s="62" t="s">
        <v>517</v>
      </c>
      <c r="D4020" s="62" t="s">
        <v>12010</v>
      </c>
      <c r="E4020" s="64">
        <v>177.8</v>
      </c>
      <c r="F4020" s="62" t="s">
        <v>12011</v>
      </c>
    </row>
    <row r="4021" spans="1:6" ht="27" x14ac:dyDescent="0.25">
      <c r="A4021" s="62">
        <v>89793</v>
      </c>
      <c r="B4021" s="63" t="s">
        <v>16032</v>
      </c>
      <c r="C4021" s="62" t="s">
        <v>517</v>
      </c>
      <c r="D4021" s="62" t="s">
        <v>12010</v>
      </c>
      <c r="E4021" s="64">
        <v>182.39</v>
      </c>
      <c r="F4021" s="62" t="s">
        <v>12011</v>
      </c>
    </row>
    <row r="4022" spans="1:6" ht="27" x14ac:dyDescent="0.25">
      <c r="A4022" s="62">
        <v>89794</v>
      </c>
      <c r="B4022" s="63" t="s">
        <v>16033</v>
      </c>
      <c r="C4022" s="62" t="s">
        <v>517</v>
      </c>
      <c r="D4022" s="62" t="s">
        <v>12010</v>
      </c>
      <c r="E4022" s="64">
        <v>16.010000000000002</v>
      </c>
      <c r="F4022" s="62" t="s">
        <v>12011</v>
      </c>
    </row>
    <row r="4023" spans="1:6" ht="40.5" x14ac:dyDescent="0.25">
      <c r="A4023" s="62">
        <v>89795</v>
      </c>
      <c r="B4023" s="63" t="s">
        <v>16034</v>
      </c>
      <c r="C4023" s="62" t="s">
        <v>517</v>
      </c>
      <c r="D4023" s="62" t="s">
        <v>12010</v>
      </c>
      <c r="E4023" s="64">
        <v>40.590000000000003</v>
      </c>
      <c r="F4023" s="62" t="s">
        <v>12011</v>
      </c>
    </row>
    <row r="4024" spans="1:6" ht="40.5" x14ac:dyDescent="0.25">
      <c r="A4024" s="62">
        <v>89796</v>
      </c>
      <c r="B4024" s="63" t="s">
        <v>16035</v>
      </c>
      <c r="C4024" s="62" t="s">
        <v>517</v>
      </c>
      <c r="D4024" s="62" t="s">
        <v>12010</v>
      </c>
      <c r="E4024" s="64">
        <v>45.74</v>
      </c>
      <c r="F4024" s="62" t="s">
        <v>12011</v>
      </c>
    </row>
    <row r="4025" spans="1:6" ht="40.5" x14ac:dyDescent="0.25">
      <c r="A4025" s="62">
        <v>89797</v>
      </c>
      <c r="B4025" s="63" t="s">
        <v>16036</v>
      </c>
      <c r="C4025" s="62" t="s">
        <v>517</v>
      </c>
      <c r="D4025" s="62" t="s">
        <v>12010</v>
      </c>
      <c r="E4025" s="64">
        <v>53.05</v>
      </c>
      <c r="F4025" s="62" t="s">
        <v>12011</v>
      </c>
    </row>
    <row r="4026" spans="1:6" ht="40.5" x14ac:dyDescent="0.25">
      <c r="A4026" s="62">
        <v>89801</v>
      </c>
      <c r="B4026" s="63" t="s">
        <v>16037</v>
      </c>
      <c r="C4026" s="62" t="s">
        <v>517</v>
      </c>
      <c r="D4026" s="62" t="s">
        <v>12010</v>
      </c>
      <c r="E4026" s="64">
        <v>7.4</v>
      </c>
      <c r="F4026" s="62" t="s">
        <v>12011</v>
      </c>
    </row>
    <row r="4027" spans="1:6" ht="40.5" x14ac:dyDescent="0.25">
      <c r="A4027" s="62">
        <v>89802</v>
      </c>
      <c r="B4027" s="63" t="s">
        <v>16038</v>
      </c>
      <c r="C4027" s="62" t="s">
        <v>517</v>
      </c>
      <c r="D4027" s="62" t="s">
        <v>12010</v>
      </c>
      <c r="E4027" s="64">
        <v>8.19</v>
      </c>
      <c r="F4027" s="62" t="s">
        <v>12011</v>
      </c>
    </row>
    <row r="4028" spans="1:6" ht="40.5" x14ac:dyDescent="0.25">
      <c r="A4028" s="62">
        <v>89803</v>
      </c>
      <c r="B4028" s="63" t="s">
        <v>16039</v>
      </c>
      <c r="C4028" s="62" t="s">
        <v>517</v>
      </c>
      <c r="D4028" s="62" t="s">
        <v>12010</v>
      </c>
      <c r="E4028" s="64">
        <v>16.77</v>
      </c>
      <c r="F4028" s="62" t="s">
        <v>12011</v>
      </c>
    </row>
    <row r="4029" spans="1:6" ht="40.5" x14ac:dyDescent="0.25">
      <c r="A4029" s="62">
        <v>89804</v>
      </c>
      <c r="B4029" s="63" t="s">
        <v>16040</v>
      </c>
      <c r="C4029" s="62" t="s">
        <v>517</v>
      </c>
      <c r="D4029" s="62" t="s">
        <v>12010</v>
      </c>
      <c r="E4029" s="64">
        <v>18.079999999999998</v>
      </c>
      <c r="F4029" s="62" t="s">
        <v>12011</v>
      </c>
    </row>
    <row r="4030" spans="1:6" ht="40.5" x14ac:dyDescent="0.25">
      <c r="A4030" s="62">
        <v>89805</v>
      </c>
      <c r="B4030" s="63" t="s">
        <v>16041</v>
      </c>
      <c r="C4030" s="62" t="s">
        <v>517</v>
      </c>
      <c r="D4030" s="62" t="s">
        <v>12010</v>
      </c>
      <c r="E4030" s="64">
        <v>15.67</v>
      </c>
      <c r="F4030" s="62" t="s">
        <v>12011</v>
      </c>
    </row>
    <row r="4031" spans="1:6" ht="40.5" x14ac:dyDescent="0.25">
      <c r="A4031" s="62">
        <v>89806</v>
      </c>
      <c r="B4031" s="63" t="s">
        <v>16042</v>
      </c>
      <c r="C4031" s="62" t="s">
        <v>517</v>
      </c>
      <c r="D4031" s="62" t="s">
        <v>12010</v>
      </c>
      <c r="E4031" s="64">
        <v>16.8</v>
      </c>
      <c r="F4031" s="62" t="s">
        <v>12011</v>
      </c>
    </row>
    <row r="4032" spans="1:6" ht="40.5" x14ac:dyDescent="0.25">
      <c r="A4032" s="62">
        <v>89807</v>
      </c>
      <c r="B4032" s="63" t="s">
        <v>16043</v>
      </c>
      <c r="C4032" s="62" t="s">
        <v>517</v>
      </c>
      <c r="D4032" s="62" t="s">
        <v>12010</v>
      </c>
      <c r="E4032" s="64">
        <v>31.92</v>
      </c>
      <c r="F4032" s="62" t="s">
        <v>12011</v>
      </c>
    </row>
    <row r="4033" spans="1:6" ht="40.5" x14ac:dyDescent="0.25">
      <c r="A4033" s="62">
        <v>89808</v>
      </c>
      <c r="B4033" s="63" t="s">
        <v>16044</v>
      </c>
      <c r="C4033" s="62" t="s">
        <v>517</v>
      </c>
      <c r="D4033" s="62" t="s">
        <v>12010</v>
      </c>
      <c r="E4033" s="64">
        <v>48.22</v>
      </c>
      <c r="F4033" s="62" t="s">
        <v>12011</v>
      </c>
    </row>
    <row r="4034" spans="1:6" ht="40.5" x14ac:dyDescent="0.25">
      <c r="A4034" s="62">
        <v>89809</v>
      </c>
      <c r="B4034" s="63" t="s">
        <v>16045</v>
      </c>
      <c r="C4034" s="62" t="s">
        <v>517</v>
      </c>
      <c r="D4034" s="62" t="s">
        <v>12010</v>
      </c>
      <c r="E4034" s="64">
        <v>20.93</v>
      </c>
      <c r="F4034" s="62" t="s">
        <v>12011</v>
      </c>
    </row>
    <row r="4035" spans="1:6" ht="40.5" x14ac:dyDescent="0.25">
      <c r="A4035" s="62">
        <v>89810</v>
      </c>
      <c r="B4035" s="63" t="s">
        <v>16046</v>
      </c>
      <c r="C4035" s="62" t="s">
        <v>517</v>
      </c>
      <c r="D4035" s="62" t="s">
        <v>12010</v>
      </c>
      <c r="E4035" s="64">
        <v>20.86</v>
      </c>
      <c r="F4035" s="62" t="s">
        <v>12011</v>
      </c>
    </row>
    <row r="4036" spans="1:6" ht="40.5" x14ac:dyDescent="0.25">
      <c r="A4036" s="62">
        <v>89811</v>
      </c>
      <c r="B4036" s="63" t="s">
        <v>16047</v>
      </c>
      <c r="C4036" s="62" t="s">
        <v>517</v>
      </c>
      <c r="D4036" s="62" t="s">
        <v>12010</v>
      </c>
      <c r="E4036" s="64">
        <v>38.6</v>
      </c>
      <c r="F4036" s="62" t="s">
        <v>12011</v>
      </c>
    </row>
    <row r="4037" spans="1:6" ht="40.5" x14ac:dyDescent="0.25">
      <c r="A4037" s="62">
        <v>89812</v>
      </c>
      <c r="B4037" s="63" t="s">
        <v>16048</v>
      </c>
      <c r="C4037" s="62" t="s">
        <v>517</v>
      </c>
      <c r="D4037" s="62" t="s">
        <v>12010</v>
      </c>
      <c r="E4037" s="64">
        <v>69.959999999999994</v>
      </c>
      <c r="F4037" s="62" t="s">
        <v>12011</v>
      </c>
    </row>
    <row r="4038" spans="1:6" ht="40.5" x14ac:dyDescent="0.25">
      <c r="A4038" s="62">
        <v>89813</v>
      </c>
      <c r="B4038" s="63" t="s">
        <v>16049</v>
      </c>
      <c r="C4038" s="62" t="s">
        <v>517</v>
      </c>
      <c r="D4038" s="62" t="s">
        <v>12010</v>
      </c>
      <c r="E4038" s="64">
        <v>7.35</v>
      </c>
      <c r="F4038" s="62" t="s">
        <v>12011</v>
      </c>
    </row>
    <row r="4039" spans="1:6" ht="40.5" x14ac:dyDescent="0.25">
      <c r="A4039" s="62">
        <v>89814</v>
      </c>
      <c r="B4039" s="63" t="s">
        <v>16050</v>
      </c>
      <c r="C4039" s="62" t="s">
        <v>517</v>
      </c>
      <c r="D4039" s="62" t="s">
        <v>12010</v>
      </c>
      <c r="E4039" s="64">
        <v>16.87</v>
      </c>
      <c r="F4039" s="62" t="s">
        <v>12011</v>
      </c>
    </row>
    <row r="4040" spans="1:6" ht="27" x14ac:dyDescent="0.25">
      <c r="A4040" s="62">
        <v>89815</v>
      </c>
      <c r="B4040" s="63" t="s">
        <v>16051</v>
      </c>
      <c r="C4040" s="62" t="s">
        <v>517</v>
      </c>
      <c r="D4040" s="62" t="s">
        <v>12010</v>
      </c>
      <c r="E4040" s="64">
        <v>25.41</v>
      </c>
      <c r="F4040" s="62" t="s">
        <v>12011</v>
      </c>
    </row>
    <row r="4041" spans="1:6" ht="27" x14ac:dyDescent="0.25">
      <c r="A4041" s="62">
        <v>89816</v>
      </c>
      <c r="B4041" s="63" t="s">
        <v>16052</v>
      </c>
      <c r="C4041" s="62" t="s">
        <v>517</v>
      </c>
      <c r="D4041" s="62" t="s">
        <v>12010</v>
      </c>
      <c r="E4041" s="64">
        <v>35.49</v>
      </c>
      <c r="F4041" s="62" t="s">
        <v>12011</v>
      </c>
    </row>
    <row r="4042" spans="1:6" ht="40.5" x14ac:dyDescent="0.25">
      <c r="A4042" s="62">
        <v>89817</v>
      </c>
      <c r="B4042" s="63" t="s">
        <v>16053</v>
      </c>
      <c r="C4042" s="62" t="s">
        <v>517</v>
      </c>
      <c r="D4042" s="62" t="s">
        <v>12010</v>
      </c>
      <c r="E4042" s="64">
        <v>13.23</v>
      </c>
      <c r="F4042" s="62" t="s">
        <v>12011</v>
      </c>
    </row>
    <row r="4043" spans="1:6" ht="27" x14ac:dyDescent="0.25">
      <c r="A4043" s="62">
        <v>89818</v>
      </c>
      <c r="B4043" s="63" t="s">
        <v>16054</v>
      </c>
      <c r="C4043" s="62" t="s">
        <v>517</v>
      </c>
      <c r="D4043" s="62" t="s">
        <v>12010</v>
      </c>
      <c r="E4043" s="64">
        <v>135.19999999999999</v>
      </c>
      <c r="F4043" s="62" t="s">
        <v>12011</v>
      </c>
    </row>
    <row r="4044" spans="1:6" ht="40.5" x14ac:dyDescent="0.25">
      <c r="A4044" s="62">
        <v>89819</v>
      </c>
      <c r="B4044" s="63" t="s">
        <v>16055</v>
      </c>
      <c r="C4044" s="62" t="s">
        <v>517</v>
      </c>
      <c r="D4044" s="62" t="s">
        <v>12010</v>
      </c>
      <c r="E4044" s="64">
        <v>20.59</v>
      </c>
      <c r="F4044" s="62" t="s">
        <v>12011</v>
      </c>
    </row>
    <row r="4045" spans="1:6" ht="27" x14ac:dyDescent="0.25">
      <c r="A4045" s="62">
        <v>89820</v>
      </c>
      <c r="B4045" s="63" t="s">
        <v>16056</v>
      </c>
      <c r="C4045" s="62" t="s">
        <v>517</v>
      </c>
      <c r="D4045" s="62" t="s">
        <v>12010</v>
      </c>
      <c r="E4045" s="64">
        <v>27.43</v>
      </c>
      <c r="F4045" s="62" t="s">
        <v>12011</v>
      </c>
    </row>
    <row r="4046" spans="1:6" ht="40.5" x14ac:dyDescent="0.25">
      <c r="A4046" s="62">
        <v>89821</v>
      </c>
      <c r="B4046" s="63" t="s">
        <v>16057</v>
      </c>
      <c r="C4046" s="62" t="s">
        <v>517</v>
      </c>
      <c r="D4046" s="62" t="s">
        <v>12010</v>
      </c>
      <c r="E4046" s="64">
        <v>16.27</v>
      </c>
      <c r="F4046" s="62" t="s">
        <v>12011</v>
      </c>
    </row>
    <row r="4047" spans="1:6" ht="27" x14ac:dyDescent="0.25">
      <c r="A4047" s="62">
        <v>89822</v>
      </c>
      <c r="B4047" s="63" t="s">
        <v>16058</v>
      </c>
      <c r="C4047" s="62" t="s">
        <v>517</v>
      </c>
      <c r="D4047" s="62" t="s">
        <v>12010</v>
      </c>
      <c r="E4047" s="64">
        <v>20.75</v>
      </c>
      <c r="F4047" s="62" t="s">
        <v>12011</v>
      </c>
    </row>
    <row r="4048" spans="1:6" ht="40.5" x14ac:dyDescent="0.25">
      <c r="A4048" s="62">
        <v>89823</v>
      </c>
      <c r="B4048" s="63" t="s">
        <v>16059</v>
      </c>
      <c r="C4048" s="62" t="s">
        <v>517</v>
      </c>
      <c r="D4048" s="62" t="s">
        <v>12010</v>
      </c>
      <c r="E4048" s="64">
        <v>29.9</v>
      </c>
      <c r="F4048" s="62" t="s">
        <v>12011</v>
      </c>
    </row>
    <row r="4049" spans="1:6" ht="27" x14ac:dyDescent="0.25">
      <c r="A4049" s="62">
        <v>89824</v>
      </c>
      <c r="B4049" s="63" t="s">
        <v>16060</v>
      </c>
      <c r="C4049" s="62" t="s">
        <v>517</v>
      </c>
      <c r="D4049" s="62" t="s">
        <v>12010</v>
      </c>
      <c r="E4049" s="64">
        <v>34.15</v>
      </c>
      <c r="F4049" s="62" t="s">
        <v>12011</v>
      </c>
    </row>
    <row r="4050" spans="1:6" ht="40.5" x14ac:dyDescent="0.25">
      <c r="A4050" s="62">
        <v>89825</v>
      </c>
      <c r="B4050" s="63" t="s">
        <v>16061</v>
      </c>
      <c r="C4050" s="62" t="s">
        <v>517</v>
      </c>
      <c r="D4050" s="62" t="s">
        <v>12010</v>
      </c>
      <c r="E4050" s="64">
        <v>16.399999999999999</v>
      </c>
      <c r="F4050" s="62" t="s">
        <v>12011</v>
      </c>
    </row>
    <row r="4051" spans="1:6" ht="27" x14ac:dyDescent="0.25">
      <c r="A4051" s="62">
        <v>89826</v>
      </c>
      <c r="B4051" s="63" t="s">
        <v>16062</v>
      </c>
      <c r="C4051" s="62" t="s">
        <v>517</v>
      </c>
      <c r="D4051" s="62" t="s">
        <v>12010</v>
      </c>
      <c r="E4051" s="64">
        <v>138.41999999999999</v>
      </c>
      <c r="F4051" s="62" t="s">
        <v>12011</v>
      </c>
    </row>
    <row r="4052" spans="1:6" ht="40.5" x14ac:dyDescent="0.25">
      <c r="A4052" s="62">
        <v>89827</v>
      </c>
      <c r="B4052" s="63" t="s">
        <v>16063</v>
      </c>
      <c r="C4052" s="62" t="s">
        <v>517</v>
      </c>
      <c r="D4052" s="62" t="s">
        <v>12010</v>
      </c>
      <c r="E4052" s="64">
        <v>18.670000000000002</v>
      </c>
      <c r="F4052" s="62" t="s">
        <v>12011</v>
      </c>
    </row>
    <row r="4053" spans="1:6" ht="27" x14ac:dyDescent="0.25">
      <c r="A4053" s="62">
        <v>89828</v>
      </c>
      <c r="B4053" s="63" t="s">
        <v>16064</v>
      </c>
      <c r="C4053" s="62" t="s">
        <v>517</v>
      </c>
      <c r="D4053" s="62" t="s">
        <v>12010</v>
      </c>
      <c r="E4053" s="64">
        <v>50.67</v>
      </c>
      <c r="F4053" s="62" t="s">
        <v>12011</v>
      </c>
    </row>
    <row r="4054" spans="1:6" ht="40.5" x14ac:dyDescent="0.25">
      <c r="A4054" s="62">
        <v>89829</v>
      </c>
      <c r="B4054" s="63" t="s">
        <v>16065</v>
      </c>
      <c r="C4054" s="62" t="s">
        <v>517</v>
      </c>
      <c r="D4054" s="62" t="s">
        <v>12010</v>
      </c>
      <c r="E4054" s="64">
        <v>30.11</v>
      </c>
      <c r="F4054" s="62" t="s">
        <v>12011</v>
      </c>
    </row>
    <row r="4055" spans="1:6" ht="40.5" x14ac:dyDescent="0.25">
      <c r="A4055" s="62">
        <v>89830</v>
      </c>
      <c r="B4055" s="63" t="s">
        <v>16066</v>
      </c>
      <c r="C4055" s="62" t="s">
        <v>517</v>
      </c>
      <c r="D4055" s="62" t="s">
        <v>12010</v>
      </c>
      <c r="E4055" s="64">
        <v>33.22</v>
      </c>
      <c r="F4055" s="62" t="s">
        <v>12011</v>
      </c>
    </row>
    <row r="4056" spans="1:6" ht="27" x14ac:dyDescent="0.25">
      <c r="A4056" s="62">
        <v>89831</v>
      </c>
      <c r="B4056" s="63" t="s">
        <v>16067</v>
      </c>
      <c r="C4056" s="62" t="s">
        <v>517</v>
      </c>
      <c r="D4056" s="62" t="s">
        <v>12010</v>
      </c>
      <c r="E4056" s="64">
        <v>165</v>
      </c>
      <c r="F4056" s="62" t="s">
        <v>12011</v>
      </c>
    </row>
    <row r="4057" spans="1:6" ht="40.5" x14ac:dyDescent="0.25">
      <c r="A4057" s="62">
        <v>89832</v>
      </c>
      <c r="B4057" s="63" t="s">
        <v>16068</v>
      </c>
      <c r="C4057" s="62" t="s">
        <v>517</v>
      </c>
      <c r="D4057" s="62" t="s">
        <v>12010</v>
      </c>
      <c r="E4057" s="64">
        <v>35.67</v>
      </c>
      <c r="F4057" s="62" t="s">
        <v>12011</v>
      </c>
    </row>
    <row r="4058" spans="1:6" ht="40.5" x14ac:dyDescent="0.25">
      <c r="A4058" s="62">
        <v>89833</v>
      </c>
      <c r="B4058" s="63" t="s">
        <v>16069</v>
      </c>
      <c r="C4058" s="62" t="s">
        <v>517</v>
      </c>
      <c r="D4058" s="62" t="s">
        <v>12010</v>
      </c>
      <c r="E4058" s="64">
        <v>36.799999999999997</v>
      </c>
      <c r="F4058" s="62" t="s">
        <v>12011</v>
      </c>
    </row>
    <row r="4059" spans="1:6" ht="40.5" x14ac:dyDescent="0.25">
      <c r="A4059" s="62">
        <v>89834</v>
      </c>
      <c r="B4059" s="63" t="s">
        <v>16070</v>
      </c>
      <c r="C4059" s="62" t="s">
        <v>517</v>
      </c>
      <c r="D4059" s="62" t="s">
        <v>12010</v>
      </c>
      <c r="E4059" s="64">
        <v>44.11</v>
      </c>
      <c r="F4059" s="62" t="s">
        <v>12011</v>
      </c>
    </row>
    <row r="4060" spans="1:6" ht="27" x14ac:dyDescent="0.25">
      <c r="A4060" s="62">
        <v>89835</v>
      </c>
      <c r="B4060" s="63" t="s">
        <v>16071</v>
      </c>
      <c r="C4060" s="62" t="s">
        <v>517</v>
      </c>
      <c r="D4060" s="62" t="s">
        <v>12010</v>
      </c>
      <c r="E4060" s="64">
        <v>35.82</v>
      </c>
      <c r="F4060" s="62" t="s">
        <v>12011</v>
      </c>
    </row>
    <row r="4061" spans="1:6" ht="27" x14ac:dyDescent="0.25">
      <c r="A4061" s="62">
        <v>89836</v>
      </c>
      <c r="B4061" s="63" t="s">
        <v>16072</v>
      </c>
      <c r="C4061" s="62" t="s">
        <v>517</v>
      </c>
      <c r="D4061" s="62" t="s">
        <v>12010</v>
      </c>
      <c r="E4061" s="64">
        <v>222.71</v>
      </c>
      <c r="F4061" s="62" t="s">
        <v>12011</v>
      </c>
    </row>
    <row r="4062" spans="1:6" ht="27" x14ac:dyDescent="0.25">
      <c r="A4062" s="62">
        <v>89837</v>
      </c>
      <c r="B4062" s="63" t="s">
        <v>16073</v>
      </c>
      <c r="C4062" s="62" t="s">
        <v>517</v>
      </c>
      <c r="D4062" s="62" t="s">
        <v>12010</v>
      </c>
      <c r="E4062" s="64">
        <v>112.51</v>
      </c>
      <c r="F4062" s="62" t="s">
        <v>12011</v>
      </c>
    </row>
    <row r="4063" spans="1:6" ht="27" x14ac:dyDescent="0.25">
      <c r="A4063" s="62">
        <v>89838</v>
      </c>
      <c r="B4063" s="63" t="s">
        <v>16074</v>
      </c>
      <c r="C4063" s="62" t="s">
        <v>517</v>
      </c>
      <c r="D4063" s="62" t="s">
        <v>12010</v>
      </c>
      <c r="E4063" s="64">
        <v>123.4</v>
      </c>
      <c r="F4063" s="62" t="s">
        <v>12011</v>
      </c>
    </row>
    <row r="4064" spans="1:6" ht="27" x14ac:dyDescent="0.25">
      <c r="A4064" s="62">
        <v>89839</v>
      </c>
      <c r="B4064" s="63" t="s">
        <v>16075</v>
      </c>
      <c r="C4064" s="62" t="s">
        <v>517</v>
      </c>
      <c r="D4064" s="62" t="s">
        <v>12010</v>
      </c>
      <c r="E4064" s="64">
        <v>162.87</v>
      </c>
      <c r="F4064" s="62" t="s">
        <v>12011</v>
      </c>
    </row>
    <row r="4065" spans="1:6" ht="27" x14ac:dyDescent="0.25">
      <c r="A4065" s="62">
        <v>89840</v>
      </c>
      <c r="B4065" s="63" t="s">
        <v>16076</v>
      </c>
      <c r="C4065" s="62" t="s">
        <v>517</v>
      </c>
      <c r="D4065" s="62" t="s">
        <v>12010</v>
      </c>
      <c r="E4065" s="64">
        <v>143.82</v>
      </c>
      <c r="F4065" s="62" t="s">
        <v>12011</v>
      </c>
    </row>
    <row r="4066" spans="1:6" ht="27" x14ac:dyDescent="0.25">
      <c r="A4066" s="62">
        <v>89841</v>
      </c>
      <c r="B4066" s="63" t="s">
        <v>16077</v>
      </c>
      <c r="C4066" s="62" t="s">
        <v>517</v>
      </c>
      <c r="D4066" s="62" t="s">
        <v>12010</v>
      </c>
      <c r="E4066" s="64">
        <v>238.56</v>
      </c>
      <c r="F4066" s="62" t="s">
        <v>12011</v>
      </c>
    </row>
    <row r="4067" spans="1:6" ht="27" x14ac:dyDescent="0.25">
      <c r="A4067" s="62">
        <v>89842</v>
      </c>
      <c r="B4067" s="63" t="s">
        <v>16078</v>
      </c>
      <c r="C4067" s="62" t="s">
        <v>517</v>
      </c>
      <c r="D4067" s="62" t="s">
        <v>12010</v>
      </c>
      <c r="E4067" s="64">
        <v>41</v>
      </c>
      <c r="F4067" s="62" t="s">
        <v>12011</v>
      </c>
    </row>
    <row r="4068" spans="1:6" ht="27" x14ac:dyDescent="0.25">
      <c r="A4068" s="62">
        <v>89844</v>
      </c>
      <c r="B4068" s="63" t="s">
        <v>16079</v>
      </c>
      <c r="C4068" s="62" t="s">
        <v>517</v>
      </c>
      <c r="D4068" s="62" t="s">
        <v>12010</v>
      </c>
      <c r="E4068" s="64">
        <v>51.92</v>
      </c>
      <c r="F4068" s="62" t="s">
        <v>12011</v>
      </c>
    </row>
    <row r="4069" spans="1:6" ht="27" x14ac:dyDescent="0.25">
      <c r="A4069" s="62">
        <v>89845</v>
      </c>
      <c r="B4069" s="63" t="s">
        <v>16080</v>
      </c>
      <c r="C4069" s="62" t="s">
        <v>517</v>
      </c>
      <c r="D4069" s="62" t="s">
        <v>12010</v>
      </c>
      <c r="E4069" s="64">
        <v>79.349999999999994</v>
      </c>
      <c r="F4069" s="62" t="s">
        <v>12011</v>
      </c>
    </row>
    <row r="4070" spans="1:6" ht="27" x14ac:dyDescent="0.25">
      <c r="A4070" s="62">
        <v>89846</v>
      </c>
      <c r="B4070" s="63" t="s">
        <v>16081</v>
      </c>
      <c r="C4070" s="62" t="s">
        <v>517</v>
      </c>
      <c r="D4070" s="62" t="s">
        <v>12010</v>
      </c>
      <c r="E4070" s="64">
        <v>174.16</v>
      </c>
      <c r="F4070" s="62" t="s">
        <v>12011</v>
      </c>
    </row>
    <row r="4071" spans="1:6" ht="27" x14ac:dyDescent="0.25">
      <c r="A4071" s="62">
        <v>89847</v>
      </c>
      <c r="B4071" s="63" t="s">
        <v>16082</v>
      </c>
      <c r="C4071" s="62" t="s">
        <v>517</v>
      </c>
      <c r="D4071" s="62" t="s">
        <v>12010</v>
      </c>
      <c r="E4071" s="64">
        <v>214.88</v>
      </c>
      <c r="F4071" s="62" t="s">
        <v>12011</v>
      </c>
    </row>
    <row r="4072" spans="1:6" ht="40.5" x14ac:dyDescent="0.25">
      <c r="A4072" s="62">
        <v>89850</v>
      </c>
      <c r="B4072" s="63" t="s">
        <v>16083</v>
      </c>
      <c r="C4072" s="62" t="s">
        <v>517</v>
      </c>
      <c r="D4072" s="62" t="s">
        <v>12010</v>
      </c>
      <c r="E4072" s="64">
        <v>27.24</v>
      </c>
      <c r="F4072" s="62" t="s">
        <v>12011</v>
      </c>
    </row>
    <row r="4073" spans="1:6" ht="40.5" x14ac:dyDescent="0.25">
      <c r="A4073" s="62">
        <v>89851</v>
      </c>
      <c r="B4073" s="63" t="s">
        <v>16084</v>
      </c>
      <c r="C4073" s="62" t="s">
        <v>517</v>
      </c>
      <c r="D4073" s="62" t="s">
        <v>12010</v>
      </c>
      <c r="E4073" s="64">
        <v>27.17</v>
      </c>
      <c r="F4073" s="62" t="s">
        <v>12011</v>
      </c>
    </row>
    <row r="4074" spans="1:6" ht="40.5" x14ac:dyDescent="0.25">
      <c r="A4074" s="62">
        <v>89852</v>
      </c>
      <c r="B4074" s="63" t="s">
        <v>16085</v>
      </c>
      <c r="C4074" s="62" t="s">
        <v>517</v>
      </c>
      <c r="D4074" s="62" t="s">
        <v>12010</v>
      </c>
      <c r="E4074" s="64">
        <v>44.91</v>
      </c>
      <c r="F4074" s="62" t="s">
        <v>12011</v>
      </c>
    </row>
    <row r="4075" spans="1:6" ht="40.5" x14ac:dyDescent="0.25">
      <c r="A4075" s="62">
        <v>89853</v>
      </c>
      <c r="B4075" s="63" t="s">
        <v>16086</v>
      </c>
      <c r="C4075" s="62" t="s">
        <v>517</v>
      </c>
      <c r="D4075" s="62" t="s">
        <v>12010</v>
      </c>
      <c r="E4075" s="64">
        <v>76.27</v>
      </c>
      <c r="F4075" s="62" t="s">
        <v>12011</v>
      </c>
    </row>
    <row r="4076" spans="1:6" ht="40.5" x14ac:dyDescent="0.25">
      <c r="A4076" s="62">
        <v>89854</v>
      </c>
      <c r="B4076" s="63" t="s">
        <v>16087</v>
      </c>
      <c r="C4076" s="62" t="s">
        <v>517</v>
      </c>
      <c r="D4076" s="62" t="s">
        <v>12010</v>
      </c>
      <c r="E4076" s="64">
        <v>94.85</v>
      </c>
      <c r="F4076" s="62" t="s">
        <v>12011</v>
      </c>
    </row>
    <row r="4077" spans="1:6" ht="40.5" x14ac:dyDescent="0.25">
      <c r="A4077" s="62">
        <v>89855</v>
      </c>
      <c r="B4077" s="63" t="s">
        <v>16088</v>
      </c>
      <c r="C4077" s="62" t="s">
        <v>517</v>
      </c>
      <c r="D4077" s="62" t="s">
        <v>12010</v>
      </c>
      <c r="E4077" s="64">
        <v>101.16</v>
      </c>
      <c r="F4077" s="62" t="s">
        <v>12011</v>
      </c>
    </row>
    <row r="4078" spans="1:6" ht="40.5" x14ac:dyDescent="0.25">
      <c r="A4078" s="62">
        <v>89856</v>
      </c>
      <c r="B4078" s="63" t="s">
        <v>16089</v>
      </c>
      <c r="C4078" s="62" t="s">
        <v>517</v>
      </c>
      <c r="D4078" s="62" t="s">
        <v>12010</v>
      </c>
      <c r="E4078" s="64">
        <v>20.48</v>
      </c>
      <c r="F4078" s="62" t="s">
        <v>12011</v>
      </c>
    </row>
    <row r="4079" spans="1:6" ht="40.5" x14ac:dyDescent="0.25">
      <c r="A4079" s="62">
        <v>89857</v>
      </c>
      <c r="B4079" s="63" t="s">
        <v>16090</v>
      </c>
      <c r="C4079" s="62" t="s">
        <v>517</v>
      </c>
      <c r="D4079" s="62" t="s">
        <v>12010</v>
      </c>
      <c r="E4079" s="64">
        <v>34.11</v>
      </c>
      <c r="F4079" s="62" t="s">
        <v>12011</v>
      </c>
    </row>
    <row r="4080" spans="1:6" ht="40.5" x14ac:dyDescent="0.25">
      <c r="A4080" s="62">
        <v>89859</v>
      </c>
      <c r="B4080" s="63" t="s">
        <v>16091</v>
      </c>
      <c r="C4080" s="62" t="s">
        <v>517</v>
      </c>
      <c r="D4080" s="62" t="s">
        <v>12010</v>
      </c>
      <c r="E4080" s="64">
        <v>117.32</v>
      </c>
      <c r="F4080" s="62" t="s">
        <v>12011</v>
      </c>
    </row>
    <row r="4081" spans="1:6" ht="40.5" x14ac:dyDescent="0.25">
      <c r="A4081" s="62">
        <v>89860</v>
      </c>
      <c r="B4081" s="63" t="s">
        <v>16092</v>
      </c>
      <c r="C4081" s="62" t="s">
        <v>517</v>
      </c>
      <c r="D4081" s="62" t="s">
        <v>12010</v>
      </c>
      <c r="E4081" s="64">
        <v>45.22</v>
      </c>
      <c r="F4081" s="62" t="s">
        <v>12011</v>
      </c>
    </row>
    <row r="4082" spans="1:6" ht="40.5" x14ac:dyDescent="0.25">
      <c r="A4082" s="62">
        <v>89861</v>
      </c>
      <c r="B4082" s="63" t="s">
        <v>16093</v>
      </c>
      <c r="C4082" s="62" t="s">
        <v>517</v>
      </c>
      <c r="D4082" s="62" t="s">
        <v>12010</v>
      </c>
      <c r="E4082" s="64">
        <v>52.53</v>
      </c>
      <c r="F4082" s="62" t="s">
        <v>12011</v>
      </c>
    </row>
    <row r="4083" spans="1:6" ht="40.5" x14ac:dyDescent="0.25">
      <c r="A4083" s="62">
        <v>89862</v>
      </c>
      <c r="B4083" s="63" t="s">
        <v>16094</v>
      </c>
      <c r="C4083" s="62" t="s">
        <v>517</v>
      </c>
      <c r="D4083" s="62" t="s">
        <v>12010</v>
      </c>
      <c r="E4083" s="64">
        <v>96.15</v>
      </c>
      <c r="F4083" s="62" t="s">
        <v>12011</v>
      </c>
    </row>
    <row r="4084" spans="1:6" ht="40.5" x14ac:dyDescent="0.25">
      <c r="A4084" s="62">
        <v>89863</v>
      </c>
      <c r="B4084" s="63" t="s">
        <v>16095</v>
      </c>
      <c r="C4084" s="62" t="s">
        <v>517</v>
      </c>
      <c r="D4084" s="62" t="s">
        <v>12010</v>
      </c>
      <c r="E4084" s="64">
        <v>218.21</v>
      </c>
      <c r="F4084" s="62" t="s">
        <v>12011</v>
      </c>
    </row>
    <row r="4085" spans="1:6" ht="27" x14ac:dyDescent="0.25">
      <c r="A4085" s="62">
        <v>89866</v>
      </c>
      <c r="B4085" s="63" t="s">
        <v>16096</v>
      </c>
      <c r="C4085" s="62" t="s">
        <v>517</v>
      </c>
      <c r="D4085" s="62" t="s">
        <v>12010</v>
      </c>
      <c r="E4085" s="64">
        <v>5.65</v>
      </c>
      <c r="F4085" s="62" t="s">
        <v>12011</v>
      </c>
    </row>
    <row r="4086" spans="1:6" ht="27" x14ac:dyDescent="0.25">
      <c r="A4086" s="62">
        <v>89867</v>
      </c>
      <c r="B4086" s="63" t="s">
        <v>16097</v>
      </c>
      <c r="C4086" s="62" t="s">
        <v>517</v>
      </c>
      <c r="D4086" s="62" t="s">
        <v>12010</v>
      </c>
      <c r="E4086" s="64">
        <v>6.71</v>
      </c>
      <c r="F4086" s="62" t="s">
        <v>12011</v>
      </c>
    </row>
    <row r="4087" spans="1:6" ht="27" x14ac:dyDescent="0.25">
      <c r="A4087" s="62">
        <v>89868</v>
      </c>
      <c r="B4087" s="63" t="s">
        <v>16098</v>
      </c>
      <c r="C4087" s="62" t="s">
        <v>517</v>
      </c>
      <c r="D4087" s="62" t="s">
        <v>12010</v>
      </c>
      <c r="E4087" s="64">
        <v>4.16</v>
      </c>
      <c r="F4087" s="62" t="s">
        <v>12011</v>
      </c>
    </row>
    <row r="4088" spans="1:6" ht="27" x14ac:dyDescent="0.25">
      <c r="A4088" s="62">
        <v>89869</v>
      </c>
      <c r="B4088" s="63" t="s">
        <v>16099</v>
      </c>
      <c r="C4088" s="62" t="s">
        <v>517</v>
      </c>
      <c r="D4088" s="62" t="s">
        <v>12010</v>
      </c>
      <c r="E4088" s="64">
        <v>8.86</v>
      </c>
      <c r="F4088" s="62" t="s">
        <v>12011</v>
      </c>
    </row>
    <row r="4089" spans="1:6" ht="40.5" x14ac:dyDescent="0.25">
      <c r="A4089" s="62">
        <v>89979</v>
      </c>
      <c r="B4089" s="63" t="s">
        <v>16100</v>
      </c>
      <c r="C4089" s="62" t="s">
        <v>517</v>
      </c>
      <c r="D4089" s="62" t="s">
        <v>12010</v>
      </c>
      <c r="E4089" s="64">
        <v>33.090000000000003</v>
      </c>
      <c r="F4089" s="62" t="s">
        <v>12011</v>
      </c>
    </row>
    <row r="4090" spans="1:6" ht="40.5" x14ac:dyDescent="0.25">
      <c r="A4090" s="62">
        <v>89980</v>
      </c>
      <c r="B4090" s="63" t="s">
        <v>16101</v>
      </c>
      <c r="C4090" s="62" t="s">
        <v>517</v>
      </c>
      <c r="D4090" s="62" t="s">
        <v>12010</v>
      </c>
      <c r="E4090" s="64">
        <v>12.4</v>
      </c>
      <c r="F4090" s="62" t="s">
        <v>12011</v>
      </c>
    </row>
    <row r="4091" spans="1:6" ht="40.5" x14ac:dyDescent="0.25">
      <c r="A4091" s="62">
        <v>89981</v>
      </c>
      <c r="B4091" s="63" t="s">
        <v>16102</v>
      </c>
      <c r="C4091" s="62" t="s">
        <v>517</v>
      </c>
      <c r="D4091" s="62" t="s">
        <v>12010</v>
      </c>
      <c r="E4091" s="64">
        <v>29.31</v>
      </c>
      <c r="F4091" s="62" t="s">
        <v>12011</v>
      </c>
    </row>
    <row r="4092" spans="1:6" ht="40.5" x14ac:dyDescent="0.25">
      <c r="A4092" s="62">
        <v>90373</v>
      </c>
      <c r="B4092" s="63" t="s">
        <v>16103</v>
      </c>
      <c r="C4092" s="62" t="s">
        <v>517</v>
      </c>
      <c r="D4092" s="62" t="s">
        <v>12010</v>
      </c>
      <c r="E4092" s="64">
        <v>17.399999999999999</v>
      </c>
      <c r="F4092" s="62" t="s">
        <v>12011</v>
      </c>
    </row>
    <row r="4093" spans="1:6" ht="40.5" x14ac:dyDescent="0.25">
      <c r="A4093" s="62">
        <v>90374</v>
      </c>
      <c r="B4093" s="63" t="s">
        <v>16104</v>
      </c>
      <c r="C4093" s="62" t="s">
        <v>517</v>
      </c>
      <c r="D4093" s="62" t="s">
        <v>12010</v>
      </c>
      <c r="E4093" s="64">
        <v>27.36</v>
      </c>
      <c r="F4093" s="62" t="s">
        <v>12011</v>
      </c>
    </row>
    <row r="4094" spans="1:6" ht="40.5" x14ac:dyDescent="0.25">
      <c r="A4094" s="62">
        <v>90375</v>
      </c>
      <c r="B4094" s="63" t="s">
        <v>16105</v>
      </c>
      <c r="C4094" s="62" t="s">
        <v>517</v>
      </c>
      <c r="D4094" s="62" t="s">
        <v>12010</v>
      </c>
      <c r="E4094" s="64">
        <v>10.34</v>
      </c>
      <c r="F4094" s="62" t="s">
        <v>12011</v>
      </c>
    </row>
    <row r="4095" spans="1:6" ht="40.5" x14ac:dyDescent="0.25">
      <c r="A4095" s="62">
        <v>92287</v>
      </c>
      <c r="B4095" s="63" t="s">
        <v>16106</v>
      </c>
      <c r="C4095" s="62" t="s">
        <v>517</v>
      </c>
      <c r="D4095" s="62" t="s">
        <v>12010</v>
      </c>
      <c r="E4095" s="64">
        <v>19.88</v>
      </c>
      <c r="F4095" s="62" t="s">
        <v>12011</v>
      </c>
    </row>
    <row r="4096" spans="1:6" ht="40.5" x14ac:dyDescent="0.25">
      <c r="A4096" s="62">
        <v>92288</v>
      </c>
      <c r="B4096" s="63" t="s">
        <v>16107</v>
      </c>
      <c r="C4096" s="62" t="s">
        <v>517</v>
      </c>
      <c r="D4096" s="62" t="s">
        <v>12010</v>
      </c>
      <c r="E4096" s="64">
        <v>31.47</v>
      </c>
      <c r="F4096" s="62" t="s">
        <v>12011</v>
      </c>
    </row>
    <row r="4097" spans="1:6" ht="40.5" x14ac:dyDescent="0.25">
      <c r="A4097" s="62">
        <v>92289</v>
      </c>
      <c r="B4097" s="63" t="s">
        <v>16108</v>
      </c>
      <c r="C4097" s="62" t="s">
        <v>517</v>
      </c>
      <c r="D4097" s="62" t="s">
        <v>12010</v>
      </c>
      <c r="E4097" s="64">
        <v>56.09</v>
      </c>
      <c r="F4097" s="62" t="s">
        <v>12011</v>
      </c>
    </row>
    <row r="4098" spans="1:6" ht="40.5" x14ac:dyDescent="0.25">
      <c r="A4098" s="62">
        <v>92290</v>
      </c>
      <c r="B4098" s="63" t="s">
        <v>16109</v>
      </c>
      <c r="C4098" s="62" t="s">
        <v>517</v>
      </c>
      <c r="D4098" s="62" t="s">
        <v>12010</v>
      </c>
      <c r="E4098" s="64">
        <v>85.23</v>
      </c>
      <c r="F4098" s="62" t="s">
        <v>12011</v>
      </c>
    </row>
    <row r="4099" spans="1:6" ht="40.5" x14ac:dyDescent="0.25">
      <c r="A4099" s="62">
        <v>92291</v>
      </c>
      <c r="B4099" s="63" t="s">
        <v>16110</v>
      </c>
      <c r="C4099" s="62" t="s">
        <v>517</v>
      </c>
      <c r="D4099" s="62" t="s">
        <v>12010</v>
      </c>
      <c r="E4099" s="64">
        <v>132.29</v>
      </c>
      <c r="F4099" s="62" t="s">
        <v>12011</v>
      </c>
    </row>
    <row r="4100" spans="1:6" ht="40.5" x14ac:dyDescent="0.25">
      <c r="A4100" s="62">
        <v>92292</v>
      </c>
      <c r="B4100" s="63" t="s">
        <v>16111</v>
      </c>
      <c r="C4100" s="62" t="s">
        <v>517</v>
      </c>
      <c r="D4100" s="62" t="s">
        <v>12010</v>
      </c>
      <c r="E4100" s="64">
        <v>412.05</v>
      </c>
      <c r="F4100" s="62" t="s">
        <v>12011</v>
      </c>
    </row>
    <row r="4101" spans="1:6" ht="40.5" x14ac:dyDescent="0.25">
      <c r="A4101" s="62">
        <v>92293</v>
      </c>
      <c r="B4101" s="63" t="s">
        <v>16112</v>
      </c>
      <c r="C4101" s="62" t="s">
        <v>517</v>
      </c>
      <c r="D4101" s="62" t="s">
        <v>12010</v>
      </c>
      <c r="E4101" s="64">
        <v>11.24</v>
      </c>
      <c r="F4101" s="62" t="s">
        <v>12011</v>
      </c>
    </row>
    <row r="4102" spans="1:6" ht="40.5" x14ac:dyDescent="0.25">
      <c r="A4102" s="62">
        <v>92294</v>
      </c>
      <c r="B4102" s="63" t="s">
        <v>16113</v>
      </c>
      <c r="C4102" s="62" t="s">
        <v>517</v>
      </c>
      <c r="D4102" s="62" t="s">
        <v>12010</v>
      </c>
      <c r="E4102" s="64">
        <v>19.14</v>
      </c>
      <c r="F4102" s="62" t="s">
        <v>12011</v>
      </c>
    </row>
    <row r="4103" spans="1:6" ht="40.5" x14ac:dyDescent="0.25">
      <c r="A4103" s="62">
        <v>92295</v>
      </c>
      <c r="B4103" s="63" t="s">
        <v>16114</v>
      </c>
      <c r="C4103" s="62" t="s">
        <v>517</v>
      </c>
      <c r="D4103" s="62" t="s">
        <v>12010</v>
      </c>
      <c r="E4103" s="64">
        <v>36.36</v>
      </c>
      <c r="F4103" s="62" t="s">
        <v>12011</v>
      </c>
    </row>
    <row r="4104" spans="1:6" ht="40.5" x14ac:dyDescent="0.25">
      <c r="A4104" s="62">
        <v>92296</v>
      </c>
      <c r="B4104" s="63" t="s">
        <v>16115</v>
      </c>
      <c r="C4104" s="62" t="s">
        <v>517</v>
      </c>
      <c r="D4104" s="62" t="s">
        <v>12010</v>
      </c>
      <c r="E4104" s="64">
        <v>48.24</v>
      </c>
      <c r="F4104" s="62" t="s">
        <v>12011</v>
      </c>
    </row>
    <row r="4105" spans="1:6" ht="40.5" x14ac:dyDescent="0.25">
      <c r="A4105" s="62">
        <v>92297</v>
      </c>
      <c r="B4105" s="63" t="s">
        <v>16116</v>
      </c>
      <c r="C4105" s="62" t="s">
        <v>517</v>
      </c>
      <c r="D4105" s="62" t="s">
        <v>12010</v>
      </c>
      <c r="E4105" s="64">
        <v>75</v>
      </c>
      <c r="F4105" s="62" t="s">
        <v>12011</v>
      </c>
    </row>
    <row r="4106" spans="1:6" ht="40.5" x14ac:dyDescent="0.25">
      <c r="A4106" s="62">
        <v>92298</v>
      </c>
      <c r="B4106" s="63" t="s">
        <v>16117</v>
      </c>
      <c r="C4106" s="62" t="s">
        <v>517</v>
      </c>
      <c r="D4106" s="62" t="s">
        <v>12010</v>
      </c>
      <c r="E4106" s="64">
        <v>212.03</v>
      </c>
      <c r="F4106" s="62" t="s">
        <v>12011</v>
      </c>
    </row>
    <row r="4107" spans="1:6" ht="40.5" x14ac:dyDescent="0.25">
      <c r="A4107" s="62">
        <v>92299</v>
      </c>
      <c r="B4107" s="63" t="s">
        <v>16118</v>
      </c>
      <c r="C4107" s="62" t="s">
        <v>517</v>
      </c>
      <c r="D4107" s="62" t="s">
        <v>12010</v>
      </c>
      <c r="E4107" s="64">
        <v>26.15</v>
      </c>
      <c r="F4107" s="62" t="s">
        <v>12011</v>
      </c>
    </row>
    <row r="4108" spans="1:6" ht="40.5" x14ac:dyDescent="0.25">
      <c r="A4108" s="62">
        <v>92300</v>
      </c>
      <c r="B4108" s="63" t="s">
        <v>16119</v>
      </c>
      <c r="C4108" s="62" t="s">
        <v>517</v>
      </c>
      <c r="D4108" s="62" t="s">
        <v>12010</v>
      </c>
      <c r="E4108" s="64">
        <v>39.99</v>
      </c>
      <c r="F4108" s="62" t="s">
        <v>12011</v>
      </c>
    </row>
    <row r="4109" spans="1:6" ht="40.5" x14ac:dyDescent="0.25">
      <c r="A4109" s="62">
        <v>92301</v>
      </c>
      <c r="B4109" s="63" t="s">
        <v>16120</v>
      </c>
      <c r="C4109" s="62" t="s">
        <v>517</v>
      </c>
      <c r="D4109" s="62" t="s">
        <v>12010</v>
      </c>
      <c r="E4109" s="64">
        <v>79.73</v>
      </c>
      <c r="F4109" s="62" t="s">
        <v>12011</v>
      </c>
    </row>
    <row r="4110" spans="1:6" ht="40.5" x14ac:dyDescent="0.25">
      <c r="A4110" s="62">
        <v>92302</v>
      </c>
      <c r="B4110" s="63" t="s">
        <v>16121</v>
      </c>
      <c r="C4110" s="62" t="s">
        <v>517</v>
      </c>
      <c r="D4110" s="62" t="s">
        <v>12010</v>
      </c>
      <c r="E4110" s="64">
        <v>105.46</v>
      </c>
      <c r="F4110" s="62" t="s">
        <v>12011</v>
      </c>
    </row>
    <row r="4111" spans="1:6" ht="40.5" x14ac:dyDescent="0.25">
      <c r="A4111" s="62">
        <v>92303</v>
      </c>
      <c r="B4111" s="63" t="s">
        <v>16122</v>
      </c>
      <c r="C4111" s="62" t="s">
        <v>517</v>
      </c>
      <c r="D4111" s="62" t="s">
        <v>12010</v>
      </c>
      <c r="E4111" s="64">
        <v>194.25</v>
      </c>
      <c r="F4111" s="62" t="s">
        <v>12011</v>
      </c>
    </row>
    <row r="4112" spans="1:6" ht="40.5" x14ac:dyDescent="0.25">
      <c r="A4112" s="62">
        <v>92304</v>
      </c>
      <c r="B4112" s="63" t="s">
        <v>16123</v>
      </c>
      <c r="C4112" s="62" t="s">
        <v>517</v>
      </c>
      <c r="D4112" s="62" t="s">
        <v>12010</v>
      </c>
      <c r="E4112" s="64">
        <v>506.48</v>
      </c>
      <c r="F4112" s="62" t="s">
        <v>12011</v>
      </c>
    </row>
    <row r="4113" spans="1:6" ht="40.5" x14ac:dyDescent="0.25">
      <c r="A4113" s="62">
        <v>92311</v>
      </c>
      <c r="B4113" s="63" t="s">
        <v>16124</v>
      </c>
      <c r="C4113" s="62" t="s">
        <v>517</v>
      </c>
      <c r="D4113" s="62" t="s">
        <v>12010</v>
      </c>
      <c r="E4113" s="64">
        <v>14.42</v>
      </c>
      <c r="F4113" s="62" t="s">
        <v>12011</v>
      </c>
    </row>
    <row r="4114" spans="1:6" ht="40.5" x14ac:dyDescent="0.25">
      <c r="A4114" s="62">
        <v>92312</v>
      </c>
      <c r="B4114" s="63" t="s">
        <v>16125</v>
      </c>
      <c r="C4114" s="62" t="s">
        <v>517</v>
      </c>
      <c r="D4114" s="62" t="s">
        <v>12010</v>
      </c>
      <c r="E4114" s="64">
        <v>24.31</v>
      </c>
      <c r="F4114" s="62" t="s">
        <v>12011</v>
      </c>
    </row>
    <row r="4115" spans="1:6" ht="40.5" x14ac:dyDescent="0.25">
      <c r="A4115" s="62">
        <v>92313</v>
      </c>
      <c r="B4115" s="63" t="s">
        <v>16126</v>
      </c>
      <c r="C4115" s="62" t="s">
        <v>517</v>
      </c>
      <c r="D4115" s="62" t="s">
        <v>12010</v>
      </c>
      <c r="E4115" s="64">
        <v>35.57</v>
      </c>
      <c r="F4115" s="62" t="s">
        <v>12011</v>
      </c>
    </row>
    <row r="4116" spans="1:6" ht="40.5" x14ac:dyDescent="0.25">
      <c r="A4116" s="62">
        <v>92314</v>
      </c>
      <c r="B4116" s="63" t="s">
        <v>16127</v>
      </c>
      <c r="C4116" s="62" t="s">
        <v>517</v>
      </c>
      <c r="D4116" s="62" t="s">
        <v>12010</v>
      </c>
      <c r="E4116" s="64">
        <v>9.6199999999999992</v>
      </c>
      <c r="F4116" s="62" t="s">
        <v>12011</v>
      </c>
    </row>
    <row r="4117" spans="1:6" ht="40.5" x14ac:dyDescent="0.25">
      <c r="A4117" s="62">
        <v>92315</v>
      </c>
      <c r="B4117" s="63" t="s">
        <v>16128</v>
      </c>
      <c r="C4117" s="62" t="s">
        <v>517</v>
      </c>
      <c r="D4117" s="62" t="s">
        <v>12010</v>
      </c>
      <c r="E4117" s="64">
        <v>14.2</v>
      </c>
      <c r="F4117" s="62" t="s">
        <v>12011</v>
      </c>
    </row>
    <row r="4118" spans="1:6" ht="40.5" x14ac:dyDescent="0.25">
      <c r="A4118" s="62">
        <v>92316</v>
      </c>
      <c r="B4118" s="63" t="s">
        <v>16129</v>
      </c>
      <c r="C4118" s="62" t="s">
        <v>517</v>
      </c>
      <c r="D4118" s="62" t="s">
        <v>12010</v>
      </c>
      <c r="E4118" s="64">
        <v>21.88</v>
      </c>
      <c r="F4118" s="62" t="s">
        <v>12011</v>
      </c>
    </row>
    <row r="4119" spans="1:6" ht="40.5" x14ac:dyDescent="0.25">
      <c r="A4119" s="62">
        <v>92317</v>
      </c>
      <c r="B4119" s="63" t="s">
        <v>16130</v>
      </c>
      <c r="C4119" s="62" t="s">
        <v>517</v>
      </c>
      <c r="D4119" s="62" t="s">
        <v>12010</v>
      </c>
      <c r="E4119" s="64">
        <v>20.2</v>
      </c>
      <c r="F4119" s="62" t="s">
        <v>12011</v>
      </c>
    </row>
    <row r="4120" spans="1:6" ht="40.5" x14ac:dyDescent="0.25">
      <c r="A4120" s="62">
        <v>92318</v>
      </c>
      <c r="B4120" s="63" t="s">
        <v>16131</v>
      </c>
      <c r="C4120" s="62" t="s">
        <v>517</v>
      </c>
      <c r="D4120" s="62" t="s">
        <v>12010</v>
      </c>
      <c r="E4120" s="64">
        <v>32.06</v>
      </c>
      <c r="F4120" s="62" t="s">
        <v>12011</v>
      </c>
    </row>
    <row r="4121" spans="1:6" ht="40.5" x14ac:dyDescent="0.25">
      <c r="A4121" s="62">
        <v>92319</v>
      </c>
      <c r="B4121" s="63" t="s">
        <v>16132</v>
      </c>
      <c r="C4121" s="62" t="s">
        <v>517</v>
      </c>
      <c r="D4121" s="62" t="s">
        <v>12010</v>
      </c>
      <c r="E4121" s="64">
        <v>45.45</v>
      </c>
      <c r="F4121" s="62" t="s">
        <v>12011</v>
      </c>
    </row>
    <row r="4122" spans="1:6" ht="40.5" x14ac:dyDescent="0.25">
      <c r="A4122" s="62">
        <v>92326</v>
      </c>
      <c r="B4122" s="63" t="s">
        <v>16133</v>
      </c>
      <c r="C4122" s="62" t="s">
        <v>517</v>
      </c>
      <c r="D4122" s="62" t="s">
        <v>12010</v>
      </c>
      <c r="E4122" s="64">
        <v>15.14</v>
      </c>
      <c r="F4122" s="62" t="s">
        <v>12011</v>
      </c>
    </row>
    <row r="4123" spans="1:6" ht="40.5" x14ac:dyDescent="0.25">
      <c r="A4123" s="62">
        <v>92327</v>
      </c>
      <c r="B4123" s="63" t="s">
        <v>16134</v>
      </c>
      <c r="C4123" s="62" t="s">
        <v>517</v>
      </c>
      <c r="D4123" s="62" t="s">
        <v>12010</v>
      </c>
      <c r="E4123" s="64">
        <v>27.6</v>
      </c>
      <c r="F4123" s="62" t="s">
        <v>12011</v>
      </c>
    </row>
    <row r="4124" spans="1:6" ht="40.5" x14ac:dyDescent="0.25">
      <c r="A4124" s="62">
        <v>92328</v>
      </c>
      <c r="B4124" s="63" t="s">
        <v>16135</v>
      </c>
      <c r="C4124" s="62" t="s">
        <v>517</v>
      </c>
      <c r="D4124" s="62" t="s">
        <v>12010</v>
      </c>
      <c r="E4124" s="64">
        <v>41.42</v>
      </c>
      <c r="F4124" s="62" t="s">
        <v>12011</v>
      </c>
    </row>
    <row r="4125" spans="1:6" ht="40.5" x14ac:dyDescent="0.25">
      <c r="A4125" s="62">
        <v>92329</v>
      </c>
      <c r="B4125" s="63" t="s">
        <v>16136</v>
      </c>
      <c r="C4125" s="62" t="s">
        <v>517</v>
      </c>
      <c r="D4125" s="62" t="s">
        <v>12010</v>
      </c>
      <c r="E4125" s="64">
        <v>9.81</v>
      </c>
      <c r="F4125" s="62" t="s">
        <v>12011</v>
      </c>
    </row>
    <row r="4126" spans="1:6" ht="40.5" x14ac:dyDescent="0.25">
      <c r="A4126" s="62">
        <v>92330</v>
      </c>
      <c r="B4126" s="63" t="s">
        <v>16137</v>
      </c>
      <c r="C4126" s="62" t="s">
        <v>517</v>
      </c>
      <c r="D4126" s="62" t="s">
        <v>12010</v>
      </c>
      <c r="E4126" s="64">
        <v>16.41</v>
      </c>
      <c r="F4126" s="62" t="s">
        <v>12011</v>
      </c>
    </row>
    <row r="4127" spans="1:6" ht="40.5" x14ac:dyDescent="0.25">
      <c r="A4127" s="62">
        <v>92331</v>
      </c>
      <c r="B4127" s="63" t="s">
        <v>16138</v>
      </c>
      <c r="C4127" s="62" t="s">
        <v>517</v>
      </c>
      <c r="D4127" s="62" t="s">
        <v>12010</v>
      </c>
      <c r="E4127" s="64">
        <v>25.8</v>
      </c>
      <c r="F4127" s="62" t="s">
        <v>12011</v>
      </c>
    </row>
    <row r="4128" spans="1:6" ht="40.5" x14ac:dyDescent="0.25">
      <c r="A4128" s="62">
        <v>92332</v>
      </c>
      <c r="B4128" s="63" t="s">
        <v>16139</v>
      </c>
      <c r="C4128" s="62" t="s">
        <v>517</v>
      </c>
      <c r="D4128" s="62" t="s">
        <v>12010</v>
      </c>
      <c r="E4128" s="64">
        <v>20.57</v>
      </c>
      <c r="F4128" s="62" t="s">
        <v>12011</v>
      </c>
    </row>
    <row r="4129" spans="1:6" ht="40.5" x14ac:dyDescent="0.25">
      <c r="A4129" s="62">
        <v>92333</v>
      </c>
      <c r="B4129" s="63" t="s">
        <v>16140</v>
      </c>
      <c r="C4129" s="62" t="s">
        <v>517</v>
      </c>
      <c r="D4129" s="62" t="s">
        <v>12010</v>
      </c>
      <c r="E4129" s="64">
        <v>36.450000000000003</v>
      </c>
      <c r="F4129" s="62" t="s">
        <v>12011</v>
      </c>
    </row>
    <row r="4130" spans="1:6" ht="40.5" x14ac:dyDescent="0.25">
      <c r="A4130" s="62">
        <v>92334</v>
      </c>
      <c r="B4130" s="63" t="s">
        <v>16141</v>
      </c>
      <c r="C4130" s="62" t="s">
        <v>517</v>
      </c>
      <c r="D4130" s="62" t="s">
        <v>12010</v>
      </c>
      <c r="E4130" s="64">
        <v>53.28</v>
      </c>
      <c r="F4130" s="62" t="s">
        <v>12011</v>
      </c>
    </row>
    <row r="4131" spans="1:6" ht="40.5" x14ac:dyDescent="0.25">
      <c r="A4131" s="62">
        <v>92344</v>
      </c>
      <c r="B4131" s="63" t="s">
        <v>16142</v>
      </c>
      <c r="C4131" s="62" t="s">
        <v>517</v>
      </c>
      <c r="D4131" s="62" t="s">
        <v>12010</v>
      </c>
      <c r="E4131" s="64">
        <v>73.510000000000005</v>
      </c>
      <c r="F4131" s="62" t="s">
        <v>12011</v>
      </c>
    </row>
    <row r="4132" spans="1:6" ht="40.5" x14ac:dyDescent="0.25">
      <c r="A4132" s="62">
        <v>92345</v>
      </c>
      <c r="B4132" s="63" t="s">
        <v>16143</v>
      </c>
      <c r="C4132" s="62" t="s">
        <v>517</v>
      </c>
      <c r="D4132" s="62" t="s">
        <v>12010</v>
      </c>
      <c r="E4132" s="64">
        <v>73.48</v>
      </c>
      <c r="F4132" s="62" t="s">
        <v>12011</v>
      </c>
    </row>
    <row r="4133" spans="1:6" ht="40.5" x14ac:dyDescent="0.25">
      <c r="A4133" s="62">
        <v>92346</v>
      </c>
      <c r="B4133" s="63" t="s">
        <v>16144</v>
      </c>
      <c r="C4133" s="62" t="s">
        <v>517</v>
      </c>
      <c r="D4133" s="62" t="s">
        <v>12010</v>
      </c>
      <c r="E4133" s="64">
        <v>97.36</v>
      </c>
      <c r="F4133" s="62" t="s">
        <v>12011</v>
      </c>
    </row>
    <row r="4134" spans="1:6" ht="40.5" x14ac:dyDescent="0.25">
      <c r="A4134" s="62">
        <v>92347</v>
      </c>
      <c r="B4134" s="63" t="s">
        <v>16145</v>
      </c>
      <c r="C4134" s="62" t="s">
        <v>517</v>
      </c>
      <c r="D4134" s="62" t="s">
        <v>12010</v>
      </c>
      <c r="E4134" s="64">
        <v>108.8</v>
      </c>
      <c r="F4134" s="62" t="s">
        <v>12011</v>
      </c>
    </row>
    <row r="4135" spans="1:6" ht="40.5" x14ac:dyDescent="0.25">
      <c r="A4135" s="62">
        <v>92348</v>
      </c>
      <c r="B4135" s="63" t="s">
        <v>16146</v>
      </c>
      <c r="C4135" s="62" t="s">
        <v>517</v>
      </c>
      <c r="D4135" s="62" t="s">
        <v>12010</v>
      </c>
      <c r="E4135" s="64">
        <v>137.93</v>
      </c>
      <c r="F4135" s="62" t="s">
        <v>12011</v>
      </c>
    </row>
    <row r="4136" spans="1:6" ht="40.5" x14ac:dyDescent="0.25">
      <c r="A4136" s="62">
        <v>92349</v>
      </c>
      <c r="B4136" s="63" t="s">
        <v>16147</v>
      </c>
      <c r="C4136" s="62" t="s">
        <v>517</v>
      </c>
      <c r="D4136" s="62" t="s">
        <v>12010</v>
      </c>
      <c r="E4136" s="64">
        <v>148.11000000000001</v>
      </c>
      <c r="F4136" s="62" t="s">
        <v>12011</v>
      </c>
    </row>
    <row r="4137" spans="1:6" ht="40.5" x14ac:dyDescent="0.25">
      <c r="A4137" s="62">
        <v>92350</v>
      </c>
      <c r="B4137" s="63" t="s">
        <v>16148</v>
      </c>
      <c r="C4137" s="62" t="s">
        <v>517</v>
      </c>
      <c r="D4137" s="62" t="s">
        <v>12010</v>
      </c>
      <c r="E4137" s="64">
        <v>109.41</v>
      </c>
      <c r="F4137" s="62" t="s">
        <v>12011</v>
      </c>
    </row>
    <row r="4138" spans="1:6" ht="40.5" x14ac:dyDescent="0.25">
      <c r="A4138" s="62">
        <v>92351</v>
      </c>
      <c r="B4138" s="63" t="s">
        <v>16149</v>
      </c>
      <c r="C4138" s="62" t="s">
        <v>517</v>
      </c>
      <c r="D4138" s="62" t="s">
        <v>12010</v>
      </c>
      <c r="E4138" s="64">
        <v>106.86</v>
      </c>
      <c r="F4138" s="62" t="s">
        <v>12011</v>
      </c>
    </row>
    <row r="4139" spans="1:6" ht="40.5" x14ac:dyDescent="0.25">
      <c r="A4139" s="62">
        <v>92352</v>
      </c>
      <c r="B4139" s="63" t="s">
        <v>16150</v>
      </c>
      <c r="C4139" s="62" t="s">
        <v>517</v>
      </c>
      <c r="D4139" s="62" t="s">
        <v>12010</v>
      </c>
      <c r="E4139" s="64">
        <v>168.18</v>
      </c>
      <c r="F4139" s="62" t="s">
        <v>12011</v>
      </c>
    </row>
    <row r="4140" spans="1:6" ht="40.5" x14ac:dyDescent="0.25">
      <c r="A4140" s="62">
        <v>92353</v>
      </c>
      <c r="B4140" s="63" t="s">
        <v>16151</v>
      </c>
      <c r="C4140" s="62" t="s">
        <v>517</v>
      </c>
      <c r="D4140" s="62" t="s">
        <v>12010</v>
      </c>
      <c r="E4140" s="64">
        <v>156.97999999999999</v>
      </c>
      <c r="F4140" s="62" t="s">
        <v>12011</v>
      </c>
    </row>
    <row r="4141" spans="1:6" ht="40.5" x14ac:dyDescent="0.25">
      <c r="A4141" s="62">
        <v>92354</v>
      </c>
      <c r="B4141" s="63" t="s">
        <v>16152</v>
      </c>
      <c r="C4141" s="62" t="s">
        <v>517</v>
      </c>
      <c r="D4141" s="62" t="s">
        <v>12010</v>
      </c>
      <c r="E4141" s="64">
        <v>224.62</v>
      </c>
      <c r="F4141" s="62" t="s">
        <v>12011</v>
      </c>
    </row>
    <row r="4142" spans="1:6" ht="40.5" x14ac:dyDescent="0.25">
      <c r="A4142" s="62">
        <v>92355</v>
      </c>
      <c r="B4142" s="63" t="s">
        <v>16153</v>
      </c>
      <c r="C4142" s="62" t="s">
        <v>517</v>
      </c>
      <c r="D4142" s="62" t="s">
        <v>12010</v>
      </c>
      <c r="E4142" s="64">
        <v>203.04</v>
      </c>
      <c r="F4142" s="62" t="s">
        <v>12011</v>
      </c>
    </row>
    <row r="4143" spans="1:6" ht="40.5" x14ac:dyDescent="0.25">
      <c r="A4143" s="62">
        <v>92356</v>
      </c>
      <c r="B4143" s="63" t="s">
        <v>16154</v>
      </c>
      <c r="C4143" s="62" t="s">
        <v>517</v>
      </c>
      <c r="D4143" s="62" t="s">
        <v>12010</v>
      </c>
      <c r="E4143" s="64">
        <v>142.4</v>
      </c>
      <c r="F4143" s="62" t="s">
        <v>12011</v>
      </c>
    </row>
    <row r="4144" spans="1:6" ht="40.5" x14ac:dyDescent="0.25">
      <c r="A4144" s="62">
        <v>92357</v>
      </c>
      <c r="B4144" s="63" t="s">
        <v>16155</v>
      </c>
      <c r="C4144" s="62" t="s">
        <v>517</v>
      </c>
      <c r="D4144" s="62" t="s">
        <v>12010</v>
      </c>
      <c r="E4144" s="64">
        <v>214.89</v>
      </c>
      <c r="F4144" s="62" t="s">
        <v>12011</v>
      </c>
    </row>
    <row r="4145" spans="1:6" ht="40.5" x14ac:dyDescent="0.25">
      <c r="A4145" s="62">
        <v>92358</v>
      </c>
      <c r="B4145" s="63" t="s">
        <v>16156</v>
      </c>
      <c r="C4145" s="62" t="s">
        <v>517</v>
      </c>
      <c r="D4145" s="62" t="s">
        <v>12010</v>
      </c>
      <c r="E4145" s="64">
        <v>268.57</v>
      </c>
      <c r="F4145" s="62" t="s">
        <v>12011</v>
      </c>
    </row>
    <row r="4146" spans="1:6" ht="40.5" x14ac:dyDescent="0.25">
      <c r="A4146" s="62">
        <v>92369</v>
      </c>
      <c r="B4146" s="63" t="s">
        <v>16157</v>
      </c>
      <c r="C4146" s="62" t="s">
        <v>517</v>
      </c>
      <c r="D4146" s="62" t="s">
        <v>12010</v>
      </c>
      <c r="E4146" s="64">
        <v>38.869999999999997</v>
      </c>
      <c r="F4146" s="62" t="s">
        <v>12011</v>
      </c>
    </row>
    <row r="4147" spans="1:6" ht="40.5" x14ac:dyDescent="0.25">
      <c r="A4147" s="62">
        <v>92370</v>
      </c>
      <c r="B4147" s="63" t="s">
        <v>16158</v>
      </c>
      <c r="C4147" s="62" t="s">
        <v>517</v>
      </c>
      <c r="D4147" s="62" t="s">
        <v>12010</v>
      </c>
      <c r="E4147" s="64">
        <v>40.92</v>
      </c>
      <c r="F4147" s="62" t="s">
        <v>12011</v>
      </c>
    </row>
    <row r="4148" spans="1:6" ht="40.5" x14ac:dyDescent="0.25">
      <c r="A4148" s="62">
        <v>92371</v>
      </c>
      <c r="B4148" s="63" t="s">
        <v>16159</v>
      </c>
      <c r="C4148" s="62" t="s">
        <v>517</v>
      </c>
      <c r="D4148" s="62" t="s">
        <v>12010</v>
      </c>
      <c r="E4148" s="64">
        <v>47.27</v>
      </c>
      <c r="F4148" s="62" t="s">
        <v>12011</v>
      </c>
    </row>
    <row r="4149" spans="1:6" ht="40.5" x14ac:dyDescent="0.25">
      <c r="A4149" s="62">
        <v>92372</v>
      </c>
      <c r="B4149" s="63" t="s">
        <v>16160</v>
      </c>
      <c r="C4149" s="62" t="s">
        <v>517</v>
      </c>
      <c r="D4149" s="62" t="s">
        <v>12010</v>
      </c>
      <c r="E4149" s="64">
        <v>49.19</v>
      </c>
      <c r="F4149" s="62" t="s">
        <v>12011</v>
      </c>
    </row>
    <row r="4150" spans="1:6" ht="40.5" x14ac:dyDescent="0.25">
      <c r="A4150" s="62">
        <v>92373</v>
      </c>
      <c r="B4150" s="63" t="s">
        <v>16161</v>
      </c>
      <c r="C4150" s="62" t="s">
        <v>517</v>
      </c>
      <c r="D4150" s="62" t="s">
        <v>12010</v>
      </c>
      <c r="E4150" s="64">
        <v>56.13</v>
      </c>
      <c r="F4150" s="62" t="s">
        <v>12011</v>
      </c>
    </row>
    <row r="4151" spans="1:6" ht="40.5" x14ac:dyDescent="0.25">
      <c r="A4151" s="62">
        <v>92374</v>
      </c>
      <c r="B4151" s="63" t="s">
        <v>16162</v>
      </c>
      <c r="C4151" s="62" t="s">
        <v>517</v>
      </c>
      <c r="D4151" s="62" t="s">
        <v>12010</v>
      </c>
      <c r="E4151" s="64">
        <v>56.51</v>
      </c>
      <c r="F4151" s="62" t="s">
        <v>12011</v>
      </c>
    </row>
    <row r="4152" spans="1:6" ht="40.5" x14ac:dyDescent="0.25">
      <c r="A4152" s="62">
        <v>92375</v>
      </c>
      <c r="B4152" s="63" t="s">
        <v>16163</v>
      </c>
      <c r="C4152" s="62" t="s">
        <v>517</v>
      </c>
      <c r="D4152" s="62" t="s">
        <v>12010</v>
      </c>
      <c r="E4152" s="64">
        <v>73.459999999999994</v>
      </c>
      <c r="F4152" s="62" t="s">
        <v>12011</v>
      </c>
    </row>
    <row r="4153" spans="1:6" ht="40.5" x14ac:dyDescent="0.25">
      <c r="A4153" s="62">
        <v>92376</v>
      </c>
      <c r="B4153" s="63" t="s">
        <v>16164</v>
      </c>
      <c r="C4153" s="62" t="s">
        <v>517</v>
      </c>
      <c r="D4153" s="62" t="s">
        <v>12010</v>
      </c>
      <c r="E4153" s="64">
        <v>73.430000000000007</v>
      </c>
      <c r="F4153" s="62" t="s">
        <v>12011</v>
      </c>
    </row>
    <row r="4154" spans="1:6" ht="40.5" x14ac:dyDescent="0.25">
      <c r="A4154" s="62">
        <v>92377</v>
      </c>
      <c r="B4154" s="63" t="s">
        <v>16165</v>
      </c>
      <c r="C4154" s="62" t="s">
        <v>517</v>
      </c>
      <c r="D4154" s="62" t="s">
        <v>12010</v>
      </c>
      <c r="E4154" s="64">
        <v>99.15</v>
      </c>
      <c r="F4154" s="62" t="s">
        <v>12011</v>
      </c>
    </row>
    <row r="4155" spans="1:6" ht="40.5" x14ac:dyDescent="0.25">
      <c r="A4155" s="62">
        <v>92378</v>
      </c>
      <c r="B4155" s="63" t="s">
        <v>16166</v>
      </c>
      <c r="C4155" s="62" t="s">
        <v>517</v>
      </c>
      <c r="D4155" s="62" t="s">
        <v>12010</v>
      </c>
      <c r="E4155" s="64">
        <v>110.59</v>
      </c>
      <c r="F4155" s="62" t="s">
        <v>12011</v>
      </c>
    </row>
    <row r="4156" spans="1:6" ht="40.5" x14ac:dyDescent="0.25">
      <c r="A4156" s="62">
        <v>92379</v>
      </c>
      <c r="B4156" s="63" t="s">
        <v>16167</v>
      </c>
      <c r="C4156" s="62" t="s">
        <v>517</v>
      </c>
      <c r="D4156" s="62" t="s">
        <v>12010</v>
      </c>
      <c r="E4156" s="64">
        <v>141.62</v>
      </c>
      <c r="F4156" s="62" t="s">
        <v>12011</v>
      </c>
    </row>
    <row r="4157" spans="1:6" ht="40.5" x14ac:dyDescent="0.25">
      <c r="A4157" s="62">
        <v>92380</v>
      </c>
      <c r="B4157" s="63" t="s">
        <v>16168</v>
      </c>
      <c r="C4157" s="62" t="s">
        <v>517</v>
      </c>
      <c r="D4157" s="62" t="s">
        <v>12010</v>
      </c>
      <c r="E4157" s="64">
        <v>151.80000000000001</v>
      </c>
      <c r="F4157" s="62" t="s">
        <v>12011</v>
      </c>
    </row>
    <row r="4158" spans="1:6" ht="40.5" x14ac:dyDescent="0.25">
      <c r="A4158" s="62">
        <v>92381</v>
      </c>
      <c r="B4158" s="63" t="s">
        <v>16169</v>
      </c>
      <c r="C4158" s="62" t="s">
        <v>517</v>
      </c>
      <c r="D4158" s="62" t="s">
        <v>12010</v>
      </c>
      <c r="E4158" s="64">
        <v>58.95</v>
      </c>
      <c r="F4158" s="62" t="s">
        <v>12011</v>
      </c>
    </row>
    <row r="4159" spans="1:6" ht="40.5" x14ac:dyDescent="0.25">
      <c r="A4159" s="62">
        <v>92382</v>
      </c>
      <c r="B4159" s="63" t="s">
        <v>16170</v>
      </c>
      <c r="C4159" s="62" t="s">
        <v>517</v>
      </c>
      <c r="D4159" s="62" t="s">
        <v>12010</v>
      </c>
      <c r="E4159" s="64">
        <v>56.22</v>
      </c>
      <c r="F4159" s="62" t="s">
        <v>12011</v>
      </c>
    </row>
    <row r="4160" spans="1:6" ht="40.5" x14ac:dyDescent="0.25">
      <c r="A4160" s="62">
        <v>92383</v>
      </c>
      <c r="B4160" s="63" t="s">
        <v>16171</v>
      </c>
      <c r="C4160" s="62" t="s">
        <v>517</v>
      </c>
      <c r="D4160" s="62" t="s">
        <v>12010</v>
      </c>
      <c r="E4160" s="64">
        <v>74.94</v>
      </c>
      <c r="F4160" s="62" t="s">
        <v>12011</v>
      </c>
    </row>
    <row r="4161" spans="1:6" ht="40.5" x14ac:dyDescent="0.25">
      <c r="A4161" s="62">
        <v>92384</v>
      </c>
      <c r="B4161" s="63" t="s">
        <v>16172</v>
      </c>
      <c r="C4161" s="62" t="s">
        <v>517</v>
      </c>
      <c r="D4161" s="62" t="s">
        <v>12010</v>
      </c>
      <c r="E4161" s="64">
        <v>69.510000000000005</v>
      </c>
      <c r="F4161" s="62" t="s">
        <v>12011</v>
      </c>
    </row>
    <row r="4162" spans="1:6" ht="40.5" x14ac:dyDescent="0.25">
      <c r="A4162" s="62">
        <v>92385</v>
      </c>
      <c r="B4162" s="63" t="s">
        <v>16173</v>
      </c>
      <c r="C4162" s="62" t="s">
        <v>517</v>
      </c>
      <c r="D4162" s="62" t="s">
        <v>12010</v>
      </c>
      <c r="E4162" s="64">
        <v>86.17</v>
      </c>
      <c r="F4162" s="62" t="s">
        <v>12011</v>
      </c>
    </row>
    <row r="4163" spans="1:6" ht="40.5" x14ac:dyDescent="0.25">
      <c r="A4163" s="62">
        <v>92386</v>
      </c>
      <c r="B4163" s="63" t="s">
        <v>16174</v>
      </c>
      <c r="C4163" s="62" t="s">
        <v>517</v>
      </c>
      <c r="D4163" s="62" t="s">
        <v>12010</v>
      </c>
      <c r="E4163" s="64">
        <v>82.42</v>
      </c>
      <c r="F4163" s="62" t="s">
        <v>12011</v>
      </c>
    </row>
    <row r="4164" spans="1:6" ht="40.5" x14ac:dyDescent="0.25">
      <c r="A4164" s="62">
        <v>92387</v>
      </c>
      <c r="B4164" s="63" t="s">
        <v>16175</v>
      </c>
      <c r="C4164" s="62" t="s">
        <v>517</v>
      </c>
      <c r="D4164" s="62" t="s">
        <v>12010</v>
      </c>
      <c r="E4164" s="64">
        <v>109.31</v>
      </c>
      <c r="F4164" s="62" t="s">
        <v>12011</v>
      </c>
    </row>
    <row r="4165" spans="1:6" ht="40.5" x14ac:dyDescent="0.25">
      <c r="A4165" s="62">
        <v>92388</v>
      </c>
      <c r="B4165" s="63" t="s">
        <v>16176</v>
      </c>
      <c r="C4165" s="62" t="s">
        <v>517</v>
      </c>
      <c r="D4165" s="62" t="s">
        <v>12010</v>
      </c>
      <c r="E4165" s="64">
        <v>106.76</v>
      </c>
      <c r="F4165" s="62" t="s">
        <v>12011</v>
      </c>
    </row>
    <row r="4166" spans="1:6" ht="40.5" x14ac:dyDescent="0.25">
      <c r="A4166" s="62">
        <v>92389</v>
      </c>
      <c r="B4166" s="63" t="s">
        <v>16177</v>
      </c>
      <c r="C4166" s="62" t="s">
        <v>517</v>
      </c>
      <c r="D4166" s="62" t="s">
        <v>12010</v>
      </c>
      <c r="E4166" s="64">
        <v>170.92</v>
      </c>
      <c r="F4166" s="62" t="s">
        <v>12011</v>
      </c>
    </row>
    <row r="4167" spans="1:6" ht="40.5" x14ac:dyDescent="0.25">
      <c r="A4167" s="62">
        <v>92390</v>
      </c>
      <c r="B4167" s="63" t="s">
        <v>16178</v>
      </c>
      <c r="C4167" s="62" t="s">
        <v>517</v>
      </c>
      <c r="D4167" s="62" t="s">
        <v>12010</v>
      </c>
      <c r="E4167" s="64">
        <v>159.72</v>
      </c>
      <c r="F4167" s="62" t="s">
        <v>12011</v>
      </c>
    </row>
    <row r="4168" spans="1:6" ht="40.5" x14ac:dyDescent="0.25">
      <c r="A4168" s="62">
        <v>92635</v>
      </c>
      <c r="B4168" s="63" t="s">
        <v>16179</v>
      </c>
      <c r="C4168" s="62" t="s">
        <v>517</v>
      </c>
      <c r="D4168" s="62" t="s">
        <v>12010</v>
      </c>
      <c r="E4168" s="64">
        <v>230.15</v>
      </c>
      <c r="F4168" s="62" t="s">
        <v>12011</v>
      </c>
    </row>
    <row r="4169" spans="1:6" ht="40.5" x14ac:dyDescent="0.25">
      <c r="A4169" s="62">
        <v>92636</v>
      </c>
      <c r="B4169" s="63" t="s">
        <v>16180</v>
      </c>
      <c r="C4169" s="62" t="s">
        <v>517</v>
      </c>
      <c r="D4169" s="62" t="s">
        <v>12010</v>
      </c>
      <c r="E4169" s="64">
        <v>208.57</v>
      </c>
      <c r="F4169" s="62" t="s">
        <v>12011</v>
      </c>
    </row>
    <row r="4170" spans="1:6" ht="40.5" x14ac:dyDescent="0.25">
      <c r="A4170" s="62">
        <v>92637</v>
      </c>
      <c r="B4170" s="63" t="s">
        <v>16181</v>
      </c>
      <c r="C4170" s="62" t="s">
        <v>517</v>
      </c>
      <c r="D4170" s="62" t="s">
        <v>12010</v>
      </c>
      <c r="E4170" s="64">
        <v>75.97</v>
      </c>
      <c r="F4170" s="62" t="s">
        <v>12011</v>
      </c>
    </row>
    <row r="4171" spans="1:6" ht="40.5" x14ac:dyDescent="0.25">
      <c r="A4171" s="62">
        <v>92638</v>
      </c>
      <c r="B4171" s="63" t="s">
        <v>16182</v>
      </c>
      <c r="C4171" s="62" t="s">
        <v>517</v>
      </c>
      <c r="D4171" s="62" t="s">
        <v>12010</v>
      </c>
      <c r="E4171" s="64">
        <v>93.33</v>
      </c>
      <c r="F4171" s="62" t="s">
        <v>12011</v>
      </c>
    </row>
    <row r="4172" spans="1:6" ht="40.5" x14ac:dyDescent="0.25">
      <c r="A4172" s="62">
        <v>92639</v>
      </c>
      <c r="B4172" s="63" t="s">
        <v>16183</v>
      </c>
      <c r="C4172" s="62" t="s">
        <v>517</v>
      </c>
      <c r="D4172" s="62" t="s">
        <v>12010</v>
      </c>
      <c r="E4172" s="64">
        <v>108.39</v>
      </c>
      <c r="F4172" s="62" t="s">
        <v>12011</v>
      </c>
    </row>
    <row r="4173" spans="1:6" ht="40.5" x14ac:dyDescent="0.25">
      <c r="A4173" s="62">
        <v>92640</v>
      </c>
      <c r="B4173" s="63" t="s">
        <v>16184</v>
      </c>
      <c r="C4173" s="62" t="s">
        <v>517</v>
      </c>
      <c r="D4173" s="62" t="s">
        <v>12010</v>
      </c>
      <c r="E4173" s="64">
        <v>142.24</v>
      </c>
      <c r="F4173" s="62" t="s">
        <v>12011</v>
      </c>
    </row>
    <row r="4174" spans="1:6" ht="40.5" x14ac:dyDescent="0.25">
      <c r="A4174" s="62">
        <v>92642</v>
      </c>
      <c r="B4174" s="63" t="s">
        <v>16185</v>
      </c>
      <c r="C4174" s="62" t="s">
        <v>517</v>
      </c>
      <c r="D4174" s="62" t="s">
        <v>12010</v>
      </c>
      <c r="E4174" s="64">
        <v>218.46</v>
      </c>
      <c r="F4174" s="62" t="s">
        <v>12011</v>
      </c>
    </row>
    <row r="4175" spans="1:6" ht="40.5" x14ac:dyDescent="0.25">
      <c r="A4175" s="62">
        <v>92644</v>
      </c>
      <c r="B4175" s="63" t="s">
        <v>16186</v>
      </c>
      <c r="C4175" s="62" t="s">
        <v>517</v>
      </c>
      <c r="D4175" s="62" t="s">
        <v>12010</v>
      </c>
      <c r="E4175" s="64">
        <v>275.94</v>
      </c>
      <c r="F4175" s="62" t="s">
        <v>12011</v>
      </c>
    </row>
    <row r="4176" spans="1:6" ht="40.5" x14ac:dyDescent="0.25">
      <c r="A4176" s="62">
        <v>92657</v>
      </c>
      <c r="B4176" s="63" t="s">
        <v>16187</v>
      </c>
      <c r="C4176" s="62" t="s">
        <v>517</v>
      </c>
      <c r="D4176" s="62" t="s">
        <v>12010</v>
      </c>
      <c r="E4176" s="64">
        <v>28.91</v>
      </c>
      <c r="F4176" s="62" t="s">
        <v>12011</v>
      </c>
    </row>
    <row r="4177" spans="1:6" ht="40.5" x14ac:dyDescent="0.25">
      <c r="A4177" s="62">
        <v>92658</v>
      </c>
      <c r="B4177" s="63" t="s">
        <v>16188</v>
      </c>
      <c r="C4177" s="62" t="s">
        <v>517</v>
      </c>
      <c r="D4177" s="62" t="s">
        <v>12010</v>
      </c>
      <c r="E4177" s="64">
        <v>30.96</v>
      </c>
      <c r="F4177" s="62" t="s">
        <v>12011</v>
      </c>
    </row>
    <row r="4178" spans="1:6" ht="40.5" x14ac:dyDescent="0.25">
      <c r="A4178" s="62">
        <v>92659</v>
      </c>
      <c r="B4178" s="63" t="s">
        <v>16189</v>
      </c>
      <c r="C4178" s="62" t="s">
        <v>517</v>
      </c>
      <c r="D4178" s="62" t="s">
        <v>12010</v>
      </c>
      <c r="E4178" s="64">
        <v>35.96</v>
      </c>
      <c r="F4178" s="62" t="s">
        <v>12011</v>
      </c>
    </row>
    <row r="4179" spans="1:6" ht="40.5" x14ac:dyDescent="0.25">
      <c r="A4179" s="62">
        <v>92660</v>
      </c>
      <c r="B4179" s="63" t="s">
        <v>16190</v>
      </c>
      <c r="C4179" s="62" t="s">
        <v>517</v>
      </c>
      <c r="D4179" s="62" t="s">
        <v>12010</v>
      </c>
      <c r="E4179" s="64">
        <v>37.880000000000003</v>
      </c>
      <c r="F4179" s="62" t="s">
        <v>12011</v>
      </c>
    </row>
    <row r="4180" spans="1:6" ht="40.5" x14ac:dyDescent="0.25">
      <c r="A4180" s="62">
        <v>92661</v>
      </c>
      <c r="B4180" s="63" t="s">
        <v>16191</v>
      </c>
      <c r="C4180" s="62" t="s">
        <v>517</v>
      </c>
      <c r="D4180" s="62" t="s">
        <v>12010</v>
      </c>
      <c r="E4180" s="64">
        <v>43.23</v>
      </c>
      <c r="F4180" s="62" t="s">
        <v>12011</v>
      </c>
    </row>
    <row r="4181" spans="1:6" ht="40.5" x14ac:dyDescent="0.25">
      <c r="A4181" s="62">
        <v>92662</v>
      </c>
      <c r="B4181" s="63" t="s">
        <v>16192</v>
      </c>
      <c r="C4181" s="62" t="s">
        <v>517</v>
      </c>
      <c r="D4181" s="62" t="s">
        <v>12010</v>
      </c>
      <c r="E4181" s="64">
        <v>43.61</v>
      </c>
      <c r="F4181" s="62" t="s">
        <v>12011</v>
      </c>
    </row>
    <row r="4182" spans="1:6" ht="40.5" x14ac:dyDescent="0.25">
      <c r="A4182" s="62">
        <v>92663</v>
      </c>
      <c r="B4182" s="63" t="s">
        <v>16193</v>
      </c>
      <c r="C4182" s="62" t="s">
        <v>517</v>
      </c>
      <c r="D4182" s="62" t="s">
        <v>12010</v>
      </c>
      <c r="E4182" s="64">
        <v>58.62</v>
      </c>
      <c r="F4182" s="62" t="s">
        <v>12011</v>
      </c>
    </row>
    <row r="4183" spans="1:6" ht="40.5" x14ac:dyDescent="0.25">
      <c r="A4183" s="62">
        <v>92664</v>
      </c>
      <c r="B4183" s="63" t="s">
        <v>16194</v>
      </c>
      <c r="C4183" s="62" t="s">
        <v>517</v>
      </c>
      <c r="D4183" s="62" t="s">
        <v>12010</v>
      </c>
      <c r="E4183" s="64">
        <v>58.59</v>
      </c>
      <c r="F4183" s="62" t="s">
        <v>12011</v>
      </c>
    </row>
    <row r="4184" spans="1:6" ht="40.5" x14ac:dyDescent="0.25">
      <c r="A4184" s="62">
        <v>92665</v>
      </c>
      <c r="B4184" s="63" t="s">
        <v>16195</v>
      </c>
      <c r="C4184" s="62" t="s">
        <v>517</v>
      </c>
      <c r="D4184" s="62" t="s">
        <v>12010</v>
      </c>
      <c r="E4184" s="64">
        <v>81.37</v>
      </c>
      <c r="F4184" s="62" t="s">
        <v>12011</v>
      </c>
    </row>
    <row r="4185" spans="1:6" ht="40.5" x14ac:dyDescent="0.25">
      <c r="A4185" s="62">
        <v>92666</v>
      </c>
      <c r="B4185" s="63" t="s">
        <v>16196</v>
      </c>
      <c r="C4185" s="62" t="s">
        <v>517</v>
      </c>
      <c r="D4185" s="62" t="s">
        <v>12010</v>
      </c>
      <c r="E4185" s="64">
        <v>92.81</v>
      </c>
      <c r="F4185" s="62" t="s">
        <v>12011</v>
      </c>
    </row>
    <row r="4186" spans="1:6" ht="40.5" x14ac:dyDescent="0.25">
      <c r="A4186" s="62">
        <v>92667</v>
      </c>
      <c r="B4186" s="63" t="s">
        <v>16197</v>
      </c>
      <c r="C4186" s="62" t="s">
        <v>517</v>
      </c>
      <c r="D4186" s="62" t="s">
        <v>12010</v>
      </c>
      <c r="E4186" s="64">
        <v>120.94</v>
      </c>
      <c r="F4186" s="62" t="s">
        <v>12011</v>
      </c>
    </row>
    <row r="4187" spans="1:6" ht="40.5" x14ac:dyDescent="0.25">
      <c r="A4187" s="62">
        <v>92668</v>
      </c>
      <c r="B4187" s="63" t="s">
        <v>16198</v>
      </c>
      <c r="C4187" s="62" t="s">
        <v>517</v>
      </c>
      <c r="D4187" s="62" t="s">
        <v>12010</v>
      </c>
      <c r="E4187" s="64">
        <v>131.12</v>
      </c>
      <c r="F4187" s="62" t="s">
        <v>12011</v>
      </c>
    </row>
    <row r="4188" spans="1:6" ht="40.5" x14ac:dyDescent="0.25">
      <c r="A4188" s="62">
        <v>92669</v>
      </c>
      <c r="B4188" s="63" t="s">
        <v>16199</v>
      </c>
      <c r="C4188" s="62" t="s">
        <v>517</v>
      </c>
      <c r="D4188" s="62" t="s">
        <v>12010</v>
      </c>
      <c r="E4188" s="64">
        <v>44.01</v>
      </c>
      <c r="F4188" s="62" t="s">
        <v>12011</v>
      </c>
    </row>
    <row r="4189" spans="1:6" ht="40.5" x14ac:dyDescent="0.25">
      <c r="A4189" s="62">
        <v>92670</v>
      </c>
      <c r="B4189" s="63" t="s">
        <v>16200</v>
      </c>
      <c r="C4189" s="62" t="s">
        <v>517</v>
      </c>
      <c r="D4189" s="62" t="s">
        <v>12010</v>
      </c>
      <c r="E4189" s="64">
        <v>41.28</v>
      </c>
      <c r="F4189" s="62" t="s">
        <v>12011</v>
      </c>
    </row>
    <row r="4190" spans="1:6" ht="40.5" x14ac:dyDescent="0.25">
      <c r="A4190" s="62">
        <v>92671</v>
      </c>
      <c r="B4190" s="63" t="s">
        <v>16201</v>
      </c>
      <c r="C4190" s="62" t="s">
        <v>517</v>
      </c>
      <c r="D4190" s="62" t="s">
        <v>12010</v>
      </c>
      <c r="E4190" s="64">
        <v>58</v>
      </c>
      <c r="F4190" s="62" t="s">
        <v>12011</v>
      </c>
    </row>
    <row r="4191" spans="1:6" ht="40.5" x14ac:dyDescent="0.25">
      <c r="A4191" s="62">
        <v>92672</v>
      </c>
      <c r="B4191" s="63" t="s">
        <v>16202</v>
      </c>
      <c r="C4191" s="62" t="s">
        <v>517</v>
      </c>
      <c r="D4191" s="62" t="s">
        <v>12010</v>
      </c>
      <c r="E4191" s="64">
        <v>52.57</v>
      </c>
      <c r="F4191" s="62" t="s">
        <v>12011</v>
      </c>
    </row>
    <row r="4192" spans="1:6" ht="40.5" x14ac:dyDescent="0.25">
      <c r="A4192" s="62">
        <v>92673</v>
      </c>
      <c r="B4192" s="63" t="s">
        <v>16203</v>
      </c>
      <c r="C4192" s="62" t="s">
        <v>517</v>
      </c>
      <c r="D4192" s="62" t="s">
        <v>12010</v>
      </c>
      <c r="E4192" s="64">
        <v>66.87</v>
      </c>
      <c r="F4192" s="62" t="s">
        <v>12011</v>
      </c>
    </row>
    <row r="4193" spans="1:6" ht="40.5" x14ac:dyDescent="0.25">
      <c r="A4193" s="62">
        <v>92674</v>
      </c>
      <c r="B4193" s="63" t="s">
        <v>16204</v>
      </c>
      <c r="C4193" s="62" t="s">
        <v>517</v>
      </c>
      <c r="D4193" s="62" t="s">
        <v>12010</v>
      </c>
      <c r="E4193" s="64">
        <v>63.12</v>
      </c>
      <c r="F4193" s="62" t="s">
        <v>12011</v>
      </c>
    </row>
    <row r="4194" spans="1:6" ht="40.5" x14ac:dyDescent="0.25">
      <c r="A4194" s="62">
        <v>92675</v>
      </c>
      <c r="B4194" s="63" t="s">
        <v>16205</v>
      </c>
      <c r="C4194" s="62" t="s">
        <v>517</v>
      </c>
      <c r="D4194" s="62" t="s">
        <v>12010</v>
      </c>
      <c r="E4194" s="64">
        <v>87.11</v>
      </c>
      <c r="F4194" s="62" t="s">
        <v>12011</v>
      </c>
    </row>
    <row r="4195" spans="1:6" ht="40.5" x14ac:dyDescent="0.25">
      <c r="A4195" s="62">
        <v>92676</v>
      </c>
      <c r="B4195" s="63" t="s">
        <v>16206</v>
      </c>
      <c r="C4195" s="62" t="s">
        <v>517</v>
      </c>
      <c r="D4195" s="62" t="s">
        <v>12010</v>
      </c>
      <c r="E4195" s="64">
        <v>84.56</v>
      </c>
      <c r="F4195" s="62" t="s">
        <v>12011</v>
      </c>
    </row>
    <row r="4196" spans="1:6" ht="40.5" x14ac:dyDescent="0.25">
      <c r="A4196" s="62">
        <v>92677</v>
      </c>
      <c r="B4196" s="63" t="s">
        <v>16207</v>
      </c>
      <c r="C4196" s="62" t="s">
        <v>517</v>
      </c>
      <c r="D4196" s="62" t="s">
        <v>12010</v>
      </c>
      <c r="E4196" s="64">
        <v>144.29</v>
      </c>
      <c r="F4196" s="62" t="s">
        <v>12011</v>
      </c>
    </row>
    <row r="4197" spans="1:6" ht="40.5" x14ac:dyDescent="0.25">
      <c r="A4197" s="62">
        <v>92678</v>
      </c>
      <c r="B4197" s="63" t="s">
        <v>16208</v>
      </c>
      <c r="C4197" s="62" t="s">
        <v>517</v>
      </c>
      <c r="D4197" s="62" t="s">
        <v>12010</v>
      </c>
      <c r="E4197" s="64">
        <v>133.09</v>
      </c>
      <c r="F4197" s="62" t="s">
        <v>12011</v>
      </c>
    </row>
    <row r="4198" spans="1:6" ht="40.5" x14ac:dyDescent="0.25">
      <c r="A4198" s="62">
        <v>92679</v>
      </c>
      <c r="B4198" s="63" t="s">
        <v>16209</v>
      </c>
      <c r="C4198" s="62" t="s">
        <v>517</v>
      </c>
      <c r="D4198" s="62" t="s">
        <v>12010</v>
      </c>
      <c r="E4198" s="64">
        <v>199.16</v>
      </c>
      <c r="F4198" s="62" t="s">
        <v>12011</v>
      </c>
    </row>
    <row r="4199" spans="1:6" ht="40.5" x14ac:dyDescent="0.25">
      <c r="A4199" s="62">
        <v>92680</v>
      </c>
      <c r="B4199" s="63" t="s">
        <v>16210</v>
      </c>
      <c r="C4199" s="62" t="s">
        <v>517</v>
      </c>
      <c r="D4199" s="62" t="s">
        <v>12010</v>
      </c>
      <c r="E4199" s="64">
        <v>177.58</v>
      </c>
      <c r="F4199" s="62" t="s">
        <v>12011</v>
      </c>
    </row>
    <row r="4200" spans="1:6" ht="40.5" x14ac:dyDescent="0.25">
      <c r="A4200" s="62">
        <v>92681</v>
      </c>
      <c r="B4200" s="63" t="s">
        <v>16211</v>
      </c>
      <c r="C4200" s="62" t="s">
        <v>517</v>
      </c>
      <c r="D4200" s="62" t="s">
        <v>12010</v>
      </c>
      <c r="E4200" s="64">
        <v>56.03</v>
      </c>
      <c r="F4200" s="62" t="s">
        <v>12011</v>
      </c>
    </row>
    <row r="4201" spans="1:6" ht="40.5" x14ac:dyDescent="0.25">
      <c r="A4201" s="62">
        <v>92682</v>
      </c>
      <c r="B4201" s="63" t="s">
        <v>16212</v>
      </c>
      <c r="C4201" s="62" t="s">
        <v>517</v>
      </c>
      <c r="D4201" s="62" t="s">
        <v>12010</v>
      </c>
      <c r="E4201" s="64">
        <v>70.66</v>
      </c>
      <c r="F4201" s="62" t="s">
        <v>12011</v>
      </c>
    </row>
    <row r="4202" spans="1:6" ht="40.5" x14ac:dyDescent="0.25">
      <c r="A4202" s="62">
        <v>92683</v>
      </c>
      <c r="B4202" s="63" t="s">
        <v>16213</v>
      </c>
      <c r="C4202" s="62" t="s">
        <v>517</v>
      </c>
      <c r="D4202" s="62" t="s">
        <v>12010</v>
      </c>
      <c r="E4202" s="64">
        <v>82.66</v>
      </c>
      <c r="F4202" s="62" t="s">
        <v>12011</v>
      </c>
    </row>
    <row r="4203" spans="1:6" ht="40.5" x14ac:dyDescent="0.25">
      <c r="A4203" s="62">
        <v>92684</v>
      </c>
      <c r="B4203" s="63" t="s">
        <v>16214</v>
      </c>
      <c r="C4203" s="62" t="s">
        <v>517</v>
      </c>
      <c r="D4203" s="62" t="s">
        <v>12010</v>
      </c>
      <c r="E4203" s="64">
        <v>112.61</v>
      </c>
      <c r="F4203" s="62" t="s">
        <v>12011</v>
      </c>
    </row>
    <row r="4204" spans="1:6" ht="40.5" x14ac:dyDescent="0.25">
      <c r="A4204" s="62">
        <v>92685</v>
      </c>
      <c r="B4204" s="63" t="s">
        <v>16215</v>
      </c>
      <c r="C4204" s="62" t="s">
        <v>517</v>
      </c>
      <c r="D4204" s="62" t="s">
        <v>12010</v>
      </c>
      <c r="E4204" s="64">
        <v>183</v>
      </c>
      <c r="F4204" s="62" t="s">
        <v>12011</v>
      </c>
    </row>
    <row r="4205" spans="1:6" ht="40.5" x14ac:dyDescent="0.25">
      <c r="A4205" s="62">
        <v>92686</v>
      </c>
      <c r="B4205" s="63" t="s">
        <v>16216</v>
      </c>
      <c r="C4205" s="62" t="s">
        <v>517</v>
      </c>
      <c r="D4205" s="62" t="s">
        <v>12010</v>
      </c>
      <c r="E4205" s="64">
        <v>234.58</v>
      </c>
      <c r="F4205" s="62" t="s">
        <v>12011</v>
      </c>
    </row>
    <row r="4206" spans="1:6" ht="40.5" x14ac:dyDescent="0.25">
      <c r="A4206" s="62">
        <v>92692</v>
      </c>
      <c r="B4206" s="63" t="s">
        <v>16217</v>
      </c>
      <c r="C4206" s="62" t="s">
        <v>517</v>
      </c>
      <c r="D4206" s="62" t="s">
        <v>12010</v>
      </c>
      <c r="E4206" s="64">
        <v>15.53</v>
      </c>
      <c r="F4206" s="62" t="s">
        <v>12011</v>
      </c>
    </row>
    <row r="4207" spans="1:6" ht="40.5" x14ac:dyDescent="0.25">
      <c r="A4207" s="62">
        <v>92693</v>
      </c>
      <c r="B4207" s="63" t="s">
        <v>16218</v>
      </c>
      <c r="C4207" s="62" t="s">
        <v>517</v>
      </c>
      <c r="D4207" s="62" t="s">
        <v>12010</v>
      </c>
      <c r="E4207" s="64">
        <v>15.98</v>
      </c>
      <c r="F4207" s="62" t="s">
        <v>12011</v>
      </c>
    </row>
    <row r="4208" spans="1:6" ht="40.5" x14ac:dyDescent="0.25">
      <c r="A4208" s="62">
        <v>92694</v>
      </c>
      <c r="B4208" s="63" t="s">
        <v>16219</v>
      </c>
      <c r="C4208" s="62" t="s">
        <v>517</v>
      </c>
      <c r="D4208" s="62" t="s">
        <v>12010</v>
      </c>
      <c r="E4208" s="64">
        <v>24.54</v>
      </c>
      <c r="F4208" s="62" t="s">
        <v>12011</v>
      </c>
    </row>
    <row r="4209" spans="1:6" ht="40.5" x14ac:dyDescent="0.25">
      <c r="A4209" s="62">
        <v>92695</v>
      </c>
      <c r="B4209" s="63" t="s">
        <v>16220</v>
      </c>
      <c r="C4209" s="62" t="s">
        <v>517</v>
      </c>
      <c r="D4209" s="62" t="s">
        <v>12010</v>
      </c>
      <c r="E4209" s="64">
        <v>25</v>
      </c>
      <c r="F4209" s="62" t="s">
        <v>12011</v>
      </c>
    </row>
    <row r="4210" spans="1:6" ht="40.5" x14ac:dyDescent="0.25">
      <c r="A4210" s="62">
        <v>92696</v>
      </c>
      <c r="B4210" s="63" t="s">
        <v>16221</v>
      </c>
      <c r="C4210" s="62" t="s">
        <v>517</v>
      </c>
      <c r="D4210" s="62" t="s">
        <v>12010</v>
      </c>
      <c r="E4210" s="64">
        <v>38.44</v>
      </c>
      <c r="F4210" s="62" t="s">
        <v>12011</v>
      </c>
    </row>
    <row r="4211" spans="1:6" ht="40.5" x14ac:dyDescent="0.25">
      <c r="A4211" s="62">
        <v>92697</v>
      </c>
      <c r="B4211" s="63" t="s">
        <v>16222</v>
      </c>
      <c r="C4211" s="62" t="s">
        <v>517</v>
      </c>
      <c r="D4211" s="62" t="s">
        <v>12010</v>
      </c>
      <c r="E4211" s="64">
        <v>40.49</v>
      </c>
      <c r="F4211" s="62" t="s">
        <v>12011</v>
      </c>
    </row>
    <row r="4212" spans="1:6" ht="40.5" x14ac:dyDescent="0.25">
      <c r="A4212" s="62">
        <v>92698</v>
      </c>
      <c r="B4212" s="63" t="s">
        <v>16223</v>
      </c>
      <c r="C4212" s="62" t="s">
        <v>517</v>
      </c>
      <c r="D4212" s="62" t="s">
        <v>12010</v>
      </c>
      <c r="E4212" s="64">
        <v>22.96</v>
      </c>
      <c r="F4212" s="62" t="s">
        <v>12011</v>
      </c>
    </row>
    <row r="4213" spans="1:6" ht="40.5" x14ac:dyDescent="0.25">
      <c r="A4213" s="62">
        <v>92699</v>
      </c>
      <c r="B4213" s="63" t="s">
        <v>16224</v>
      </c>
      <c r="C4213" s="62" t="s">
        <v>517</v>
      </c>
      <c r="D4213" s="62" t="s">
        <v>12010</v>
      </c>
      <c r="E4213" s="64">
        <v>21.48</v>
      </c>
      <c r="F4213" s="62" t="s">
        <v>12011</v>
      </c>
    </row>
    <row r="4214" spans="1:6" ht="40.5" x14ac:dyDescent="0.25">
      <c r="A4214" s="62">
        <v>92700</v>
      </c>
      <c r="B4214" s="63" t="s">
        <v>16225</v>
      </c>
      <c r="C4214" s="62" t="s">
        <v>517</v>
      </c>
      <c r="D4214" s="62" t="s">
        <v>12010</v>
      </c>
      <c r="E4214" s="64">
        <v>37.380000000000003</v>
      </c>
      <c r="F4214" s="62" t="s">
        <v>12011</v>
      </c>
    </row>
    <row r="4215" spans="1:6" ht="40.5" x14ac:dyDescent="0.25">
      <c r="A4215" s="62">
        <v>92701</v>
      </c>
      <c r="B4215" s="63" t="s">
        <v>16226</v>
      </c>
      <c r="C4215" s="62" t="s">
        <v>517</v>
      </c>
      <c r="D4215" s="62" t="s">
        <v>12010</v>
      </c>
      <c r="E4215" s="64">
        <v>35.159999999999997</v>
      </c>
      <c r="F4215" s="62" t="s">
        <v>12011</v>
      </c>
    </row>
    <row r="4216" spans="1:6" ht="40.5" x14ac:dyDescent="0.25">
      <c r="A4216" s="62">
        <v>92702</v>
      </c>
      <c r="B4216" s="63" t="s">
        <v>16227</v>
      </c>
      <c r="C4216" s="62" t="s">
        <v>517</v>
      </c>
      <c r="D4216" s="62" t="s">
        <v>12010</v>
      </c>
      <c r="E4216" s="64">
        <v>58.37</v>
      </c>
      <c r="F4216" s="62" t="s">
        <v>12011</v>
      </c>
    </row>
    <row r="4217" spans="1:6" ht="40.5" x14ac:dyDescent="0.25">
      <c r="A4217" s="62">
        <v>92703</v>
      </c>
      <c r="B4217" s="63" t="s">
        <v>16228</v>
      </c>
      <c r="C4217" s="62" t="s">
        <v>517</v>
      </c>
      <c r="D4217" s="62" t="s">
        <v>12010</v>
      </c>
      <c r="E4217" s="64">
        <v>55.64</v>
      </c>
      <c r="F4217" s="62" t="s">
        <v>12011</v>
      </c>
    </row>
    <row r="4218" spans="1:6" ht="40.5" x14ac:dyDescent="0.25">
      <c r="A4218" s="62">
        <v>92704</v>
      </c>
      <c r="B4218" s="63" t="s">
        <v>16229</v>
      </c>
      <c r="C4218" s="62" t="s">
        <v>517</v>
      </c>
      <c r="D4218" s="62" t="s">
        <v>12010</v>
      </c>
      <c r="E4218" s="64">
        <v>28.91</v>
      </c>
      <c r="F4218" s="62" t="s">
        <v>12011</v>
      </c>
    </row>
    <row r="4219" spans="1:6" ht="40.5" x14ac:dyDescent="0.25">
      <c r="A4219" s="62">
        <v>92705</v>
      </c>
      <c r="B4219" s="63" t="s">
        <v>16230</v>
      </c>
      <c r="C4219" s="62" t="s">
        <v>517</v>
      </c>
      <c r="D4219" s="62" t="s">
        <v>12010</v>
      </c>
      <c r="E4219" s="64">
        <v>46.42</v>
      </c>
      <c r="F4219" s="62" t="s">
        <v>12011</v>
      </c>
    </row>
    <row r="4220" spans="1:6" ht="40.5" x14ac:dyDescent="0.25">
      <c r="A4220" s="62">
        <v>92706</v>
      </c>
      <c r="B4220" s="63" t="s">
        <v>16231</v>
      </c>
      <c r="C4220" s="62" t="s">
        <v>517</v>
      </c>
      <c r="D4220" s="62" t="s">
        <v>12010</v>
      </c>
      <c r="E4220" s="64">
        <v>75.180000000000007</v>
      </c>
      <c r="F4220" s="62" t="s">
        <v>12011</v>
      </c>
    </row>
    <row r="4221" spans="1:6" ht="40.5" x14ac:dyDescent="0.25">
      <c r="A4221" s="62">
        <v>92889</v>
      </c>
      <c r="B4221" s="63" t="s">
        <v>16232</v>
      </c>
      <c r="C4221" s="62" t="s">
        <v>517</v>
      </c>
      <c r="D4221" s="62" t="s">
        <v>12010</v>
      </c>
      <c r="E4221" s="64">
        <v>147.77000000000001</v>
      </c>
      <c r="F4221" s="62" t="s">
        <v>12011</v>
      </c>
    </row>
    <row r="4222" spans="1:6" ht="40.5" x14ac:dyDescent="0.25">
      <c r="A4222" s="62">
        <v>92890</v>
      </c>
      <c r="B4222" s="63" t="s">
        <v>16233</v>
      </c>
      <c r="C4222" s="62" t="s">
        <v>517</v>
      </c>
      <c r="D4222" s="62" t="s">
        <v>12010</v>
      </c>
      <c r="E4222" s="64">
        <v>225.08</v>
      </c>
      <c r="F4222" s="62" t="s">
        <v>12011</v>
      </c>
    </row>
    <row r="4223" spans="1:6" ht="40.5" x14ac:dyDescent="0.25">
      <c r="A4223" s="62">
        <v>92891</v>
      </c>
      <c r="B4223" s="63" t="s">
        <v>16234</v>
      </c>
      <c r="C4223" s="62" t="s">
        <v>517</v>
      </c>
      <c r="D4223" s="62" t="s">
        <v>12010</v>
      </c>
      <c r="E4223" s="64">
        <v>331.15</v>
      </c>
      <c r="F4223" s="62" t="s">
        <v>12011</v>
      </c>
    </row>
    <row r="4224" spans="1:6" ht="40.5" x14ac:dyDescent="0.25">
      <c r="A4224" s="62">
        <v>92892</v>
      </c>
      <c r="B4224" s="63" t="s">
        <v>16235</v>
      </c>
      <c r="C4224" s="62" t="s">
        <v>517</v>
      </c>
      <c r="D4224" s="62" t="s">
        <v>12010</v>
      </c>
      <c r="E4224" s="64">
        <v>63.03</v>
      </c>
      <c r="F4224" s="62" t="s">
        <v>12011</v>
      </c>
    </row>
    <row r="4225" spans="1:6" ht="40.5" x14ac:dyDescent="0.25">
      <c r="A4225" s="62">
        <v>92893</v>
      </c>
      <c r="B4225" s="63" t="s">
        <v>16236</v>
      </c>
      <c r="C4225" s="62" t="s">
        <v>517</v>
      </c>
      <c r="D4225" s="62" t="s">
        <v>12010</v>
      </c>
      <c r="E4225" s="64">
        <v>90.29</v>
      </c>
      <c r="F4225" s="62" t="s">
        <v>12011</v>
      </c>
    </row>
    <row r="4226" spans="1:6" ht="40.5" x14ac:dyDescent="0.25">
      <c r="A4226" s="62">
        <v>92894</v>
      </c>
      <c r="B4226" s="63" t="s">
        <v>16237</v>
      </c>
      <c r="C4226" s="62" t="s">
        <v>517</v>
      </c>
      <c r="D4226" s="62" t="s">
        <v>12010</v>
      </c>
      <c r="E4226" s="64">
        <v>108.09</v>
      </c>
      <c r="F4226" s="62" t="s">
        <v>12011</v>
      </c>
    </row>
    <row r="4227" spans="1:6" ht="40.5" x14ac:dyDescent="0.25">
      <c r="A4227" s="62">
        <v>92895</v>
      </c>
      <c r="B4227" s="63" t="s">
        <v>16238</v>
      </c>
      <c r="C4227" s="62" t="s">
        <v>517</v>
      </c>
      <c r="D4227" s="62" t="s">
        <v>12010</v>
      </c>
      <c r="E4227" s="64">
        <v>147.72</v>
      </c>
      <c r="F4227" s="62" t="s">
        <v>12011</v>
      </c>
    </row>
    <row r="4228" spans="1:6" ht="40.5" x14ac:dyDescent="0.25">
      <c r="A4228" s="62">
        <v>92896</v>
      </c>
      <c r="B4228" s="63" t="s">
        <v>16239</v>
      </c>
      <c r="C4228" s="62" t="s">
        <v>517</v>
      </c>
      <c r="D4228" s="62" t="s">
        <v>12010</v>
      </c>
      <c r="E4228" s="64">
        <v>226.87</v>
      </c>
      <c r="F4228" s="62" t="s">
        <v>12011</v>
      </c>
    </row>
    <row r="4229" spans="1:6" ht="40.5" x14ac:dyDescent="0.25">
      <c r="A4229" s="62">
        <v>92897</v>
      </c>
      <c r="B4229" s="63" t="s">
        <v>16240</v>
      </c>
      <c r="C4229" s="62" t="s">
        <v>517</v>
      </c>
      <c r="D4229" s="62" t="s">
        <v>12010</v>
      </c>
      <c r="E4229" s="64">
        <v>334.84</v>
      </c>
      <c r="F4229" s="62" t="s">
        <v>12011</v>
      </c>
    </row>
    <row r="4230" spans="1:6" ht="40.5" x14ac:dyDescent="0.25">
      <c r="A4230" s="62">
        <v>92898</v>
      </c>
      <c r="B4230" s="63" t="s">
        <v>16241</v>
      </c>
      <c r="C4230" s="62" t="s">
        <v>517</v>
      </c>
      <c r="D4230" s="62" t="s">
        <v>12010</v>
      </c>
      <c r="E4230" s="64">
        <v>53.07</v>
      </c>
      <c r="F4230" s="62" t="s">
        <v>12011</v>
      </c>
    </row>
    <row r="4231" spans="1:6" ht="40.5" x14ac:dyDescent="0.25">
      <c r="A4231" s="62">
        <v>92899</v>
      </c>
      <c r="B4231" s="63" t="s">
        <v>16242</v>
      </c>
      <c r="C4231" s="62" t="s">
        <v>517</v>
      </c>
      <c r="D4231" s="62" t="s">
        <v>12010</v>
      </c>
      <c r="E4231" s="64">
        <v>78.98</v>
      </c>
      <c r="F4231" s="62" t="s">
        <v>12011</v>
      </c>
    </row>
    <row r="4232" spans="1:6" ht="40.5" x14ac:dyDescent="0.25">
      <c r="A4232" s="62">
        <v>92900</v>
      </c>
      <c r="B4232" s="63" t="s">
        <v>16243</v>
      </c>
      <c r="C4232" s="62" t="s">
        <v>517</v>
      </c>
      <c r="D4232" s="62" t="s">
        <v>12010</v>
      </c>
      <c r="E4232" s="64">
        <v>95.19</v>
      </c>
      <c r="F4232" s="62" t="s">
        <v>12011</v>
      </c>
    </row>
    <row r="4233" spans="1:6" ht="40.5" x14ac:dyDescent="0.25">
      <c r="A4233" s="62">
        <v>92901</v>
      </c>
      <c r="B4233" s="63" t="s">
        <v>16244</v>
      </c>
      <c r="C4233" s="62" t="s">
        <v>517</v>
      </c>
      <c r="D4233" s="62" t="s">
        <v>12010</v>
      </c>
      <c r="E4233" s="64">
        <v>132.88</v>
      </c>
      <c r="F4233" s="62" t="s">
        <v>12011</v>
      </c>
    </row>
    <row r="4234" spans="1:6" ht="40.5" x14ac:dyDescent="0.25">
      <c r="A4234" s="62">
        <v>92902</v>
      </c>
      <c r="B4234" s="63" t="s">
        <v>16245</v>
      </c>
      <c r="C4234" s="62" t="s">
        <v>517</v>
      </c>
      <c r="D4234" s="62" t="s">
        <v>12010</v>
      </c>
      <c r="E4234" s="64">
        <v>209.09</v>
      </c>
      <c r="F4234" s="62" t="s">
        <v>12011</v>
      </c>
    </row>
    <row r="4235" spans="1:6" ht="40.5" x14ac:dyDescent="0.25">
      <c r="A4235" s="62">
        <v>92903</v>
      </c>
      <c r="B4235" s="63" t="s">
        <v>16246</v>
      </c>
      <c r="C4235" s="62" t="s">
        <v>517</v>
      </c>
      <c r="D4235" s="62" t="s">
        <v>12010</v>
      </c>
      <c r="E4235" s="64">
        <v>314.16000000000003</v>
      </c>
      <c r="F4235" s="62" t="s">
        <v>12011</v>
      </c>
    </row>
    <row r="4236" spans="1:6" ht="40.5" x14ac:dyDescent="0.25">
      <c r="A4236" s="62">
        <v>92904</v>
      </c>
      <c r="B4236" s="63" t="s">
        <v>16247</v>
      </c>
      <c r="C4236" s="62" t="s">
        <v>517</v>
      </c>
      <c r="D4236" s="62" t="s">
        <v>12010</v>
      </c>
      <c r="E4236" s="64">
        <v>36.28</v>
      </c>
      <c r="F4236" s="62" t="s">
        <v>12011</v>
      </c>
    </row>
    <row r="4237" spans="1:6" ht="40.5" x14ac:dyDescent="0.25">
      <c r="A4237" s="62">
        <v>92905</v>
      </c>
      <c r="B4237" s="63" t="s">
        <v>16248</v>
      </c>
      <c r="C4237" s="62" t="s">
        <v>517</v>
      </c>
      <c r="D4237" s="62" t="s">
        <v>12010</v>
      </c>
      <c r="E4237" s="64">
        <v>51.62</v>
      </c>
      <c r="F4237" s="62" t="s">
        <v>12011</v>
      </c>
    </row>
    <row r="4238" spans="1:6" ht="40.5" x14ac:dyDescent="0.25">
      <c r="A4238" s="62">
        <v>92906</v>
      </c>
      <c r="B4238" s="63" t="s">
        <v>16249</v>
      </c>
      <c r="C4238" s="62" t="s">
        <v>517</v>
      </c>
      <c r="D4238" s="62" t="s">
        <v>12010</v>
      </c>
      <c r="E4238" s="64">
        <v>62.6</v>
      </c>
      <c r="F4238" s="62" t="s">
        <v>12011</v>
      </c>
    </row>
    <row r="4239" spans="1:6" ht="40.5" x14ac:dyDescent="0.25">
      <c r="A4239" s="62">
        <v>92907</v>
      </c>
      <c r="B4239" s="63" t="s">
        <v>16250</v>
      </c>
      <c r="C4239" s="62" t="s">
        <v>517</v>
      </c>
      <c r="D4239" s="62" t="s">
        <v>12010</v>
      </c>
      <c r="E4239" s="64">
        <v>77.8</v>
      </c>
      <c r="F4239" s="62" t="s">
        <v>12011</v>
      </c>
    </row>
    <row r="4240" spans="1:6" ht="40.5" x14ac:dyDescent="0.25">
      <c r="A4240" s="62">
        <v>92908</v>
      </c>
      <c r="B4240" s="63" t="s">
        <v>16251</v>
      </c>
      <c r="C4240" s="62" t="s">
        <v>517</v>
      </c>
      <c r="D4240" s="62" t="s">
        <v>12010</v>
      </c>
      <c r="E4240" s="64">
        <v>77.8</v>
      </c>
      <c r="F4240" s="62" t="s">
        <v>12011</v>
      </c>
    </row>
    <row r="4241" spans="1:6" ht="40.5" x14ac:dyDescent="0.25">
      <c r="A4241" s="62">
        <v>92909</v>
      </c>
      <c r="B4241" s="63" t="s">
        <v>16252</v>
      </c>
      <c r="C4241" s="62" t="s">
        <v>517</v>
      </c>
      <c r="D4241" s="62" t="s">
        <v>12010</v>
      </c>
      <c r="E4241" s="64">
        <v>77.8</v>
      </c>
      <c r="F4241" s="62" t="s">
        <v>12011</v>
      </c>
    </row>
    <row r="4242" spans="1:6" ht="40.5" x14ac:dyDescent="0.25">
      <c r="A4242" s="62">
        <v>92910</v>
      </c>
      <c r="B4242" s="63" t="s">
        <v>16253</v>
      </c>
      <c r="C4242" s="62" t="s">
        <v>517</v>
      </c>
      <c r="D4242" s="62" t="s">
        <v>12010</v>
      </c>
      <c r="E4242" s="64">
        <v>113.63</v>
      </c>
      <c r="F4242" s="62" t="s">
        <v>12011</v>
      </c>
    </row>
    <row r="4243" spans="1:6" ht="40.5" x14ac:dyDescent="0.25">
      <c r="A4243" s="62">
        <v>92911</v>
      </c>
      <c r="B4243" s="63" t="s">
        <v>16254</v>
      </c>
      <c r="C4243" s="62" t="s">
        <v>517</v>
      </c>
      <c r="D4243" s="62" t="s">
        <v>12010</v>
      </c>
      <c r="E4243" s="64">
        <v>113.63</v>
      </c>
      <c r="F4243" s="62" t="s">
        <v>12011</v>
      </c>
    </row>
    <row r="4244" spans="1:6" ht="40.5" x14ac:dyDescent="0.25">
      <c r="A4244" s="62">
        <v>92912</v>
      </c>
      <c r="B4244" s="63" t="s">
        <v>16255</v>
      </c>
      <c r="C4244" s="62" t="s">
        <v>517</v>
      </c>
      <c r="D4244" s="62" t="s">
        <v>12010</v>
      </c>
      <c r="E4244" s="64">
        <v>153.52000000000001</v>
      </c>
      <c r="F4244" s="62" t="s">
        <v>12011</v>
      </c>
    </row>
    <row r="4245" spans="1:6" ht="40.5" x14ac:dyDescent="0.25">
      <c r="A4245" s="62">
        <v>92913</v>
      </c>
      <c r="B4245" s="63" t="s">
        <v>16256</v>
      </c>
      <c r="C4245" s="62" t="s">
        <v>517</v>
      </c>
      <c r="D4245" s="62" t="s">
        <v>12010</v>
      </c>
      <c r="E4245" s="64">
        <v>156.55000000000001</v>
      </c>
      <c r="F4245" s="62" t="s">
        <v>12011</v>
      </c>
    </row>
    <row r="4246" spans="1:6" ht="40.5" x14ac:dyDescent="0.25">
      <c r="A4246" s="62">
        <v>92914</v>
      </c>
      <c r="B4246" s="63" t="s">
        <v>16257</v>
      </c>
      <c r="C4246" s="62" t="s">
        <v>517</v>
      </c>
      <c r="D4246" s="62" t="s">
        <v>12010</v>
      </c>
      <c r="E4246" s="64">
        <v>156.55000000000001</v>
      </c>
      <c r="F4246" s="62" t="s">
        <v>12011</v>
      </c>
    </row>
    <row r="4247" spans="1:6" ht="40.5" x14ac:dyDescent="0.25">
      <c r="A4247" s="62">
        <v>92918</v>
      </c>
      <c r="B4247" s="63" t="s">
        <v>16258</v>
      </c>
      <c r="C4247" s="62" t="s">
        <v>517</v>
      </c>
      <c r="D4247" s="62" t="s">
        <v>12010</v>
      </c>
      <c r="E4247" s="64">
        <v>40.75</v>
      </c>
      <c r="F4247" s="62" t="s">
        <v>12011</v>
      </c>
    </row>
    <row r="4248" spans="1:6" ht="40.5" x14ac:dyDescent="0.25">
      <c r="A4248" s="62">
        <v>92920</v>
      </c>
      <c r="B4248" s="63" t="s">
        <v>16259</v>
      </c>
      <c r="C4248" s="62" t="s">
        <v>517</v>
      </c>
      <c r="D4248" s="62" t="s">
        <v>12010</v>
      </c>
      <c r="E4248" s="64">
        <v>41.04</v>
      </c>
      <c r="F4248" s="62" t="s">
        <v>12011</v>
      </c>
    </row>
    <row r="4249" spans="1:6" ht="40.5" x14ac:dyDescent="0.25">
      <c r="A4249" s="62">
        <v>92925</v>
      </c>
      <c r="B4249" s="63" t="s">
        <v>16260</v>
      </c>
      <c r="C4249" s="62" t="s">
        <v>517</v>
      </c>
      <c r="D4249" s="62" t="s">
        <v>12010</v>
      </c>
      <c r="E4249" s="64">
        <v>50.72</v>
      </c>
      <c r="F4249" s="62" t="s">
        <v>12011</v>
      </c>
    </row>
    <row r="4250" spans="1:6" ht="40.5" x14ac:dyDescent="0.25">
      <c r="A4250" s="62">
        <v>92926</v>
      </c>
      <c r="B4250" s="63" t="s">
        <v>16261</v>
      </c>
      <c r="C4250" s="62" t="s">
        <v>517</v>
      </c>
      <c r="D4250" s="62" t="s">
        <v>12010</v>
      </c>
      <c r="E4250" s="64">
        <v>50.71</v>
      </c>
      <c r="F4250" s="62" t="s">
        <v>12011</v>
      </c>
    </row>
    <row r="4251" spans="1:6" ht="40.5" x14ac:dyDescent="0.25">
      <c r="A4251" s="62">
        <v>92927</v>
      </c>
      <c r="B4251" s="63" t="s">
        <v>16262</v>
      </c>
      <c r="C4251" s="62" t="s">
        <v>517</v>
      </c>
      <c r="D4251" s="62" t="s">
        <v>12010</v>
      </c>
      <c r="E4251" s="64">
        <v>50.71</v>
      </c>
      <c r="F4251" s="62" t="s">
        <v>12011</v>
      </c>
    </row>
    <row r="4252" spans="1:6" ht="40.5" x14ac:dyDescent="0.25">
      <c r="A4252" s="62">
        <v>92928</v>
      </c>
      <c r="B4252" s="63" t="s">
        <v>16263</v>
      </c>
      <c r="C4252" s="62" t="s">
        <v>517</v>
      </c>
      <c r="D4252" s="62" t="s">
        <v>12010</v>
      </c>
      <c r="E4252" s="64">
        <v>58.09</v>
      </c>
      <c r="F4252" s="62" t="s">
        <v>12011</v>
      </c>
    </row>
    <row r="4253" spans="1:6" ht="40.5" x14ac:dyDescent="0.25">
      <c r="A4253" s="62">
        <v>92929</v>
      </c>
      <c r="B4253" s="63" t="s">
        <v>16264</v>
      </c>
      <c r="C4253" s="62" t="s">
        <v>517</v>
      </c>
      <c r="D4253" s="62" t="s">
        <v>12010</v>
      </c>
      <c r="E4253" s="64">
        <v>58.09</v>
      </c>
      <c r="F4253" s="62" t="s">
        <v>12011</v>
      </c>
    </row>
    <row r="4254" spans="1:6" ht="40.5" x14ac:dyDescent="0.25">
      <c r="A4254" s="62">
        <v>92930</v>
      </c>
      <c r="B4254" s="63" t="s">
        <v>16265</v>
      </c>
      <c r="C4254" s="62" t="s">
        <v>517</v>
      </c>
      <c r="D4254" s="62" t="s">
        <v>12010</v>
      </c>
      <c r="E4254" s="64">
        <v>58.09</v>
      </c>
      <c r="F4254" s="62" t="s">
        <v>12011</v>
      </c>
    </row>
    <row r="4255" spans="1:6" ht="40.5" x14ac:dyDescent="0.25">
      <c r="A4255" s="62">
        <v>92931</v>
      </c>
      <c r="B4255" s="63" t="s">
        <v>16266</v>
      </c>
      <c r="C4255" s="62" t="s">
        <v>517</v>
      </c>
      <c r="D4255" s="62" t="s">
        <v>12010</v>
      </c>
      <c r="E4255" s="64">
        <v>77.75</v>
      </c>
      <c r="F4255" s="62" t="s">
        <v>12011</v>
      </c>
    </row>
    <row r="4256" spans="1:6" ht="40.5" x14ac:dyDescent="0.25">
      <c r="A4256" s="62">
        <v>92932</v>
      </c>
      <c r="B4256" s="63" t="s">
        <v>16267</v>
      </c>
      <c r="C4256" s="62" t="s">
        <v>517</v>
      </c>
      <c r="D4256" s="62" t="s">
        <v>12010</v>
      </c>
      <c r="E4256" s="64">
        <v>77.75</v>
      </c>
      <c r="F4256" s="62" t="s">
        <v>12011</v>
      </c>
    </row>
    <row r="4257" spans="1:6" ht="40.5" x14ac:dyDescent="0.25">
      <c r="A4257" s="62">
        <v>92933</v>
      </c>
      <c r="B4257" s="63" t="s">
        <v>16268</v>
      </c>
      <c r="C4257" s="62" t="s">
        <v>517</v>
      </c>
      <c r="D4257" s="62" t="s">
        <v>12010</v>
      </c>
      <c r="E4257" s="64">
        <v>77.75</v>
      </c>
      <c r="F4257" s="62" t="s">
        <v>12011</v>
      </c>
    </row>
    <row r="4258" spans="1:6" ht="40.5" x14ac:dyDescent="0.25">
      <c r="A4258" s="62">
        <v>92934</v>
      </c>
      <c r="B4258" s="63" t="s">
        <v>16269</v>
      </c>
      <c r="C4258" s="62" t="s">
        <v>517</v>
      </c>
      <c r="D4258" s="62" t="s">
        <v>12010</v>
      </c>
      <c r="E4258" s="64">
        <v>115.42</v>
      </c>
      <c r="F4258" s="62" t="s">
        <v>12011</v>
      </c>
    </row>
    <row r="4259" spans="1:6" ht="40.5" x14ac:dyDescent="0.25">
      <c r="A4259" s="62">
        <v>92935</v>
      </c>
      <c r="B4259" s="63" t="s">
        <v>16270</v>
      </c>
      <c r="C4259" s="62" t="s">
        <v>517</v>
      </c>
      <c r="D4259" s="62" t="s">
        <v>12010</v>
      </c>
      <c r="E4259" s="64">
        <v>115.42</v>
      </c>
      <c r="F4259" s="62" t="s">
        <v>12011</v>
      </c>
    </row>
    <row r="4260" spans="1:6" ht="40.5" x14ac:dyDescent="0.25">
      <c r="A4260" s="62">
        <v>92936</v>
      </c>
      <c r="B4260" s="63" t="s">
        <v>16271</v>
      </c>
      <c r="C4260" s="62" t="s">
        <v>517</v>
      </c>
      <c r="D4260" s="62" t="s">
        <v>12010</v>
      </c>
      <c r="E4260" s="64">
        <v>160.24</v>
      </c>
      <c r="F4260" s="62" t="s">
        <v>12011</v>
      </c>
    </row>
    <row r="4261" spans="1:6" ht="40.5" x14ac:dyDescent="0.25">
      <c r="A4261" s="62">
        <v>92937</v>
      </c>
      <c r="B4261" s="63" t="s">
        <v>16272</v>
      </c>
      <c r="C4261" s="62" t="s">
        <v>517</v>
      </c>
      <c r="D4261" s="62" t="s">
        <v>12010</v>
      </c>
      <c r="E4261" s="64">
        <v>160.24</v>
      </c>
      <c r="F4261" s="62" t="s">
        <v>12011</v>
      </c>
    </row>
    <row r="4262" spans="1:6" ht="40.5" x14ac:dyDescent="0.25">
      <c r="A4262" s="62">
        <v>92938</v>
      </c>
      <c r="B4262" s="63" t="s">
        <v>16273</v>
      </c>
      <c r="C4262" s="62" t="s">
        <v>517</v>
      </c>
      <c r="D4262" s="62" t="s">
        <v>12010</v>
      </c>
      <c r="E4262" s="64">
        <v>30.79</v>
      </c>
      <c r="F4262" s="62" t="s">
        <v>12011</v>
      </c>
    </row>
    <row r="4263" spans="1:6" ht="40.5" x14ac:dyDescent="0.25">
      <c r="A4263" s="62">
        <v>92939</v>
      </c>
      <c r="B4263" s="63" t="s">
        <v>16274</v>
      </c>
      <c r="C4263" s="62" t="s">
        <v>517</v>
      </c>
      <c r="D4263" s="62" t="s">
        <v>12010</v>
      </c>
      <c r="E4263" s="64">
        <v>31.08</v>
      </c>
      <c r="F4263" s="62" t="s">
        <v>12011</v>
      </c>
    </row>
    <row r="4264" spans="1:6" ht="40.5" x14ac:dyDescent="0.25">
      <c r="A4264" s="62">
        <v>92940</v>
      </c>
      <c r="B4264" s="63" t="s">
        <v>16275</v>
      </c>
      <c r="C4264" s="62" t="s">
        <v>517</v>
      </c>
      <c r="D4264" s="62" t="s">
        <v>12010</v>
      </c>
      <c r="E4264" s="64">
        <v>39.409999999999997</v>
      </c>
      <c r="F4264" s="62" t="s">
        <v>12011</v>
      </c>
    </row>
    <row r="4265" spans="1:6" ht="40.5" x14ac:dyDescent="0.25">
      <c r="A4265" s="62">
        <v>92941</v>
      </c>
      <c r="B4265" s="63" t="s">
        <v>16276</v>
      </c>
      <c r="C4265" s="62" t="s">
        <v>517</v>
      </c>
      <c r="D4265" s="62" t="s">
        <v>12010</v>
      </c>
      <c r="E4265" s="64">
        <v>39.4</v>
      </c>
      <c r="F4265" s="62" t="s">
        <v>12011</v>
      </c>
    </row>
    <row r="4266" spans="1:6" ht="40.5" x14ac:dyDescent="0.25">
      <c r="A4266" s="62">
        <v>92942</v>
      </c>
      <c r="B4266" s="63" t="s">
        <v>16277</v>
      </c>
      <c r="C4266" s="62" t="s">
        <v>517</v>
      </c>
      <c r="D4266" s="62" t="s">
        <v>12010</v>
      </c>
      <c r="E4266" s="64">
        <v>39.4</v>
      </c>
      <c r="F4266" s="62" t="s">
        <v>12011</v>
      </c>
    </row>
    <row r="4267" spans="1:6" ht="40.5" x14ac:dyDescent="0.25">
      <c r="A4267" s="62">
        <v>92943</v>
      </c>
      <c r="B4267" s="63" t="s">
        <v>16278</v>
      </c>
      <c r="C4267" s="62" t="s">
        <v>517</v>
      </c>
      <c r="D4267" s="62" t="s">
        <v>12010</v>
      </c>
      <c r="E4267" s="64">
        <v>45.19</v>
      </c>
      <c r="F4267" s="62" t="s">
        <v>12011</v>
      </c>
    </row>
    <row r="4268" spans="1:6" ht="40.5" x14ac:dyDescent="0.25">
      <c r="A4268" s="62">
        <v>92944</v>
      </c>
      <c r="B4268" s="63" t="s">
        <v>16279</v>
      </c>
      <c r="C4268" s="62" t="s">
        <v>517</v>
      </c>
      <c r="D4268" s="62" t="s">
        <v>12010</v>
      </c>
      <c r="E4268" s="64">
        <v>45.19</v>
      </c>
      <c r="F4268" s="62" t="s">
        <v>12011</v>
      </c>
    </row>
    <row r="4269" spans="1:6" ht="40.5" x14ac:dyDescent="0.25">
      <c r="A4269" s="62">
        <v>92945</v>
      </c>
      <c r="B4269" s="63" t="s">
        <v>16280</v>
      </c>
      <c r="C4269" s="62" t="s">
        <v>517</v>
      </c>
      <c r="D4269" s="62" t="s">
        <v>12010</v>
      </c>
      <c r="E4269" s="64">
        <v>45.19</v>
      </c>
      <c r="F4269" s="62" t="s">
        <v>12011</v>
      </c>
    </row>
    <row r="4270" spans="1:6" ht="40.5" x14ac:dyDescent="0.25">
      <c r="A4270" s="62">
        <v>92946</v>
      </c>
      <c r="B4270" s="63" t="s">
        <v>16281</v>
      </c>
      <c r="C4270" s="62" t="s">
        <v>517</v>
      </c>
      <c r="D4270" s="62" t="s">
        <v>12010</v>
      </c>
      <c r="E4270" s="64">
        <v>62.91</v>
      </c>
      <c r="F4270" s="62" t="s">
        <v>12011</v>
      </c>
    </row>
    <row r="4271" spans="1:6" ht="40.5" x14ac:dyDescent="0.25">
      <c r="A4271" s="62">
        <v>92947</v>
      </c>
      <c r="B4271" s="63" t="s">
        <v>16282</v>
      </c>
      <c r="C4271" s="62" t="s">
        <v>517</v>
      </c>
      <c r="D4271" s="62" t="s">
        <v>12010</v>
      </c>
      <c r="E4271" s="64">
        <v>62.91</v>
      </c>
      <c r="F4271" s="62" t="s">
        <v>12011</v>
      </c>
    </row>
    <row r="4272" spans="1:6" ht="40.5" x14ac:dyDescent="0.25">
      <c r="A4272" s="62">
        <v>92948</v>
      </c>
      <c r="B4272" s="63" t="s">
        <v>16283</v>
      </c>
      <c r="C4272" s="62" t="s">
        <v>517</v>
      </c>
      <c r="D4272" s="62" t="s">
        <v>12010</v>
      </c>
      <c r="E4272" s="64">
        <v>62.91</v>
      </c>
      <c r="F4272" s="62" t="s">
        <v>12011</v>
      </c>
    </row>
    <row r="4273" spans="1:6" ht="40.5" x14ac:dyDescent="0.25">
      <c r="A4273" s="62">
        <v>92949</v>
      </c>
      <c r="B4273" s="63" t="s">
        <v>16284</v>
      </c>
      <c r="C4273" s="62" t="s">
        <v>517</v>
      </c>
      <c r="D4273" s="62" t="s">
        <v>12010</v>
      </c>
      <c r="E4273" s="64">
        <v>97.64</v>
      </c>
      <c r="F4273" s="62" t="s">
        <v>12011</v>
      </c>
    </row>
    <row r="4274" spans="1:6" ht="40.5" x14ac:dyDescent="0.25">
      <c r="A4274" s="62">
        <v>92950</v>
      </c>
      <c r="B4274" s="63" t="s">
        <v>16285</v>
      </c>
      <c r="C4274" s="62" t="s">
        <v>517</v>
      </c>
      <c r="D4274" s="62" t="s">
        <v>12010</v>
      </c>
      <c r="E4274" s="64">
        <v>97.64</v>
      </c>
      <c r="F4274" s="62" t="s">
        <v>12011</v>
      </c>
    </row>
    <row r="4275" spans="1:6" ht="40.5" x14ac:dyDescent="0.25">
      <c r="A4275" s="62">
        <v>92951</v>
      </c>
      <c r="B4275" s="63" t="s">
        <v>16286</v>
      </c>
      <c r="C4275" s="62" t="s">
        <v>517</v>
      </c>
      <c r="D4275" s="62" t="s">
        <v>12010</v>
      </c>
      <c r="E4275" s="64">
        <v>139.56</v>
      </c>
      <c r="F4275" s="62" t="s">
        <v>12011</v>
      </c>
    </row>
    <row r="4276" spans="1:6" ht="40.5" x14ac:dyDescent="0.25">
      <c r="A4276" s="62">
        <v>92952</v>
      </c>
      <c r="B4276" s="63" t="s">
        <v>16287</v>
      </c>
      <c r="C4276" s="62" t="s">
        <v>517</v>
      </c>
      <c r="D4276" s="62" t="s">
        <v>12010</v>
      </c>
      <c r="E4276" s="64">
        <v>139.56</v>
      </c>
      <c r="F4276" s="62" t="s">
        <v>12011</v>
      </c>
    </row>
    <row r="4277" spans="1:6" ht="40.5" x14ac:dyDescent="0.25">
      <c r="A4277" s="62">
        <v>92953</v>
      </c>
      <c r="B4277" s="63" t="s">
        <v>16288</v>
      </c>
      <c r="C4277" s="62" t="s">
        <v>517</v>
      </c>
      <c r="D4277" s="62" t="s">
        <v>12010</v>
      </c>
      <c r="E4277" s="64">
        <v>26.48</v>
      </c>
      <c r="F4277" s="62" t="s">
        <v>12011</v>
      </c>
    </row>
    <row r="4278" spans="1:6" ht="40.5" x14ac:dyDescent="0.25">
      <c r="A4278" s="62">
        <v>93050</v>
      </c>
      <c r="B4278" s="63" t="s">
        <v>16289</v>
      </c>
      <c r="C4278" s="62" t="s">
        <v>517</v>
      </c>
      <c r="D4278" s="62" t="s">
        <v>12010</v>
      </c>
      <c r="E4278" s="64">
        <v>12.77</v>
      </c>
      <c r="F4278" s="62" t="s">
        <v>12011</v>
      </c>
    </row>
    <row r="4279" spans="1:6" ht="40.5" x14ac:dyDescent="0.25">
      <c r="A4279" s="62">
        <v>93052</v>
      </c>
      <c r="B4279" s="63" t="s">
        <v>16290</v>
      </c>
      <c r="C4279" s="62" t="s">
        <v>517</v>
      </c>
      <c r="D4279" s="62" t="s">
        <v>12010</v>
      </c>
      <c r="E4279" s="64">
        <v>600.91</v>
      </c>
      <c r="F4279" s="62" t="s">
        <v>12011</v>
      </c>
    </row>
    <row r="4280" spans="1:6" ht="40.5" x14ac:dyDescent="0.25">
      <c r="A4280" s="62">
        <v>93054</v>
      </c>
      <c r="B4280" s="63" t="s">
        <v>16291</v>
      </c>
      <c r="C4280" s="62" t="s">
        <v>517</v>
      </c>
      <c r="D4280" s="62" t="s">
        <v>12010</v>
      </c>
      <c r="E4280" s="64">
        <v>25.52</v>
      </c>
      <c r="F4280" s="62" t="s">
        <v>12011</v>
      </c>
    </row>
    <row r="4281" spans="1:6" ht="40.5" x14ac:dyDescent="0.25">
      <c r="A4281" s="62">
        <v>93055</v>
      </c>
      <c r="B4281" s="63" t="s">
        <v>16292</v>
      </c>
      <c r="C4281" s="62" t="s">
        <v>517</v>
      </c>
      <c r="D4281" s="62" t="s">
        <v>12010</v>
      </c>
      <c r="E4281" s="64">
        <v>51.72</v>
      </c>
      <c r="F4281" s="62" t="s">
        <v>12011</v>
      </c>
    </row>
    <row r="4282" spans="1:6" ht="40.5" x14ac:dyDescent="0.25">
      <c r="A4282" s="62">
        <v>93056</v>
      </c>
      <c r="B4282" s="63" t="s">
        <v>16293</v>
      </c>
      <c r="C4282" s="62" t="s">
        <v>517</v>
      </c>
      <c r="D4282" s="62" t="s">
        <v>12010</v>
      </c>
      <c r="E4282" s="64">
        <v>19.14</v>
      </c>
      <c r="F4282" s="62" t="s">
        <v>12011</v>
      </c>
    </row>
    <row r="4283" spans="1:6" ht="40.5" x14ac:dyDescent="0.25">
      <c r="A4283" s="62">
        <v>93057</v>
      </c>
      <c r="B4283" s="63" t="s">
        <v>16294</v>
      </c>
      <c r="C4283" s="62" t="s">
        <v>517</v>
      </c>
      <c r="D4283" s="62" t="s">
        <v>12010</v>
      </c>
      <c r="E4283" s="64">
        <v>15.89</v>
      </c>
      <c r="F4283" s="62" t="s">
        <v>12011</v>
      </c>
    </row>
    <row r="4284" spans="1:6" ht="40.5" x14ac:dyDescent="0.25">
      <c r="A4284" s="62">
        <v>93058</v>
      </c>
      <c r="B4284" s="63" t="s">
        <v>16295</v>
      </c>
      <c r="C4284" s="62" t="s">
        <v>517</v>
      </c>
      <c r="D4284" s="62" t="s">
        <v>12010</v>
      </c>
      <c r="E4284" s="64">
        <v>661.03</v>
      </c>
      <c r="F4284" s="62" t="s">
        <v>12011</v>
      </c>
    </row>
    <row r="4285" spans="1:6" ht="40.5" x14ac:dyDescent="0.25">
      <c r="A4285" s="62">
        <v>93059</v>
      </c>
      <c r="B4285" s="63" t="s">
        <v>16296</v>
      </c>
      <c r="C4285" s="62" t="s">
        <v>517</v>
      </c>
      <c r="D4285" s="62" t="s">
        <v>12010</v>
      </c>
      <c r="E4285" s="64">
        <v>33.5</v>
      </c>
      <c r="F4285" s="62" t="s">
        <v>12011</v>
      </c>
    </row>
    <row r="4286" spans="1:6" ht="40.5" x14ac:dyDescent="0.25">
      <c r="A4286" s="62">
        <v>93060</v>
      </c>
      <c r="B4286" s="63" t="s">
        <v>16297</v>
      </c>
      <c r="C4286" s="62" t="s">
        <v>517</v>
      </c>
      <c r="D4286" s="62" t="s">
        <v>12010</v>
      </c>
      <c r="E4286" s="64">
        <v>90.76</v>
      </c>
      <c r="F4286" s="62" t="s">
        <v>12011</v>
      </c>
    </row>
    <row r="4287" spans="1:6" ht="40.5" x14ac:dyDescent="0.25">
      <c r="A4287" s="62">
        <v>93061</v>
      </c>
      <c r="B4287" s="63" t="s">
        <v>16298</v>
      </c>
      <c r="C4287" s="62" t="s">
        <v>517</v>
      </c>
      <c r="D4287" s="62" t="s">
        <v>12010</v>
      </c>
      <c r="E4287" s="64">
        <v>36.51</v>
      </c>
      <c r="F4287" s="62" t="s">
        <v>12011</v>
      </c>
    </row>
    <row r="4288" spans="1:6" ht="40.5" x14ac:dyDescent="0.25">
      <c r="A4288" s="62">
        <v>93062</v>
      </c>
      <c r="B4288" s="63" t="s">
        <v>16299</v>
      </c>
      <c r="C4288" s="62" t="s">
        <v>517</v>
      </c>
      <c r="D4288" s="62" t="s">
        <v>12010</v>
      </c>
      <c r="E4288" s="64">
        <v>30.77</v>
      </c>
      <c r="F4288" s="62" t="s">
        <v>12011</v>
      </c>
    </row>
    <row r="4289" spans="1:6" ht="40.5" x14ac:dyDescent="0.25">
      <c r="A4289" s="62">
        <v>93063</v>
      </c>
      <c r="B4289" s="63" t="s">
        <v>16300</v>
      </c>
      <c r="C4289" s="62" t="s">
        <v>517</v>
      </c>
      <c r="D4289" s="62" t="s">
        <v>12010</v>
      </c>
      <c r="E4289" s="64">
        <v>757.46</v>
      </c>
      <c r="F4289" s="62" t="s">
        <v>12011</v>
      </c>
    </row>
    <row r="4290" spans="1:6" ht="40.5" x14ac:dyDescent="0.25">
      <c r="A4290" s="62">
        <v>93064</v>
      </c>
      <c r="B4290" s="63" t="s">
        <v>16301</v>
      </c>
      <c r="C4290" s="62" t="s">
        <v>517</v>
      </c>
      <c r="D4290" s="62" t="s">
        <v>12010</v>
      </c>
      <c r="E4290" s="64">
        <v>56.18</v>
      </c>
      <c r="F4290" s="62" t="s">
        <v>12011</v>
      </c>
    </row>
    <row r="4291" spans="1:6" ht="40.5" x14ac:dyDescent="0.25">
      <c r="A4291" s="62">
        <v>93065</v>
      </c>
      <c r="B4291" s="63" t="s">
        <v>16302</v>
      </c>
      <c r="C4291" s="62" t="s">
        <v>517</v>
      </c>
      <c r="D4291" s="62" t="s">
        <v>12010</v>
      </c>
      <c r="E4291" s="64">
        <v>50.45</v>
      </c>
      <c r="F4291" s="62" t="s">
        <v>12011</v>
      </c>
    </row>
    <row r="4292" spans="1:6" ht="40.5" x14ac:dyDescent="0.25">
      <c r="A4292" s="62">
        <v>93066</v>
      </c>
      <c r="B4292" s="63" t="s">
        <v>16303</v>
      </c>
      <c r="C4292" s="62" t="s">
        <v>517</v>
      </c>
      <c r="D4292" s="62" t="s">
        <v>12010</v>
      </c>
      <c r="E4292" s="64">
        <v>950.59</v>
      </c>
      <c r="F4292" s="62" t="s">
        <v>12011</v>
      </c>
    </row>
    <row r="4293" spans="1:6" ht="40.5" x14ac:dyDescent="0.25">
      <c r="A4293" s="62">
        <v>93067</v>
      </c>
      <c r="B4293" s="63" t="s">
        <v>16304</v>
      </c>
      <c r="C4293" s="62" t="s">
        <v>517</v>
      </c>
      <c r="D4293" s="62" t="s">
        <v>12010</v>
      </c>
      <c r="E4293" s="64">
        <v>83.65</v>
      </c>
      <c r="F4293" s="62" t="s">
        <v>12011</v>
      </c>
    </row>
    <row r="4294" spans="1:6" ht="40.5" x14ac:dyDescent="0.25">
      <c r="A4294" s="62">
        <v>93068</v>
      </c>
      <c r="B4294" s="63" t="s">
        <v>16305</v>
      </c>
      <c r="C4294" s="62" t="s">
        <v>517</v>
      </c>
      <c r="D4294" s="62" t="s">
        <v>12010</v>
      </c>
      <c r="E4294" s="64">
        <v>71.099999999999994</v>
      </c>
      <c r="F4294" s="62" t="s">
        <v>12011</v>
      </c>
    </row>
    <row r="4295" spans="1:6" ht="40.5" x14ac:dyDescent="0.25">
      <c r="A4295" s="62">
        <v>93069</v>
      </c>
      <c r="B4295" s="63" t="s">
        <v>16306</v>
      </c>
      <c r="C4295" s="62" t="s">
        <v>517</v>
      </c>
      <c r="D4295" s="62" t="s">
        <v>12010</v>
      </c>
      <c r="E4295" s="65">
        <v>1317.71</v>
      </c>
      <c r="F4295" s="62" t="s">
        <v>12011</v>
      </c>
    </row>
    <row r="4296" spans="1:6" ht="40.5" x14ac:dyDescent="0.25">
      <c r="A4296" s="62">
        <v>93070</v>
      </c>
      <c r="B4296" s="63" t="s">
        <v>16307</v>
      </c>
      <c r="C4296" s="62" t="s">
        <v>517</v>
      </c>
      <c r="D4296" s="62" t="s">
        <v>12010</v>
      </c>
      <c r="E4296" s="64">
        <v>212.03</v>
      </c>
      <c r="F4296" s="62" t="s">
        <v>12011</v>
      </c>
    </row>
    <row r="4297" spans="1:6" ht="40.5" x14ac:dyDescent="0.25">
      <c r="A4297" s="62">
        <v>93071</v>
      </c>
      <c r="B4297" s="63" t="s">
        <v>16308</v>
      </c>
      <c r="C4297" s="62" t="s">
        <v>517</v>
      </c>
      <c r="D4297" s="62" t="s">
        <v>12010</v>
      </c>
      <c r="E4297" s="64">
        <v>194.94</v>
      </c>
      <c r="F4297" s="62" t="s">
        <v>12011</v>
      </c>
    </row>
    <row r="4298" spans="1:6" ht="40.5" x14ac:dyDescent="0.25">
      <c r="A4298" s="62">
        <v>93072</v>
      </c>
      <c r="B4298" s="63" t="s">
        <v>16309</v>
      </c>
      <c r="C4298" s="62" t="s">
        <v>517</v>
      </c>
      <c r="D4298" s="62" t="s">
        <v>12010</v>
      </c>
      <c r="E4298" s="65">
        <v>1739.1</v>
      </c>
      <c r="F4298" s="62" t="s">
        <v>12011</v>
      </c>
    </row>
    <row r="4299" spans="1:6" ht="40.5" x14ac:dyDescent="0.25">
      <c r="A4299" s="62">
        <v>93074</v>
      </c>
      <c r="B4299" s="63" t="s">
        <v>16310</v>
      </c>
      <c r="C4299" s="62" t="s">
        <v>517</v>
      </c>
      <c r="D4299" s="62" t="s">
        <v>12010</v>
      </c>
      <c r="E4299" s="64">
        <v>14.86</v>
      </c>
      <c r="F4299" s="62" t="s">
        <v>12011</v>
      </c>
    </row>
    <row r="4300" spans="1:6" ht="54" x14ac:dyDescent="0.25">
      <c r="A4300" s="62">
        <v>93075</v>
      </c>
      <c r="B4300" s="63" t="s">
        <v>16311</v>
      </c>
      <c r="C4300" s="62" t="s">
        <v>517</v>
      </c>
      <c r="D4300" s="62" t="s">
        <v>12010</v>
      </c>
      <c r="E4300" s="64">
        <v>22.28</v>
      </c>
      <c r="F4300" s="62" t="s">
        <v>12011</v>
      </c>
    </row>
    <row r="4301" spans="1:6" ht="40.5" x14ac:dyDescent="0.25">
      <c r="A4301" s="62">
        <v>93076</v>
      </c>
      <c r="B4301" s="63" t="s">
        <v>16312</v>
      </c>
      <c r="C4301" s="62" t="s">
        <v>517</v>
      </c>
      <c r="D4301" s="62" t="s">
        <v>12010</v>
      </c>
      <c r="E4301" s="64">
        <v>23.98</v>
      </c>
      <c r="F4301" s="62" t="s">
        <v>12011</v>
      </c>
    </row>
    <row r="4302" spans="1:6" ht="54" x14ac:dyDescent="0.25">
      <c r="A4302" s="62">
        <v>93077</v>
      </c>
      <c r="B4302" s="63" t="s">
        <v>16313</v>
      </c>
      <c r="C4302" s="62" t="s">
        <v>517</v>
      </c>
      <c r="D4302" s="62" t="s">
        <v>12010</v>
      </c>
      <c r="E4302" s="64">
        <v>31.67</v>
      </c>
      <c r="F4302" s="62" t="s">
        <v>12011</v>
      </c>
    </row>
    <row r="4303" spans="1:6" ht="54" x14ac:dyDescent="0.25">
      <c r="A4303" s="62">
        <v>93078</v>
      </c>
      <c r="B4303" s="63" t="s">
        <v>16314</v>
      </c>
      <c r="C4303" s="62" t="s">
        <v>517</v>
      </c>
      <c r="D4303" s="62" t="s">
        <v>12010</v>
      </c>
      <c r="E4303" s="64">
        <v>35.64</v>
      </c>
      <c r="F4303" s="62" t="s">
        <v>12011</v>
      </c>
    </row>
    <row r="4304" spans="1:6" ht="40.5" x14ac:dyDescent="0.25">
      <c r="A4304" s="62">
        <v>93079</v>
      </c>
      <c r="B4304" s="63" t="s">
        <v>16315</v>
      </c>
      <c r="C4304" s="62" t="s">
        <v>517</v>
      </c>
      <c r="D4304" s="62" t="s">
        <v>12010</v>
      </c>
      <c r="E4304" s="64">
        <v>33.520000000000003</v>
      </c>
      <c r="F4304" s="62" t="s">
        <v>12011</v>
      </c>
    </row>
    <row r="4305" spans="1:6" ht="40.5" x14ac:dyDescent="0.25">
      <c r="A4305" s="62">
        <v>93080</v>
      </c>
      <c r="B4305" s="63" t="s">
        <v>16316</v>
      </c>
      <c r="C4305" s="62" t="s">
        <v>517</v>
      </c>
      <c r="D4305" s="62" t="s">
        <v>12010</v>
      </c>
      <c r="E4305" s="64">
        <v>9.66</v>
      </c>
      <c r="F4305" s="62" t="s">
        <v>12011</v>
      </c>
    </row>
    <row r="4306" spans="1:6" ht="54" x14ac:dyDescent="0.25">
      <c r="A4306" s="62">
        <v>93081</v>
      </c>
      <c r="B4306" s="63" t="s">
        <v>16317</v>
      </c>
      <c r="C4306" s="62" t="s">
        <v>517</v>
      </c>
      <c r="D4306" s="62" t="s">
        <v>12010</v>
      </c>
      <c r="E4306" s="64">
        <v>21.08</v>
      </c>
      <c r="F4306" s="62" t="s">
        <v>12011</v>
      </c>
    </row>
    <row r="4307" spans="1:6" ht="40.5" x14ac:dyDescent="0.25">
      <c r="A4307" s="62">
        <v>93082</v>
      </c>
      <c r="B4307" s="63" t="s">
        <v>16318</v>
      </c>
      <c r="C4307" s="62" t="s">
        <v>517</v>
      </c>
      <c r="D4307" s="62" t="s">
        <v>12010</v>
      </c>
      <c r="E4307" s="64">
        <v>27.38</v>
      </c>
      <c r="F4307" s="62" t="s">
        <v>12011</v>
      </c>
    </row>
    <row r="4308" spans="1:6" ht="40.5" x14ac:dyDescent="0.25">
      <c r="A4308" s="62">
        <v>93083</v>
      </c>
      <c r="B4308" s="63" t="s">
        <v>16319</v>
      </c>
      <c r="C4308" s="62" t="s">
        <v>517</v>
      </c>
      <c r="D4308" s="62" t="s">
        <v>12010</v>
      </c>
      <c r="E4308" s="64">
        <v>520.16999999999996</v>
      </c>
      <c r="F4308" s="62" t="s">
        <v>12011</v>
      </c>
    </row>
    <row r="4309" spans="1:6" ht="40.5" x14ac:dyDescent="0.25">
      <c r="A4309" s="62">
        <v>93084</v>
      </c>
      <c r="B4309" s="63" t="s">
        <v>16320</v>
      </c>
      <c r="C4309" s="62" t="s">
        <v>517</v>
      </c>
      <c r="D4309" s="62" t="s">
        <v>12010</v>
      </c>
      <c r="E4309" s="64">
        <v>15.73</v>
      </c>
      <c r="F4309" s="62" t="s">
        <v>12011</v>
      </c>
    </row>
    <row r="4310" spans="1:6" ht="40.5" x14ac:dyDescent="0.25">
      <c r="A4310" s="62">
        <v>93085</v>
      </c>
      <c r="B4310" s="63" t="s">
        <v>16321</v>
      </c>
      <c r="C4310" s="62" t="s">
        <v>517</v>
      </c>
      <c r="D4310" s="62" t="s">
        <v>12010</v>
      </c>
      <c r="E4310" s="64">
        <v>16.760000000000002</v>
      </c>
      <c r="F4310" s="62" t="s">
        <v>12011</v>
      </c>
    </row>
    <row r="4311" spans="1:6" ht="40.5" x14ac:dyDescent="0.25">
      <c r="A4311" s="62">
        <v>93086</v>
      </c>
      <c r="B4311" s="63" t="s">
        <v>16322</v>
      </c>
      <c r="C4311" s="62" t="s">
        <v>517</v>
      </c>
      <c r="D4311" s="62" t="s">
        <v>12010</v>
      </c>
      <c r="E4311" s="64">
        <v>603.87</v>
      </c>
      <c r="F4311" s="62" t="s">
        <v>12011</v>
      </c>
    </row>
    <row r="4312" spans="1:6" ht="54" x14ac:dyDescent="0.25">
      <c r="A4312" s="62">
        <v>93087</v>
      </c>
      <c r="B4312" s="63" t="s">
        <v>16323</v>
      </c>
      <c r="C4312" s="62" t="s">
        <v>517</v>
      </c>
      <c r="D4312" s="62" t="s">
        <v>12010</v>
      </c>
      <c r="E4312" s="64">
        <v>22.08</v>
      </c>
      <c r="F4312" s="62" t="s">
        <v>12011</v>
      </c>
    </row>
    <row r="4313" spans="1:6" ht="54" x14ac:dyDescent="0.25">
      <c r="A4313" s="62">
        <v>93088</v>
      </c>
      <c r="B4313" s="63" t="s">
        <v>16324</v>
      </c>
      <c r="C4313" s="62" t="s">
        <v>517</v>
      </c>
      <c r="D4313" s="62" t="s">
        <v>12010</v>
      </c>
      <c r="E4313" s="64">
        <v>27.37</v>
      </c>
      <c r="F4313" s="62" t="s">
        <v>12011</v>
      </c>
    </row>
    <row r="4314" spans="1:6" ht="40.5" x14ac:dyDescent="0.25">
      <c r="A4314" s="62">
        <v>93089</v>
      </c>
      <c r="B4314" s="63" t="s">
        <v>16325</v>
      </c>
      <c r="C4314" s="62" t="s">
        <v>517</v>
      </c>
      <c r="D4314" s="62" t="s">
        <v>12010</v>
      </c>
      <c r="E4314" s="64">
        <v>54.68</v>
      </c>
      <c r="F4314" s="62" t="s">
        <v>12011</v>
      </c>
    </row>
    <row r="4315" spans="1:6" ht="40.5" x14ac:dyDescent="0.25">
      <c r="A4315" s="62">
        <v>93090</v>
      </c>
      <c r="B4315" s="63" t="s">
        <v>16326</v>
      </c>
      <c r="C4315" s="62" t="s">
        <v>517</v>
      </c>
      <c r="D4315" s="62" t="s">
        <v>12010</v>
      </c>
      <c r="E4315" s="64">
        <v>21.88</v>
      </c>
      <c r="F4315" s="62" t="s">
        <v>12011</v>
      </c>
    </row>
    <row r="4316" spans="1:6" ht="40.5" x14ac:dyDescent="0.25">
      <c r="A4316" s="62">
        <v>93091</v>
      </c>
      <c r="B4316" s="63" t="s">
        <v>16327</v>
      </c>
      <c r="C4316" s="62" t="s">
        <v>517</v>
      </c>
      <c r="D4316" s="62" t="s">
        <v>12010</v>
      </c>
      <c r="E4316" s="64">
        <v>18.739999999999998</v>
      </c>
      <c r="F4316" s="62" t="s">
        <v>12011</v>
      </c>
    </row>
    <row r="4317" spans="1:6" ht="40.5" x14ac:dyDescent="0.25">
      <c r="A4317" s="62">
        <v>93092</v>
      </c>
      <c r="B4317" s="63" t="s">
        <v>16328</v>
      </c>
      <c r="C4317" s="62" t="s">
        <v>517</v>
      </c>
      <c r="D4317" s="62" t="s">
        <v>12010</v>
      </c>
      <c r="E4317" s="64">
        <v>663.77</v>
      </c>
      <c r="F4317" s="62" t="s">
        <v>12011</v>
      </c>
    </row>
    <row r="4318" spans="1:6" ht="54" x14ac:dyDescent="0.25">
      <c r="A4318" s="62">
        <v>93093</v>
      </c>
      <c r="B4318" s="63" t="s">
        <v>16329</v>
      </c>
      <c r="C4318" s="62" t="s">
        <v>517</v>
      </c>
      <c r="D4318" s="62" t="s">
        <v>12010</v>
      </c>
      <c r="E4318" s="64">
        <v>34.880000000000003</v>
      </c>
      <c r="F4318" s="62" t="s">
        <v>12011</v>
      </c>
    </row>
    <row r="4319" spans="1:6" ht="40.5" x14ac:dyDescent="0.25">
      <c r="A4319" s="62">
        <v>93094</v>
      </c>
      <c r="B4319" s="63" t="s">
        <v>16330</v>
      </c>
      <c r="C4319" s="62" t="s">
        <v>517</v>
      </c>
      <c r="D4319" s="62" t="s">
        <v>12010</v>
      </c>
      <c r="E4319" s="64">
        <v>93.5</v>
      </c>
      <c r="F4319" s="62" t="s">
        <v>12011</v>
      </c>
    </row>
    <row r="4320" spans="1:6" ht="40.5" x14ac:dyDescent="0.25">
      <c r="A4320" s="62">
        <v>93097</v>
      </c>
      <c r="B4320" s="63" t="s">
        <v>16331</v>
      </c>
      <c r="C4320" s="62" t="s">
        <v>517</v>
      </c>
      <c r="D4320" s="62" t="s">
        <v>12010</v>
      </c>
      <c r="E4320" s="64">
        <v>15.13</v>
      </c>
      <c r="F4320" s="62" t="s">
        <v>12011</v>
      </c>
    </row>
    <row r="4321" spans="1:6" ht="54" x14ac:dyDescent="0.25">
      <c r="A4321" s="62">
        <v>93098</v>
      </c>
      <c r="B4321" s="63" t="s">
        <v>16332</v>
      </c>
      <c r="C4321" s="62" t="s">
        <v>517</v>
      </c>
      <c r="D4321" s="62" t="s">
        <v>12010</v>
      </c>
      <c r="E4321" s="64">
        <v>22.42</v>
      </c>
      <c r="F4321" s="62" t="s">
        <v>12011</v>
      </c>
    </row>
    <row r="4322" spans="1:6" ht="40.5" x14ac:dyDescent="0.25">
      <c r="A4322" s="62">
        <v>93099</v>
      </c>
      <c r="B4322" s="63" t="s">
        <v>16333</v>
      </c>
      <c r="C4322" s="62" t="s">
        <v>517</v>
      </c>
      <c r="D4322" s="62" t="s">
        <v>12010</v>
      </c>
      <c r="E4322" s="64">
        <v>27.27</v>
      </c>
      <c r="F4322" s="62" t="s">
        <v>12011</v>
      </c>
    </row>
    <row r="4323" spans="1:6" ht="54" x14ac:dyDescent="0.25">
      <c r="A4323" s="62">
        <v>93100</v>
      </c>
      <c r="B4323" s="63" t="s">
        <v>16334</v>
      </c>
      <c r="C4323" s="62" t="s">
        <v>517</v>
      </c>
      <c r="D4323" s="62" t="s">
        <v>12010</v>
      </c>
      <c r="E4323" s="64">
        <v>33.31</v>
      </c>
      <c r="F4323" s="62" t="s">
        <v>12011</v>
      </c>
    </row>
    <row r="4324" spans="1:6" ht="54" x14ac:dyDescent="0.25">
      <c r="A4324" s="62">
        <v>93101</v>
      </c>
      <c r="B4324" s="63" t="s">
        <v>16335</v>
      </c>
      <c r="C4324" s="62" t="s">
        <v>517</v>
      </c>
      <c r="D4324" s="62" t="s">
        <v>12010</v>
      </c>
      <c r="E4324" s="64">
        <v>37.28</v>
      </c>
      <c r="F4324" s="62" t="s">
        <v>12011</v>
      </c>
    </row>
    <row r="4325" spans="1:6" ht="40.5" x14ac:dyDescent="0.25">
      <c r="A4325" s="62">
        <v>93102</v>
      </c>
      <c r="B4325" s="63" t="s">
        <v>16336</v>
      </c>
      <c r="C4325" s="62" t="s">
        <v>517</v>
      </c>
      <c r="D4325" s="62" t="s">
        <v>12010</v>
      </c>
      <c r="E4325" s="64">
        <v>39.369999999999997</v>
      </c>
      <c r="F4325" s="62" t="s">
        <v>12011</v>
      </c>
    </row>
    <row r="4326" spans="1:6" ht="40.5" x14ac:dyDescent="0.25">
      <c r="A4326" s="62">
        <v>93103</v>
      </c>
      <c r="B4326" s="63" t="s">
        <v>16337</v>
      </c>
      <c r="C4326" s="62" t="s">
        <v>517</v>
      </c>
      <c r="D4326" s="62" t="s">
        <v>12010</v>
      </c>
      <c r="E4326" s="64">
        <v>9.85</v>
      </c>
      <c r="F4326" s="62" t="s">
        <v>12011</v>
      </c>
    </row>
    <row r="4327" spans="1:6" ht="40.5" x14ac:dyDescent="0.25">
      <c r="A4327" s="62">
        <v>93104</v>
      </c>
      <c r="B4327" s="63" t="s">
        <v>16338</v>
      </c>
      <c r="C4327" s="62" t="s">
        <v>517</v>
      </c>
      <c r="D4327" s="62" t="s">
        <v>12010</v>
      </c>
      <c r="E4327" s="64">
        <v>21.18</v>
      </c>
      <c r="F4327" s="62" t="s">
        <v>12011</v>
      </c>
    </row>
    <row r="4328" spans="1:6" ht="40.5" x14ac:dyDescent="0.25">
      <c r="A4328" s="62">
        <v>93105</v>
      </c>
      <c r="B4328" s="63" t="s">
        <v>16339</v>
      </c>
      <c r="C4328" s="62" t="s">
        <v>517</v>
      </c>
      <c r="D4328" s="62" t="s">
        <v>12010</v>
      </c>
      <c r="E4328" s="64">
        <v>27.57</v>
      </c>
      <c r="F4328" s="62" t="s">
        <v>12011</v>
      </c>
    </row>
    <row r="4329" spans="1:6" ht="40.5" x14ac:dyDescent="0.25">
      <c r="A4329" s="62">
        <v>93106</v>
      </c>
      <c r="B4329" s="63" t="s">
        <v>16340</v>
      </c>
      <c r="C4329" s="62" t="s">
        <v>517</v>
      </c>
      <c r="D4329" s="62" t="s">
        <v>12010</v>
      </c>
      <c r="E4329" s="64">
        <v>520.36</v>
      </c>
      <c r="F4329" s="62" t="s">
        <v>12011</v>
      </c>
    </row>
    <row r="4330" spans="1:6" ht="40.5" x14ac:dyDescent="0.25">
      <c r="A4330" s="62">
        <v>93107</v>
      </c>
      <c r="B4330" s="63" t="s">
        <v>16341</v>
      </c>
      <c r="C4330" s="62" t="s">
        <v>517</v>
      </c>
      <c r="D4330" s="62" t="s">
        <v>12010</v>
      </c>
      <c r="E4330" s="64">
        <v>17.940000000000001</v>
      </c>
      <c r="F4330" s="62" t="s">
        <v>12011</v>
      </c>
    </row>
    <row r="4331" spans="1:6" ht="40.5" x14ac:dyDescent="0.25">
      <c r="A4331" s="62">
        <v>93108</v>
      </c>
      <c r="B4331" s="63" t="s">
        <v>16342</v>
      </c>
      <c r="C4331" s="62" t="s">
        <v>517</v>
      </c>
      <c r="D4331" s="62" t="s">
        <v>12010</v>
      </c>
      <c r="E4331" s="64">
        <v>15.12</v>
      </c>
      <c r="F4331" s="62" t="s">
        <v>12011</v>
      </c>
    </row>
    <row r="4332" spans="1:6" ht="40.5" x14ac:dyDescent="0.25">
      <c r="A4332" s="62">
        <v>93109</v>
      </c>
      <c r="B4332" s="63" t="s">
        <v>16343</v>
      </c>
      <c r="C4332" s="62" t="s">
        <v>517</v>
      </c>
      <c r="D4332" s="62" t="s">
        <v>12010</v>
      </c>
      <c r="E4332" s="64">
        <v>606.08000000000004</v>
      </c>
      <c r="F4332" s="62" t="s">
        <v>12011</v>
      </c>
    </row>
    <row r="4333" spans="1:6" ht="40.5" x14ac:dyDescent="0.25">
      <c r="A4333" s="62">
        <v>93110</v>
      </c>
      <c r="B4333" s="63" t="s">
        <v>16344</v>
      </c>
      <c r="C4333" s="62" t="s">
        <v>517</v>
      </c>
      <c r="D4333" s="62" t="s">
        <v>12010</v>
      </c>
      <c r="E4333" s="64">
        <v>23.17</v>
      </c>
      <c r="F4333" s="62" t="s">
        <v>12011</v>
      </c>
    </row>
    <row r="4334" spans="1:6" ht="40.5" x14ac:dyDescent="0.25">
      <c r="A4334" s="62">
        <v>93111</v>
      </c>
      <c r="B4334" s="63" t="s">
        <v>16345</v>
      </c>
      <c r="C4334" s="62" t="s">
        <v>517</v>
      </c>
      <c r="D4334" s="62" t="s">
        <v>12010</v>
      </c>
      <c r="E4334" s="64">
        <v>28.11</v>
      </c>
      <c r="F4334" s="62" t="s">
        <v>12011</v>
      </c>
    </row>
    <row r="4335" spans="1:6" ht="40.5" x14ac:dyDescent="0.25">
      <c r="A4335" s="62">
        <v>93112</v>
      </c>
      <c r="B4335" s="63" t="s">
        <v>16346</v>
      </c>
      <c r="C4335" s="62" t="s">
        <v>517</v>
      </c>
      <c r="D4335" s="62" t="s">
        <v>12010</v>
      </c>
      <c r="E4335" s="64">
        <v>56.89</v>
      </c>
      <c r="F4335" s="62" t="s">
        <v>12011</v>
      </c>
    </row>
    <row r="4336" spans="1:6" ht="40.5" x14ac:dyDescent="0.25">
      <c r="A4336" s="62">
        <v>93113</v>
      </c>
      <c r="B4336" s="63" t="s">
        <v>16347</v>
      </c>
      <c r="C4336" s="62" t="s">
        <v>517</v>
      </c>
      <c r="D4336" s="62" t="s">
        <v>12010</v>
      </c>
      <c r="E4336" s="64">
        <v>25.8</v>
      </c>
      <c r="F4336" s="62" t="s">
        <v>12011</v>
      </c>
    </row>
    <row r="4337" spans="1:6" ht="40.5" x14ac:dyDescent="0.25">
      <c r="A4337" s="62">
        <v>93114</v>
      </c>
      <c r="B4337" s="63" t="s">
        <v>16348</v>
      </c>
      <c r="C4337" s="62" t="s">
        <v>517</v>
      </c>
      <c r="D4337" s="62" t="s">
        <v>12010</v>
      </c>
      <c r="E4337" s="64">
        <v>36.85</v>
      </c>
      <c r="F4337" s="62" t="s">
        <v>12011</v>
      </c>
    </row>
    <row r="4338" spans="1:6" ht="40.5" x14ac:dyDescent="0.25">
      <c r="A4338" s="62">
        <v>93115</v>
      </c>
      <c r="B4338" s="63" t="s">
        <v>16349</v>
      </c>
      <c r="C4338" s="62" t="s">
        <v>517</v>
      </c>
      <c r="D4338" s="62" t="s">
        <v>12010</v>
      </c>
      <c r="E4338" s="64">
        <v>97.42</v>
      </c>
      <c r="F4338" s="62" t="s">
        <v>12011</v>
      </c>
    </row>
    <row r="4339" spans="1:6" ht="40.5" x14ac:dyDescent="0.25">
      <c r="A4339" s="62">
        <v>93116</v>
      </c>
      <c r="B4339" s="63" t="s">
        <v>16350</v>
      </c>
      <c r="C4339" s="62" t="s">
        <v>517</v>
      </c>
      <c r="D4339" s="62" t="s">
        <v>12010</v>
      </c>
      <c r="E4339" s="64">
        <v>667.69</v>
      </c>
      <c r="F4339" s="62" t="s">
        <v>12011</v>
      </c>
    </row>
    <row r="4340" spans="1:6" ht="54" x14ac:dyDescent="0.25">
      <c r="A4340" s="62">
        <v>93117</v>
      </c>
      <c r="B4340" s="63" t="s">
        <v>16351</v>
      </c>
      <c r="C4340" s="62" t="s">
        <v>517</v>
      </c>
      <c r="D4340" s="62" t="s">
        <v>12010</v>
      </c>
      <c r="E4340" s="64">
        <v>66.5</v>
      </c>
      <c r="F4340" s="62" t="s">
        <v>12011</v>
      </c>
    </row>
    <row r="4341" spans="1:6" ht="54" x14ac:dyDescent="0.25">
      <c r="A4341" s="62">
        <v>93118</v>
      </c>
      <c r="B4341" s="63" t="s">
        <v>16352</v>
      </c>
      <c r="C4341" s="62" t="s">
        <v>517</v>
      </c>
      <c r="D4341" s="62" t="s">
        <v>12010</v>
      </c>
      <c r="E4341" s="64">
        <v>98.02</v>
      </c>
      <c r="F4341" s="62" t="s">
        <v>12011</v>
      </c>
    </row>
    <row r="4342" spans="1:6" ht="40.5" x14ac:dyDescent="0.25">
      <c r="A4342" s="62">
        <v>93119</v>
      </c>
      <c r="B4342" s="63" t="s">
        <v>16353</v>
      </c>
      <c r="C4342" s="62" t="s">
        <v>517</v>
      </c>
      <c r="D4342" s="62" t="s">
        <v>12010</v>
      </c>
      <c r="E4342" s="64">
        <v>19.55</v>
      </c>
      <c r="F4342" s="62" t="s">
        <v>12011</v>
      </c>
    </row>
    <row r="4343" spans="1:6" ht="40.5" x14ac:dyDescent="0.25">
      <c r="A4343" s="62">
        <v>93120</v>
      </c>
      <c r="B4343" s="63" t="s">
        <v>16354</v>
      </c>
      <c r="C4343" s="62" t="s">
        <v>517</v>
      </c>
      <c r="D4343" s="62" t="s">
        <v>12010</v>
      </c>
      <c r="E4343" s="64">
        <v>29.46</v>
      </c>
      <c r="F4343" s="62" t="s">
        <v>12011</v>
      </c>
    </row>
    <row r="4344" spans="1:6" ht="40.5" x14ac:dyDescent="0.25">
      <c r="A4344" s="62">
        <v>93121</v>
      </c>
      <c r="B4344" s="63" t="s">
        <v>16355</v>
      </c>
      <c r="C4344" s="62" t="s">
        <v>517</v>
      </c>
      <c r="D4344" s="62" t="s">
        <v>12010</v>
      </c>
      <c r="E4344" s="64">
        <v>33.42</v>
      </c>
      <c r="F4344" s="62" t="s">
        <v>12011</v>
      </c>
    </row>
    <row r="4345" spans="1:6" ht="40.5" x14ac:dyDescent="0.25">
      <c r="A4345" s="62">
        <v>93122</v>
      </c>
      <c r="B4345" s="63" t="s">
        <v>16356</v>
      </c>
      <c r="C4345" s="62" t="s">
        <v>517</v>
      </c>
      <c r="D4345" s="62" t="s">
        <v>12010</v>
      </c>
      <c r="E4345" s="64">
        <v>29.42</v>
      </c>
      <c r="F4345" s="62" t="s">
        <v>12011</v>
      </c>
    </row>
    <row r="4346" spans="1:6" ht="40.5" x14ac:dyDescent="0.25">
      <c r="A4346" s="62">
        <v>93123</v>
      </c>
      <c r="B4346" s="63" t="s">
        <v>16357</v>
      </c>
      <c r="C4346" s="62" t="s">
        <v>517</v>
      </c>
      <c r="D4346" s="62" t="s">
        <v>12010</v>
      </c>
      <c r="E4346" s="64">
        <v>66.14</v>
      </c>
      <c r="F4346" s="62" t="s">
        <v>12011</v>
      </c>
    </row>
    <row r="4347" spans="1:6" ht="40.5" x14ac:dyDescent="0.25">
      <c r="A4347" s="62">
        <v>93124</v>
      </c>
      <c r="B4347" s="63" t="s">
        <v>16358</v>
      </c>
      <c r="C4347" s="62" t="s">
        <v>517</v>
      </c>
      <c r="D4347" s="62" t="s">
        <v>12010</v>
      </c>
      <c r="E4347" s="64">
        <v>104.09</v>
      </c>
      <c r="F4347" s="62" t="s">
        <v>12011</v>
      </c>
    </row>
    <row r="4348" spans="1:6" ht="40.5" x14ac:dyDescent="0.25">
      <c r="A4348" s="62">
        <v>93125</v>
      </c>
      <c r="B4348" s="63" t="s">
        <v>16359</v>
      </c>
      <c r="C4348" s="62" t="s">
        <v>517</v>
      </c>
      <c r="D4348" s="62" t="s">
        <v>12010</v>
      </c>
      <c r="E4348" s="64">
        <v>153.18</v>
      </c>
      <c r="F4348" s="62" t="s">
        <v>12011</v>
      </c>
    </row>
    <row r="4349" spans="1:6" ht="40.5" x14ac:dyDescent="0.25">
      <c r="A4349" s="62">
        <v>93126</v>
      </c>
      <c r="B4349" s="63" t="s">
        <v>16360</v>
      </c>
      <c r="C4349" s="62" t="s">
        <v>517</v>
      </c>
      <c r="D4349" s="62" t="s">
        <v>12010</v>
      </c>
      <c r="E4349" s="64">
        <v>339.4</v>
      </c>
      <c r="F4349" s="62" t="s">
        <v>12011</v>
      </c>
    </row>
    <row r="4350" spans="1:6" ht="40.5" x14ac:dyDescent="0.25">
      <c r="A4350" s="62">
        <v>93133</v>
      </c>
      <c r="B4350" s="63" t="s">
        <v>16361</v>
      </c>
      <c r="C4350" s="62" t="s">
        <v>517</v>
      </c>
      <c r="D4350" s="62" t="s">
        <v>12010</v>
      </c>
      <c r="E4350" s="64">
        <v>21.81</v>
      </c>
      <c r="F4350" s="62" t="s">
        <v>12011</v>
      </c>
    </row>
    <row r="4351" spans="1:6" ht="54" x14ac:dyDescent="0.25">
      <c r="A4351" s="62">
        <v>94465</v>
      </c>
      <c r="B4351" s="63" t="s">
        <v>16362</v>
      </c>
      <c r="C4351" s="62" t="s">
        <v>517</v>
      </c>
      <c r="D4351" s="62" t="s">
        <v>12010</v>
      </c>
      <c r="E4351" s="64">
        <v>57.76</v>
      </c>
      <c r="F4351" s="62" t="s">
        <v>12011</v>
      </c>
    </row>
    <row r="4352" spans="1:6" ht="54" x14ac:dyDescent="0.25">
      <c r="A4352" s="62">
        <v>94466</v>
      </c>
      <c r="B4352" s="63" t="s">
        <v>16363</v>
      </c>
      <c r="C4352" s="62" t="s">
        <v>517</v>
      </c>
      <c r="D4352" s="62" t="s">
        <v>12010</v>
      </c>
      <c r="E4352" s="64">
        <v>57.79</v>
      </c>
      <c r="F4352" s="62" t="s">
        <v>12011</v>
      </c>
    </row>
    <row r="4353" spans="1:6" ht="54" x14ac:dyDescent="0.25">
      <c r="A4353" s="62">
        <v>94467</v>
      </c>
      <c r="B4353" s="63" t="s">
        <v>16364</v>
      </c>
      <c r="C4353" s="62" t="s">
        <v>517</v>
      </c>
      <c r="D4353" s="62" t="s">
        <v>12010</v>
      </c>
      <c r="E4353" s="64">
        <v>89.99</v>
      </c>
      <c r="F4353" s="62" t="s">
        <v>12011</v>
      </c>
    </row>
    <row r="4354" spans="1:6" ht="54" x14ac:dyDescent="0.25">
      <c r="A4354" s="62">
        <v>94468</v>
      </c>
      <c r="B4354" s="63" t="s">
        <v>16365</v>
      </c>
      <c r="C4354" s="62" t="s">
        <v>517</v>
      </c>
      <c r="D4354" s="62" t="s">
        <v>12010</v>
      </c>
      <c r="E4354" s="64">
        <v>78.55</v>
      </c>
      <c r="F4354" s="62" t="s">
        <v>12011</v>
      </c>
    </row>
    <row r="4355" spans="1:6" ht="54" x14ac:dyDescent="0.25">
      <c r="A4355" s="62">
        <v>94469</v>
      </c>
      <c r="B4355" s="63" t="s">
        <v>16366</v>
      </c>
      <c r="C4355" s="62" t="s">
        <v>517</v>
      </c>
      <c r="D4355" s="62" t="s">
        <v>12010</v>
      </c>
      <c r="E4355" s="64">
        <v>130.96</v>
      </c>
      <c r="F4355" s="62" t="s">
        <v>12011</v>
      </c>
    </row>
    <row r="4356" spans="1:6" ht="54" x14ac:dyDescent="0.25">
      <c r="A4356" s="62">
        <v>94470</v>
      </c>
      <c r="B4356" s="63" t="s">
        <v>16367</v>
      </c>
      <c r="C4356" s="62" t="s">
        <v>517</v>
      </c>
      <c r="D4356" s="62" t="s">
        <v>12010</v>
      </c>
      <c r="E4356" s="64">
        <v>120.78</v>
      </c>
      <c r="F4356" s="62" t="s">
        <v>12011</v>
      </c>
    </row>
    <row r="4357" spans="1:6" ht="54" x14ac:dyDescent="0.25">
      <c r="A4357" s="62">
        <v>94471</v>
      </c>
      <c r="B4357" s="63" t="s">
        <v>16368</v>
      </c>
      <c r="C4357" s="62" t="s">
        <v>517</v>
      </c>
      <c r="D4357" s="62" t="s">
        <v>12010</v>
      </c>
      <c r="E4357" s="64">
        <v>83.36</v>
      </c>
      <c r="F4357" s="62" t="s">
        <v>12011</v>
      </c>
    </row>
    <row r="4358" spans="1:6" ht="54" x14ac:dyDescent="0.25">
      <c r="A4358" s="62">
        <v>94472</v>
      </c>
      <c r="B4358" s="63" t="s">
        <v>16369</v>
      </c>
      <c r="C4358" s="62" t="s">
        <v>517</v>
      </c>
      <c r="D4358" s="62" t="s">
        <v>12010</v>
      </c>
      <c r="E4358" s="64">
        <v>85.91</v>
      </c>
      <c r="F4358" s="62" t="s">
        <v>12011</v>
      </c>
    </row>
    <row r="4359" spans="1:6" ht="54" x14ac:dyDescent="0.25">
      <c r="A4359" s="62">
        <v>94473</v>
      </c>
      <c r="B4359" s="63" t="s">
        <v>16370</v>
      </c>
      <c r="C4359" s="62" t="s">
        <v>517</v>
      </c>
      <c r="D4359" s="62" t="s">
        <v>12010</v>
      </c>
      <c r="E4359" s="64">
        <v>128.91</v>
      </c>
      <c r="F4359" s="62" t="s">
        <v>12011</v>
      </c>
    </row>
    <row r="4360" spans="1:6" ht="54" x14ac:dyDescent="0.25">
      <c r="A4360" s="62">
        <v>94474</v>
      </c>
      <c r="B4360" s="63" t="s">
        <v>16371</v>
      </c>
      <c r="C4360" s="62" t="s">
        <v>517</v>
      </c>
      <c r="D4360" s="62" t="s">
        <v>12010</v>
      </c>
      <c r="E4360" s="64">
        <v>140.11000000000001</v>
      </c>
      <c r="F4360" s="62" t="s">
        <v>12011</v>
      </c>
    </row>
    <row r="4361" spans="1:6" ht="54" x14ac:dyDescent="0.25">
      <c r="A4361" s="62">
        <v>94475</v>
      </c>
      <c r="B4361" s="63" t="s">
        <v>16372</v>
      </c>
      <c r="C4361" s="62" t="s">
        <v>517</v>
      </c>
      <c r="D4361" s="62" t="s">
        <v>12010</v>
      </c>
      <c r="E4361" s="64">
        <v>177.36</v>
      </c>
      <c r="F4361" s="62" t="s">
        <v>12011</v>
      </c>
    </row>
    <row r="4362" spans="1:6" ht="54" x14ac:dyDescent="0.25">
      <c r="A4362" s="62">
        <v>94476</v>
      </c>
      <c r="B4362" s="63" t="s">
        <v>16373</v>
      </c>
      <c r="C4362" s="62" t="s">
        <v>517</v>
      </c>
      <c r="D4362" s="62" t="s">
        <v>12010</v>
      </c>
      <c r="E4362" s="64">
        <v>198.94</v>
      </c>
      <c r="F4362" s="62" t="s">
        <v>12011</v>
      </c>
    </row>
    <row r="4363" spans="1:6" ht="54" x14ac:dyDescent="0.25">
      <c r="A4363" s="62">
        <v>94477</v>
      </c>
      <c r="B4363" s="63" t="s">
        <v>16374</v>
      </c>
      <c r="C4363" s="62" t="s">
        <v>517</v>
      </c>
      <c r="D4363" s="62" t="s">
        <v>12010</v>
      </c>
      <c r="E4363" s="64">
        <v>110.89</v>
      </c>
      <c r="F4363" s="62" t="s">
        <v>12011</v>
      </c>
    </row>
    <row r="4364" spans="1:6" ht="54" x14ac:dyDescent="0.25">
      <c r="A4364" s="62">
        <v>94478</v>
      </c>
      <c r="B4364" s="63" t="s">
        <v>16375</v>
      </c>
      <c r="C4364" s="62" t="s">
        <v>517</v>
      </c>
      <c r="D4364" s="62" t="s">
        <v>12010</v>
      </c>
      <c r="E4364" s="64">
        <v>177.27</v>
      </c>
      <c r="F4364" s="62" t="s">
        <v>12011</v>
      </c>
    </row>
    <row r="4365" spans="1:6" ht="54" x14ac:dyDescent="0.25">
      <c r="A4365" s="62">
        <v>94479</v>
      </c>
      <c r="B4365" s="63" t="s">
        <v>16376</v>
      </c>
      <c r="C4365" s="62" t="s">
        <v>517</v>
      </c>
      <c r="D4365" s="62" t="s">
        <v>12010</v>
      </c>
      <c r="E4365" s="64">
        <v>234.17</v>
      </c>
      <c r="F4365" s="62" t="s">
        <v>12011</v>
      </c>
    </row>
    <row r="4366" spans="1:6" ht="40.5" x14ac:dyDescent="0.25">
      <c r="A4366" s="62">
        <v>94606</v>
      </c>
      <c r="B4366" s="63" t="s">
        <v>16377</v>
      </c>
      <c r="C4366" s="62" t="s">
        <v>517</v>
      </c>
      <c r="D4366" s="62" t="s">
        <v>12010</v>
      </c>
      <c r="E4366" s="64">
        <v>91.11</v>
      </c>
      <c r="F4366" s="62" t="s">
        <v>12011</v>
      </c>
    </row>
    <row r="4367" spans="1:6" ht="40.5" x14ac:dyDescent="0.25">
      <c r="A4367" s="62">
        <v>94608</v>
      </c>
      <c r="B4367" s="63" t="s">
        <v>16378</v>
      </c>
      <c r="C4367" s="62" t="s">
        <v>517</v>
      </c>
      <c r="D4367" s="62" t="s">
        <v>12010</v>
      </c>
      <c r="E4367" s="64">
        <v>224.21</v>
      </c>
      <c r="F4367" s="62" t="s">
        <v>12011</v>
      </c>
    </row>
    <row r="4368" spans="1:6" ht="40.5" x14ac:dyDescent="0.25">
      <c r="A4368" s="62">
        <v>94610</v>
      </c>
      <c r="B4368" s="63" t="s">
        <v>16379</v>
      </c>
      <c r="C4368" s="62" t="s">
        <v>517</v>
      </c>
      <c r="D4368" s="62" t="s">
        <v>12010</v>
      </c>
      <c r="E4368" s="64">
        <v>333.15</v>
      </c>
      <c r="F4368" s="62" t="s">
        <v>12011</v>
      </c>
    </row>
    <row r="4369" spans="1:6" ht="40.5" x14ac:dyDescent="0.25">
      <c r="A4369" s="62">
        <v>94612</v>
      </c>
      <c r="B4369" s="63" t="s">
        <v>16380</v>
      </c>
      <c r="C4369" s="62" t="s">
        <v>517</v>
      </c>
      <c r="D4369" s="62" t="s">
        <v>12010</v>
      </c>
      <c r="E4369" s="64">
        <v>467.52</v>
      </c>
      <c r="F4369" s="62" t="s">
        <v>12011</v>
      </c>
    </row>
    <row r="4370" spans="1:6" ht="54" x14ac:dyDescent="0.25">
      <c r="A4370" s="62">
        <v>94614</v>
      </c>
      <c r="B4370" s="63" t="s">
        <v>16381</v>
      </c>
      <c r="C4370" s="62" t="s">
        <v>517</v>
      </c>
      <c r="D4370" s="62" t="s">
        <v>12010</v>
      </c>
      <c r="E4370" s="64">
        <v>154.13999999999999</v>
      </c>
      <c r="F4370" s="62" t="s">
        <v>12011</v>
      </c>
    </row>
    <row r="4371" spans="1:6" ht="54" x14ac:dyDescent="0.25">
      <c r="A4371" s="62">
        <v>94615</v>
      </c>
      <c r="B4371" s="63" t="s">
        <v>16382</v>
      </c>
      <c r="C4371" s="62" t="s">
        <v>517</v>
      </c>
      <c r="D4371" s="62" t="s">
        <v>12010</v>
      </c>
      <c r="E4371" s="64">
        <v>175.03</v>
      </c>
      <c r="F4371" s="62" t="s">
        <v>12011</v>
      </c>
    </row>
    <row r="4372" spans="1:6" ht="54" x14ac:dyDescent="0.25">
      <c r="A4372" s="62">
        <v>94616</v>
      </c>
      <c r="B4372" s="63" t="s">
        <v>16383</v>
      </c>
      <c r="C4372" s="62" t="s">
        <v>517</v>
      </c>
      <c r="D4372" s="62" t="s">
        <v>12010</v>
      </c>
      <c r="E4372" s="64">
        <v>428.75</v>
      </c>
      <c r="F4372" s="62" t="s">
        <v>12011</v>
      </c>
    </row>
    <row r="4373" spans="1:6" ht="54" x14ac:dyDescent="0.25">
      <c r="A4373" s="62">
        <v>94617</v>
      </c>
      <c r="B4373" s="63" t="s">
        <v>16384</v>
      </c>
      <c r="C4373" s="62" t="s">
        <v>517</v>
      </c>
      <c r="D4373" s="62" t="s">
        <v>12010</v>
      </c>
      <c r="E4373" s="64">
        <v>356.1</v>
      </c>
      <c r="F4373" s="62" t="s">
        <v>12011</v>
      </c>
    </row>
    <row r="4374" spans="1:6" ht="54" x14ac:dyDescent="0.25">
      <c r="A4374" s="62">
        <v>94618</v>
      </c>
      <c r="B4374" s="63" t="s">
        <v>16385</v>
      </c>
      <c r="C4374" s="62" t="s">
        <v>517</v>
      </c>
      <c r="D4374" s="62" t="s">
        <v>12010</v>
      </c>
      <c r="E4374" s="64">
        <v>421.04</v>
      </c>
      <c r="F4374" s="62" t="s">
        <v>12011</v>
      </c>
    </row>
    <row r="4375" spans="1:6" ht="54" x14ac:dyDescent="0.25">
      <c r="A4375" s="62">
        <v>94620</v>
      </c>
      <c r="B4375" s="63" t="s">
        <v>16386</v>
      </c>
      <c r="C4375" s="62" t="s">
        <v>517</v>
      </c>
      <c r="D4375" s="62" t="s">
        <v>12010</v>
      </c>
      <c r="E4375" s="64">
        <v>964.46</v>
      </c>
      <c r="F4375" s="62" t="s">
        <v>12011</v>
      </c>
    </row>
    <row r="4376" spans="1:6" ht="40.5" x14ac:dyDescent="0.25">
      <c r="A4376" s="62">
        <v>94622</v>
      </c>
      <c r="B4376" s="63" t="s">
        <v>16387</v>
      </c>
      <c r="C4376" s="62" t="s">
        <v>517</v>
      </c>
      <c r="D4376" s="62" t="s">
        <v>12010</v>
      </c>
      <c r="E4376" s="64">
        <v>225.53</v>
      </c>
      <c r="F4376" s="62" t="s">
        <v>12011</v>
      </c>
    </row>
    <row r="4377" spans="1:6" ht="40.5" x14ac:dyDescent="0.25">
      <c r="A4377" s="62">
        <v>94623</v>
      </c>
      <c r="B4377" s="63" t="s">
        <v>16388</v>
      </c>
      <c r="C4377" s="62" t="s">
        <v>517</v>
      </c>
      <c r="D4377" s="62" t="s">
        <v>12010</v>
      </c>
      <c r="E4377" s="64">
        <v>530.98</v>
      </c>
      <c r="F4377" s="62" t="s">
        <v>12011</v>
      </c>
    </row>
    <row r="4378" spans="1:6" ht="40.5" x14ac:dyDescent="0.25">
      <c r="A4378" s="62">
        <v>94624</v>
      </c>
      <c r="B4378" s="63" t="s">
        <v>16389</v>
      </c>
      <c r="C4378" s="62" t="s">
        <v>517</v>
      </c>
      <c r="D4378" s="62" t="s">
        <v>12010</v>
      </c>
      <c r="E4378" s="64">
        <v>808.19</v>
      </c>
      <c r="F4378" s="62" t="s">
        <v>12011</v>
      </c>
    </row>
    <row r="4379" spans="1:6" ht="40.5" x14ac:dyDescent="0.25">
      <c r="A4379" s="62">
        <v>94625</v>
      </c>
      <c r="B4379" s="63" t="s">
        <v>16390</v>
      </c>
      <c r="C4379" s="62" t="s">
        <v>517</v>
      </c>
      <c r="D4379" s="62" t="s">
        <v>12010</v>
      </c>
      <c r="E4379" s="65">
        <v>1682.24</v>
      </c>
      <c r="F4379" s="62" t="s">
        <v>12011</v>
      </c>
    </row>
    <row r="4380" spans="1:6" ht="54" x14ac:dyDescent="0.25">
      <c r="A4380" s="62">
        <v>94656</v>
      </c>
      <c r="B4380" s="63" t="s">
        <v>16391</v>
      </c>
      <c r="C4380" s="62" t="s">
        <v>517</v>
      </c>
      <c r="D4380" s="62" t="s">
        <v>12010</v>
      </c>
      <c r="E4380" s="64">
        <v>6.84</v>
      </c>
      <c r="F4380" s="62" t="s">
        <v>12011</v>
      </c>
    </row>
    <row r="4381" spans="1:6" ht="40.5" x14ac:dyDescent="0.25">
      <c r="A4381" s="62">
        <v>94657</v>
      </c>
      <c r="B4381" s="63" t="s">
        <v>16392</v>
      </c>
      <c r="C4381" s="62" t="s">
        <v>517</v>
      </c>
      <c r="D4381" s="62" t="s">
        <v>12010</v>
      </c>
      <c r="E4381" s="64">
        <v>6.71</v>
      </c>
      <c r="F4381" s="62" t="s">
        <v>12011</v>
      </c>
    </row>
    <row r="4382" spans="1:6" ht="54" x14ac:dyDescent="0.25">
      <c r="A4382" s="62">
        <v>94658</v>
      </c>
      <c r="B4382" s="63" t="s">
        <v>16393</v>
      </c>
      <c r="C4382" s="62" t="s">
        <v>517</v>
      </c>
      <c r="D4382" s="62" t="s">
        <v>12010</v>
      </c>
      <c r="E4382" s="64">
        <v>8.14</v>
      </c>
      <c r="F4382" s="62" t="s">
        <v>12011</v>
      </c>
    </row>
    <row r="4383" spans="1:6" ht="40.5" x14ac:dyDescent="0.25">
      <c r="A4383" s="62">
        <v>94659</v>
      </c>
      <c r="B4383" s="63" t="s">
        <v>16394</v>
      </c>
      <c r="C4383" s="62" t="s">
        <v>517</v>
      </c>
      <c r="D4383" s="62" t="s">
        <v>12010</v>
      </c>
      <c r="E4383" s="64">
        <v>8.2899999999999991</v>
      </c>
      <c r="F4383" s="62" t="s">
        <v>12011</v>
      </c>
    </row>
    <row r="4384" spans="1:6" ht="54" x14ac:dyDescent="0.25">
      <c r="A4384" s="62">
        <v>94660</v>
      </c>
      <c r="B4384" s="63" t="s">
        <v>16395</v>
      </c>
      <c r="C4384" s="62" t="s">
        <v>517</v>
      </c>
      <c r="D4384" s="62" t="s">
        <v>12010</v>
      </c>
      <c r="E4384" s="64">
        <v>13.34</v>
      </c>
      <c r="F4384" s="62" t="s">
        <v>12011</v>
      </c>
    </row>
    <row r="4385" spans="1:6" ht="40.5" x14ac:dyDescent="0.25">
      <c r="A4385" s="62">
        <v>94661</v>
      </c>
      <c r="B4385" s="63" t="s">
        <v>16396</v>
      </c>
      <c r="C4385" s="62" t="s">
        <v>517</v>
      </c>
      <c r="D4385" s="62" t="s">
        <v>12010</v>
      </c>
      <c r="E4385" s="64">
        <v>13.97</v>
      </c>
      <c r="F4385" s="62" t="s">
        <v>12011</v>
      </c>
    </row>
    <row r="4386" spans="1:6" ht="54" x14ac:dyDescent="0.25">
      <c r="A4386" s="62">
        <v>94662</v>
      </c>
      <c r="B4386" s="63" t="s">
        <v>16397</v>
      </c>
      <c r="C4386" s="62" t="s">
        <v>517</v>
      </c>
      <c r="D4386" s="62" t="s">
        <v>12010</v>
      </c>
      <c r="E4386" s="64">
        <v>14.66</v>
      </c>
      <c r="F4386" s="62" t="s">
        <v>12011</v>
      </c>
    </row>
    <row r="4387" spans="1:6" ht="40.5" x14ac:dyDescent="0.25">
      <c r="A4387" s="62">
        <v>94663</v>
      </c>
      <c r="B4387" s="63" t="s">
        <v>16398</v>
      </c>
      <c r="C4387" s="62" t="s">
        <v>517</v>
      </c>
      <c r="D4387" s="62" t="s">
        <v>12010</v>
      </c>
      <c r="E4387" s="64">
        <v>14.91</v>
      </c>
      <c r="F4387" s="62" t="s">
        <v>12011</v>
      </c>
    </row>
    <row r="4388" spans="1:6" ht="54" x14ac:dyDescent="0.25">
      <c r="A4388" s="62">
        <v>94664</v>
      </c>
      <c r="B4388" s="63" t="s">
        <v>16399</v>
      </c>
      <c r="C4388" s="62" t="s">
        <v>517</v>
      </c>
      <c r="D4388" s="62" t="s">
        <v>12010</v>
      </c>
      <c r="E4388" s="64">
        <v>31.97</v>
      </c>
      <c r="F4388" s="62" t="s">
        <v>12011</v>
      </c>
    </row>
    <row r="4389" spans="1:6" ht="40.5" x14ac:dyDescent="0.25">
      <c r="A4389" s="62">
        <v>94665</v>
      </c>
      <c r="B4389" s="63" t="s">
        <v>16400</v>
      </c>
      <c r="C4389" s="62" t="s">
        <v>517</v>
      </c>
      <c r="D4389" s="62" t="s">
        <v>12010</v>
      </c>
      <c r="E4389" s="64">
        <v>31.95</v>
      </c>
      <c r="F4389" s="62" t="s">
        <v>12011</v>
      </c>
    </row>
    <row r="4390" spans="1:6" ht="54" x14ac:dyDescent="0.25">
      <c r="A4390" s="62">
        <v>94666</v>
      </c>
      <c r="B4390" s="63" t="s">
        <v>16401</v>
      </c>
      <c r="C4390" s="62" t="s">
        <v>517</v>
      </c>
      <c r="D4390" s="62" t="s">
        <v>12010</v>
      </c>
      <c r="E4390" s="64">
        <v>39.53</v>
      </c>
      <c r="F4390" s="62" t="s">
        <v>12011</v>
      </c>
    </row>
    <row r="4391" spans="1:6" ht="40.5" x14ac:dyDescent="0.25">
      <c r="A4391" s="62">
        <v>94667</v>
      </c>
      <c r="B4391" s="63" t="s">
        <v>16402</v>
      </c>
      <c r="C4391" s="62" t="s">
        <v>517</v>
      </c>
      <c r="D4391" s="62" t="s">
        <v>12010</v>
      </c>
      <c r="E4391" s="64">
        <v>44.24</v>
      </c>
      <c r="F4391" s="62" t="s">
        <v>12011</v>
      </c>
    </row>
    <row r="4392" spans="1:6" ht="54" x14ac:dyDescent="0.25">
      <c r="A4392" s="62">
        <v>94668</v>
      </c>
      <c r="B4392" s="63" t="s">
        <v>16403</v>
      </c>
      <c r="C4392" s="62" t="s">
        <v>517</v>
      </c>
      <c r="D4392" s="62" t="s">
        <v>12010</v>
      </c>
      <c r="E4392" s="64">
        <v>67.27</v>
      </c>
      <c r="F4392" s="62" t="s">
        <v>12011</v>
      </c>
    </row>
    <row r="4393" spans="1:6" ht="40.5" x14ac:dyDescent="0.25">
      <c r="A4393" s="62">
        <v>94669</v>
      </c>
      <c r="B4393" s="63" t="s">
        <v>16404</v>
      </c>
      <c r="C4393" s="62" t="s">
        <v>517</v>
      </c>
      <c r="D4393" s="62" t="s">
        <v>12010</v>
      </c>
      <c r="E4393" s="64">
        <v>93.69</v>
      </c>
      <c r="F4393" s="62" t="s">
        <v>12011</v>
      </c>
    </row>
    <row r="4394" spans="1:6" ht="54" x14ac:dyDescent="0.25">
      <c r="A4394" s="62">
        <v>94670</v>
      </c>
      <c r="B4394" s="63" t="s">
        <v>16405</v>
      </c>
      <c r="C4394" s="62" t="s">
        <v>517</v>
      </c>
      <c r="D4394" s="62" t="s">
        <v>12010</v>
      </c>
      <c r="E4394" s="64">
        <v>90.79</v>
      </c>
      <c r="F4394" s="62" t="s">
        <v>12011</v>
      </c>
    </row>
    <row r="4395" spans="1:6" ht="40.5" x14ac:dyDescent="0.25">
      <c r="A4395" s="62">
        <v>94671</v>
      </c>
      <c r="B4395" s="63" t="s">
        <v>16406</v>
      </c>
      <c r="C4395" s="62" t="s">
        <v>517</v>
      </c>
      <c r="D4395" s="62" t="s">
        <v>12010</v>
      </c>
      <c r="E4395" s="64">
        <v>134.84</v>
      </c>
      <c r="F4395" s="62" t="s">
        <v>12011</v>
      </c>
    </row>
    <row r="4396" spans="1:6" ht="54" x14ac:dyDescent="0.25">
      <c r="A4396" s="62">
        <v>94672</v>
      </c>
      <c r="B4396" s="63" t="s">
        <v>16407</v>
      </c>
      <c r="C4396" s="62" t="s">
        <v>517</v>
      </c>
      <c r="D4396" s="62" t="s">
        <v>12010</v>
      </c>
      <c r="E4396" s="64">
        <v>12.36</v>
      </c>
      <c r="F4396" s="62" t="s">
        <v>12011</v>
      </c>
    </row>
    <row r="4397" spans="1:6" ht="40.5" x14ac:dyDescent="0.25">
      <c r="A4397" s="62">
        <v>94673</v>
      </c>
      <c r="B4397" s="63" t="s">
        <v>16408</v>
      </c>
      <c r="C4397" s="62" t="s">
        <v>517</v>
      </c>
      <c r="D4397" s="62" t="s">
        <v>12010</v>
      </c>
      <c r="E4397" s="64">
        <v>12</v>
      </c>
      <c r="F4397" s="62" t="s">
        <v>12011</v>
      </c>
    </row>
    <row r="4398" spans="1:6" ht="40.5" x14ac:dyDescent="0.25">
      <c r="A4398" s="62">
        <v>94674</v>
      </c>
      <c r="B4398" s="63" t="s">
        <v>16409</v>
      </c>
      <c r="C4398" s="62" t="s">
        <v>517</v>
      </c>
      <c r="D4398" s="62" t="s">
        <v>12010</v>
      </c>
      <c r="E4398" s="64">
        <v>10.77</v>
      </c>
      <c r="F4398" s="62" t="s">
        <v>12011</v>
      </c>
    </row>
    <row r="4399" spans="1:6" ht="40.5" x14ac:dyDescent="0.25">
      <c r="A4399" s="62">
        <v>94675</v>
      </c>
      <c r="B4399" s="63" t="s">
        <v>16410</v>
      </c>
      <c r="C4399" s="62" t="s">
        <v>517</v>
      </c>
      <c r="D4399" s="62" t="s">
        <v>12010</v>
      </c>
      <c r="E4399" s="64">
        <v>17.43</v>
      </c>
      <c r="F4399" s="62" t="s">
        <v>12011</v>
      </c>
    </row>
    <row r="4400" spans="1:6" ht="40.5" x14ac:dyDescent="0.25">
      <c r="A4400" s="62">
        <v>94676</v>
      </c>
      <c r="B4400" s="63" t="s">
        <v>16411</v>
      </c>
      <c r="C4400" s="62" t="s">
        <v>517</v>
      </c>
      <c r="D4400" s="62" t="s">
        <v>12010</v>
      </c>
      <c r="E4400" s="64">
        <v>18.73</v>
      </c>
      <c r="F4400" s="62" t="s">
        <v>12011</v>
      </c>
    </row>
    <row r="4401" spans="1:6" ht="40.5" x14ac:dyDescent="0.25">
      <c r="A4401" s="62">
        <v>94677</v>
      </c>
      <c r="B4401" s="63" t="s">
        <v>16412</v>
      </c>
      <c r="C4401" s="62" t="s">
        <v>517</v>
      </c>
      <c r="D4401" s="62" t="s">
        <v>12010</v>
      </c>
      <c r="E4401" s="64">
        <v>28.75</v>
      </c>
      <c r="F4401" s="62" t="s">
        <v>12011</v>
      </c>
    </row>
    <row r="4402" spans="1:6" ht="40.5" x14ac:dyDescent="0.25">
      <c r="A4402" s="62">
        <v>94678</v>
      </c>
      <c r="B4402" s="63" t="s">
        <v>16413</v>
      </c>
      <c r="C4402" s="62" t="s">
        <v>517</v>
      </c>
      <c r="D4402" s="62" t="s">
        <v>12010</v>
      </c>
      <c r="E4402" s="64">
        <v>19.32</v>
      </c>
      <c r="F4402" s="62" t="s">
        <v>12011</v>
      </c>
    </row>
    <row r="4403" spans="1:6" ht="40.5" x14ac:dyDescent="0.25">
      <c r="A4403" s="62">
        <v>94679</v>
      </c>
      <c r="B4403" s="63" t="s">
        <v>16414</v>
      </c>
      <c r="C4403" s="62" t="s">
        <v>517</v>
      </c>
      <c r="D4403" s="62" t="s">
        <v>12010</v>
      </c>
      <c r="E4403" s="64">
        <v>32.520000000000003</v>
      </c>
      <c r="F4403" s="62" t="s">
        <v>12011</v>
      </c>
    </row>
    <row r="4404" spans="1:6" ht="40.5" x14ac:dyDescent="0.25">
      <c r="A4404" s="62">
        <v>94680</v>
      </c>
      <c r="B4404" s="63" t="s">
        <v>16415</v>
      </c>
      <c r="C4404" s="62" t="s">
        <v>517</v>
      </c>
      <c r="D4404" s="62" t="s">
        <v>12010</v>
      </c>
      <c r="E4404" s="64">
        <v>53.98</v>
      </c>
      <c r="F4404" s="62" t="s">
        <v>12011</v>
      </c>
    </row>
    <row r="4405" spans="1:6" ht="40.5" x14ac:dyDescent="0.25">
      <c r="A4405" s="62">
        <v>94681</v>
      </c>
      <c r="B4405" s="63" t="s">
        <v>16416</v>
      </c>
      <c r="C4405" s="62" t="s">
        <v>517</v>
      </c>
      <c r="D4405" s="62" t="s">
        <v>12010</v>
      </c>
      <c r="E4405" s="64">
        <v>72.05</v>
      </c>
      <c r="F4405" s="62" t="s">
        <v>12011</v>
      </c>
    </row>
    <row r="4406" spans="1:6" ht="40.5" x14ac:dyDescent="0.25">
      <c r="A4406" s="62">
        <v>94682</v>
      </c>
      <c r="B4406" s="63" t="s">
        <v>16417</v>
      </c>
      <c r="C4406" s="62" t="s">
        <v>517</v>
      </c>
      <c r="D4406" s="62" t="s">
        <v>12010</v>
      </c>
      <c r="E4406" s="64">
        <v>147</v>
      </c>
      <c r="F4406" s="62" t="s">
        <v>12011</v>
      </c>
    </row>
    <row r="4407" spans="1:6" ht="40.5" x14ac:dyDescent="0.25">
      <c r="A4407" s="62">
        <v>94683</v>
      </c>
      <c r="B4407" s="63" t="s">
        <v>16418</v>
      </c>
      <c r="C4407" s="62" t="s">
        <v>517</v>
      </c>
      <c r="D4407" s="62" t="s">
        <v>12010</v>
      </c>
      <c r="E4407" s="64">
        <v>93.92</v>
      </c>
      <c r="F4407" s="62" t="s">
        <v>12011</v>
      </c>
    </row>
    <row r="4408" spans="1:6" ht="40.5" x14ac:dyDescent="0.25">
      <c r="A4408" s="62">
        <v>94684</v>
      </c>
      <c r="B4408" s="63" t="s">
        <v>16419</v>
      </c>
      <c r="C4408" s="62" t="s">
        <v>517</v>
      </c>
      <c r="D4408" s="62" t="s">
        <v>12010</v>
      </c>
      <c r="E4408" s="64">
        <v>186.22</v>
      </c>
      <c r="F4408" s="62" t="s">
        <v>12011</v>
      </c>
    </row>
    <row r="4409" spans="1:6" ht="40.5" x14ac:dyDescent="0.25">
      <c r="A4409" s="62">
        <v>94685</v>
      </c>
      <c r="B4409" s="63" t="s">
        <v>16420</v>
      </c>
      <c r="C4409" s="62" t="s">
        <v>517</v>
      </c>
      <c r="D4409" s="62" t="s">
        <v>12010</v>
      </c>
      <c r="E4409" s="64">
        <v>142.04</v>
      </c>
      <c r="F4409" s="62" t="s">
        <v>12011</v>
      </c>
    </row>
    <row r="4410" spans="1:6" ht="40.5" x14ac:dyDescent="0.25">
      <c r="A4410" s="62">
        <v>94686</v>
      </c>
      <c r="B4410" s="63" t="s">
        <v>16421</v>
      </c>
      <c r="C4410" s="62" t="s">
        <v>517</v>
      </c>
      <c r="D4410" s="62" t="s">
        <v>12010</v>
      </c>
      <c r="E4410" s="64">
        <v>352.77</v>
      </c>
      <c r="F4410" s="62" t="s">
        <v>12011</v>
      </c>
    </row>
    <row r="4411" spans="1:6" ht="40.5" x14ac:dyDescent="0.25">
      <c r="A4411" s="62">
        <v>94687</v>
      </c>
      <c r="B4411" s="63" t="s">
        <v>16422</v>
      </c>
      <c r="C4411" s="62" t="s">
        <v>517</v>
      </c>
      <c r="D4411" s="62" t="s">
        <v>12010</v>
      </c>
      <c r="E4411" s="64">
        <v>286.18</v>
      </c>
      <c r="F4411" s="62" t="s">
        <v>12011</v>
      </c>
    </row>
    <row r="4412" spans="1:6" ht="40.5" x14ac:dyDescent="0.25">
      <c r="A4412" s="62">
        <v>94688</v>
      </c>
      <c r="B4412" s="63" t="s">
        <v>16423</v>
      </c>
      <c r="C4412" s="62" t="s">
        <v>517</v>
      </c>
      <c r="D4412" s="62" t="s">
        <v>12010</v>
      </c>
      <c r="E4412" s="64">
        <v>12.19</v>
      </c>
      <c r="F4412" s="62" t="s">
        <v>12011</v>
      </c>
    </row>
    <row r="4413" spans="1:6" ht="54" x14ac:dyDescent="0.25">
      <c r="A4413" s="62">
        <v>94689</v>
      </c>
      <c r="B4413" s="63" t="s">
        <v>16424</v>
      </c>
      <c r="C4413" s="62" t="s">
        <v>517</v>
      </c>
      <c r="D4413" s="62" t="s">
        <v>12010</v>
      </c>
      <c r="E4413" s="64">
        <v>16.98</v>
      </c>
      <c r="F4413" s="62" t="s">
        <v>12011</v>
      </c>
    </row>
    <row r="4414" spans="1:6" ht="40.5" x14ac:dyDescent="0.25">
      <c r="A4414" s="62">
        <v>94690</v>
      </c>
      <c r="B4414" s="63" t="s">
        <v>16425</v>
      </c>
      <c r="C4414" s="62" t="s">
        <v>517</v>
      </c>
      <c r="D4414" s="62" t="s">
        <v>12010</v>
      </c>
      <c r="E4414" s="64">
        <v>16.2</v>
      </c>
      <c r="F4414" s="62" t="s">
        <v>12011</v>
      </c>
    </row>
    <row r="4415" spans="1:6" ht="54" x14ac:dyDescent="0.25">
      <c r="A4415" s="62">
        <v>94691</v>
      </c>
      <c r="B4415" s="63" t="s">
        <v>16426</v>
      </c>
      <c r="C4415" s="62" t="s">
        <v>517</v>
      </c>
      <c r="D4415" s="62" t="s">
        <v>12010</v>
      </c>
      <c r="E4415" s="64">
        <v>18.97</v>
      </c>
      <c r="F4415" s="62" t="s">
        <v>12011</v>
      </c>
    </row>
    <row r="4416" spans="1:6" ht="40.5" x14ac:dyDescent="0.25">
      <c r="A4416" s="62">
        <v>94692</v>
      </c>
      <c r="B4416" s="63" t="s">
        <v>16427</v>
      </c>
      <c r="C4416" s="62" t="s">
        <v>517</v>
      </c>
      <c r="D4416" s="62" t="s">
        <v>12010</v>
      </c>
      <c r="E4416" s="64">
        <v>28.34</v>
      </c>
      <c r="F4416" s="62" t="s">
        <v>12011</v>
      </c>
    </row>
    <row r="4417" spans="1:6" ht="40.5" x14ac:dyDescent="0.25">
      <c r="A4417" s="62">
        <v>94693</v>
      </c>
      <c r="B4417" s="63" t="s">
        <v>16428</v>
      </c>
      <c r="C4417" s="62" t="s">
        <v>517</v>
      </c>
      <c r="D4417" s="62" t="s">
        <v>12010</v>
      </c>
      <c r="E4417" s="64">
        <v>29.74</v>
      </c>
      <c r="F4417" s="62" t="s">
        <v>12011</v>
      </c>
    </row>
    <row r="4418" spans="1:6" ht="40.5" x14ac:dyDescent="0.25">
      <c r="A4418" s="62">
        <v>94694</v>
      </c>
      <c r="B4418" s="63" t="s">
        <v>16429</v>
      </c>
      <c r="C4418" s="62" t="s">
        <v>517</v>
      </c>
      <c r="D4418" s="62" t="s">
        <v>12010</v>
      </c>
      <c r="E4418" s="64">
        <v>29.82</v>
      </c>
      <c r="F4418" s="62" t="s">
        <v>12011</v>
      </c>
    </row>
    <row r="4419" spans="1:6" ht="40.5" x14ac:dyDescent="0.25">
      <c r="A4419" s="62">
        <v>94695</v>
      </c>
      <c r="B4419" s="63" t="s">
        <v>16430</v>
      </c>
      <c r="C4419" s="62" t="s">
        <v>517</v>
      </c>
      <c r="D4419" s="62" t="s">
        <v>12010</v>
      </c>
      <c r="E4419" s="64">
        <v>40.61</v>
      </c>
      <c r="F4419" s="62" t="s">
        <v>12011</v>
      </c>
    </row>
    <row r="4420" spans="1:6" ht="40.5" x14ac:dyDescent="0.25">
      <c r="A4420" s="62">
        <v>94696</v>
      </c>
      <c r="B4420" s="63" t="s">
        <v>16431</v>
      </c>
      <c r="C4420" s="62" t="s">
        <v>517</v>
      </c>
      <c r="D4420" s="62" t="s">
        <v>12010</v>
      </c>
      <c r="E4420" s="64">
        <v>69.72</v>
      </c>
      <c r="F4420" s="62" t="s">
        <v>12011</v>
      </c>
    </row>
    <row r="4421" spans="1:6" ht="40.5" x14ac:dyDescent="0.25">
      <c r="A4421" s="62">
        <v>94697</v>
      </c>
      <c r="B4421" s="63" t="s">
        <v>16432</v>
      </c>
      <c r="C4421" s="62" t="s">
        <v>517</v>
      </c>
      <c r="D4421" s="62" t="s">
        <v>12010</v>
      </c>
      <c r="E4421" s="64">
        <v>111.49</v>
      </c>
      <c r="F4421" s="62" t="s">
        <v>12011</v>
      </c>
    </row>
    <row r="4422" spans="1:6" ht="40.5" x14ac:dyDescent="0.25">
      <c r="A4422" s="62">
        <v>94698</v>
      </c>
      <c r="B4422" s="63" t="s">
        <v>16433</v>
      </c>
      <c r="C4422" s="62" t="s">
        <v>517</v>
      </c>
      <c r="D4422" s="62" t="s">
        <v>12010</v>
      </c>
      <c r="E4422" s="64">
        <v>96.81</v>
      </c>
      <c r="F4422" s="62" t="s">
        <v>12011</v>
      </c>
    </row>
    <row r="4423" spans="1:6" ht="40.5" x14ac:dyDescent="0.25">
      <c r="A4423" s="62">
        <v>94699</v>
      </c>
      <c r="B4423" s="63" t="s">
        <v>16434</v>
      </c>
      <c r="C4423" s="62" t="s">
        <v>517</v>
      </c>
      <c r="D4423" s="62" t="s">
        <v>12010</v>
      </c>
      <c r="E4423" s="64">
        <v>186.94</v>
      </c>
      <c r="F4423" s="62" t="s">
        <v>12011</v>
      </c>
    </row>
    <row r="4424" spans="1:6" ht="40.5" x14ac:dyDescent="0.25">
      <c r="A4424" s="62">
        <v>94700</v>
      </c>
      <c r="B4424" s="63" t="s">
        <v>16435</v>
      </c>
      <c r="C4424" s="62" t="s">
        <v>517</v>
      </c>
      <c r="D4424" s="62" t="s">
        <v>12010</v>
      </c>
      <c r="E4424" s="64">
        <v>156.88</v>
      </c>
      <c r="F4424" s="62" t="s">
        <v>12011</v>
      </c>
    </row>
    <row r="4425" spans="1:6" ht="40.5" x14ac:dyDescent="0.25">
      <c r="A4425" s="62">
        <v>94701</v>
      </c>
      <c r="B4425" s="63" t="s">
        <v>16436</v>
      </c>
      <c r="C4425" s="62" t="s">
        <v>517</v>
      </c>
      <c r="D4425" s="62" t="s">
        <v>12010</v>
      </c>
      <c r="E4425" s="64">
        <v>282.27999999999997</v>
      </c>
      <c r="F4425" s="62" t="s">
        <v>12011</v>
      </c>
    </row>
    <row r="4426" spans="1:6" ht="54" x14ac:dyDescent="0.25">
      <c r="A4426" s="62">
        <v>94702</v>
      </c>
      <c r="B4426" s="63" t="s">
        <v>16437</v>
      </c>
      <c r="C4426" s="62" t="s">
        <v>517</v>
      </c>
      <c r="D4426" s="62" t="s">
        <v>12010</v>
      </c>
      <c r="E4426" s="64">
        <v>266.89999999999998</v>
      </c>
      <c r="F4426" s="62" t="s">
        <v>12011</v>
      </c>
    </row>
    <row r="4427" spans="1:6" ht="54" x14ac:dyDescent="0.25">
      <c r="A4427" s="62">
        <v>94703</v>
      </c>
      <c r="B4427" s="63" t="s">
        <v>16438</v>
      </c>
      <c r="C4427" s="62" t="s">
        <v>517</v>
      </c>
      <c r="D4427" s="62" t="s">
        <v>12010</v>
      </c>
      <c r="E4427" s="64">
        <v>24.23</v>
      </c>
      <c r="F4427" s="62" t="s">
        <v>12011</v>
      </c>
    </row>
    <row r="4428" spans="1:6" ht="54" x14ac:dyDescent="0.25">
      <c r="A4428" s="62">
        <v>94704</v>
      </c>
      <c r="B4428" s="63" t="s">
        <v>16439</v>
      </c>
      <c r="C4428" s="62" t="s">
        <v>517</v>
      </c>
      <c r="D4428" s="62" t="s">
        <v>12010</v>
      </c>
      <c r="E4428" s="64">
        <v>28.84</v>
      </c>
      <c r="F4428" s="62" t="s">
        <v>12011</v>
      </c>
    </row>
    <row r="4429" spans="1:6" ht="54" x14ac:dyDescent="0.25">
      <c r="A4429" s="62">
        <v>94705</v>
      </c>
      <c r="B4429" s="63" t="s">
        <v>16440</v>
      </c>
      <c r="C4429" s="62" t="s">
        <v>517</v>
      </c>
      <c r="D4429" s="62" t="s">
        <v>12010</v>
      </c>
      <c r="E4429" s="64">
        <v>35.83</v>
      </c>
      <c r="F4429" s="62" t="s">
        <v>12011</v>
      </c>
    </row>
    <row r="4430" spans="1:6" ht="54" x14ac:dyDescent="0.25">
      <c r="A4430" s="62">
        <v>94706</v>
      </c>
      <c r="B4430" s="63" t="s">
        <v>16441</v>
      </c>
      <c r="C4430" s="62" t="s">
        <v>517</v>
      </c>
      <c r="D4430" s="62" t="s">
        <v>12010</v>
      </c>
      <c r="E4430" s="64">
        <v>49.48</v>
      </c>
      <c r="F4430" s="62" t="s">
        <v>12011</v>
      </c>
    </row>
    <row r="4431" spans="1:6" ht="54" x14ac:dyDescent="0.25">
      <c r="A4431" s="62">
        <v>94707</v>
      </c>
      <c r="B4431" s="63" t="s">
        <v>16442</v>
      </c>
      <c r="C4431" s="62" t="s">
        <v>517</v>
      </c>
      <c r="D4431" s="62" t="s">
        <v>12010</v>
      </c>
      <c r="E4431" s="64">
        <v>62.44</v>
      </c>
      <c r="F4431" s="62" t="s">
        <v>12011</v>
      </c>
    </row>
    <row r="4432" spans="1:6" ht="54" x14ac:dyDescent="0.25">
      <c r="A4432" s="62">
        <v>94708</v>
      </c>
      <c r="B4432" s="63" t="s">
        <v>16443</v>
      </c>
      <c r="C4432" s="62" t="s">
        <v>517</v>
      </c>
      <c r="D4432" s="62" t="s">
        <v>12010</v>
      </c>
      <c r="E4432" s="64">
        <v>31.18</v>
      </c>
      <c r="F4432" s="62" t="s">
        <v>12011</v>
      </c>
    </row>
    <row r="4433" spans="1:6" ht="54" x14ac:dyDescent="0.25">
      <c r="A4433" s="62">
        <v>94709</v>
      </c>
      <c r="B4433" s="63" t="s">
        <v>16444</v>
      </c>
      <c r="C4433" s="62" t="s">
        <v>517</v>
      </c>
      <c r="D4433" s="62" t="s">
        <v>12010</v>
      </c>
      <c r="E4433" s="64">
        <v>40.380000000000003</v>
      </c>
      <c r="F4433" s="62" t="s">
        <v>12011</v>
      </c>
    </row>
    <row r="4434" spans="1:6" ht="54" x14ac:dyDescent="0.25">
      <c r="A4434" s="62">
        <v>94710</v>
      </c>
      <c r="B4434" s="63" t="s">
        <v>16445</v>
      </c>
      <c r="C4434" s="62" t="s">
        <v>517</v>
      </c>
      <c r="D4434" s="62" t="s">
        <v>12010</v>
      </c>
      <c r="E4434" s="64">
        <v>63.21</v>
      </c>
      <c r="F4434" s="62" t="s">
        <v>12011</v>
      </c>
    </row>
    <row r="4435" spans="1:6" ht="54" x14ac:dyDescent="0.25">
      <c r="A4435" s="62">
        <v>94711</v>
      </c>
      <c r="B4435" s="63" t="s">
        <v>16446</v>
      </c>
      <c r="C4435" s="62" t="s">
        <v>517</v>
      </c>
      <c r="D4435" s="62" t="s">
        <v>12010</v>
      </c>
      <c r="E4435" s="64">
        <v>72.97</v>
      </c>
      <c r="F4435" s="62" t="s">
        <v>12011</v>
      </c>
    </row>
    <row r="4436" spans="1:6" ht="54" x14ac:dyDescent="0.25">
      <c r="A4436" s="62">
        <v>94712</v>
      </c>
      <c r="B4436" s="63" t="s">
        <v>16447</v>
      </c>
      <c r="C4436" s="62" t="s">
        <v>517</v>
      </c>
      <c r="D4436" s="62" t="s">
        <v>12010</v>
      </c>
      <c r="E4436" s="64">
        <v>99.19</v>
      </c>
      <c r="F4436" s="62" t="s">
        <v>12011</v>
      </c>
    </row>
    <row r="4437" spans="1:6" ht="54" x14ac:dyDescent="0.25">
      <c r="A4437" s="62">
        <v>94713</v>
      </c>
      <c r="B4437" s="63" t="s">
        <v>16448</v>
      </c>
      <c r="C4437" s="62" t="s">
        <v>517</v>
      </c>
      <c r="D4437" s="62" t="s">
        <v>12010</v>
      </c>
      <c r="E4437" s="64">
        <v>265.51</v>
      </c>
      <c r="F4437" s="62" t="s">
        <v>12011</v>
      </c>
    </row>
    <row r="4438" spans="1:6" ht="54" x14ac:dyDescent="0.25">
      <c r="A4438" s="62">
        <v>94714</v>
      </c>
      <c r="B4438" s="63" t="s">
        <v>16449</v>
      </c>
      <c r="C4438" s="62" t="s">
        <v>517</v>
      </c>
      <c r="D4438" s="62" t="s">
        <v>12010</v>
      </c>
      <c r="E4438" s="64">
        <v>361.42</v>
      </c>
      <c r="F4438" s="62" t="s">
        <v>12011</v>
      </c>
    </row>
    <row r="4439" spans="1:6" ht="54" x14ac:dyDescent="0.25">
      <c r="A4439" s="62">
        <v>94715</v>
      </c>
      <c r="B4439" s="63" t="s">
        <v>16450</v>
      </c>
      <c r="C4439" s="62" t="s">
        <v>517</v>
      </c>
      <c r="D4439" s="62" t="s">
        <v>12010</v>
      </c>
      <c r="E4439" s="64">
        <v>500.5</v>
      </c>
      <c r="F4439" s="62" t="s">
        <v>12011</v>
      </c>
    </row>
    <row r="4440" spans="1:6" ht="40.5" x14ac:dyDescent="0.25">
      <c r="A4440" s="62">
        <v>94724</v>
      </c>
      <c r="B4440" s="63" t="s">
        <v>16451</v>
      </c>
      <c r="C4440" s="62" t="s">
        <v>517</v>
      </c>
      <c r="D4440" s="62" t="s">
        <v>12010</v>
      </c>
      <c r="E4440" s="64">
        <v>23.92</v>
      </c>
      <c r="F4440" s="62" t="s">
        <v>12011</v>
      </c>
    </row>
    <row r="4441" spans="1:6" ht="40.5" x14ac:dyDescent="0.25">
      <c r="A4441" s="62">
        <v>94725</v>
      </c>
      <c r="B4441" s="63" t="s">
        <v>16452</v>
      </c>
      <c r="C4441" s="62" t="s">
        <v>517</v>
      </c>
      <c r="D4441" s="62" t="s">
        <v>12010</v>
      </c>
      <c r="E4441" s="64">
        <v>6.62</v>
      </c>
      <c r="F4441" s="62" t="s">
        <v>12011</v>
      </c>
    </row>
    <row r="4442" spans="1:6" ht="40.5" x14ac:dyDescent="0.25">
      <c r="A4442" s="62">
        <v>94726</v>
      </c>
      <c r="B4442" s="63" t="s">
        <v>16453</v>
      </c>
      <c r="C4442" s="62" t="s">
        <v>517</v>
      </c>
      <c r="D4442" s="62" t="s">
        <v>12010</v>
      </c>
      <c r="E4442" s="64">
        <v>36.29</v>
      </c>
      <c r="F4442" s="62" t="s">
        <v>12011</v>
      </c>
    </row>
    <row r="4443" spans="1:6" ht="40.5" x14ac:dyDescent="0.25">
      <c r="A4443" s="62">
        <v>94727</v>
      </c>
      <c r="B4443" s="63" t="s">
        <v>16454</v>
      </c>
      <c r="C4443" s="62" t="s">
        <v>517</v>
      </c>
      <c r="D4443" s="62" t="s">
        <v>12010</v>
      </c>
      <c r="E4443" s="64">
        <v>8.91</v>
      </c>
      <c r="F4443" s="62" t="s">
        <v>12011</v>
      </c>
    </row>
    <row r="4444" spans="1:6" ht="40.5" x14ac:dyDescent="0.25">
      <c r="A4444" s="62">
        <v>94728</v>
      </c>
      <c r="B4444" s="63" t="s">
        <v>16455</v>
      </c>
      <c r="C4444" s="62" t="s">
        <v>517</v>
      </c>
      <c r="D4444" s="62" t="s">
        <v>12010</v>
      </c>
      <c r="E4444" s="64">
        <v>134.4</v>
      </c>
      <c r="F4444" s="62" t="s">
        <v>12011</v>
      </c>
    </row>
    <row r="4445" spans="1:6" ht="40.5" x14ac:dyDescent="0.25">
      <c r="A4445" s="62">
        <v>94729</v>
      </c>
      <c r="B4445" s="63" t="s">
        <v>16456</v>
      </c>
      <c r="C4445" s="62" t="s">
        <v>517</v>
      </c>
      <c r="D4445" s="62" t="s">
        <v>12010</v>
      </c>
      <c r="E4445" s="64">
        <v>15.21</v>
      </c>
      <c r="F4445" s="62" t="s">
        <v>12011</v>
      </c>
    </row>
    <row r="4446" spans="1:6" ht="40.5" x14ac:dyDescent="0.25">
      <c r="A4446" s="62">
        <v>94730</v>
      </c>
      <c r="B4446" s="63" t="s">
        <v>16457</v>
      </c>
      <c r="C4446" s="62" t="s">
        <v>517</v>
      </c>
      <c r="D4446" s="62" t="s">
        <v>12010</v>
      </c>
      <c r="E4446" s="64">
        <v>162.93</v>
      </c>
      <c r="F4446" s="62" t="s">
        <v>12011</v>
      </c>
    </row>
    <row r="4447" spans="1:6" ht="40.5" x14ac:dyDescent="0.25">
      <c r="A4447" s="62">
        <v>94731</v>
      </c>
      <c r="B4447" s="63" t="s">
        <v>16458</v>
      </c>
      <c r="C4447" s="62" t="s">
        <v>517</v>
      </c>
      <c r="D4447" s="62" t="s">
        <v>12010</v>
      </c>
      <c r="E4447" s="64">
        <v>18.68</v>
      </c>
      <c r="F4447" s="62" t="s">
        <v>12011</v>
      </c>
    </row>
    <row r="4448" spans="1:6" ht="40.5" x14ac:dyDescent="0.25">
      <c r="A4448" s="62">
        <v>94733</v>
      </c>
      <c r="B4448" s="63" t="s">
        <v>16459</v>
      </c>
      <c r="C4448" s="62" t="s">
        <v>517</v>
      </c>
      <c r="D4448" s="62" t="s">
        <v>12010</v>
      </c>
      <c r="E4448" s="64">
        <v>35.9</v>
      </c>
      <c r="F4448" s="62" t="s">
        <v>12011</v>
      </c>
    </row>
    <row r="4449" spans="1:6" ht="40.5" x14ac:dyDescent="0.25">
      <c r="A4449" s="62">
        <v>94737</v>
      </c>
      <c r="B4449" s="63" t="s">
        <v>16460</v>
      </c>
      <c r="C4449" s="62" t="s">
        <v>517</v>
      </c>
      <c r="D4449" s="62" t="s">
        <v>12010</v>
      </c>
      <c r="E4449" s="64">
        <v>144.27000000000001</v>
      </c>
      <c r="F4449" s="62" t="s">
        <v>12011</v>
      </c>
    </row>
    <row r="4450" spans="1:6" ht="40.5" x14ac:dyDescent="0.25">
      <c r="A4450" s="62">
        <v>94740</v>
      </c>
      <c r="B4450" s="63" t="s">
        <v>16461</v>
      </c>
      <c r="C4450" s="62" t="s">
        <v>517</v>
      </c>
      <c r="D4450" s="62" t="s">
        <v>12010</v>
      </c>
      <c r="E4450" s="64">
        <v>10.33</v>
      </c>
      <c r="F4450" s="62" t="s">
        <v>12011</v>
      </c>
    </row>
    <row r="4451" spans="1:6" ht="40.5" x14ac:dyDescent="0.25">
      <c r="A4451" s="62">
        <v>94741</v>
      </c>
      <c r="B4451" s="63" t="s">
        <v>16462</v>
      </c>
      <c r="C4451" s="62" t="s">
        <v>517</v>
      </c>
      <c r="D4451" s="62" t="s">
        <v>12010</v>
      </c>
      <c r="E4451" s="64">
        <v>12.42</v>
      </c>
      <c r="F4451" s="62" t="s">
        <v>12011</v>
      </c>
    </row>
    <row r="4452" spans="1:6" ht="40.5" x14ac:dyDescent="0.25">
      <c r="A4452" s="62">
        <v>94742</v>
      </c>
      <c r="B4452" s="63" t="s">
        <v>16463</v>
      </c>
      <c r="C4452" s="62" t="s">
        <v>517</v>
      </c>
      <c r="D4452" s="62" t="s">
        <v>12010</v>
      </c>
      <c r="E4452" s="64">
        <v>14.76</v>
      </c>
      <c r="F4452" s="62" t="s">
        <v>12011</v>
      </c>
    </row>
    <row r="4453" spans="1:6" ht="40.5" x14ac:dyDescent="0.25">
      <c r="A4453" s="62">
        <v>94743</v>
      </c>
      <c r="B4453" s="63" t="s">
        <v>16464</v>
      </c>
      <c r="C4453" s="62" t="s">
        <v>517</v>
      </c>
      <c r="D4453" s="62" t="s">
        <v>12010</v>
      </c>
      <c r="E4453" s="64">
        <v>16.07</v>
      </c>
      <c r="F4453" s="62" t="s">
        <v>12011</v>
      </c>
    </row>
    <row r="4454" spans="1:6" ht="40.5" x14ac:dyDescent="0.25">
      <c r="A4454" s="62">
        <v>94744</v>
      </c>
      <c r="B4454" s="63" t="s">
        <v>16465</v>
      </c>
      <c r="C4454" s="62" t="s">
        <v>517</v>
      </c>
      <c r="D4454" s="62" t="s">
        <v>12010</v>
      </c>
      <c r="E4454" s="64">
        <v>23.06</v>
      </c>
      <c r="F4454" s="62" t="s">
        <v>12011</v>
      </c>
    </row>
    <row r="4455" spans="1:6" ht="40.5" x14ac:dyDescent="0.25">
      <c r="A4455" s="62">
        <v>94746</v>
      </c>
      <c r="B4455" s="63" t="s">
        <v>16466</v>
      </c>
      <c r="C4455" s="62" t="s">
        <v>517</v>
      </c>
      <c r="D4455" s="62" t="s">
        <v>12010</v>
      </c>
      <c r="E4455" s="64">
        <v>31.87</v>
      </c>
      <c r="F4455" s="62" t="s">
        <v>12011</v>
      </c>
    </row>
    <row r="4456" spans="1:6" ht="40.5" x14ac:dyDescent="0.25">
      <c r="A4456" s="62">
        <v>94748</v>
      </c>
      <c r="B4456" s="63" t="s">
        <v>16467</v>
      </c>
      <c r="C4456" s="62" t="s">
        <v>517</v>
      </c>
      <c r="D4456" s="62" t="s">
        <v>12010</v>
      </c>
      <c r="E4456" s="64">
        <v>64.959999999999994</v>
      </c>
      <c r="F4456" s="62" t="s">
        <v>12011</v>
      </c>
    </row>
    <row r="4457" spans="1:6" ht="40.5" x14ac:dyDescent="0.25">
      <c r="A4457" s="62">
        <v>94750</v>
      </c>
      <c r="B4457" s="63" t="s">
        <v>16468</v>
      </c>
      <c r="C4457" s="62" t="s">
        <v>517</v>
      </c>
      <c r="D4457" s="62" t="s">
        <v>12010</v>
      </c>
      <c r="E4457" s="64">
        <v>148.27000000000001</v>
      </c>
      <c r="F4457" s="62" t="s">
        <v>12011</v>
      </c>
    </row>
    <row r="4458" spans="1:6" ht="40.5" x14ac:dyDescent="0.25">
      <c r="A4458" s="62">
        <v>94752</v>
      </c>
      <c r="B4458" s="63" t="s">
        <v>16469</v>
      </c>
      <c r="C4458" s="62" t="s">
        <v>517</v>
      </c>
      <c r="D4458" s="62" t="s">
        <v>12010</v>
      </c>
      <c r="E4458" s="64">
        <v>184.13</v>
      </c>
      <c r="F4458" s="62" t="s">
        <v>12011</v>
      </c>
    </row>
    <row r="4459" spans="1:6" ht="40.5" x14ac:dyDescent="0.25">
      <c r="A4459" s="62">
        <v>94756</v>
      </c>
      <c r="B4459" s="63" t="s">
        <v>16470</v>
      </c>
      <c r="C4459" s="62" t="s">
        <v>517</v>
      </c>
      <c r="D4459" s="62" t="s">
        <v>12010</v>
      </c>
      <c r="E4459" s="64">
        <v>13.19</v>
      </c>
      <c r="F4459" s="62" t="s">
        <v>12011</v>
      </c>
    </row>
    <row r="4460" spans="1:6" ht="40.5" x14ac:dyDescent="0.25">
      <c r="A4460" s="62">
        <v>94757</v>
      </c>
      <c r="B4460" s="63" t="s">
        <v>16471</v>
      </c>
      <c r="C4460" s="62" t="s">
        <v>517</v>
      </c>
      <c r="D4460" s="62" t="s">
        <v>12010</v>
      </c>
      <c r="E4460" s="64">
        <v>17.14</v>
      </c>
      <c r="F4460" s="62" t="s">
        <v>12011</v>
      </c>
    </row>
    <row r="4461" spans="1:6" ht="40.5" x14ac:dyDescent="0.25">
      <c r="A4461" s="62">
        <v>94758</v>
      </c>
      <c r="B4461" s="63" t="s">
        <v>16472</v>
      </c>
      <c r="C4461" s="62" t="s">
        <v>517</v>
      </c>
      <c r="D4461" s="62" t="s">
        <v>12010</v>
      </c>
      <c r="E4461" s="64">
        <v>40.869999999999997</v>
      </c>
      <c r="F4461" s="62" t="s">
        <v>12011</v>
      </c>
    </row>
    <row r="4462" spans="1:6" ht="40.5" x14ac:dyDescent="0.25">
      <c r="A4462" s="62">
        <v>94759</v>
      </c>
      <c r="B4462" s="63" t="s">
        <v>16473</v>
      </c>
      <c r="C4462" s="62" t="s">
        <v>517</v>
      </c>
      <c r="D4462" s="62" t="s">
        <v>12010</v>
      </c>
      <c r="E4462" s="64">
        <v>49.66</v>
      </c>
      <c r="F4462" s="62" t="s">
        <v>12011</v>
      </c>
    </row>
    <row r="4463" spans="1:6" ht="40.5" x14ac:dyDescent="0.25">
      <c r="A4463" s="62">
        <v>94760</v>
      </c>
      <c r="B4463" s="63" t="s">
        <v>16474</v>
      </c>
      <c r="C4463" s="62" t="s">
        <v>517</v>
      </c>
      <c r="D4463" s="62" t="s">
        <v>12010</v>
      </c>
      <c r="E4463" s="64">
        <v>81.87</v>
      </c>
      <c r="F4463" s="62" t="s">
        <v>12011</v>
      </c>
    </row>
    <row r="4464" spans="1:6" ht="40.5" x14ac:dyDescent="0.25">
      <c r="A4464" s="62">
        <v>94761</v>
      </c>
      <c r="B4464" s="63" t="s">
        <v>16475</v>
      </c>
      <c r="C4464" s="62" t="s">
        <v>517</v>
      </c>
      <c r="D4464" s="62" t="s">
        <v>12010</v>
      </c>
      <c r="E4464" s="64">
        <v>169.93</v>
      </c>
      <c r="F4464" s="62" t="s">
        <v>12011</v>
      </c>
    </row>
    <row r="4465" spans="1:6" ht="40.5" x14ac:dyDescent="0.25">
      <c r="A4465" s="62">
        <v>94762</v>
      </c>
      <c r="B4465" s="63" t="s">
        <v>16476</v>
      </c>
      <c r="C4465" s="62" t="s">
        <v>517</v>
      </c>
      <c r="D4465" s="62" t="s">
        <v>12010</v>
      </c>
      <c r="E4465" s="64">
        <v>221.51</v>
      </c>
      <c r="F4465" s="62" t="s">
        <v>12011</v>
      </c>
    </row>
    <row r="4466" spans="1:6" ht="54" x14ac:dyDescent="0.25">
      <c r="A4466" s="62">
        <v>94783</v>
      </c>
      <c r="B4466" s="63" t="s">
        <v>16477</v>
      </c>
      <c r="C4466" s="62" t="s">
        <v>517</v>
      </c>
      <c r="D4466" s="62" t="s">
        <v>12010</v>
      </c>
      <c r="E4466" s="64">
        <v>22.21</v>
      </c>
      <c r="F4466" s="62" t="s">
        <v>12011</v>
      </c>
    </row>
    <row r="4467" spans="1:6" ht="54" x14ac:dyDescent="0.25">
      <c r="A4467" s="62">
        <v>94785</v>
      </c>
      <c r="B4467" s="63" t="s">
        <v>16478</v>
      </c>
      <c r="C4467" s="62" t="s">
        <v>517</v>
      </c>
      <c r="D4467" s="62" t="s">
        <v>12010</v>
      </c>
      <c r="E4467" s="64">
        <v>41.03</v>
      </c>
      <c r="F4467" s="62" t="s">
        <v>12011</v>
      </c>
    </row>
    <row r="4468" spans="1:6" ht="54" x14ac:dyDescent="0.25">
      <c r="A4468" s="62">
        <v>94786</v>
      </c>
      <c r="B4468" s="63" t="s">
        <v>16479</v>
      </c>
      <c r="C4468" s="62" t="s">
        <v>517</v>
      </c>
      <c r="D4468" s="62" t="s">
        <v>12010</v>
      </c>
      <c r="E4468" s="64">
        <v>54.07</v>
      </c>
      <c r="F4468" s="62" t="s">
        <v>12011</v>
      </c>
    </row>
    <row r="4469" spans="1:6" ht="54" x14ac:dyDescent="0.25">
      <c r="A4469" s="62">
        <v>94787</v>
      </c>
      <c r="B4469" s="63" t="s">
        <v>16480</v>
      </c>
      <c r="C4469" s="62" t="s">
        <v>517</v>
      </c>
      <c r="D4469" s="62" t="s">
        <v>12010</v>
      </c>
      <c r="E4469" s="64">
        <v>69.52</v>
      </c>
      <c r="F4469" s="62" t="s">
        <v>12011</v>
      </c>
    </row>
    <row r="4470" spans="1:6" ht="54" x14ac:dyDescent="0.25">
      <c r="A4470" s="62">
        <v>94788</v>
      </c>
      <c r="B4470" s="63" t="s">
        <v>16481</v>
      </c>
      <c r="C4470" s="62" t="s">
        <v>517</v>
      </c>
      <c r="D4470" s="62" t="s">
        <v>12010</v>
      </c>
      <c r="E4470" s="64">
        <v>102.3</v>
      </c>
      <c r="F4470" s="62" t="s">
        <v>12011</v>
      </c>
    </row>
    <row r="4471" spans="1:6" ht="54" x14ac:dyDescent="0.25">
      <c r="A4471" s="62">
        <v>94789</v>
      </c>
      <c r="B4471" s="63" t="s">
        <v>16482</v>
      </c>
      <c r="C4471" s="62" t="s">
        <v>517</v>
      </c>
      <c r="D4471" s="62" t="s">
        <v>12010</v>
      </c>
      <c r="E4471" s="64">
        <v>329.79</v>
      </c>
      <c r="F4471" s="62" t="s">
        <v>12011</v>
      </c>
    </row>
    <row r="4472" spans="1:6" ht="54" x14ac:dyDescent="0.25">
      <c r="A4472" s="62">
        <v>94790</v>
      </c>
      <c r="B4472" s="63" t="s">
        <v>16483</v>
      </c>
      <c r="C4472" s="62" t="s">
        <v>517</v>
      </c>
      <c r="D4472" s="62" t="s">
        <v>12010</v>
      </c>
      <c r="E4472" s="64">
        <v>382.12</v>
      </c>
      <c r="F4472" s="62" t="s">
        <v>12011</v>
      </c>
    </row>
    <row r="4473" spans="1:6" ht="54" x14ac:dyDescent="0.25">
      <c r="A4473" s="62">
        <v>94791</v>
      </c>
      <c r="B4473" s="63" t="s">
        <v>16484</v>
      </c>
      <c r="C4473" s="62" t="s">
        <v>517</v>
      </c>
      <c r="D4473" s="62" t="s">
        <v>12010</v>
      </c>
      <c r="E4473" s="64">
        <v>536.92999999999995</v>
      </c>
      <c r="F4473" s="62" t="s">
        <v>12011</v>
      </c>
    </row>
    <row r="4474" spans="1:6" ht="40.5" x14ac:dyDescent="0.25">
      <c r="A4474" s="62">
        <v>94863</v>
      </c>
      <c r="B4474" s="63" t="s">
        <v>16485</v>
      </c>
      <c r="C4474" s="62" t="s">
        <v>517</v>
      </c>
      <c r="D4474" s="62" t="s">
        <v>12010</v>
      </c>
      <c r="E4474" s="64">
        <v>120.97</v>
      </c>
      <c r="F4474" s="62" t="s">
        <v>12011</v>
      </c>
    </row>
    <row r="4475" spans="1:6" ht="54" x14ac:dyDescent="0.25">
      <c r="A4475" s="62">
        <v>95141</v>
      </c>
      <c r="B4475" s="63" t="s">
        <v>16486</v>
      </c>
      <c r="C4475" s="62" t="s">
        <v>517</v>
      </c>
      <c r="D4475" s="62" t="s">
        <v>12010</v>
      </c>
      <c r="E4475" s="64">
        <v>38.200000000000003</v>
      </c>
      <c r="F4475" s="62" t="s">
        <v>12011</v>
      </c>
    </row>
    <row r="4476" spans="1:6" ht="40.5" x14ac:dyDescent="0.25">
      <c r="A4476" s="62">
        <v>95237</v>
      </c>
      <c r="B4476" s="63" t="s">
        <v>16487</v>
      </c>
      <c r="C4476" s="62" t="s">
        <v>517</v>
      </c>
      <c r="D4476" s="62" t="s">
        <v>12010</v>
      </c>
      <c r="E4476" s="64">
        <v>30.51</v>
      </c>
      <c r="F4476" s="62" t="s">
        <v>12011</v>
      </c>
    </row>
    <row r="4477" spans="1:6" ht="40.5" x14ac:dyDescent="0.25">
      <c r="A4477" s="62">
        <v>95693</v>
      </c>
      <c r="B4477" s="63" t="s">
        <v>16488</v>
      </c>
      <c r="C4477" s="62" t="s">
        <v>517</v>
      </c>
      <c r="D4477" s="62" t="s">
        <v>12010</v>
      </c>
      <c r="E4477" s="64">
        <v>61.03</v>
      </c>
      <c r="F4477" s="62" t="s">
        <v>12011</v>
      </c>
    </row>
    <row r="4478" spans="1:6" ht="40.5" x14ac:dyDescent="0.25">
      <c r="A4478" s="62">
        <v>95694</v>
      </c>
      <c r="B4478" s="63" t="s">
        <v>16489</v>
      </c>
      <c r="C4478" s="62" t="s">
        <v>517</v>
      </c>
      <c r="D4478" s="62" t="s">
        <v>12010</v>
      </c>
      <c r="E4478" s="64">
        <v>85.32</v>
      </c>
      <c r="F4478" s="62" t="s">
        <v>12011</v>
      </c>
    </row>
    <row r="4479" spans="1:6" ht="40.5" x14ac:dyDescent="0.25">
      <c r="A4479" s="62">
        <v>95695</v>
      </c>
      <c r="B4479" s="63" t="s">
        <v>16490</v>
      </c>
      <c r="C4479" s="62" t="s">
        <v>517</v>
      </c>
      <c r="D4479" s="62" t="s">
        <v>12010</v>
      </c>
      <c r="E4479" s="64">
        <v>83.22</v>
      </c>
      <c r="F4479" s="62" t="s">
        <v>12011</v>
      </c>
    </row>
    <row r="4480" spans="1:6" ht="27" x14ac:dyDescent="0.25">
      <c r="A4480" s="62">
        <v>95696</v>
      </c>
      <c r="B4480" s="63" t="s">
        <v>16491</v>
      </c>
      <c r="C4480" s="62" t="s">
        <v>517</v>
      </c>
      <c r="D4480" s="62" t="s">
        <v>12010</v>
      </c>
      <c r="E4480" s="64">
        <v>40.93</v>
      </c>
      <c r="F4480" s="62" t="s">
        <v>12011</v>
      </c>
    </row>
    <row r="4481" spans="1:6" ht="40.5" x14ac:dyDescent="0.25">
      <c r="A4481" s="62">
        <v>96637</v>
      </c>
      <c r="B4481" s="63" t="s">
        <v>16492</v>
      </c>
      <c r="C4481" s="62" t="s">
        <v>517</v>
      </c>
      <c r="D4481" s="62" t="s">
        <v>12010</v>
      </c>
      <c r="E4481" s="64">
        <v>15.98</v>
      </c>
      <c r="F4481" s="62" t="s">
        <v>12011</v>
      </c>
    </row>
    <row r="4482" spans="1:6" ht="40.5" x14ac:dyDescent="0.25">
      <c r="A4482" s="62">
        <v>96638</v>
      </c>
      <c r="B4482" s="63" t="s">
        <v>16493</v>
      </c>
      <c r="C4482" s="62" t="s">
        <v>517</v>
      </c>
      <c r="D4482" s="62" t="s">
        <v>12010</v>
      </c>
      <c r="E4482" s="64">
        <v>15.32</v>
      </c>
      <c r="F4482" s="62" t="s">
        <v>12011</v>
      </c>
    </row>
    <row r="4483" spans="1:6" ht="27" x14ac:dyDescent="0.25">
      <c r="A4483" s="62">
        <v>96639</v>
      </c>
      <c r="B4483" s="63" t="s">
        <v>16494</v>
      </c>
      <c r="C4483" s="62" t="s">
        <v>517</v>
      </c>
      <c r="D4483" s="62" t="s">
        <v>12010</v>
      </c>
      <c r="E4483" s="64">
        <v>11.19</v>
      </c>
      <c r="F4483" s="62" t="s">
        <v>12011</v>
      </c>
    </row>
    <row r="4484" spans="1:6" ht="40.5" x14ac:dyDescent="0.25">
      <c r="A4484" s="62">
        <v>96640</v>
      </c>
      <c r="B4484" s="63" t="s">
        <v>16495</v>
      </c>
      <c r="C4484" s="62" t="s">
        <v>517</v>
      </c>
      <c r="D4484" s="62" t="s">
        <v>12010</v>
      </c>
      <c r="E4484" s="64">
        <v>29.51</v>
      </c>
      <c r="F4484" s="62" t="s">
        <v>12011</v>
      </c>
    </row>
    <row r="4485" spans="1:6" ht="40.5" x14ac:dyDescent="0.25">
      <c r="A4485" s="62">
        <v>96641</v>
      </c>
      <c r="B4485" s="63" t="s">
        <v>16496</v>
      </c>
      <c r="C4485" s="62" t="s">
        <v>517</v>
      </c>
      <c r="D4485" s="62" t="s">
        <v>12010</v>
      </c>
      <c r="E4485" s="64">
        <v>22.96</v>
      </c>
      <c r="F4485" s="62" t="s">
        <v>12011</v>
      </c>
    </row>
    <row r="4486" spans="1:6" ht="27" x14ac:dyDescent="0.25">
      <c r="A4486" s="62">
        <v>96642</v>
      </c>
      <c r="B4486" s="63" t="s">
        <v>16497</v>
      </c>
      <c r="C4486" s="62" t="s">
        <v>517</v>
      </c>
      <c r="D4486" s="62" t="s">
        <v>12010</v>
      </c>
      <c r="E4486" s="64">
        <v>21.14</v>
      </c>
      <c r="F4486" s="62" t="s">
        <v>12011</v>
      </c>
    </row>
    <row r="4487" spans="1:6" ht="40.5" x14ac:dyDescent="0.25">
      <c r="A4487" s="62">
        <v>96643</v>
      </c>
      <c r="B4487" s="63" t="s">
        <v>16498</v>
      </c>
      <c r="C4487" s="62" t="s">
        <v>517</v>
      </c>
      <c r="D4487" s="62" t="s">
        <v>12010</v>
      </c>
      <c r="E4487" s="64">
        <v>59.49</v>
      </c>
      <c r="F4487" s="62" t="s">
        <v>12011</v>
      </c>
    </row>
    <row r="4488" spans="1:6" ht="40.5" x14ac:dyDescent="0.25">
      <c r="A4488" s="62">
        <v>96650</v>
      </c>
      <c r="B4488" s="63" t="s">
        <v>16499</v>
      </c>
      <c r="C4488" s="62" t="s">
        <v>517</v>
      </c>
      <c r="D4488" s="62" t="s">
        <v>12010</v>
      </c>
      <c r="E4488" s="64">
        <v>11.98</v>
      </c>
      <c r="F4488" s="62" t="s">
        <v>12011</v>
      </c>
    </row>
    <row r="4489" spans="1:6" ht="40.5" x14ac:dyDescent="0.25">
      <c r="A4489" s="62">
        <v>96651</v>
      </c>
      <c r="B4489" s="63" t="s">
        <v>16500</v>
      </c>
      <c r="C4489" s="62" t="s">
        <v>517</v>
      </c>
      <c r="D4489" s="62" t="s">
        <v>12010</v>
      </c>
      <c r="E4489" s="64">
        <v>11.32</v>
      </c>
      <c r="F4489" s="62" t="s">
        <v>12011</v>
      </c>
    </row>
    <row r="4490" spans="1:6" ht="40.5" x14ac:dyDescent="0.25">
      <c r="A4490" s="62">
        <v>96652</v>
      </c>
      <c r="B4490" s="63" t="s">
        <v>16501</v>
      </c>
      <c r="C4490" s="62" t="s">
        <v>517</v>
      </c>
      <c r="D4490" s="62" t="s">
        <v>12010</v>
      </c>
      <c r="E4490" s="64">
        <v>22.71</v>
      </c>
      <c r="F4490" s="62" t="s">
        <v>12011</v>
      </c>
    </row>
    <row r="4491" spans="1:6" ht="40.5" x14ac:dyDescent="0.25">
      <c r="A4491" s="62">
        <v>96653</v>
      </c>
      <c r="B4491" s="63" t="s">
        <v>16502</v>
      </c>
      <c r="C4491" s="62" t="s">
        <v>517</v>
      </c>
      <c r="D4491" s="62" t="s">
        <v>12010</v>
      </c>
      <c r="E4491" s="64">
        <v>22.64</v>
      </c>
      <c r="F4491" s="62" t="s">
        <v>12011</v>
      </c>
    </row>
    <row r="4492" spans="1:6" ht="40.5" x14ac:dyDescent="0.25">
      <c r="A4492" s="62">
        <v>96654</v>
      </c>
      <c r="B4492" s="63" t="s">
        <v>16503</v>
      </c>
      <c r="C4492" s="62" t="s">
        <v>517</v>
      </c>
      <c r="D4492" s="62" t="s">
        <v>12010</v>
      </c>
      <c r="E4492" s="64">
        <v>37.729999999999997</v>
      </c>
      <c r="F4492" s="62" t="s">
        <v>12011</v>
      </c>
    </row>
    <row r="4493" spans="1:6" ht="40.5" x14ac:dyDescent="0.25">
      <c r="A4493" s="62">
        <v>96655</v>
      </c>
      <c r="B4493" s="63" t="s">
        <v>16504</v>
      </c>
      <c r="C4493" s="62" t="s">
        <v>517</v>
      </c>
      <c r="D4493" s="62" t="s">
        <v>12010</v>
      </c>
      <c r="E4493" s="64">
        <v>37.020000000000003</v>
      </c>
      <c r="F4493" s="62" t="s">
        <v>12011</v>
      </c>
    </row>
    <row r="4494" spans="1:6" ht="27" x14ac:dyDescent="0.25">
      <c r="A4494" s="62">
        <v>96656</v>
      </c>
      <c r="B4494" s="63" t="s">
        <v>16505</v>
      </c>
      <c r="C4494" s="62" t="s">
        <v>517</v>
      </c>
      <c r="D4494" s="62" t="s">
        <v>12010</v>
      </c>
      <c r="E4494" s="64">
        <v>8.56</v>
      </c>
      <c r="F4494" s="62" t="s">
        <v>12011</v>
      </c>
    </row>
    <row r="4495" spans="1:6" ht="40.5" x14ac:dyDescent="0.25">
      <c r="A4495" s="62">
        <v>96657</v>
      </c>
      <c r="B4495" s="63" t="s">
        <v>16506</v>
      </c>
      <c r="C4495" s="62" t="s">
        <v>517</v>
      </c>
      <c r="D4495" s="62" t="s">
        <v>12010</v>
      </c>
      <c r="E4495" s="64">
        <v>26.88</v>
      </c>
      <c r="F4495" s="62" t="s">
        <v>12011</v>
      </c>
    </row>
    <row r="4496" spans="1:6" ht="40.5" x14ac:dyDescent="0.25">
      <c r="A4496" s="62">
        <v>96658</v>
      </c>
      <c r="B4496" s="63" t="s">
        <v>16507</v>
      </c>
      <c r="C4496" s="62" t="s">
        <v>517</v>
      </c>
      <c r="D4496" s="62" t="s">
        <v>12010</v>
      </c>
      <c r="E4496" s="64">
        <v>20.329999999999998</v>
      </c>
      <c r="F4496" s="62" t="s">
        <v>12011</v>
      </c>
    </row>
    <row r="4497" spans="1:6" ht="27" x14ac:dyDescent="0.25">
      <c r="A4497" s="62">
        <v>96659</v>
      </c>
      <c r="B4497" s="63" t="s">
        <v>16508</v>
      </c>
      <c r="C4497" s="62" t="s">
        <v>517</v>
      </c>
      <c r="D4497" s="62" t="s">
        <v>12010</v>
      </c>
      <c r="E4497" s="64">
        <v>15.38</v>
      </c>
      <c r="F4497" s="62" t="s">
        <v>12011</v>
      </c>
    </row>
    <row r="4498" spans="1:6" ht="40.5" x14ac:dyDescent="0.25">
      <c r="A4498" s="62">
        <v>96660</v>
      </c>
      <c r="B4498" s="63" t="s">
        <v>16509</v>
      </c>
      <c r="C4498" s="62" t="s">
        <v>517</v>
      </c>
      <c r="D4498" s="62" t="s">
        <v>12010</v>
      </c>
      <c r="E4498" s="64">
        <v>45.93</v>
      </c>
      <c r="F4498" s="62" t="s">
        <v>12011</v>
      </c>
    </row>
    <row r="4499" spans="1:6" ht="40.5" x14ac:dyDescent="0.25">
      <c r="A4499" s="62">
        <v>96661</v>
      </c>
      <c r="B4499" s="63" t="s">
        <v>16510</v>
      </c>
      <c r="C4499" s="62" t="s">
        <v>517</v>
      </c>
      <c r="D4499" s="62" t="s">
        <v>12010</v>
      </c>
      <c r="E4499" s="64">
        <v>35.869999999999997</v>
      </c>
      <c r="F4499" s="62" t="s">
        <v>12011</v>
      </c>
    </row>
    <row r="4500" spans="1:6" ht="40.5" x14ac:dyDescent="0.25">
      <c r="A4500" s="62">
        <v>96662</v>
      </c>
      <c r="B4500" s="63" t="s">
        <v>16511</v>
      </c>
      <c r="C4500" s="62" t="s">
        <v>517</v>
      </c>
      <c r="D4500" s="62" t="s">
        <v>12010</v>
      </c>
      <c r="E4500" s="64">
        <v>15.72</v>
      </c>
      <c r="F4500" s="62" t="s">
        <v>12011</v>
      </c>
    </row>
    <row r="4501" spans="1:6" ht="27" x14ac:dyDescent="0.25">
      <c r="A4501" s="62">
        <v>96663</v>
      </c>
      <c r="B4501" s="63" t="s">
        <v>16512</v>
      </c>
      <c r="C4501" s="62" t="s">
        <v>517</v>
      </c>
      <c r="D4501" s="62" t="s">
        <v>12010</v>
      </c>
      <c r="E4501" s="64">
        <v>28.06</v>
      </c>
      <c r="F4501" s="62" t="s">
        <v>12011</v>
      </c>
    </row>
    <row r="4502" spans="1:6" ht="40.5" x14ac:dyDescent="0.25">
      <c r="A4502" s="62">
        <v>96664</v>
      </c>
      <c r="B4502" s="63" t="s">
        <v>16513</v>
      </c>
      <c r="C4502" s="62" t="s">
        <v>517</v>
      </c>
      <c r="D4502" s="62" t="s">
        <v>12010</v>
      </c>
      <c r="E4502" s="64">
        <v>30.21</v>
      </c>
      <c r="F4502" s="62" t="s">
        <v>12011</v>
      </c>
    </row>
    <row r="4503" spans="1:6" ht="40.5" x14ac:dyDescent="0.25">
      <c r="A4503" s="62">
        <v>96665</v>
      </c>
      <c r="B4503" s="63" t="s">
        <v>16514</v>
      </c>
      <c r="C4503" s="62" t="s">
        <v>517</v>
      </c>
      <c r="D4503" s="62" t="s">
        <v>12010</v>
      </c>
      <c r="E4503" s="64">
        <v>15.77</v>
      </c>
      <c r="F4503" s="62" t="s">
        <v>12011</v>
      </c>
    </row>
    <row r="4504" spans="1:6" ht="40.5" x14ac:dyDescent="0.25">
      <c r="A4504" s="62">
        <v>96666</v>
      </c>
      <c r="B4504" s="63" t="s">
        <v>16515</v>
      </c>
      <c r="C4504" s="62" t="s">
        <v>517</v>
      </c>
      <c r="D4504" s="62" t="s">
        <v>12010</v>
      </c>
      <c r="E4504" s="64">
        <v>30.44</v>
      </c>
      <c r="F4504" s="62" t="s">
        <v>12011</v>
      </c>
    </row>
    <row r="4505" spans="1:6" ht="40.5" x14ac:dyDescent="0.25">
      <c r="A4505" s="62">
        <v>96667</v>
      </c>
      <c r="B4505" s="63" t="s">
        <v>16516</v>
      </c>
      <c r="C4505" s="62" t="s">
        <v>517</v>
      </c>
      <c r="D4505" s="62" t="s">
        <v>12010</v>
      </c>
      <c r="E4505" s="64">
        <v>53.28</v>
      </c>
      <c r="F4505" s="62" t="s">
        <v>12011</v>
      </c>
    </row>
    <row r="4506" spans="1:6" ht="27" x14ac:dyDescent="0.25">
      <c r="A4506" s="62">
        <v>96684</v>
      </c>
      <c r="B4506" s="63" t="s">
        <v>16517</v>
      </c>
      <c r="C4506" s="62" t="s">
        <v>517</v>
      </c>
      <c r="D4506" s="62" t="s">
        <v>12010</v>
      </c>
      <c r="E4506" s="64">
        <v>5.99</v>
      </c>
      <c r="F4506" s="62" t="s">
        <v>12011</v>
      </c>
    </row>
    <row r="4507" spans="1:6" ht="27" x14ac:dyDescent="0.25">
      <c r="A4507" s="62">
        <v>96685</v>
      </c>
      <c r="B4507" s="63" t="s">
        <v>16518</v>
      </c>
      <c r="C4507" s="62" t="s">
        <v>517</v>
      </c>
      <c r="D4507" s="62" t="s">
        <v>12010</v>
      </c>
      <c r="E4507" s="64">
        <v>5.33</v>
      </c>
      <c r="F4507" s="62" t="s">
        <v>12011</v>
      </c>
    </row>
    <row r="4508" spans="1:6" ht="27" x14ac:dyDescent="0.25">
      <c r="A4508" s="62">
        <v>96686</v>
      </c>
      <c r="B4508" s="63" t="s">
        <v>16519</v>
      </c>
      <c r="C4508" s="62" t="s">
        <v>517</v>
      </c>
      <c r="D4508" s="62" t="s">
        <v>12010</v>
      </c>
      <c r="E4508" s="64">
        <v>8.98</v>
      </c>
      <c r="F4508" s="62" t="s">
        <v>12011</v>
      </c>
    </row>
    <row r="4509" spans="1:6" ht="27" x14ac:dyDescent="0.25">
      <c r="A4509" s="62">
        <v>96687</v>
      </c>
      <c r="B4509" s="63" t="s">
        <v>16520</v>
      </c>
      <c r="C4509" s="62" t="s">
        <v>517</v>
      </c>
      <c r="D4509" s="62" t="s">
        <v>12010</v>
      </c>
      <c r="E4509" s="64">
        <v>8.91</v>
      </c>
      <c r="F4509" s="62" t="s">
        <v>12011</v>
      </c>
    </row>
    <row r="4510" spans="1:6" ht="27" x14ac:dyDescent="0.25">
      <c r="A4510" s="62">
        <v>96688</v>
      </c>
      <c r="B4510" s="63" t="s">
        <v>16521</v>
      </c>
      <c r="C4510" s="62" t="s">
        <v>517</v>
      </c>
      <c r="D4510" s="62" t="s">
        <v>12010</v>
      </c>
      <c r="E4510" s="64">
        <v>15.52</v>
      </c>
      <c r="F4510" s="62" t="s">
        <v>12011</v>
      </c>
    </row>
    <row r="4511" spans="1:6" ht="27" x14ac:dyDescent="0.25">
      <c r="A4511" s="62">
        <v>96689</v>
      </c>
      <c r="B4511" s="63" t="s">
        <v>16522</v>
      </c>
      <c r="C4511" s="62" t="s">
        <v>517</v>
      </c>
      <c r="D4511" s="62" t="s">
        <v>12010</v>
      </c>
      <c r="E4511" s="64">
        <v>14.81</v>
      </c>
      <c r="F4511" s="62" t="s">
        <v>12011</v>
      </c>
    </row>
    <row r="4512" spans="1:6" ht="27" x14ac:dyDescent="0.25">
      <c r="A4512" s="62">
        <v>96690</v>
      </c>
      <c r="B4512" s="63" t="s">
        <v>16523</v>
      </c>
      <c r="C4512" s="62" t="s">
        <v>517</v>
      </c>
      <c r="D4512" s="62" t="s">
        <v>12010</v>
      </c>
      <c r="E4512" s="64">
        <v>29.07</v>
      </c>
      <c r="F4512" s="62" t="s">
        <v>12011</v>
      </c>
    </row>
    <row r="4513" spans="1:6" ht="27" x14ac:dyDescent="0.25">
      <c r="A4513" s="62">
        <v>96691</v>
      </c>
      <c r="B4513" s="63" t="s">
        <v>16524</v>
      </c>
      <c r="C4513" s="62" t="s">
        <v>517</v>
      </c>
      <c r="D4513" s="62" t="s">
        <v>12010</v>
      </c>
      <c r="E4513" s="64">
        <v>30.05</v>
      </c>
      <c r="F4513" s="62" t="s">
        <v>12011</v>
      </c>
    </row>
    <row r="4514" spans="1:6" ht="27" x14ac:dyDescent="0.25">
      <c r="A4514" s="62">
        <v>96692</v>
      </c>
      <c r="B4514" s="63" t="s">
        <v>16525</v>
      </c>
      <c r="C4514" s="62" t="s">
        <v>517</v>
      </c>
      <c r="D4514" s="62" t="s">
        <v>12010</v>
      </c>
      <c r="E4514" s="64">
        <v>43.94</v>
      </c>
      <c r="F4514" s="62" t="s">
        <v>12011</v>
      </c>
    </row>
    <row r="4515" spans="1:6" ht="27" x14ac:dyDescent="0.25">
      <c r="A4515" s="62">
        <v>96693</v>
      </c>
      <c r="B4515" s="63" t="s">
        <v>16526</v>
      </c>
      <c r="C4515" s="62" t="s">
        <v>517</v>
      </c>
      <c r="D4515" s="62" t="s">
        <v>12010</v>
      </c>
      <c r="E4515" s="64">
        <v>41.53</v>
      </c>
      <c r="F4515" s="62" t="s">
        <v>12011</v>
      </c>
    </row>
    <row r="4516" spans="1:6" ht="27" x14ac:dyDescent="0.25">
      <c r="A4516" s="62">
        <v>96694</v>
      </c>
      <c r="B4516" s="63" t="s">
        <v>16527</v>
      </c>
      <c r="C4516" s="62" t="s">
        <v>517</v>
      </c>
      <c r="D4516" s="62" t="s">
        <v>12010</v>
      </c>
      <c r="E4516" s="64">
        <v>97.69</v>
      </c>
      <c r="F4516" s="62" t="s">
        <v>12011</v>
      </c>
    </row>
    <row r="4517" spans="1:6" ht="27" x14ac:dyDescent="0.25">
      <c r="A4517" s="62">
        <v>96695</v>
      </c>
      <c r="B4517" s="63" t="s">
        <v>16528</v>
      </c>
      <c r="C4517" s="62" t="s">
        <v>517</v>
      </c>
      <c r="D4517" s="62" t="s">
        <v>12010</v>
      </c>
      <c r="E4517" s="64">
        <v>94.86</v>
      </c>
      <c r="F4517" s="62" t="s">
        <v>12011</v>
      </c>
    </row>
    <row r="4518" spans="1:6" ht="27" x14ac:dyDescent="0.25">
      <c r="A4518" s="62">
        <v>96696</v>
      </c>
      <c r="B4518" s="63" t="s">
        <v>16529</v>
      </c>
      <c r="C4518" s="62" t="s">
        <v>517</v>
      </c>
      <c r="D4518" s="62" t="s">
        <v>12010</v>
      </c>
      <c r="E4518" s="64">
        <v>147.24</v>
      </c>
      <c r="F4518" s="62" t="s">
        <v>12011</v>
      </c>
    </row>
    <row r="4519" spans="1:6" ht="27" x14ac:dyDescent="0.25">
      <c r="A4519" s="62">
        <v>96697</v>
      </c>
      <c r="B4519" s="63" t="s">
        <v>16530</v>
      </c>
      <c r="C4519" s="62" t="s">
        <v>517</v>
      </c>
      <c r="D4519" s="62" t="s">
        <v>12010</v>
      </c>
      <c r="E4519" s="64">
        <v>220.34</v>
      </c>
      <c r="F4519" s="62" t="s">
        <v>12011</v>
      </c>
    </row>
    <row r="4520" spans="1:6" ht="27" x14ac:dyDescent="0.25">
      <c r="A4520" s="62">
        <v>96698</v>
      </c>
      <c r="B4520" s="63" t="s">
        <v>16531</v>
      </c>
      <c r="C4520" s="62" t="s">
        <v>517</v>
      </c>
      <c r="D4520" s="62" t="s">
        <v>12010</v>
      </c>
      <c r="E4520" s="64">
        <v>4.5599999999999996</v>
      </c>
      <c r="F4520" s="62" t="s">
        <v>12011</v>
      </c>
    </row>
    <row r="4521" spans="1:6" ht="27" x14ac:dyDescent="0.25">
      <c r="A4521" s="62">
        <v>96699</v>
      </c>
      <c r="B4521" s="63" t="s">
        <v>16532</v>
      </c>
      <c r="C4521" s="62" t="s">
        <v>517</v>
      </c>
      <c r="D4521" s="62" t="s">
        <v>12010</v>
      </c>
      <c r="E4521" s="64">
        <v>22.88</v>
      </c>
      <c r="F4521" s="62" t="s">
        <v>12011</v>
      </c>
    </row>
    <row r="4522" spans="1:6" ht="27" x14ac:dyDescent="0.25">
      <c r="A4522" s="62">
        <v>96700</v>
      </c>
      <c r="B4522" s="63" t="s">
        <v>16533</v>
      </c>
      <c r="C4522" s="62" t="s">
        <v>517</v>
      </c>
      <c r="D4522" s="62" t="s">
        <v>12010</v>
      </c>
      <c r="E4522" s="64">
        <v>16.329999999999998</v>
      </c>
      <c r="F4522" s="62" t="s">
        <v>12011</v>
      </c>
    </row>
    <row r="4523" spans="1:6" ht="27" x14ac:dyDescent="0.25">
      <c r="A4523" s="62">
        <v>96701</v>
      </c>
      <c r="B4523" s="63" t="s">
        <v>16534</v>
      </c>
      <c r="C4523" s="62" t="s">
        <v>517</v>
      </c>
      <c r="D4523" s="62" t="s">
        <v>12010</v>
      </c>
      <c r="E4523" s="64">
        <v>6.22</v>
      </c>
      <c r="F4523" s="62" t="s">
        <v>12011</v>
      </c>
    </row>
    <row r="4524" spans="1:6" ht="27" x14ac:dyDescent="0.25">
      <c r="A4524" s="62">
        <v>96702</v>
      </c>
      <c r="B4524" s="63" t="s">
        <v>16535</v>
      </c>
      <c r="C4524" s="62" t="s">
        <v>517</v>
      </c>
      <c r="D4524" s="62" t="s">
        <v>12010</v>
      </c>
      <c r="E4524" s="64">
        <v>6.56</v>
      </c>
      <c r="F4524" s="62" t="s">
        <v>12011</v>
      </c>
    </row>
    <row r="4525" spans="1:6" ht="27" x14ac:dyDescent="0.25">
      <c r="A4525" s="62">
        <v>96703</v>
      </c>
      <c r="B4525" s="63" t="s">
        <v>16536</v>
      </c>
      <c r="C4525" s="62" t="s">
        <v>517</v>
      </c>
      <c r="D4525" s="62" t="s">
        <v>12010</v>
      </c>
      <c r="E4525" s="64">
        <v>13.23</v>
      </c>
      <c r="F4525" s="62" t="s">
        <v>12011</v>
      </c>
    </row>
    <row r="4526" spans="1:6" ht="27" x14ac:dyDescent="0.25">
      <c r="A4526" s="62">
        <v>96704</v>
      </c>
      <c r="B4526" s="63" t="s">
        <v>16537</v>
      </c>
      <c r="C4526" s="62" t="s">
        <v>517</v>
      </c>
      <c r="D4526" s="62" t="s">
        <v>12010</v>
      </c>
      <c r="E4526" s="64">
        <v>15.38</v>
      </c>
      <c r="F4526" s="62" t="s">
        <v>12011</v>
      </c>
    </row>
    <row r="4527" spans="1:6" ht="27" x14ac:dyDescent="0.25">
      <c r="A4527" s="62">
        <v>96705</v>
      </c>
      <c r="B4527" s="63" t="s">
        <v>16538</v>
      </c>
      <c r="C4527" s="62" t="s">
        <v>517</v>
      </c>
      <c r="D4527" s="62" t="s">
        <v>12010</v>
      </c>
      <c r="E4527" s="64">
        <v>19.93</v>
      </c>
      <c r="F4527" s="62" t="s">
        <v>12011</v>
      </c>
    </row>
    <row r="4528" spans="1:6" ht="27" x14ac:dyDescent="0.25">
      <c r="A4528" s="62">
        <v>96706</v>
      </c>
      <c r="B4528" s="63" t="s">
        <v>16539</v>
      </c>
      <c r="C4528" s="62" t="s">
        <v>517</v>
      </c>
      <c r="D4528" s="62" t="s">
        <v>12010</v>
      </c>
      <c r="E4528" s="64">
        <v>29.91</v>
      </c>
      <c r="F4528" s="62" t="s">
        <v>12011</v>
      </c>
    </row>
    <row r="4529" spans="1:6" ht="27" x14ac:dyDescent="0.25">
      <c r="A4529" s="62">
        <v>96707</v>
      </c>
      <c r="B4529" s="63" t="s">
        <v>16540</v>
      </c>
      <c r="C4529" s="62" t="s">
        <v>517</v>
      </c>
      <c r="D4529" s="62" t="s">
        <v>12010</v>
      </c>
      <c r="E4529" s="64">
        <v>62.74</v>
      </c>
      <c r="F4529" s="62" t="s">
        <v>12011</v>
      </c>
    </row>
    <row r="4530" spans="1:6" ht="27" x14ac:dyDescent="0.25">
      <c r="A4530" s="62">
        <v>96708</v>
      </c>
      <c r="B4530" s="63" t="s">
        <v>16541</v>
      </c>
      <c r="C4530" s="62" t="s">
        <v>517</v>
      </c>
      <c r="D4530" s="62" t="s">
        <v>12010</v>
      </c>
      <c r="E4530" s="64">
        <v>99.14</v>
      </c>
      <c r="F4530" s="62" t="s">
        <v>12011</v>
      </c>
    </row>
    <row r="4531" spans="1:6" ht="27" x14ac:dyDescent="0.25">
      <c r="A4531" s="62">
        <v>96709</v>
      </c>
      <c r="B4531" s="63" t="s">
        <v>16542</v>
      </c>
      <c r="C4531" s="62" t="s">
        <v>517</v>
      </c>
      <c r="D4531" s="62" t="s">
        <v>12010</v>
      </c>
      <c r="E4531" s="64">
        <v>156.78</v>
      </c>
      <c r="F4531" s="62" t="s">
        <v>12011</v>
      </c>
    </row>
    <row r="4532" spans="1:6" ht="27" x14ac:dyDescent="0.25">
      <c r="A4532" s="62">
        <v>96710</v>
      </c>
      <c r="B4532" s="63" t="s">
        <v>16543</v>
      </c>
      <c r="C4532" s="62" t="s">
        <v>517</v>
      </c>
      <c r="D4532" s="62" t="s">
        <v>12010</v>
      </c>
      <c r="E4532" s="64">
        <v>7.82</v>
      </c>
      <c r="F4532" s="62" t="s">
        <v>12011</v>
      </c>
    </row>
    <row r="4533" spans="1:6" ht="27" x14ac:dyDescent="0.25">
      <c r="A4533" s="62">
        <v>96711</v>
      </c>
      <c r="B4533" s="63" t="s">
        <v>16544</v>
      </c>
      <c r="C4533" s="62" t="s">
        <v>517</v>
      </c>
      <c r="D4533" s="62" t="s">
        <v>12010</v>
      </c>
      <c r="E4533" s="64">
        <v>12.18</v>
      </c>
      <c r="F4533" s="62" t="s">
        <v>12011</v>
      </c>
    </row>
    <row r="4534" spans="1:6" ht="27" x14ac:dyDescent="0.25">
      <c r="A4534" s="62">
        <v>96712</v>
      </c>
      <c r="B4534" s="63" t="s">
        <v>16545</v>
      </c>
      <c r="C4534" s="62" t="s">
        <v>517</v>
      </c>
      <c r="D4534" s="62" t="s">
        <v>12010</v>
      </c>
      <c r="E4534" s="64">
        <v>23.61</v>
      </c>
      <c r="F4534" s="62" t="s">
        <v>12011</v>
      </c>
    </row>
    <row r="4535" spans="1:6" ht="27" x14ac:dyDescent="0.25">
      <c r="A4535" s="62">
        <v>96713</v>
      </c>
      <c r="B4535" s="63" t="s">
        <v>16546</v>
      </c>
      <c r="C4535" s="62" t="s">
        <v>517</v>
      </c>
      <c r="D4535" s="62" t="s">
        <v>12010</v>
      </c>
      <c r="E4535" s="64">
        <v>32.69</v>
      </c>
      <c r="F4535" s="62" t="s">
        <v>12011</v>
      </c>
    </row>
    <row r="4536" spans="1:6" ht="27" x14ac:dyDescent="0.25">
      <c r="A4536" s="62">
        <v>96714</v>
      </c>
      <c r="B4536" s="63" t="s">
        <v>16547</v>
      </c>
      <c r="C4536" s="62" t="s">
        <v>517</v>
      </c>
      <c r="D4536" s="62" t="s">
        <v>12010</v>
      </c>
      <c r="E4536" s="64">
        <v>55.32</v>
      </c>
      <c r="F4536" s="62" t="s">
        <v>12011</v>
      </c>
    </row>
    <row r="4537" spans="1:6" ht="27" x14ac:dyDescent="0.25">
      <c r="A4537" s="62">
        <v>96715</v>
      </c>
      <c r="B4537" s="63" t="s">
        <v>16548</v>
      </c>
      <c r="C4537" s="62" t="s">
        <v>517</v>
      </c>
      <c r="D4537" s="62" t="s">
        <v>12010</v>
      </c>
      <c r="E4537" s="64">
        <v>104.7</v>
      </c>
      <c r="F4537" s="62" t="s">
        <v>12011</v>
      </c>
    </row>
    <row r="4538" spans="1:6" ht="27" x14ac:dyDescent="0.25">
      <c r="A4538" s="62">
        <v>96716</v>
      </c>
      <c r="B4538" s="63" t="s">
        <v>16549</v>
      </c>
      <c r="C4538" s="62" t="s">
        <v>517</v>
      </c>
      <c r="D4538" s="62" t="s">
        <v>12010</v>
      </c>
      <c r="E4538" s="64">
        <v>157.41999999999999</v>
      </c>
      <c r="F4538" s="62" t="s">
        <v>12011</v>
      </c>
    </row>
    <row r="4539" spans="1:6" ht="27" x14ac:dyDescent="0.25">
      <c r="A4539" s="62">
        <v>96717</v>
      </c>
      <c r="B4539" s="63" t="s">
        <v>16550</v>
      </c>
      <c r="C4539" s="62" t="s">
        <v>517</v>
      </c>
      <c r="D4539" s="62" t="s">
        <v>12010</v>
      </c>
      <c r="E4539" s="64">
        <v>248.18</v>
      </c>
      <c r="F4539" s="62" t="s">
        <v>12011</v>
      </c>
    </row>
    <row r="4540" spans="1:6" ht="40.5" x14ac:dyDescent="0.25">
      <c r="A4540" s="62">
        <v>96736</v>
      </c>
      <c r="B4540" s="63" t="s">
        <v>16551</v>
      </c>
      <c r="C4540" s="62" t="s">
        <v>517</v>
      </c>
      <c r="D4540" s="62" t="s">
        <v>12010</v>
      </c>
      <c r="E4540" s="64">
        <v>6.46</v>
      </c>
      <c r="F4540" s="62" t="s">
        <v>12011</v>
      </c>
    </row>
    <row r="4541" spans="1:6" ht="40.5" x14ac:dyDescent="0.25">
      <c r="A4541" s="62">
        <v>96737</v>
      </c>
      <c r="B4541" s="63" t="s">
        <v>16552</v>
      </c>
      <c r="C4541" s="62" t="s">
        <v>517</v>
      </c>
      <c r="D4541" s="62" t="s">
        <v>12010</v>
      </c>
      <c r="E4541" s="64">
        <v>7.46</v>
      </c>
      <c r="F4541" s="62" t="s">
        <v>12011</v>
      </c>
    </row>
    <row r="4542" spans="1:6" ht="40.5" x14ac:dyDescent="0.25">
      <c r="A4542" s="62">
        <v>96738</v>
      </c>
      <c r="B4542" s="63" t="s">
        <v>16553</v>
      </c>
      <c r="C4542" s="62" t="s">
        <v>517</v>
      </c>
      <c r="D4542" s="62" t="s">
        <v>12010</v>
      </c>
      <c r="E4542" s="64">
        <v>25.78</v>
      </c>
      <c r="F4542" s="62" t="s">
        <v>12011</v>
      </c>
    </row>
    <row r="4543" spans="1:6" ht="40.5" x14ac:dyDescent="0.25">
      <c r="A4543" s="62">
        <v>96739</v>
      </c>
      <c r="B4543" s="63" t="s">
        <v>16554</v>
      </c>
      <c r="C4543" s="62" t="s">
        <v>517</v>
      </c>
      <c r="D4543" s="62" t="s">
        <v>12010</v>
      </c>
      <c r="E4543" s="64">
        <v>9.6300000000000008</v>
      </c>
      <c r="F4543" s="62" t="s">
        <v>12011</v>
      </c>
    </row>
    <row r="4544" spans="1:6" ht="40.5" x14ac:dyDescent="0.25">
      <c r="A4544" s="62">
        <v>96740</v>
      </c>
      <c r="B4544" s="63" t="s">
        <v>16555</v>
      </c>
      <c r="C4544" s="62" t="s">
        <v>517</v>
      </c>
      <c r="D4544" s="62" t="s">
        <v>12010</v>
      </c>
      <c r="E4544" s="64">
        <v>40.18</v>
      </c>
      <c r="F4544" s="62" t="s">
        <v>12011</v>
      </c>
    </row>
    <row r="4545" spans="1:6" ht="40.5" x14ac:dyDescent="0.25">
      <c r="A4545" s="62">
        <v>96741</v>
      </c>
      <c r="B4545" s="63" t="s">
        <v>16556</v>
      </c>
      <c r="C4545" s="62" t="s">
        <v>517</v>
      </c>
      <c r="D4545" s="62" t="s">
        <v>12010</v>
      </c>
      <c r="E4545" s="64">
        <v>15.59</v>
      </c>
      <c r="F4545" s="62" t="s">
        <v>12011</v>
      </c>
    </row>
    <row r="4546" spans="1:6" ht="40.5" x14ac:dyDescent="0.25">
      <c r="A4546" s="62">
        <v>96742</v>
      </c>
      <c r="B4546" s="63" t="s">
        <v>16557</v>
      </c>
      <c r="C4546" s="62" t="s">
        <v>517</v>
      </c>
      <c r="D4546" s="62" t="s">
        <v>12010</v>
      </c>
      <c r="E4546" s="64">
        <v>23.66</v>
      </c>
      <c r="F4546" s="62" t="s">
        <v>12011</v>
      </c>
    </row>
    <row r="4547" spans="1:6" ht="40.5" x14ac:dyDescent="0.25">
      <c r="A4547" s="62">
        <v>96743</v>
      </c>
      <c r="B4547" s="63" t="s">
        <v>16558</v>
      </c>
      <c r="C4547" s="62" t="s">
        <v>517</v>
      </c>
      <c r="D4547" s="62" t="s">
        <v>12010</v>
      </c>
      <c r="E4547" s="64">
        <v>30.91</v>
      </c>
      <c r="F4547" s="62" t="s">
        <v>12011</v>
      </c>
    </row>
    <row r="4548" spans="1:6" ht="40.5" x14ac:dyDescent="0.25">
      <c r="A4548" s="62">
        <v>96744</v>
      </c>
      <c r="B4548" s="63" t="s">
        <v>16559</v>
      </c>
      <c r="C4548" s="62" t="s">
        <v>517</v>
      </c>
      <c r="D4548" s="62" t="s">
        <v>12010</v>
      </c>
      <c r="E4548" s="64">
        <v>66.42</v>
      </c>
      <c r="F4548" s="62" t="s">
        <v>12011</v>
      </c>
    </row>
    <row r="4549" spans="1:6" ht="40.5" x14ac:dyDescent="0.25">
      <c r="A4549" s="62">
        <v>96745</v>
      </c>
      <c r="B4549" s="63" t="s">
        <v>16560</v>
      </c>
      <c r="C4549" s="62" t="s">
        <v>517</v>
      </c>
      <c r="D4549" s="62" t="s">
        <v>12010</v>
      </c>
      <c r="E4549" s="64">
        <v>98.25</v>
      </c>
      <c r="F4549" s="62" t="s">
        <v>12011</v>
      </c>
    </row>
    <row r="4550" spans="1:6" ht="40.5" x14ac:dyDescent="0.25">
      <c r="A4550" s="62">
        <v>96746</v>
      </c>
      <c r="B4550" s="63" t="s">
        <v>16561</v>
      </c>
      <c r="C4550" s="62" t="s">
        <v>517</v>
      </c>
      <c r="D4550" s="62" t="s">
        <v>12010</v>
      </c>
      <c r="E4550" s="64">
        <v>156.72</v>
      </c>
      <c r="F4550" s="62" t="s">
        <v>12011</v>
      </c>
    </row>
    <row r="4551" spans="1:6" ht="40.5" x14ac:dyDescent="0.25">
      <c r="A4551" s="62">
        <v>96747</v>
      </c>
      <c r="B4551" s="63" t="s">
        <v>16562</v>
      </c>
      <c r="C4551" s="62" t="s">
        <v>517</v>
      </c>
      <c r="D4551" s="62" t="s">
        <v>12010</v>
      </c>
      <c r="E4551" s="64">
        <v>9.09</v>
      </c>
      <c r="F4551" s="62" t="s">
        <v>12011</v>
      </c>
    </row>
    <row r="4552" spans="1:6" ht="40.5" x14ac:dyDescent="0.25">
      <c r="A4552" s="62">
        <v>96748</v>
      </c>
      <c r="B4552" s="63" t="s">
        <v>16563</v>
      </c>
      <c r="C4552" s="62" t="s">
        <v>517</v>
      </c>
      <c r="D4552" s="62" t="s">
        <v>12010</v>
      </c>
      <c r="E4552" s="64">
        <v>10.35</v>
      </c>
      <c r="F4552" s="62" t="s">
        <v>12011</v>
      </c>
    </row>
    <row r="4553" spans="1:6" ht="40.5" x14ac:dyDescent="0.25">
      <c r="A4553" s="62">
        <v>96749</v>
      </c>
      <c r="B4553" s="63" t="s">
        <v>16564</v>
      </c>
      <c r="C4553" s="62" t="s">
        <v>517</v>
      </c>
      <c r="D4553" s="62" t="s">
        <v>12010</v>
      </c>
      <c r="E4553" s="64">
        <v>14.13</v>
      </c>
      <c r="F4553" s="62" t="s">
        <v>12011</v>
      </c>
    </row>
    <row r="4554" spans="1:6" ht="40.5" x14ac:dyDescent="0.25">
      <c r="A4554" s="62">
        <v>96750</v>
      </c>
      <c r="B4554" s="63" t="s">
        <v>16565</v>
      </c>
      <c r="C4554" s="62" t="s">
        <v>517</v>
      </c>
      <c r="D4554" s="62" t="s">
        <v>12010</v>
      </c>
      <c r="E4554" s="64">
        <v>19.04</v>
      </c>
      <c r="F4554" s="62" t="s">
        <v>12011</v>
      </c>
    </row>
    <row r="4555" spans="1:6" ht="40.5" x14ac:dyDescent="0.25">
      <c r="A4555" s="62">
        <v>96751</v>
      </c>
      <c r="B4555" s="63" t="s">
        <v>16566</v>
      </c>
      <c r="C4555" s="62" t="s">
        <v>517</v>
      </c>
      <c r="D4555" s="62" t="s">
        <v>12010</v>
      </c>
      <c r="E4555" s="64">
        <v>34.65</v>
      </c>
      <c r="F4555" s="62" t="s">
        <v>12011</v>
      </c>
    </row>
    <row r="4556" spans="1:6" ht="40.5" x14ac:dyDescent="0.25">
      <c r="A4556" s="62">
        <v>96752</v>
      </c>
      <c r="B4556" s="63" t="s">
        <v>16567</v>
      </c>
      <c r="C4556" s="62" t="s">
        <v>517</v>
      </c>
      <c r="D4556" s="62" t="s">
        <v>12010</v>
      </c>
      <c r="E4556" s="64">
        <v>45.41</v>
      </c>
      <c r="F4556" s="62" t="s">
        <v>12011</v>
      </c>
    </row>
    <row r="4557" spans="1:6" ht="40.5" x14ac:dyDescent="0.25">
      <c r="A4557" s="62">
        <v>96753</v>
      </c>
      <c r="B4557" s="63" t="s">
        <v>16568</v>
      </c>
      <c r="C4557" s="62" t="s">
        <v>517</v>
      </c>
      <c r="D4557" s="62" t="s">
        <v>12010</v>
      </c>
      <c r="E4557" s="64">
        <v>103.22</v>
      </c>
      <c r="F4557" s="62" t="s">
        <v>12011</v>
      </c>
    </row>
    <row r="4558" spans="1:6" ht="40.5" x14ac:dyDescent="0.25">
      <c r="A4558" s="62">
        <v>96754</v>
      </c>
      <c r="B4558" s="63" t="s">
        <v>16569</v>
      </c>
      <c r="C4558" s="62" t="s">
        <v>517</v>
      </c>
      <c r="D4558" s="62" t="s">
        <v>12010</v>
      </c>
      <c r="E4558" s="64">
        <v>145.88</v>
      </c>
      <c r="F4558" s="62" t="s">
        <v>12011</v>
      </c>
    </row>
    <row r="4559" spans="1:6" ht="40.5" x14ac:dyDescent="0.25">
      <c r="A4559" s="62">
        <v>96755</v>
      </c>
      <c r="B4559" s="63" t="s">
        <v>16570</v>
      </c>
      <c r="C4559" s="62" t="s">
        <v>517</v>
      </c>
      <c r="D4559" s="62" t="s">
        <v>12010</v>
      </c>
      <c r="E4559" s="64">
        <v>220.29</v>
      </c>
      <c r="F4559" s="62" t="s">
        <v>12011</v>
      </c>
    </row>
    <row r="4560" spans="1:6" ht="40.5" x14ac:dyDescent="0.25">
      <c r="A4560" s="62">
        <v>96756</v>
      </c>
      <c r="B4560" s="63" t="s">
        <v>16571</v>
      </c>
      <c r="C4560" s="62" t="s">
        <v>517</v>
      </c>
      <c r="D4560" s="62" t="s">
        <v>12010</v>
      </c>
      <c r="E4560" s="64">
        <v>16.87</v>
      </c>
      <c r="F4560" s="62" t="s">
        <v>12011</v>
      </c>
    </row>
    <row r="4561" spans="1:6" ht="40.5" x14ac:dyDescent="0.25">
      <c r="A4561" s="62">
        <v>96757</v>
      </c>
      <c r="B4561" s="63" t="s">
        <v>16572</v>
      </c>
      <c r="C4561" s="62" t="s">
        <v>517</v>
      </c>
      <c r="D4561" s="62" t="s">
        <v>12010</v>
      </c>
      <c r="E4561" s="64">
        <v>16.21</v>
      </c>
      <c r="F4561" s="62" t="s">
        <v>12011</v>
      </c>
    </row>
    <row r="4562" spans="1:6" ht="40.5" x14ac:dyDescent="0.25">
      <c r="A4562" s="62">
        <v>96758</v>
      </c>
      <c r="B4562" s="63" t="s">
        <v>16573</v>
      </c>
      <c r="C4562" s="62" t="s">
        <v>517</v>
      </c>
      <c r="D4562" s="62" t="s">
        <v>12010</v>
      </c>
      <c r="E4562" s="64">
        <v>19.010000000000002</v>
      </c>
      <c r="F4562" s="62" t="s">
        <v>12011</v>
      </c>
    </row>
    <row r="4563" spans="1:6" ht="40.5" x14ac:dyDescent="0.25">
      <c r="A4563" s="62">
        <v>96759</v>
      </c>
      <c r="B4563" s="63" t="s">
        <v>16574</v>
      </c>
      <c r="C4563" s="62" t="s">
        <v>517</v>
      </c>
      <c r="D4563" s="62" t="s">
        <v>12010</v>
      </c>
      <c r="E4563" s="64">
        <v>28.34</v>
      </c>
      <c r="F4563" s="62" t="s">
        <v>12011</v>
      </c>
    </row>
    <row r="4564" spans="1:6" ht="40.5" x14ac:dyDescent="0.25">
      <c r="A4564" s="62">
        <v>96760</v>
      </c>
      <c r="B4564" s="63" t="s">
        <v>16575</v>
      </c>
      <c r="C4564" s="62" t="s">
        <v>517</v>
      </c>
      <c r="D4564" s="62" t="s">
        <v>12010</v>
      </c>
      <c r="E4564" s="64">
        <v>40.11</v>
      </c>
      <c r="F4564" s="62" t="s">
        <v>12011</v>
      </c>
    </row>
    <row r="4565" spans="1:6" ht="40.5" x14ac:dyDescent="0.25">
      <c r="A4565" s="62">
        <v>96761</v>
      </c>
      <c r="B4565" s="63" t="s">
        <v>16576</v>
      </c>
      <c r="C4565" s="62" t="s">
        <v>517</v>
      </c>
      <c r="D4565" s="62" t="s">
        <v>12010</v>
      </c>
      <c r="E4565" s="64">
        <v>57.32</v>
      </c>
      <c r="F4565" s="62" t="s">
        <v>12011</v>
      </c>
    </row>
    <row r="4566" spans="1:6" ht="40.5" x14ac:dyDescent="0.25">
      <c r="A4566" s="62">
        <v>96762</v>
      </c>
      <c r="B4566" s="63" t="s">
        <v>16577</v>
      </c>
      <c r="C4566" s="62" t="s">
        <v>517</v>
      </c>
      <c r="D4566" s="62" t="s">
        <v>12010</v>
      </c>
      <c r="E4566" s="64">
        <v>112.01</v>
      </c>
      <c r="F4566" s="62" t="s">
        <v>12011</v>
      </c>
    </row>
    <row r="4567" spans="1:6" ht="40.5" x14ac:dyDescent="0.25">
      <c r="A4567" s="62">
        <v>96763</v>
      </c>
      <c r="B4567" s="63" t="s">
        <v>16578</v>
      </c>
      <c r="C4567" s="62" t="s">
        <v>517</v>
      </c>
      <c r="D4567" s="62" t="s">
        <v>12010</v>
      </c>
      <c r="E4567" s="64">
        <v>155.58000000000001</v>
      </c>
      <c r="F4567" s="62" t="s">
        <v>12011</v>
      </c>
    </row>
    <row r="4568" spans="1:6" ht="40.5" x14ac:dyDescent="0.25">
      <c r="A4568" s="62">
        <v>96764</v>
      </c>
      <c r="B4568" s="63" t="s">
        <v>16579</v>
      </c>
      <c r="C4568" s="62" t="s">
        <v>517</v>
      </c>
      <c r="D4568" s="62" t="s">
        <v>12010</v>
      </c>
      <c r="E4568" s="64">
        <v>248.07</v>
      </c>
      <c r="F4568" s="62" t="s">
        <v>12011</v>
      </c>
    </row>
    <row r="4569" spans="1:6" ht="40.5" x14ac:dyDescent="0.25">
      <c r="A4569" s="62">
        <v>96802</v>
      </c>
      <c r="B4569" s="63" t="s">
        <v>16580</v>
      </c>
      <c r="C4569" s="62" t="s">
        <v>517</v>
      </c>
      <c r="D4569" s="62" t="s">
        <v>12010</v>
      </c>
      <c r="E4569" s="64">
        <v>294.87</v>
      </c>
      <c r="F4569" s="62" t="s">
        <v>12011</v>
      </c>
    </row>
    <row r="4570" spans="1:6" ht="40.5" x14ac:dyDescent="0.25">
      <c r="A4570" s="62">
        <v>96803</v>
      </c>
      <c r="B4570" s="63" t="s">
        <v>16581</v>
      </c>
      <c r="C4570" s="62" t="s">
        <v>517</v>
      </c>
      <c r="D4570" s="62" t="s">
        <v>12010</v>
      </c>
      <c r="E4570" s="64">
        <v>151.58000000000001</v>
      </c>
      <c r="F4570" s="62" t="s">
        <v>12011</v>
      </c>
    </row>
    <row r="4571" spans="1:6" ht="40.5" x14ac:dyDescent="0.25">
      <c r="A4571" s="62">
        <v>96804</v>
      </c>
      <c r="B4571" s="63" t="s">
        <v>16582</v>
      </c>
      <c r="C4571" s="62" t="s">
        <v>517</v>
      </c>
      <c r="D4571" s="62" t="s">
        <v>12010</v>
      </c>
      <c r="E4571" s="64">
        <v>271.70999999999998</v>
      </c>
      <c r="F4571" s="62" t="s">
        <v>12011</v>
      </c>
    </row>
    <row r="4572" spans="1:6" ht="40.5" x14ac:dyDescent="0.25">
      <c r="A4572" s="62">
        <v>96805</v>
      </c>
      <c r="B4572" s="63" t="s">
        <v>16583</v>
      </c>
      <c r="C4572" s="62" t="s">
        <v>517</v>
      </c>
      <c r="D4572" s="62" t="s">
        <v>12010</v>
      </c>
      <c r="E4572" s="64">
        <v>304.77</v>
      </c>
      <c r="F4572" s="62" t="s">
        <v>12011</v>
      </c>
    </row>
    <row r="4573" spans="1:6" ht="40.5" x14ac:dyDescent="0.25">
      <c r="A4573" s="62">
        <v>96806</v>
      </c>
      <c r="B4573" s="63" t="s">
        <v>16584</v>
      </c>
      <c r="C4573" s="62" t="s">
        <v>517</v>
      </c>
      <c r="D4573" s="62" t="s">
        <v>12010</v>
      </c>
      <c r="E4573" s="64">
        <v>148.22999999999999</v>
      </c>
      <c r="F4573" s="62" t="s">
        <v>12011</v>
      </c>
    </row>
    <row r="4574" spans="1:6" ht="40.5" x14ac:dyDescent="0.25">
      <c r="A4574" s="62">
        <v>96807</v>
      </c>
      <c r="B4574" s="63" t="s">
        <v>16585</v>
      </c>
      <c r="C4574" s="62" t="s">
        <v>517</v>
      </c>
      <c r="D4574" s="62" t="s">
        <v>12010</v>
      </c>
      <c r="E4574" s="64">
        <v>247.41</v>
      </c>
      <c r="F4574" s="62" t="s">
        <v>12011</v>
      </c>
    </row>
    <row r="4575" spans="1:6" ht="40.5" x14ac:dyDescent="0.25">
      <c r="A4575" s="62">
        <v>96808</v>
      </c>
      <c r="B4575" s="63" t="s">
        <v>16586</v>
      </c>
      <c r="C4575" s="62" t="s">
        <v>517</v>
      </c>
      <c r="D4575" s="62" t="s">
        <v>12010</v>
      </c>
      <c r="E4575" s="64">
        <v>14.05</v>
      </c>
      <c r="F4575" s="62" t="s">
        <v>12011</v>
      </c>
    </row>
    <row r="4576" spans="1:6" ht="40.5" x14ac:dyDescent="0.25">
      <c r="A4576" s="62">
        <v>96809</v>
      </c>
      <c r="B4576" s="63" t="s">
        <v>16587</v>
      </c>
      <c r="C4576" s="62" t="s">
        <v>517</v>
      </c>
      <c r="D4576" s="62" t="s">
        <v>12010</v>
      </c>
      <c r="E4576" s="64">
        <v>16.04</v>
      </c>
      <c r="F4576" s="62" t="s">
        <v>12011</v>
      </c>
    </row>
    <row r="4577" spans="1:6" ht="40.5" x14ac:dyDescent="0.25">
      <c r="A4577" s="62">
        <v>96810</v>
      </c>
      <c r="B4577" s="63" t="s">
        <v>16588</v>
      </c>
      <c r="C4577" s="62" t="s">
        <v>517</v>
      </c>
      <c r="D4577" s="62" t="s">
        <v>12010</v>
      </c>
      <c r="E4577" s="64">
        <v>17.38</v>
      </c>
      <c r="F4577" s="62" t="s">
        <v>12011</v>
      </c>
    </row>
    <row r="4578" spans="1:6" ht="40.5" x14ac:dyDescent="0.25">
      <c r="A4578" s="62">
        <v>96811</v>
      </c>
      <c r="B4578" s="63" t="s">
        <v>16589</v>
      </c>
      <c r="C4578" s="62" t="s">
        <v>517</v>
      </c>
      <c r="D4578" s="62" t="s">
        <v>12010</v>
      </c>
      <c r="E4578" s="64">
        <v>18.72</v>
      </c>
      <c r="F4578" s="62" t="s">
        <v>12011</v>
      </c>
    </row>
    <row r="4579" spans="1:6" ht="40.5" x14ac:dyDescent="0.25">
      <c r="A4579" s="62">
        <v>96812</v>
      </c>
      <c r="B4579" s="63" t="s">
        <v>16590</v>
      </c>
      <c r="C4579" s="62" t="s">
        <v>517</v>
      </c>
      <c r="D4579" s="62" t="s">
        <v>12010</v>
      </c>
      <c r="E4579" s="64">
        <v>18.010000000000002</v>
      </c>
      <c r="F4579" s="62" t="s">
        <v>12011</v>
      </c>
    </row>
    <row r="4580" spans="1:6" ht="40.5" x14ac:dyDescent="0.25">
      <c r="A4580" s="62">
        <v>96813</v>
      </c>
      <c r="B4580" s="63" t="s">
        <v>16591</v>
      </c>
      <c r="C4580" s="62" t="s">
        <v>517</v>
      </c>
      <c r="D4580" s="62" t="s">
        <v>12010</v>
      </c>
      <c r="E4580" s="64">
        <v>20.68</v>
      </c>
      <c r="F4580" s="62" t="s">
        <v>12011</v>
      </c>
    </row>
    <row r="4581" spans="1:6" ht="40.5" x14ac:dyDescent="0.25">
      <c r="A4581" s="62">
        <v>96814</v>
      </c>
      <c r="B4581" s="63" t="s">
        <v>16592</v>
      </c>
      <c r="C4581" s="62" t="s">
        <v>517</v>
      </c>
      <c r="D4581" s="62" t="s">
        <v>12010</v>
      </c>
      <c r="E4581" s="64">
        <v>17.559999999999999</v>
      </c>
      <c r="F4581" s="62" t="s">
        <v>12011</v>
      </c>
    </row>
    <row r="4582" spans="1:6" ht="40.5" x14ac:dyDescent="0.25">
      <c r="A4582" s="62">
        <v>96815</v>
      </c>
      <c r="B4582" s="63" t="s">
        <v>16593</v>
      </c>
      <c r="C4582" s="62" t="s">
        <v>517</v>
      </c>
      <c r="D4582" s="62" t="s">
        <v>12010</v>
      </c>
      <c r="E4582" s="64">
        <v>29.37</v>
      </c>
      <c r="F4582" s="62" t="s">
        <v>12011</v>
      </c>
    </row>
    <row r="4583" spans="1:6" ht="40.5" x14ac:dyDescent="0.25">
      <c r="A4583" s="62">
        <v>96816</v>
      </c>
      <c r="B4583" s="63" t="s">
        <v>16594</v>
      </c>
      <c r="C4583" s="62" t="s">
        <v>517</v>
      </c>
      <c r="D4583" s="62" t="s">
        <v>12010</v>
      </c>
      <c r="E4583" s="64">
        <v>24.28</v>
      </c>
      <c r="F4583" s="62" t="s">
        <v>12011</v>
      </c>
    </row>
    <row r="4584" spans="1:6" ht="40.5" x14ac:dyDescent="0.25">
      <c r="A4584" s="62">
        <v>96817</v>
      </c>
      <c r="B4584" s="63" t="s">
        <v>16595</v>
      </c>
      <c r="C4584" s="62" t="s">
        <v>517</v>
      </c>
      <c r="D4584" s="62" t="s">
        <v>12010</v>
      </c>
      <c r="E4584" s="64">
        <v>27.52</v>
      </c>
      <c r="F4584" s="62" t="s">
        <v>12011</v>
      </c>
    </row>
    <row r="4585" spans="1:6" ht="27" x14ac:dyDescent="0.25">
      <c r="A4585" s="62">
        <v>96818</v>
      </c>
      <c r="B4585" s="63" t="s">
        <v>16596</v>
      </c>
      <c r="C4585" s="62" t="s">
        <v>517</v>
      </c>
      <c r="D4585" s="62" t="s">
        <v>12010</v>
      </c>
      <c r="E4585" s="64">
        <v>25.67</v>
      </c>
      <c r="F4585" s="62" t="s">
        <v>12011</v>
      </c>
    </row>
    <row r="4586" spans="1:6" ht="27" x14ac:dyDescent="0.25">
      <c r="A4586" s="62">
        <v>96819</v>
      </c>
      <c r="B4586" s="63" t="s">
        <v>16597</v>
      </c>
      <c r="C4586" s="62" t="s">
        <v>517</v>
      </c>
      <c r="D4586" s="62" t="s">
        <v>12010</v>
      </c>
      <c r="E4586" s="64">
        <v>25.67</v>
      </c>
      <c r="F4586" s="62" t="s">
        <v>12011</v>
      </c>
    </row>
    <row r="4587" spans="1:6" ht="40.5" x14ac:dyDescent="0.25">
      <c r="A4587" s="62">
        <v>96820</v>
      </c>
      <c r="B4587" s="63" t="s">
        <v>16598</v>
      </c>
      <c r="C4587" s="62" t="s">
        <v>517</v>
      </c>
      <c r="D4587" s="62" t="s">
        <v>12010</v>
      </c>
      <c r="E4587" s="64">
        <v>46.31</v>
      </c>
      <c r="F4587" s="62" t="s">
        <v>12011</v>
      </c>
    </row>
    <row r="4588" spans="1:6" ht="40.5" x14ac:dyDescent="0.25">
      <c r="A4588" s="62">
        <v>96821</v>
      </c>
      <c r="B4588" s="63" t="s">
        <v>16599</v>
      </c>
      <c r="C4588" s="62" t="s">
        <v>517</v>
      </c>
      <c r="D4588" s="62" t="s">
        <v>12010</v>
      </c>
      <c r="E4588" s="64">
        <v>39.57</v>
      </c>
      <c r="F4588" s="62" t="s">
        <v>12011</v>
      </c>
    </row>
    <row r="4589" spans="1:6" ht="27" x14ac:dyDescent="0.25">
      <c r="A4589" s="62">
        <v>96822</v>
      </c>
      <c r="B4589" s="63" t="s">
        <v>16600</v>
      </c>
      <c r="C4589" s="62" t="s">
        <v>517</v>
      </c>
      <c r="D4589" s="62" t="s">
        <v>12010</v>
      </c>
      <c r="E4589" s="64">
        <v>40.090000000000003</v>
      </c>
      <c r="F4589" s="62" t="s">
        <v>12011</v>
      </c>
    </row>
    <row r="4590" spans="1:6" ht="27" x14ac:dyDescent="0.25">
      <c r="A4590" s="62">
        <v>96823</v>
      </c>
      <c r="B4590" s="63" t="s">
        <v>16601</v>
      </c>
      <c r="C4590" s="62" t="s">
        <v>517</v>
      </c>
      <c r="D4590" s="62" t="s">
        <v>12010</v>
      </c>
      <c r="E4590" s="64">
        <v>16.55</v>
      </c>
      <c r="F4590" s="62" t="s">
        <v>12011</v>
      </c>
    </row>
    <row r="4591" spans="1:6" ht="40.5" x14ac:dyDescent="0.25">
      <c r="A4591" s="62">
        <v>96824</v>
      </c>
      <c r="B4591" s="63" t="s">
        <v>16602</v>
      </c>
      <c r="C4591" s="62" t="s">
        <v>517</v>
      </c>
      <c r="D4591" s="62" t="s">
        <v>12010</v>
      </c>
      <c r="E4591" s="64">
        <v>18.63</v>
      </c>
      <c r="F4591" s="62" t="s">
        <v>12011</v>
      </c>
    </row>
    <row r="4592" spans="1:6" ht="40.5" x14ac:dyDescent="0.25">
      <c r="A4592" s="62">
        <v>96825</v>
      </c>
      <c r="B4592" s="63" t="s">
        <v>16603</v>
      </c>
      <c r="C4592" s="62" t="s">
        <v>517</v>
      </c>
      <c r="D4592" s="62" t="s">
        <v>12010</v>
      </c>
      <c r="E4592" s="64">
        <v>25.11</v>
      </c>
      <c r="F4592" s="62" t="s">
        <v>12011</v>
      </c>
    </row>
    <row r="4593" spans="1:6" ht="27" x14ac:dyDescent="0.25">
      <c r="A4593" s="62">
        <v>96826</v>
      </c>
      <c r="B4593" s="63" t="s">
        <v>16604</v>
      </c>
      <c r="C4593" s="62" t="s">
        <v>517</v>
      </c>
      <c r="D4593" s="62" t="s">
        <v>12010</v>
      </c>
      <c r="E4593" s="64">
        <v>22.88</v>
      </c>
      <c r="F4593" s="62" t="s">
        <v>12011</v>
      </c>
    </row>
    <row r="4594" spans="1:6" ht="40.5" x14ac:dyDescent="0.25">
      <c r="A4594" s="62">
        <v>96827</v>
      </c>
      <c r="B4594" s="63" t="s">
        <v>16605</v>
      </c>
      <c r="C4594" s="62" t="s">
        <v>517</v>
      </c>
      <c r="D4594" s="62" t="s">
        <v>12010</v>
      </c>
      <c r="E4594" s="64">
        <v>23.72</v>
      </c>
      <c r="F4594" s="62" t="s">
        <v>12011</v>
      </c>
    </row>
    <row r="4595" spans="1:6" ht="40.5" x14ac:dyDescent="0.25">
      <c r="A4595" s="62">
        <v>96828</v>
      </c>
      <c r="B4595" s="63" t="s">
        <v>16606</v>
      </c>
      <c r="C4595" s="62" t="s">
        <v>517</v>
      </c>
      <c r="D4595" s="62" t="s">
        <v>12010</v>
      </c>
      <c r="E4595" s="64">
        <v>29.67</v>
      </c>
      <c r="F4595" s="62" t="s">
        <v>12011</v>
      </c>
    </row>
    <row r="4596" spans="1:6" ht="27" x14ac:dyDescent="0.25">
      <c r="A4596" s="62">
        <v>96829</v>
      </c>
      <c r="B4596" s="63" t="s">
        <v>16607</v>
      </c>
      <c r="C4596" s="62" t="s">
        <v>517</v>
      </c>
      <c r="D4596" s="62" t="s">
        <v>12010</v>
      </c>
      <c r="E4596" s="64">
        <v>22.85</v>
      </c>
      <c r="F4596" s="62" t="s">
        <v>12011</v>
      </c>
    </row>
    <row r="4597" spans="1:6" ht="27" x14ac:dyDescent="0.25">
      <c r="A4597" s="62">
        <v>96830</v>
      </c>
      <c r="B4597" s="63" t="s">
        <v>16608</v>
      </c>
      <c r="C4597" s="62" t="s">
        <v>517</v>
      </c>
      <c r="D4597" s="62" t="s">
        <v>12010</v>
      </c>
      <c r="E4597" s="64">
        <v>33.08</v>
      </c>
      <c r="F4597" s="62" t="s">
        <v>12011</v>
      </c>
    </row>
    <row r="4598" spans="1:6" ht="40.5" x14ac:dyDescent="0.25">
      <c r="A4598" s="62">
        <v>96831</v>
      </c>
      <c r="B4598" s="63" t="s">
        <v>16609</v>
      </c>
      <c r="C4598" s="62" t="s">
        <v>517</v>
      </c>
      <c r="D4598" s="62" t="s">
        <v>12010</v>
      </c>
      <c r="E4598" s="64">
        <v>27.07</v>
      </c>
      <c r="F4598" s="62" t="s">
        <v>12011</v>
      </c>
    </row>
    <row r="4599" spans="1:6" ht="40.5" x14ac:dyDescent="0.25">
      <c r="A4599" s="62">
        <v>96832</v>
      </c>
      <c r="B4599" s="63" t="s">
        <v>16610</v>
      </c>
      <c r="C4599" s="62" t="s">
        <v>517</v>
      </c>
      <c r="D4599" s="62" t="s">
        <v>12010</v>
      </c>
      <c r="E4599" s="64">
        <v>31.21</v>
      </c>
      <c r="F4599" s="62" t="s">
        <v>12011</v>
      </c>
    </row>
    <row r="4600" spans="1:6" ht="27" x14ac:dyDescent="0.25">
      <c r="A4600" s="62">
        <v>96833</v>
      </c>
      <c r="B4600" s="63" t="s">
        <v>16611</v>
      </c>
      <c r="C4600" s="62" t="s">
        <v>517</v>
      </c>
      <c r="D4600" s="62" t="s">
        <v>12010</v>
      </c>
      <c r="E4600" s="64">
        <v>29.26</v>
      </c>
      <c r="F4600" s="62" t="s">
        <v>12011</v>
      </c>
    </row>
    <row r="4601" spans="1:6" ht="27" x14ac:dyDescent="0.25">
      <c r="A4601" s="62">
        <v>96834</v>
      </c>
      <c r="B4601" s="63" t="s">
        <v>16612</v>
      </c>
      <c r="C4601" s="62" t="s">
        <v>517</v>
      </c>
      <c r="D4601" s="62" t="s">
        <v>12010</v>
      </c>
      <c r="E4601" s="64">
        <v>48.11</v>
      </c>
      <c r="F4601" s="62" t="s">
        <v>12011</v>
      </c>
    </row>
    <row r="4602" spans="1:6" ht="40.5" x14ac:dyDescent="0.25">
      <c r="A4602" s="62">
        <v>96835</v>
      </c>
      <c r="B4602" s="63" t="s">
        <v>16613</v>
      </c>
      <c r="C4602" s="62" t="s">
        <v>517</v>
      </c>
      <c r="D4602" s="62" t="s">
        <v>12010</v>
      </c>
      <c r="E4602" s="64">
        <v>41.68</v>
      </c>
      <c r="F4602" s="62" t="s">
        <v>12011</v>
      </c>
    </row>
    <row r="4603" spans="1:6" ht="27" x14ac:dyDescent="0.25">
      <c r="A4603" s="62">
        <v>96836</v>
      </c>
      <c r="B4603" s="63" t="s">
        <v>16614</v>
      </c>
      <c r="C4603" s="62" t="s">
        <v>517</v>
      </c>
      <c r="D4603" s="62" t="s">
        <v>12010</v>
      </c>
      <c r="E4603" s="64">
        <v>44.35</v>
      </c>
      <c r="F4603" s="62" t="s">
        <v>12011</v>
      </c>
    </row>
    <row r="4604" spans="1:6" ht="40.5" x14ac:dyDescent="0.25">
      <c r="A4604" s="62">
        <v>96837</v>
      </c>
      <c r="B4604" s="63" t="s">
        <v>16615</v>
      </c>
      <c r="C4604" s="62" t="s">
        <v>517</v>
      </c>
      <c r="D4604" s="62" t="s">
        <v>12010</v>
      </c>
      <c r="E4604" s="64">
        <v>24.43</v>
      </c>
      <c r="F4604" s="62" t="s">
        <v>12011</v>
      </c>
    </row>
    <row r="4605" spans="1:6" ht="40.5" x14ac:dyDescent="0.25">
      <c r="A4605" s="62">
        <v>96838</v>
      </c>
      <c r="B4605" s="63" t="s">
        <v>16616</v>
      </c>
      <c r="C4605" s="62" t="s">
        <v>517</v>
      </c>
      <c r="D4605" s="62" t="s">
        <v>12010</v>
      </c>
      <c r="E4605" s="64">
        <v>22.51</v>
      </c>
      <c r="F4605" s="62" t="s">
        <v>12011</v>
      </c>
    </row>
    <row r="4606" spans="1:6" ht="40.5" x14ac:dyDescent="0.25">
      <c r="A4606" s="62">
        <v>96839</v>
      </c>
      <c r="B4606" s="63" t="s">
        <v>16617</v>
      </c>
      <c r="C4606" s="62" t="s">
        <v>517</v>
      </c>
      <c r="D4606" s="62" t="s">
        <v>12010</v>
      </c>
      <c r="E4606" s="64">
        <v>22.17</v>
      </c>
      <c r="F4606" s="62" t="s">
        <v>12011</v>
      </c>
    </row>
    <row r="4607" spans="1:6" ht="40.5" x14ac:dyDescent="0.25">
      <c r="A4607" s="62">
        <v>96840</v>
      </c>
      <c r="B4607" s="63" t="s">
        <v>16618</v>
      </c>
      <c r="C4607" s="62" t="s">
        <v>517</v>
      </c>
      <c r="D4607" s="62" t="s">
        <v>12010</v>
      </c>
      <c r="E4607" s="64">
        <v>28.56</v>
      </c>
      <c r="F4607" s="62" t="s">
        <v>12011</v>
      </c>
    </row>
    <row r="4608" spans="1:6" ht="40.5" x14ac:dyDescent="0.25">
      <c r="A4608" s="62">
        <v>96841</v>
      </c>
      <c r="B4608" s="63" t="s">
        <v>16619</v>
      </c>
      <c r="C4608" s="62" t="s">
        <v>517</v>
      </c>
      <c r="D4608" s="62" t="s">
        <v>12010</v>
      </c>
      <c r="E4608" s="64">
        <v>25.1</v>
      </c>
      <c r="F4608" s="62" t="s">
        <v>12011</v>
      </c>
    </row>
    <row r="4609" spans="1:6" ht="40.5" x14ac:dyDescent="0.25">
      <c r="A4609" s="62">
        <v>96842</v>
      </c>
      <c r="B4609" s="63" t="s">
        <v>16620</v>
      </c>
      <c r="C4609" s="62" t="s">
        <v>517</v>
      </c>
      <c r="D4609" s="62" t="s">
        <v>12010</v>
      </c>
      <c r="E4609" s="64">
        <v>31.71</v>
      </c>
      <c r="F4609" s="62" t="s">
        <v>12011</v>
      </c>
    </row>
    <row r="4610" spans="1:6" ht="40.5" x14ac:dyDescent="0.25">
      <c r="A4610" s="62">
        <v>96843</v>
      </c>
      <c r="B4610" s="63" t="s">
        <v>16621</v>
      </c>
      <c r="C4610" s="62" t="s">
        <v>517</v>
      </c>
      <c r="D4610" s="62" t="s">
        <v>12010</v>
      </c>
      <c r="E4610" s="64">
        <v>30.53</v>
      </c>
      <c r="F4610" s="62" t="s">
        <v>12011</v>
      </c>
    </row>
    <row r="4611" spans="1:6" ht="40.5" x14ac:dyDescent="0.25">
      <c r="A4611" s="62">
        <v>96844</v>
      </c>
      <c r="B4611" s="63" t="s">
        <v>16622</v>
      </c>
      <c r="C4611" s="62" t="s">
        <v>517</v>
      </c>
      <c r="D4611" s="62" t="s">
        <v>12010</v>
      </c>
      <c r="E4611" s="64">
        <v>41.31</v>
      </c>
      <c r="F4611" s="62" t="s">
        <v>12011</v>
      </c>
    </row>
    <row r="4612" spans="1:6" ht="40.5" x14ac:dyDescent="0.25">
      <c r="A4612" s="62">
        <v>96845</v>
      </c>
      <c r="B4612" s="63" t="s">
        <v>16623</v>
      </c>
      <c r="C4612" s="62" t="s">
        <v>517</v>
      </c>
      <c r="D4612" s="62" t="s">
        <v>12010</v>
      </c>
      <c r="E4612" s="64">
        <v>44.35</v>
      </c>
      <c r="F4612" s="62" t="s">
        <v>12011</v>
      </c>
    </row>
    <row r="4613" spans="1:6" ht="40.5" x14ac:dyDescent="0.25">
      <c r="A4613" s="62">
        <v>96846</v>
      </c>
      <c r="B4613" s="63" t="s">
        <v>16624</v>
      </c>
      <c r="C4613" s="62" t="s">
        <v>517</v>
      </c>
      <c r="D4613" s="62" t="s">
        <v>12010</v>
      </c>
      <c r="E4613" s="64">
        <v>35.14</v>
      </c>
      <c r="F4613" s="62" t="s">
        <v>12011</v>
      </c>
    </row>
    <row r="4614" spans="1:6" ht="40.5" x14ac:dyDescent="0.25">
      <c r="A4614" s="62">
        <v>96847</v>
      </c>
      <c r="B4614" s="63" t="s">
        <v>16625</v>
      </c>
      <c r="C4614" s="62" t="s">
        <v>517</v>
      </c>
      <c r="D4614" s="62" t="s">
        <v>12010</v>
      </c>
      <c r="E4614" s="64">
        <v>38.51</v>
      </c>
      <c r="F4614" s="62" t="s">
        <v>12011</v>
      </c>
    </row>
    <row r="4615" spans="1:6" ht="40.5" x14ac:dyDescent="0.25">
      <c r="A4615" s="62">
        <v>96848</v>
      </c>
      <c r="B4615" s="63" t="s">
        <v>16626</v>
      </c>
      <c r="C4615" s="62" t="s">
        <v>517</v>
      </c>
      <c r="D4615" s="62" t="s">
        <v>12010</v>
      </c>
      <c r="E4615" s="64">
        <v>57.44</v>
      </c>
      <c r="F4615" s="62" t="s">
        <v>12011</v>
      </c>
    </row>
    <row r="4616" spans="1:6" ht="27" x14ac:dyDescent="0.25">
      <c r="A4616" s="62">
        <v>96849</v>
      </c>
      <c r="B4616" s="63" t="s">
        <v>16627</v>
      </c>
      <c r="C4616" s="62" t="s">
        <v>517</v>
      </c>
      <c r="D4616" s="62" t="s">
        <v>12010</v>
      </c>
      <c r="E4616" s="64">
        <v>20.95</v>
      </c>
      <c r="F4616" s="62" t="s">
        <v>12011</v>
      </c>
    </row>
    <row r="4617" spans="1:6" ht="40.5" x14ac:dyDescent="0.25">
      <c r="A4617" s="62">
        <v>96850</v>
      </c>
      <c r="B4617" s="63" t="s">
        <v>16628</v>
      </c>
      <c r="C4617" s="62" t="s">
        <v>517</v>
      </c>
      <c r="D4617" s="62" t="s">
        <v>12010</v>
      </c>
      <c r="E4617" s="64">
        <v>24.41</v>
      </c>
      <c r="F4617" s="62" t="s">
        <v>12011</v>
      </c>
    </row>
    <row r="4618" spans="1:6" ht="40.5" x14ac:dyDescent="0.25">
      <c r="A4618" s="62">
        <v>96851</v>
      </c>
      <c r="B4618" s="63" t="s">
        <v>16629</v>
      </c>
      <c r="C4618" s="62" t="s">
        <v>517</v>
      </c>
      <c r="D4618" s="62" t="s">
        <v>12010</v>
      </c>
      <c r="E4618" s="64">
        <v>32.119999999999997</v>
      </c>
      <c r="F4618" s="62" t="s">
        <v>12011</v>
      </c>
    </row>
    <row r="4619" spans="1:6" ht="27" x14ac:dyDescent="0.25">
      <c r="A4619" s="62">
        <v>96852</v>
      </c>
      <c r="B4619" s="63" t="s">
        <v>16630</v>
      </c>
      <c r="C4619" s="62" t="s">
        <v>517</v>
      </c>
      <c r="D4619" s="62" t="s">
        <v>12010</v>
      </c>
      <c r="E4619" s="64">
        <v>27.79</v>
      </c>
      <c r="F4619" s="62" t="s">
        <v>12011</v>
      </c>
    </row>
    <row r="4620" spans="1:6" ht="40.5" x14ac:dyDescent="0.25">
      <c r="A4620" s="62">
        <v>96853</v>
      </c>
      <c r="B4620" s="63" t="s">
        <v>16631</v>
      </c>
      <c r="C4620" s="62" t="s">
        <v>517</v>
      </c>
      <c r="D4620" s="62" t="s">
        <v>12010</v>
      </c>
      <c r="E4620" s="64">
        <v>31.16</v>
      </c>
      <c r="F4620" s="62" t="s">
        <v>12011</v>
      </c>
    </row>
    <row r="4621" spans="1:6" ht="40.5" x14ac:dyDescent="0.25">
      <c r="A4621" s="62">
        <v>96854</v>
      </c>
      <c r="B4621" s="63" t="s">
        <v>16632</v>
      </c>
      <c r="C4621" s="62" t="s">
        <v>517</v>
      </c>
      <c r="D4621" s="62" t="s">
        <v>12010</v>
      </c>
      <c r="E4621" s="64">
        <v>37.130000000000003</v>
      </c>
      <c r="F4621" s="62" t="s">
        <v>12011</v>
      </c>
    </row>
    <row r="4622" spans="1:6" ht="27" x14ac:dyDescent="0.25">
      <c r="A4622" s="62">
        <v>96855</v>
      </c>
      <c r="B4622" s="63" t="s">
        <v>16633</v>
      </c>
      <c r="C4622" s="62" t="s">
        <v>517</v>
      </c>
      <c r="D4622" s="62" t="s">
        <v>12010</v>
      </c>
      <c r="E4622" s="64">
        <v>34.47</v>
      </c>
      <c r="F4622" s="62" t="s">
        <v>12011</v>
      </c>
    </row>
    <row r="4623" spans="1:6" ht="40.5" x14ac:dyDescent="0.25">
      <c r="A4623" s="62">
        <v>96856</v>
      </c>
      <c r="B4623" s="63" t="s">
        <v>16634</v>
      </c>
      <c r="C4623" s="62" t="s">
        <v>517</v>
      </c>
      <c r="D4623" s="62" t="s">
        <v>12010</v>
      </c>
      <c r="E4623" s="64">
        <v>34.96</v>
      </c>
      <c r="F4623" s="62" t="s">
        <v>12011</v>
      </c>
    </row>
    <row r="4624" spans="1:6" ht="40.5" x14ac:dyDescent="0.25">
      <c r="A4624" s="62">
        <v>96857</v>
      </c>
      <c r="B4624" s="63" t="s">
        <v>16635</v>
      </c>
      <c r="C4624" s="62" t="s">
        <v>517</v>
      </c>
      <c r="D4624" s="62" t="s">
        <v>12010</v>
      </c>
      <c r="E4624" s="64">
        <v>55.16</v>
      </c>
      <c r="F4624" s="62" t="s">
        <v>12011</v>
      </c>
    </row>
    <row r="4625" spans="1:6" ht="27" x14ac:dyDescent="0.25">
      <c r="A4625" s="62">
        <v>96858</v>
      </c>
      <c r="B4625" s="63" t="s">
        <v>16636</v>
      </c>
      <c r="C4625" s="62" t="s">
        <v>517</v>
      </c>
      <c r="D4625" s="62" t="s">
        <v>12010</v>
      </c>
      <c r="E4625" s="64">
        <v>55.97</v>
      </c>
      <c r="F4625" s="62" t="s">
        <v>12011</v>
      </c>
    </row>
    <row r="4626" spans="1:6" ht="40.5" x14ac:dyDescent="0.25">
      <c r="A4626" s="62">
        <v>96859</v>
      </c>
      <c r="B4626" s="63" t="s">
        <v>16637</v>
      </c>
      <c r="C4626" s="62" t="s">
        <v>517</v>
      </c>
      <c r="D4626" s="62" t="s">
        <v>12010</v>
      </c>
      <c r="E4626" s="64">
        <v>69.09</v>
      </c>
      <c r="F4626" s="62" t="s">
        <v>12011</v>
      </c>
    </row>
    <row r="4627" spans="1:6" ht="27" x14ac:dyDescent="0.25">
      <c r="A4627" s="62">
        <v>96860</v>
      </c>
      <c r="B4627" s="63" t="s">
        <v>16638</v>
      </c>
      <c r="C4627" s="62" t="s">
        <v>517</v>
      </c>
      <c r="D4627" s="62" t="s">
        <v>12010</v>
      </c>
      <c r="E4627" s="64">
        <v>28.5</v>
      </c>
      <c r="F4627" s="62" t="s">
        <v>12011</v>
      </c>
    </row>
    <row r="4628" spans="1:6" ht="40.5" x14ac:dyDescent="0.25">
      <c r="A4628" s="62">
        <v>96861</v>
      </c>
      <c r="B4628" s="63" t="s">
        <v>16639</v>
      </c>
      <c r="C4628" s="62" t="s">
        <v>517</v>
      </c>
      <c r="D4628" s="62" t="s">
        <v>12010</v>
      </c>
      <c r="E4628" s="64">
        <v>30.68</v>
      </c>
      <c r="F4628" s="62" t="s">
        <v>12011</v>
      </c>
    </row>
    <row r="4629" spans="1:6" ht="27" x14ac:dyDescent="0.25">
      <c r="A4629" s="62">
        <v>96862</v>
      </c>
      <c r="B4629" s="63" t="s">
        <v>16640</v>
      </c>
      <c r="C4629" s="62" t="s">
        <v>517</v>
      </c>
      <c r="D4629" s="62" t="s">
        <v>12010</v>
      </c>
      <c r="E4629" s="64">
        <v>34.32</v>
      </c>
      <c r="F4629" s="62" t="s">
        <v>12011</v>
      </c>
    </row>
    <row r="4630" spans="1:6" ht="40.5" x14ac:dyDescent="0.25">
      <c r="A4630" s="62">
        <v>96863</v>
      </c>
      <c r="B4630" s="63" t="s">
        <v>16641</v>
      </c>
      <c r="C4630" s="62" t="s">
        <v>517</v>
      </c>
      <c r="D4630" s="62" t="s">
        <v>12010</v>
      </c>
      <c r="E4630" s="64">
        <v>33.96</v>
      </c>
      <c r="F4630" s="62" t="s">
        <v>12011</v>
      </c>
    </row>
    <row r="4631" spans="1:6" ht="27" x14ac:dyDescent="0.25">
      <c r="A4631" s="62">
        <v>96864</v>
      </c>
      <c r="B4631" s="63" t="s">
        <v>16642</v>
      </c>
      <c r="C4631" s="62" t="s">
        <v>517</v>
      </c>
      <c r="D4631" s="62" t="s">
        <v>12010</v>
      </c>
      <c r="E4631" s="64">
        <v>53.28</v>
      </c>
      <c r="F4631" s="62" t="s">
        <v>12011</v>
      </c>
    </row>
    <row r="4632" spans="1:6" ht="40.5" x14ac:dyDescent="0.25">
      <c r="A4632" s="62">
        <v>96865</v>
      </c>
      <c r="B4632" s="63" t="s">
        <v>16643</v>
      </c>
      <c r="C4632" s="62" t="s">
        <v>517</v>
      </c>
      <c r="D4632" s="62" t="s">
        <v>12010</v>
      </c>
      <c r="E4632" s="64">
        <v>52.22</v>
      </c>
      <c r="F4632" s="62" t="s">
        <v>12011</v>
      </c>
    </row>
    <row r="4633" spans="1:6" ht="27" x14ac:dyDescent="0.25">
      <c r="A4633" s="62">
        <v>96866</v>
      </c>
      <c r="B4633" s="63" t="s">
        <v>16644</v>
      </c>
      <c r="C4633" s="62" t="s">
        <v>517</v>
      </c>
      <c r="D4633" s="62" t="s">
        <v>12010</v>
      </c>
      <c r="E4633" s="64">
        <v>69.900000000000006</v>
      </c>
      <c r="F4633" s="62" t="s">
        <v>12011</v>
      </c>
    </row>
    <row r="4634" spans="1:6" ht="40.5" x14ac:dyDescent="0.25">
      <c r="A4634" s="62">
        <v>96867</v>
      </c>
      <c r="B4634" s="63" t="s">
        <v>16645</v>
      </c>
      <c r="C4634" s="62" t="s">
        <v>517</v>
      </c>
      <c r="D4634" s="62" t="s">
        <v>12010</v>
      </c>
      <c r="E4634" s="64">
        <v>80.92</v>
      </c>
      <c r="F4634" s="62" t="s">
        <v>12011</v>
      </c>
    </row>
    <row r="4635" spans="1:6" ht="27" x14ac:dyDescent="0.25">
      <c r="A4635" s="62">
        <v>96868</v>
      </c>
      <c r="B4635" s="63" t="s">
        <v>16646</v>
      </c>
      <c r="C4635" s="62" t="s">
        <v>517</v>
      </c>
      <c r="D4635" s="62" t="s">
        <v>12010</v>
      </c>
      <c r="E4635" s="64">
        <v>32.340000000000003</v>
      </c>
      <c r="F4635" s="62" t="s">
        <v>12011</v>
      </c>
    </row>
    <row r="4636" spans="1:6" ht="27" x14ac:dyDescent="0.25">
      <c r="A4636" s="62">
        <v>96869</v>
      </c>
      <c r="B4636" s="63" t="s">
        <v>16647</v>
      </c>
      <c r="C4636" s="62" t="s">
        <v>517</v>
      </c>
      <c r="D4636" s="62" t="s">
        <v>12010</v>
      </c>
      <c r="E4636" s="64">
        <v>38.619999999999997</v>
      </c>
      <c r="F4636" s="62" t="s">
        <v>12011</v>
      </c>
    </row>
    <row r="4637" spans="1:6" ht="27" x14ac:dyDescent="0.25">
      <c r="A4637" s="62">
        <v>96870</v>
      </c>
      <c r="B4637" s="63" t="s">
        <v>16648</v>
      </c>
      <c r="C4637" s="62" t="s">
        <v>517</v>
      </c>
      <c r="D4637" s="62" t="s">
        <v>12010</v>
      </c>
      <c r="E4637" s="64">
        <v>60.61</v>
      </c>
      <c r="F4637" s="62" t="s">
        <v>12011</v>
      </c>
    </row>
    <row r="4638" spans="1:6" ht="27" x14ac:dyDescent="0.25">
      <c r="A4638" s="62">
        <v>96871</v>
      </c>
      <c r="B4638" s="63" t="s">
        <v>16649</v>
      </c>
      <c r="C4638" s="62" t="s">
        <v>517</v>
      </c>
      <c r="D4638" s="62" t="s">
        <v>12010</v>
      </c>
      <c r="E4638" s="64">
        <v>87.6</v>
      </c>
      <c r="F4638" s="62" t="s">
        <v>12011</v>
      </c>
    </row>
    <row r="4639" spans="1:6" ht="40.5" x14ac:dyDescent="0.25">
      <c r="A4639" s="62">
        <v>96872</v>
      </c>
      <c r="B4639" s="63" t="s">
        <v>16650</v>
      </c>
      <c r="C4639" s="62" t="s">
        <v>517</v>
      </c>
      <c r="D4639" s="62" t="s">
        <v>12010</v>
      </c>
      <c r="E4639" s="64">
        <v>78.62</v>
      </c>
      <c r="F4639" s="62" t="s">
        <v>12011</v>
      </c>
    </row>
    <row r="4640" spans="1:6" ht="40.5" x14ac:dyDescent="0.25">
      <c r="A4640" s="62">
        <v>96873</v>
      </c>
      <c r="B4640" s="63" t="s">
        <v>16651</v>
      </c>
      <c r="C4640" s="62" t="s">
        <v>517</v>
      </c>
      <c r="D4640" s="62" t="s">
        <v>12010</v>
      </c>
      <c r="E4640" s="64">
        <v>90.77</v>
      </c>
      <c r="F4640" s="62" t="s">
        <v>12011</v>
      </c>
    </row>
    <row r="4641" spans="1:6" ht="40.5" x14ac:dyDescent="0.25">
      <c r="A4641" s="62">
        <v>96874</v>
      </c>
      <c r="B4641" s="63" t="s">
        <v>16652</v>
      </c>
      <c r="C4641" s="62" t="s">
        <v>517</v>
      </c>
      <c r="D4641" s="62" t="s">
        <v>12010</v>
      </c>
      <c r="E4641" s="64">
        <v>96.56</v>
      </c>
      <c r="F4641" s="62" t="s">
        <v>12011</v>
      </c>
    </row>
    <row r="4642" spans="1:6" ht="40.5" x14ac:dyDescent="0.25">
      <c r="A4642" s="62">
        <v>96875</v>
      </c>
      <c r="B4642" s="63" t="s">
        <v>16653</v>
      </c>
      <c r="C4642" s="62" t="s">
        <v>517</v>
      </c>
      <c r="D4642" s="62" t="s">
        <v>12010</v>
      </c>
      <c r="E4642" s="64">
        <v>116.1</v>
      </c>
      <c r="F4642" s="62" t="s">
        <v>12011</v>
      </c>
    </row>
    <row r="4643" spans="1:6" ht="40.5" x14ac:dyDescent="0.25">
      <c r="A4643" s="62">
        <v>96876</v>
      </c>
      <c r="B4643" s="63" t="s">
        <v>16654</v>
      </c>
      <c r="C4643" s="62" t="s">
        <v>517</v>
      </c>
      <c r="D4643" s="62" t="s">
        <v>12010</v>
      </c>
      <c r="E4643" s="64">
        <v>208.51</v>
      </c>
      <c r="F4643" s="62" t="s">
        <v>12011</v>
      </c>
    </row>
    <row r="4644" spans="1:6" ht="40.5" x14ac:dyDescent="0.25">
      <c r="A4644" s="62">
        <v>96877</v>
      </c>
      <c r="B4644" s="63" t="s">
        <v>16655</v>
      </c>
      <c r="C4644" s="62" t="s">
        <v>517</v>
      </c>
      <c r="D4644" s="62" t="s">
        <v>12010</v>
      </c>
      <c r="E4644" s="64">
        <v>222.7</v>
      </c>
      <c r="F4644" s="62" t="s">
        <v>12011</v>
      </c>
    </row>
    <row r="4645" spans="1:6" ht="40.5" x14ac:dyDescent="0.25">
      <c r="A4645" s="62">
        <v>96878</v>
      </c>
      <c r="B4645" s="63" t="s">
        <v>16656</v>
      </c>
      <c r="C4645" s="62" t="s">
        <v>517</v>
      </c>
      <c r="D4645" s="62" t="s">
        <v>12010</v>
      </c>
      <c r="E4645" s="64">
        <v>225.35</v>
      </c>
      <c r="F4645" s="62" t="s">
        <v>12011</v>
      </c>
    </row>
    <row r="4646" spans="1:6" ht="40.5" x14ac:dyDescent="0.25">
      <c r="A4646" s="62">
        <v>96879</v>
      </c>
      <c r="B4646" s="63" t="s">
        <v>16657</v>
      </c>
      <c r="C4646" s="62" t="s">
        <v>517</v>
      </c>
      <c r="D4646" s="62" t="s">
        <v>12010</v>
      </c>
      <c r="E4646" s="64">
        <v>226.8</v>
      </c>
      <c r="F4646" s="62" t="s">
        <v>12011</v>
      </c>
    </row>
    <row r="4647" spans="1:6" ht="40.5" x14ac:dyDescent="0.25">
      <c r="A4647" s="62">
        <v>96880</v>
      </c>
      <c r="B4647" s="63" t="s">
        <v>16658</v>
      </c>
      <c r="C4647" s="62" t="s">
        <v>517</v>
      </c>
      <c r="D4647" s="62" t="s">
        <v>12010</v>
      </c>
      <c r="E4647" s="64">
        <v>258.57</v>
      </c>
      <c r="F4647" s="62" t="s">
        <v>12011</v>
      </c>
    </row>
    <row r="4648" spans="1:6" ht="40.5" x14ac:dyDescent="0.25">
      <c r="A4648" s="62">
        <v>96881</v>
      </c>
      <c r="B4648" s="63" t="s">
        <v>16659</v>
      </c>
      <c r="C4648" s="62" t="s">
        <v>517</v>
      </c>
      <c r="D4648" s="62" t="s">
        <v>12010</v>
      </c>
      <c r="E4648" s="64">
        <v>272.95999999999998</v>
      </c>
      <c r="F4648" s="62" t="s">
        <v>12011</v>
      </c>
    </row>
    <row r="4649" spans="1:6" ht="40.5" x14ac:dyDescent="0.25">
      <c r="A4649" s="62">
        <v>97425</v>
      </c>
      <c r="B4649" s="63" t="s">
        <v>16660</v>
      </c>
      <c r="C4649" s="62" t="s">
        <v>517</v>
      </c>
      <c r="D4649" s="62" t="s">
        <v>12010</v>
      </c>
      <c r="E4649" s="64">
        <v>34.42</v>
      </c>
      <c r="F4649" s="62" t="s">
        <v>12011</v>
      </c>
    </row>
    <row r="4650" spans="1:6" ht="40.5" x14ac:dyDescent="0.25">
      <c r="A4650" s="62">
        <v>97426</v>
      </c>
      <c r="B4650" s="63" t="s">
        <v>16661</v>
      </c>
      <c r="C4650" s="62" t="s">
        <v>517</v>
      </c>
      <c r="D4650" s="62" t="s">
        <v>12010</v>
      </c>
      <c r="E4650" s="64">
        <v>41.92</v>
      </c>
      <c r="F4650" s="62" t="s">
        <v>12011</v>
      </c>
    </row>
    <row r="4651" spans="1:6" ht="40.5" x14ac:dyDescent="0.25">
      <c r="A4651" s="62">
        <v>97427</v>
      </c>
      <c r="B4651" s="63" t="s">
        <v>16662</v>
      </c>
      <c r="C4651" s="62" t="s">
        <v>517</v>
      </c>
      <c r="D4651" s="62" t="s">
        <v>12010</v>
      </c>
      <c r="E4651" s="64">
        <v>47.58</v>
      </c>
      <c r="F4651" s="62" t="s">
        <v>12011</v>
      </c>
    </row>
    <row r="4652" spans="1:6" ht="40.5" x14ac:dyDescent="0.25">
      <c r="A4652" s="62">
        <v>97428</v>
      </c>
      <c r="B4652" s="63" t="s">
        <v>16663</v>
      </c>
      <c r="C4652" s="62" t="s">
        <v>517</v>
      </c>
      <c r="D4652" s="62" t="s">
        <v>12010</v>
      </c>
      <c r="E4652" s="64">
        <v>60.72</v>
      </c>
      <c r="F4652" s="62" t="s">
        <v>12011</v>
      </c>
    </row>
    <row r="4653" spans="1:6" ht="40.5" x14ac:dyDescent="0.25">
      <c r="A4653" s="62">
        <v>97429</v>
      </c>
      <c r="B4653" s="63" t="s">
        <v>16664</v>
      </c>
      <c r="C4653" s="62" t="s">
        <v>517</v>
      </c>
      <c r="D4653" s="62" t="s">
        <v>12010</v>
      </c>
      <c r="E4653" s="64">
        <v>72.819999999999993</v>
      </c>
      <c r="F4653" s="62" t="s">
        <v>12011</v>
      </c>
    </row>
    <row r="4654" spans="1:6" ht="40.5" x14ac:dyDescent="0.25">
      <c r="A4654" s="62">
        <v>97430</v>
      </c>
      <c r="B4654" s="63" t="s">
        <v>16665</v>
      </c>
      <c r="C4654" s="62" t="s">
        <v>517</v>
      </c>
      <c r="D4654" s="62" t="s">
        <v>12010</v>
      </c>
      <c r="E4654" s="64">
        <v>47.39</v>
      </c>
      <c r="F4654" s="62" t="s">
        <v>12011</v>
      </c>
    </row>
    <row r="4655" spans="1:6" ht="40.5" x14ac:dyDescent="0.25">
      <c r="A4655" s="62">
        <v>97431</v>
      </c>
      <c r="B4655" s="63" t="s">
        <v>16666</v>
      </c>
      <c r="C4655" s="62" t="s">
        <v>517</v>
      </c>
      <c r="D4655" s="62" t="s">
        <v>12010</v>
      </c>
      <c r="E4655" s="64">
        <v>52.75</v>
      </c>
      <c r="F4655" s="62" t="s">
        <v>12011</v>
      </c>
    </row>
    <row r="4656" spans="1:6" ht="40.5" x14ac:dyDescent="0.25">
      <c r="A4656" s="62">
        <v>97432</v>
      </c>
      <c r="B4656" s="63" t="s">
        <v>16667</v>
      </c>
      <c r="C4656" s="62" t="s">
        <v>517</v>
      </c>
      <c r="D4656" s="62" t="s">
        <v>12010</v>
      </c>
      <c r="E4656" s="64">
        <v>59.48</v>
      </c>
      <c r="F4656" s="62" t="s">
        <v>12011</v>
      </c>
    </row>
    <row r="4657" spans="1:6" ht="40.5" x14ac:dyDescent="0.25">
      <c r="A4657" s="62">
        <v>97433</v>
      </c>
      <c r="B4657" s="63" t="s">
        <v>16668</v>
      </c>
      <c r="C4657" s="62" t="s">
        <v>517</v>
      </c>
      <c r="D4657" s="62" t="s">
        <v>12010</v>
      </c>
      <c r="E4657" s="64">
        <v>110.23</v>
      </c>
      <c r="F4657" s="62" t="s">
        <v>12011</v>
      </c>
    </row>
    <row r="4658" spans="1:6" ht="40.5" x14ac:dyDescent="0.25">
      <c r="A4658" s="62">
        <v>97434</v>
      </c>
      <c r="B4658" s="63" t="s">
        <v>16669</v>
      </c>
      <c r="C4658" s="62" t="s">
        <v>517</v>
      </c>
      <c r="D4658" s="62" t="s">
        <v>12010</v>
      </c>
      <c r="E4658" s="64">
        <v>112.38</v>
      </c>
      <c r="F4658" s="62" t="s">
        <v>12011</v>
      </c>
    </row>
    <row r="4659" spans="1:6" ht="40.5" x14ac:dyDescent="0.25">
      <c r="A4659" s="62">
        <v>97435</v>
      </c>
      <c r="B4659" s="63" t="s">
        <v>16670</v>
      </c>
      <c r="C4659" s="62" t="s">
        <v>517</v>
      </c>
      <c r="D4659" s="62" t="s">
        <v>12010</v>
      </c>
      <c r="E4659" s="64">
        <v>129</v>
      </c>
      <c r="F4659" s="62" t="s">
        <v>12011</v>
      </c>
    </row>
    <row r="4660" spans="1:6" ht="40.5" x14ac:dyDescent="0.25">
      <c r="A4660" s="62">
        <v>97436</v>
      </c>
      <c r="B4660" s="63" t="s">
        <v>16671</v>
      </c>
      <c r="C4660" s="62" t="s">
        <v>517</v>
      </c>
      <c r="D4660" s="62" t="s">
        <v>12010</v>
      </c>
      <c r="E4660" s="64">
        <v>133.12</v>
      </c>
      <c r="F4660" s="62" t="s">
        <v>12011</v>
      </c>
    </row>
    <row r="4661" spans="1:6" ht="40.5" x14ac:dyDescent="0.25">
      <c r="A4661" s="62">
        <v>97437</v>
      </c>
      <c r="B4661" s="63" t="s">
        <v>16672</v>
      </c>
      <c r="C4661" s="62" t="s">
        <v>517</v>
      </c>
      <c r="D4661" s="62" t="s">
        <v>12010</v>
      </c>
      <c r="E4661" s="64">
        <v>147.63</v>
      </c>
      <c r="F4661" s="62" t="s">
        <v>12011</v>
      </c>
    </row>
    <row r="4662" spans="1:6" ht="40.5" x14ac:dyDescent="0.25">
      <c r="A4662" s="62">
        <v>97438</v>
      </c>
      <c r="B4662" s="63" t="s">
        <v>16673</v>
      </c>
      <c r="C4662" s="62" t="s">
        <v>517</v>
      </c>
      <c r="D4662" s="62" t="s">
        <v>12010</v>
      </c>
      <c r="E4662" s="64">
        <v>152.04</v>
      </c>
      <c r="F4662" s="62" t="s">
        <v>12011</v>
      </c>
    </row>
    <row r="4663" spans="1:6" ht="27" x14ac:dyDescent="0.25">
      <c r="A4663" s="62">
        <v>97439</v>
      </c>
      <c r="B4663" s="63" t="s">
        <v>16674</v>
      </c>
      <c r="C4663" s="62" t="s">
        <v>517</v>
      </c>
      <c r="D4663" s="62" t="s">
        <v>12010</v>
      </c>
      <c r="E4663" s="64">
        <v>167.54</v>
      </c>
      <c r="F4663" s="62" t="s">
        <v>12011</v>
      </c>
    </row>
    <row r="4664" spans="1:6" ht="27" x14ac:dyDescent="0.25">
      <c r="A4664" s="62">
        <v>97440</v>
      </c>
      <c r="B4664" s="63" t="s">
        <v>16675</v>
      </c>
      <c r="C4664" s="62" t="s">
        <v>517</v>
      </c>
      <c r="D4664" s="62" t="s">
        <v>12010</v>
      </c>
      <c r="E4664" s="64">
        <v>201.04</v>
      </c>
      <c r="F4664" s="62" t="s">
        <v>12011</v>
      </c>
    </row>
    <row r="4665" spans="1:6" ht="27" x14ac:dyDescent="0.25">
      <c r="A4665" s="62">
        <v>97442</v>
      </c>
      <c r="B4665" s="63" t="s">
        <v>16676</v>
      </c>
      <c r="C4665" s="62" t="s">
        <v>517</v>
      </c>
      <c r="D4665" s="62" t="s">
        <v>12010</v>
      </c>
      <c r="E4665" s="64">
        <v>222.02</v>
      </c>
      <c r="F4665" s="62" t="s">
        <v>12011</v>
      </c>
    </row>
    <row r="4666" spans="1:6" ht="27" x14ac:dyDescent="0.25">
      <c r="A4666" s="62">
        <v>97443</v>
      </c>
      <c r="B4666" s="63" t="s">
        <v>16677</v>
      </c>
      <c r="C4666" s="62" t="s">
        <v>517</v>
      </c>
      <c r="D4666" s="62" t="s">
        <v>12010</v>
      </c>
      <c r="E4666" s="64">
        <v>122.42</v>
      </c>
      <c r="F4666" s="62" t="s">
        <v>12011</v>
      </c>
    </row>
    <row r="4667" spans="1:6" ht="40.5" x14ac:dyDescent="0.25">
      <c r="A4667" s="62">
        <v>97444</v>
      </c>
      <c r="B4667" s="63" t="s">
        <v>16678</v>
      </c>
      <c r="C4667" s="62" t="s">
        <v>517</v>
      </c>
      <c r="D4667" s="62" t="s">
        <v>12010</v>
      </c>
      <c r="E4667" s="64">
        <v>144.5</v>
      </c>
      <c r="F4667" s="62" t="s">
        <v>12011</v>
      </c>
    </row>
    <row r="4668" spans="1:6" ht="27" x14ac:dyDescent="0.25">
      <c r="A4668" s="62">
        <v>97446</v>
      </c>
      <c r="B4668" s="63" t="s">
        <v>16679</v>
      </c>
      <c r="C4668" s="62" t="s">
        <v>517</v>
      </c>
      <c r="D4668" s="62" t="s">
        <v>12010</v>
      </c>
      <c r="E4668" s="64">
        <v>251.76</v>
      </c>
      <c r="F4668" s="62" t="s">
        <v>12011</v>
      </c>
    </row>
    <row r="4669" spans="1:6" ht="40.5" x14ac:dyDescent="0.25">
      <c r="A4669" s="62">
        <v>97447</v>
      </c>
      <c r="B4669" s="63" t="s">
        <v>16680</v>
      </c>
      <c r="C4669" s="62" t="s">
        <v>517</v>
      </c>
      <c r="D4669" s="62" t="s">
        <v>12010</v>
      </c>
      <c r="E4669" s="64">
        <v>251.76</v>
      </c>
      <c r="F4669" s="62" t="s">
        <v>12011</v>
      </c>
    </row>
    <row r="4670" spans="1:6" ht="27" x14ac:dyDescent="0.25">
      <c r="A4670" s="62">
        <v>97449</v>
      </c>
      <c r="B4670" s="63" t="s">
        <v>16681</v>
      </c>
      <c r="C4670" s="62" t="s">
        <v>517</v>
      </c>
      <c r="D4670" s="62" t="s">
        <v>12010</v>
      </c>
      <c r="E4670" s="64">
        <v>268.27</v>
      </c>
      <c r="F4670" s="62" t="s">
        <v>12011</v>
      </c>
    </row>
    <row r="4671" spans="1:6" ht="40.5" x14ac:dyDescent="0.25">
      <c r="A4671" s="62">
        <v>97450</v>
      </c>
      <c r="B4671" s="63" t="s">
        <v>16682</v>
      </c>
      <c r="C4671" s="62" t="s">
        <v>517</v>
      </c>
      <c r="D4671" s="62" t="s">
        <v>12010</v>
      </c>
      <c r="E4671" s="64">
        <v>328.42</v>
      </c>
      <c r="F4671" s="62" t="s">
        <v>12011</v>
      </c>
    </row>
    <row r="4672" spans="1:6" ht="40.5" x14ac:dyDescent="0.25">
      <c r="A4672" s="62">
        <v>97452</v>
      </c>
      <c r="B4672" s="63" t="s">
        <v>16683</v>
      </c>
      <c r="C4672" s="62" t="s">
        <v>517</v>
      </c>
      <c r="D4672" s="62" t="s">
        <v>12010</v>
      </c>
      <c r="E4672" s="64">
        <v>201.46</v>
      </c>
      <c r="F4672" s="62" t="s">
        <v>12011</v>
      </c>
    </row>
    <row r="4673" spans="1:6" ht="40.5" x14ac:dyDescent="0.25">
      <c r="A4673" s="62">
        <v>97453</v>
      </c>
      <c r="B4673" s="63" t="s">
        <v>16684</v>
      </c>
      <c r="C4673" s="62" t="s">
        <v>517</v>
      </c>
      <c r="D4673" s="62" t="s">
        <v>12010</v>
      </c>
      <c r="E4673" s="64">
        <v>214.07</v>
      </c>
      <c r="F4673" s="62" t="s">
        <v>12011</v>
      </c>
    </row>
    <row r="4674" spans="1:6" ht="40.5" x14ac:dyDescent="0.25">
      <c r="A4674" s="62">
        <v>97454</v>
      </c>
      <c r="B4674" s="63" t="s">
        <v>16685</v>
      </c>
      <c r="C4674" s="62" t="s">
        <v>517</v>
      </c>
      <c r="D4674" s="62" t="s">
        <v>12010</v>
      </c>
      <c r="E4674" s="64">
        <v>345.33</v>
      </c>
      <c r="F4674" s="62" t="s">
        <v>12011</v>
      </c>
    </row>
    <row r="4675" spans="1:6" ht="40.5" x14ac:dyDescent="0.25">
      <c r="A4675" s="62">
        <v>97455</v>
      </c>
      <c r="B4675" s="63" t="s">
        <v>16686</v>
      </c>
      <c r="C4675" s="62" t="s">
        <v>517</v>
      </c>
      <c r="D4675" s="62" t="s">
        <v>12010</v>
      </c>
      <c r="E4675" s="64">
        <v>365.5</v>
      </c>
      <c r="F4675" s="62" t="s">
        <v>12011</v>
      </c>
    </row>
    <row r="4676" spans="1:6" ht="40.5" x14ac:dyDescent="0.25">
      <c r="A4676" s="62">
        <v>97456</v>
      </c>
      <c r="B4676" s="63" t="s">
        <v>16687</v>
      </c>
      <c r="C4676" s="62" t="s">
        <v>517</v>
      </c>
      <c r="D4676" s="62" t="s">
        <v>12010</v>
      </c>
      <c r="E4676" s="64">
        <v>786.63</v>
      </c>
      <c r="F4676" s="62" t="s">
        <v>12011</v>
      </c>
    </row>
    <row r="4677" spans="1:6" ht="40.5" x14ac:dyDescent="0.25">
      <c r="A4677" s="62">
        <v>97457</v>
      </c>
      <c r="B4677" s="63" t="s">
        <v>16688</v>
      </c>
      <c r="C4677" s="62" t="s">
        <v>517</v>
      </c>
      <c r="D4677" s="62" t="s">
        <v>12010</v>
      </c>
      <c r="E4677" s="64">
        <v>696.17</v>
      </c>
      <c r="F4677" s="62" t="s">
        <v>12011</v>
      </c>
    </row>
    <row r="4678" spans="1:6" ht="27" x14ac:dyDescent="0.25">
      <c r="A4678" s="62">
        <v>97458</v>
      </c>
      <c r="B4678" s="63" t="s">
        <v>16689</v>
      </c>
      <c r="C4678" s="62" t="s">
        <v>517</v>
      </c>
      <c r="D4678" s="62" t="s">
        <v>12010</v>
      </c>
      <c r="E4678" s="64">
        <v>319.36</v>
      </c>
      <c r="F4678" s="62" t="s">
        <v>12011</v>
      </c>
    </row>
    <row r="4679" spans="1:6" ht="27" x14ac:dyDescent="0.25">
      <c r="A4679" s="62">
        <v>97459</v>
      </c>
      <c r="B4679" s="63" t="s">
        <v>16690</v>
      </c>
      <c r="C4679" s="62" t="s">
        <v>517</v>
      </c>
      <c r="D4679" s="62" t="s">
        <v>12010</v>
      </c>
      <c r="E4679" s="64">
        <v>551.17999999999995</v>
      </c>
      <c r="F4679" s="62" t="s">
        <v>12011</v>
      </c>
    </row>
    <row r="4680" spans="1:6" ht="27" x14ac:dyDescent="0.25">
      <c r="A4680" s="62">
        <v>97460</v>
      </c>
      <c r="B4680" s="63" t="s">
        <v>16691</v>
      </c>
      <c r="C4680" s="62" t="s">
        <v>517</v>
      </c>
      <c r="D4680" s="62" t="s">
        <v>12010</v>
      </c>
      <c r="E4680" s="64">
        <v>849.48</v>
      </c>
      <c r="F4680" s="62" t="s">
        <v>12011</v>
      </c>
    </row>
    <row r="4681" spans="1:6" ht="40.5" x14ac:dyDescent="0.25">
      <c r="A4681" s="62">
        <v>97461</v>
      </c>
      <c r="B4681" s="63" t="s">
        <v>16692</v>
      </c>
      <c r="C4681" s="62" t="s">
        <v>517</v>
      </c>
      <c r="D4681" s="62" t="s">
        <v>12010</v>
      </c>
      <c r="E4681" s="64">
        <v>38.74</v>
      </c>
      <c r="F4681" s="62" t="s">
        <v>12011</v>
      </c>
    </row>
    <row r="4682" spans="1:6" ht="40.5" x14ac:dyDescent="0.25">
      <c r="A4682" s="62">
        <v>97462</v>
      </c>
      <c r="B4682" s="63" t="s">
        <v>16693</v>
      </c>
      <c r="C4682" s="62" t="s">
        <v>517</v>
      </c>
      <c r="D4682" s="62" t="s">
        <v>12010</v>
      </c>
      <c r="E4682" s="64">
        <v>32.270000000000003</v>
      </c>
      <c r="F4682" s="62" t="s">
        <v>12011</v>
      </c>
    </row>
    <row r="4683" spans="1:6" ht="40.5" x14ac:dyDescent="0.25">
      <c r="A4683" s="62">
        <v>97464</v>
      </c>
      <c r="B4683" s="63" t="s">
        <v>16694</v>
      </c>
      <c r="C4683" s="62" t="s">
        <v>517</v>
      </c>
      <c r="D4683" s="62" t="s">
        <v>12010</v>
      </c>
      <c r="E4683" s="64">
        <v>55.86</v>
      </c>
      <c r="F4683" s="62" t="s">
        <v>12011</v>
      </c>
    </row>
    <row r="4684" spans="1:6" ht="40.5" x14ac:dyDescent="0.25">
      <c r="A4684" s="62">
        <v>97465</v>
      </c>
      <c r="B4684" s="63" t="s">
        <v>16695</v>
      </c>
      <c r="C4684" s="62" t="s">
        <v>517</v>
      </c>
      <c r="D4684" s="62" t="s">
        <v>12010</v>
      </c>
      <c r="E4684" s="64">
        <v>66.77</v>
      </c>
      <c r="F4684" s="62" t="s">
        <v>12011</v>
      </c>
    </row>
    <row r="4685" spans="1:6" ht="40.5" x14ac:dyDescent="0.25">
      <c r="A4685" s="62">
        <v>97467</v>
      </c>
      <c r="B4685" s="63" t="s">
        <v>16696</v>
      </c>
      <c r="C4685" s="62" t="s">
        <v>517</v>
      </c>
      <c r="D4685" s="62" t="s">
        <v>12010</v>
      </c>
      <c r="E4685" s="64">
        <v>70.900000000000006</v>
      </c>
      <c r="F4685" s="62" t="s">
        <v>12011</v>
      </c>
    </row>
    <row r="4686" spans="1:6" ht="40.5" x14ac:dyDescent="0.25">
      <c r="A4686" s="62">
        <v>97468</v>
      </c>
      <c r="B4686" s="63" t="s">
        <v>16697</v>
      </c>
      <c r="C4686" s="62" t="s">
        <v>517</v>
      </c>
      <c r="D4686" s="62" t="s">
        <v>12010</v>
      </c>
      <c r="E4686" s="64">
        <v>84.87</v>
      </c>
      <c r="F4686" s="62" t="s">
        <v>12011</v>
      </c>
    </row>
    <row r="4687" spans="1:6" ht="40.5" x14ac:dyDescent="0.25">
      <c r="A4687" s="62">
        <v>97470</v>
      </c>
      <c r="B4687" s="63" t="s">
        <v>16698</v>
      </c>
      <c r="C4687" s="62" t="s">
        <v>517</v>
      </c>
      <c r="D4687" s="62" t="s">
        <v>12010</v>
      </c>
      <c r="E4687" s="64">
        <v>104.92</v>
      </c>
      <c r="F4687" s="62" t="s">
        <v>12011</v>
      </c>
    </row>
    <row r="4688" spans="1:6" ht="40.5" x14ac:dyDescent="0.25">
      <c r="A4688" s="62">
        <v>97471</v>
      </c>
      <c r="B4688" s="63" t="s">
        <v>16699</v>
      </c>
      <c r="C4688" s="62" t="s">
        <v>517</v>
      </c>
      <c r="D4688" s="62" t="s">
        <v>12010</v>
      </c>
      <c r="E4688" s="64">
        <v>127</v>
      </c>
      <c r="F4688" s="62" t="s">
        <v>12011</v>
      </c>
    </row>
    <row r="4689" spans="1:6" ht="40.5" x14ac:dyDescent="0.25">
      <c r="A4689" s="62">
        <v>97474</v>
      </c>
      <c r="B4689" s="63" t="s">
        <v>16700</v>
      </c>
      <c r="C4689" s="62" t="s">
        <v>517</v>
      </c>
      <c r="D4689" s="62" t="s">
        <v>12010</v>
      </c>
      <c r="E4689" s="64">
        <v>192.59</v>
      </c>
      <c r="F4689" s="62" t="s">
        <v>12011</v>
      </c>
    </row>
    <row r="4690" spans="1:6" ht="40.5" x14ac:dyDescent="0.25">
      <c r="A4690" s="62">
        <v>97475</v>
      </c>
      <c r="B4690" s="63" t="s">
        <v>16701</v>
      </c>
      <c r="C4690" s="62" t="s">
        <v>517</v>
      </c>
      <c r="D4690" s="62" t="s">
        <v>12010</v>
      </c>
      <c r="E4690" s="64">
        <v>237.24</v>
      </c>
      <c r="F4690" s="62" t="s">
        <v>12011</v>
      </c>
    </row>
    <row r="4691" spans="1:6" ht="40.5" x14ac:dyDescent="0.25">
      <c r="A4691" s="62">
        <v>97477</v>
      </c>
      <c r="B4691" s="63" t="s">
        <v>16702</v>
      </c>
      <c r="C4691" s="62" t="s">
        <v>517</v>
      </c>
      <c r="D4691" s="62" t="s">
        <v>12010</v>
      </c>
      <c r="E4691" s="64">
        <v>256.74</v>
      </c>
      <c r="F4691" s="62" t="s">
        <v>12011</v>
      </c>
    </row>
    <row r="4692" spans="1:6" ht="40.5" x14ac:dyDescent="0.25">
      <c r="A4692" s="62">
        <v>97478</v>
      </c>
      <c r="B4692" s="63" t="s">
        <v>16703</v>
      </c>
      <c r="C4692" s="62" t="s">
        <v>517</v>
      </c>
      <c r="D4692" s="62" t="s">
        <v>12010</v>
      </c>
      <c r="E4692" s="64">
        <v>316.89</v>
      </c>
      <c r="F4692" s="62" t="s">
        <v>12011</v>
      </c>
    </row>
    <row r="4693" spans="1:6" ht="40.5" x14ac:dyDescent="0.25">
      <c r="A4693" s="62">
        <v>97479</v>
      </c>
      <c r="B4693" s="63" t="s">
        <v>16704</v>
      </c>
      <c r="C4693" s="62" t="s">
        <v>517</v>
      </c>
      <c r="D4693" s="62" t="s">
        <v>12010</v>
      </c>
      <c r="E4693" s="64">
        <v>62.38</v>
      </c>
      <c r="F4693" s="62" t="s">
        <v>12011</v>
      </c>
    </row>
    <row r="4694" spans="1:6" ht="40.5" x14ac:dyDescent="0.25">
      <c r="A4694" s="62">
        <v>97480</v>
      </c>
      <c r="B4694" s="63" t="s">
        <v>16705</v>
      </c>
      <c r="C4694" s="62" t="s">
        <v>517</v>
      </c>
      <c r="D4694" s="62" t="s">
        <v>12010</v>
      </c>
      <c r="E4694" s="64">
        <v>62.38</v>
      </c>
      <c r="F4694" s="62" t="s">
        <v>12011</v>
      </c>
    </row>
    <row r="4695" spans="1:6" ht="40.5" x14ac:dyDescent="0.25">
      <c r="A4695" s="62">
        <v>97481</v>
      </c>
      <c r="B4695" s="63" t="s">
        <v>16706</v>
      </c>
      <c r="C4695" s="62" t="s">
        <v>517</v>
      </c>
      <c r="D4695" s="62" t="s">
        <v>12010</v>
      </c>
      <c r="E4695" s="64">
        <v>90.56</v>
      </c>
      <c r="F4695" s="62" t="s">
        <v>12011</v>
      </c>
    </row>
    <row r="4696" spans="1:6" ht="40.5" x14ac:dyDescent="0.25">
      <c r="A4696" s="62">
        <v>97482</v>
      </c>
      <c r="B4696" s="63" t="s">
        <v>16707</v>
      </c>
      <c r="C4696" s="62" t="s">
        <v>517</v>
      </c>
      <c r="D4696" s="62" t="s">
        <v>12010</v>
      </c>
      <c r="E4696" s="64">
        <v>90.56</v>
      </c>
      <c r="F4696" s="62" t="s">
        <v>12011</v>
      </c>
    </row>
    <row r="4697" spans="1:6" ht="40.5" x14ac:dyDescent="0.25">
      <c r="A4697" s="62">
        <v>97483</v>
      </c>
      <c r="B4697" s="63" t="s">
        <v>16708</v>
      </c>
      <c r="C4697" s="62" t="s">
        <v>517</v>
      </c>
      <c r="D4697" s="62" t="s">
        <v>12010</v>
      </c>
      <c r="E4697" s="64">
        <v>126.94</v>
      </c>
      <c r="F4697" s="62" t="s">
        <v>12011</v>
      </c>
    </row>
    <row r="4698" spans="1:6" ht="40.5" x14ac:dyDescent="0.25">
      <c r="A4698" s="62">
        <v>97484</v>
      </c>
      <c r="B4698" s="63" t="s">
        <v>16709</v>
      </c>
      <c r="C4698" s="62" t="s">
        <v>517</v>
      </c>
      <c r="D4698" s="62" t="s">
        <v>12010</v>
      </c>
      <c r="E4698" s="64">
        <v>126.94</v>
      </c>
      <c r="F4698" s="62" t="s">
        <v>12011</v>
      </c>
    </row>
    <row r="4699" spans="1:6" ht="40.5" x14ac:dyDescent="0.25">
      <c r="A4699" s="62">
        <v>97485</v>
      </c>
      <c r="B4699" s="63" t="s">
        <v>16710</v>
      </c>
      <c r="C4699" s="62" t="s">
        <v>517</v>
      </c>
      <c r="D4699" s="62" t="s">
        <v>12010</v>
      </c>
      <c r="E4699" s="64">
        <v>175.24</v>
      </c>
      <c r="F4699" s="62" t="s">
        <v>12011</v>
      </c>
    </row>
    <row r="4700" spans="1:6" ht="40.5" x14ac:dyDescent="0.25">
      <c r="A4700" s="62">
        <v>97486</v>
      </c>
      <c r="B4700" s="63" t="s">
        <v>16711</v>
      </c>
      <c r="C4700" s="62" t="s">
        <v>517</v>
      </c>
      <c r="D4700" s="62" t="s">
        <v>12010</v>
      </c>
      <c r="E4700" s="64">
        <v>187.85</v>
      </c>
      <c r="F4700" s="62" t="s">
        <v>12011</v>
      </c>
    </row>
    <row r="4701" spans="1:6" ht="40.5" x14ac:dyDescent="0.25">
      <c r="A4701" s="62">
        <v>97487</v>
      </c>
      <c r="B4701" s="63" t="s">
        <v>16712</v>
      </c>
      <c r="C4701" s="62" t="s">
        <v>517</v>
      </c>
      <c r="D4701" s="62" t="s">
        <v>12010</v>
      </c>
      <c r="E4701" s="64">
        <v>323.58999999999997</v>
      </c>
      <c r="F4701" s="62" t="s">
        <v>12011</v>
      </c>
    </row>
    <row r="4702" spans="1:6" ht="40.5" x14ac:dyDescent="0.25">
      <c r="A4702" s="62">
        <v>97488</v>
      </c>
      <c r="B4702" s="63" t="s">
        <v>16713</v>
      </c>
      <c r="C4702" s="62" t="s">
        <v>517</v>
      </c>
      <c r="D4702" s="62" t="s">
        <v>12010</v>
      </c>
      <c r="E4702" s="64">
        <v>343.76</v>
      </c>
      <c r="F4702" s="62" t="s">
        <v>12011</v>
      </c>
    </row>
    <row r="4703" spans="1:6" ht="40.5" x14ac:dyDescent="0.25">
      <c r="A4703" s="62">
        <v>97489</v>
      </c>
      <c r="B4703" s="63" t="s">
        <v>16714</v>
      </c>
      <c r="C4703" s="62" t="s">
        <v>517</v>
      </c>
      <c r="D4703" s="62" t="s">
        <v>12010</v>
      </c>
      <c r="E4703" s="64">
        <v>769.29</v>
      </c>
      <c r="F4703" s="62" t="s">
        <v>12011</v>
      </c>
    </row>
    <row r="4704" spans="1:6" ht="40.5" x14ac:dyDescent="0.25">
      <c r="A4704" s="62">
        <v>97490</v>
      </c>
      <c r="B4704" s="63" t="s">
        <v>16715</v>
      </c>
      <c r="C4704" s="62" t="s">
        <v>517</v>
      </c>
      <c r="D4704" s="62" t="s">
        <v>12010</v>
      </c>
      <c r="E4704" s="64">
        <v>678.83</v>
      </c>
      <c r="F4704" s="62" t="s">
        <v>12011</v>
      </c>
    </row>
    <row r="4705" spans="1:6" ht="40.5" x14ac:dyDescent="0.25">
      <c r="A4705" s="62">
        <v>97491</v>
      </c>
      <c r="B4705" s="63" t="s">
        <v>16716</v>
      </c>
      <c r="C4705" s="62" t="s">
        <v>517</v>
      </c>
      <c r="D4705" s="62" t="s">
        <v>12010</v>
      </c>
      <c r="E4705" s="64">
        <v>96.6</v>
      </c>
      <c r="F4705" s="62" t="s">
        <v>12011</v>
      </c>
    </row>
    <row r="4706" spans="1:6" ht="40.5" x14ac:dyDescent="0.25">
      <c r="A4706" s="62">
        <v>97492</v>
      </c>
      <c r="B4706" s="63" t="s">
        <v>16717</v>
      </c>
      <c r="C4706" s="62" t="s">
        <v>517</v>
      </c>
      <c r="D4706" s="62" t="s">
        <v>12010</v>
      </c>
      <c r="E4706" s="64">
        <v>141.9</v>
      </c>
      <c r="F4706" s="62" t="s">
        <v>12011</v>
      </c>
    </row>
    <row r="4707" spans="1:6" ht="40.5" x14ac:dyDescent="0.25">
      <c r="A4707" s="62">
        <v>97493</v>
      </c>
      <c r="B4707" s="63" t="s">
        <v>16718</v>
      </c>
      <c r="C4707" s="62" t="s">
        <v>517</v>
      </c>
      <c r="D4707" s="62" t="s">
        <v>12010</v>
      </c>
      <c r="E4707" s="64">
        <v>182.98</v>
      </c>
      <c r="F4707" s="62" t="s">
        <v>12011</v>
      </c>
    </row>
    <row r="4708" spans="1:6" ht="40.5" x14ac:dyDescent="0.25">
      <c r="A4708" s="62">
        <v>97494</v>
      </c>
      <c r="B4708" s="63" t="s">
        <v>16719</v>
      </c>
      <c r="C4708" s="62" t="s">
        <v>517</v>
      </c>
      <c r="D4708" s="62" t="s">
        <v>12010</v>
      </c>
      <c r="E4708" s="64">
        <v>284.36</v>
      </c>
      <c r="F4708" s="62" t="s">
        <v>12011</v>
      </c>
    </row>
    <row r="4709" spans="1:6" ht="40.5" x14ac:dyDescent="0.25">
      <c r="A4709" s="62">
        <v>97495</v>
      </c>
      <c r="B4709" s="63" t="s">
        <v>16720</v>
      </c>
      <c r="C4709" s="62" t="s">
        <v>517</v>
      </c>
      <c r="D4709" s="62" t="s">
        <v>12010</v>
      </c>
      <c r="E4709" s="64">
        <v>522.14</v>
      </c>
      <c r="F4709" s="62" t="s">
        <v>12011</v>
      </c>
    </row>
    <row r="4710" spans="1:6" ht="40.5" x14ac:dyDescent="0.25">
      <c r="A4710" s="62">
        <v>97496</v>
      </c>
      <c r="B4710" s="63" t="s">
        <v>16721</v>
      </c>
      <c r="C4710" s="62" t="s">
        <v>517</v>
      </c>
      <c r="D4710" s="62" t="s">
        <v>12010</v>
      </c>
      <c r="E4710" s="64">
        <v>826.41</v>
      </c>
      <c r="F4710" s="62" t="s">
        <v>12011</v>
      </c>
    </row>
    <row r="4711" spans="1:6" ht="40.5" x14ac:dyDescent="0.25">
      <c r="A4711" s="62">
        <v>97499</v>
      </c>
      <c r="B4711" s="63" t="s">
        <v>16722</v>
      </c>
      <c r="C4711" s="62" t="s">
        <v>517</v>
      </c>
      <c r="D4711" s="62" t="s">
        <v>12010</v>
      </c>
      <c r="E4711" s="64">
        <v>35.909999999999997</v>
      </c>
      <c r="F4711" s="62" t="s">
        <v>12011</v>
      </c>
    </row>
    <row r="4712" spans="1:6" ht="40.5" x14ac:dyDescent="0.25">
      <c r="A4712" s="62">
        <v>97500</v>
      </c>
      <c r="B4712" s="63" t="s">
        <v>16723</v>
      </c>
      <c r="C4712" s="62" t="s">
        <v>517</v>
      </c>
      <c r="D4712" s="62" t="s">
        <v>12010</v>
      </c>
      <c r="E4712" s="64">
        <v>29.44</v>
      </c>
      <c r="F4712" s="62" t="s">
        <v>12011</v>
      </c>
    </row>
    <row r="4713" spans="1:6" ht="40.5" x14ac:dyDescent="0.25">
      <c r="A4713" s="62">
        <v>97502</v>
      </c>
      <c r="B4713" s="63" t="s">
        <v>16724</v>
      </c>
      <c r="C4713" s="62" t="s">
        <v>517</v>
      </c>
      <c r="D4713" s="62" t="s">
        <v>12010</v>
      </c>
      <c r="E4713" s="64">
        <v>50.63</v>
      </c>
      <c r="F4713" s="62" t="s">
        <v>12011</v>
      </c>
    </row>
    <row r="4714" spans="1:6" ht="40.5" x14ac:dyDescent="0.25">
      <c r="A4714" s="62">
        <v>97503</v>
      </c>
      <c r="B4714" s="63" t="s">
        <v>16725</v>
      </c>
      <c r="C4714" s="62" t="s">
        <v>517</v>
      </c>
      <c r="D4714" s="62" t="s">
        <v>12010</v>
      </c>
      <c r="E4714" s="64">
        <v>61.8</v>
      </c>
      <c r="F4714" s="62" t="s">
        <v>12011</v>
      </c>
    </row>
    <row r="4715" spans="1:6" ht="40.5" x14ac:dyDescent="0.25">
      <c r="A4715" s="62">
        <v>97505</v>
      </c>
      <c r="B4715" s="63" t="s">
        <v>16726</v>
      </c>
      <c r="C4715" s="62" t="s">
        <v>517</v>
      </c>
      <c r="D4715" s="62" t="s">
        <v>12010</v>
      </c>
      <c r="E4715" s="64">
        <v>63.51</v>
      </c>
      <c r="F4715" s="62" t="s">
        <v>12011</v>
      </c>
    </row>
    <row r="4716" spans="1:6" ht="40.5" x14ac:dyDescent="0.25">
      <c r="A4716" s="62">
        <v>97506</v>
      </c>
      <c r="B4716" s="63" t="s">
        <v>16727</v>
      </c>
      <c r="C4716" s="62" t="s">
        <v>517</v>
      </c>
      <c r="D4716" s="62" t="s">
        <v>12010</v>
      </c>
      <c r="E4716" s="64">
        <v>77.48</v>
      </c>
      <c r="F4716" s="62" t="s">
        <v>12011</v>
      </c>
    </row>
    <row r="4717" spans="1:6" ht="40.5" x14ac:dyDescent="0.25">
      <c r="A4717" s="62">
        <v>97508</v>
      </c>
      <c r="B4717" s="63" t="s">
        <v>16728</v>
      </c>
      <c r="C4717" s="62" t="s">
        <v>517</v>
      </c>
      <c r="D4717" s="62" t="s">
        <v>12010</v>
      </c>
      <c r="E4717" s="64">
        <v>94.46</v>
      </c>
      <c r="F4717" s="62" t="s">
        <v>12011</v>
      </c>
    </row>
    <row r="4718" spans="1:6" ht="40.5" x14ac:dyDescent="0.25">
      <c r="A4718" s="62">
        <v>97509</v>
      </c>
      <c r="B4718" s="63" t="s">
        <v>16729</v>
      </c>
      <c r="C4718" s="62" t="s">
        <v>517</v>
      </c>
      <c r="D4718" s="62" t="s">
        <v>12010</v>
      </c>
      <c r="E4718" s="64">
        <v>116.54</v>
      </c>
      <c r="F4718" s="62" t="s">
        <v>12011</v>
      </c>
    </row>
    <row r="4719" spans="1:6" ht="40.5" x14ac:dyDescent="0.25">
      <c r="A4719" s="62">
        <v>97511</v>
      </c>
      <c r="B4719" s="63" t="s">
        <v>16730</v>
      </c>
      <c r="C4719" s="62" t="s">
        <v>517</v>
      </c>
      <c r="D4719" s="62" t="s">
        <v>12010</v>
      </c>
      <c r="E4719" s="64">
        <v>177.57</v>
      </c>
      <c r="F4719" s="62" t="s">
        <v>12011</v>
      </c>
    </row>
    <row r="4720" spans="1:6" ht="40.5" x14ac:dyDescent="0.25">
      <c r="A4720" s="62">
        <v>97512</v>
      </c>
      <c r="B4720" s="63" t="s">
        <v>16731</v>
      </c>
      <c r="C4720" s="62" t="s">
        <v>517</v>
      </c>
      <c r="D4720" s="62" t="s">
        <v>12010</v>
      </c>
      <c r="E4720" s="64">
        <v>222.22</v>
      </c>
      <c r="F4720" s="62" t="s">
        <v>12011</v>
      </c>
    </row>
    <row r="4721" spans="1:6" ht="40.5" x14ac:dyDescent="0.25">
      <c r="A4721" s="62">
        <v>97514</v>
      </c>
      <c r="B4721" s="63" t="s">
        <v>16732</v>
      </c>
      <c r="C4721" s="62" t="s">
        <v>517</v>
      </c>
      <c r="D4721" s="62" t="s">
        <v>12010</v>
      </c>
      <c r="E4721" s="64">
        <v>236.99</v>
      </c>
      <c r="F4721" s="62" t="s">
        <v>12011</v>
      </c>
    </row>
    <row r="4722" spans="1:6" ht="40.5" x14ac:dyDescent="0.25">
      <c r="A4722" s="62">
        <v>97515</v>
      </c>
      <c r="B4722" s="63" t="s">
        <v>16733</v>
      </c>
      <c r="C4722" s="62" t="s">
        <v>517</v>
      </c>
      <c r="D4722" s="62" t="s">
        <v>12010</v>
      </c>
      <c r="E4722" s="64">
        <v>297.14</v>
      </c>
      <c r="F4722" s="62" t="s">
        <v>12011</v>
      </c>
    </row>
    <row r="4723" spans="1:6" ht="40.5" x14ac:dyDescent="0.25">
      <c r="A4723" s="62">
        <v>97517</v>
      </c>
      <c r="B4723" s="63" t="s">
        <v>16734</v>
      </c>
      <c r="C4723" s="62" t="s">
        <v>517</v>
      </c>
      <c r="D4723" s="62" t="s">
        <v>12010</v>
      </c>
      <c r="E4723" s="64">
        <v>58.15</v>
      </c>
      <c r="F4723" s="62" t="s">
        <v>12011</v>
      </c>
    </row>
    <row r="4724" spans="1:6" ht="40.5" x14ac:dyDescent="0.25">
      <c r="A4724" s="62">
        <v>97518</v>
      </c>
      <c r="B4724" s="63" t="s">
        <v>16735</v>
      </c>
      <c r="C4724" s="62" t="s">
        <v>517</v>
      </c>
      <c r="D4724" s="62" t="s">
        <v>12010</v>
      </c>
      <c r="E4724" s="64">
        <v>58.15</v>
      </c>
      <c r="F4724" s="62" t="s">
        <v>12011</v>
      </c>
    </row>
    <row r="4725" spans="1:6" ht="40.5" x14ac:dyDescent="0.25">
      <c r="A4725" s="62">
        <v>97519</v>
      </c>
      <c r="B4725" s="63" t="s">
        <v>16736</v>
      </c>
      <c r="C4725" s="62" t="s">
        <v>517</v>
      </c>
      <c r="D4725" s="62" t="s">
        <v>12010</v>
      </c>
      <c r="E4725" s="64">
        <v>83.08</v>
      </c>
      <c r="F4725" s="62" t="s">
        <v>12011</v>
      </c>
    </row>
    <row r="4726" spans="1:6" ht="40.5" x14ac:dyDescent="0.25">
      <c r="A4726" s="62">
        <v>97520</v>
      </c>
      <c r="B4726" s="63" t="s">
        <v>16737</v>
      </c>
      <c r="C4726" s="62" t="s">
        <v>517</v>
      </c>
      <c r="D4726" s="62" t="s">
        <v>12010</v>
      </c>
      <c r="E4726" s="64">
        <v>83.08</v>
      </c>
      <c r="F4726" s="62" t="s">
        <v>12011</v>
      </c>
    </row>
    <row r="4727" spans="1:6" ht="40.5" x14ac:dyDescent="0.25">
      <c r="A4727" s="62">
        <v>97521</v>
      </c>
      <c r="B4727" s="63" t="s">
        <v>16738</v>
      </c>
      <c r="C4727" s="62" t="s">
        <v>517</v>
      </c>
      <c r="D4727" s="62" t="s">
        <v>12010</v>
      </c>
      <c r="E4727" s="64">
        <v>115.82</v>
      </c>
      <c r="F4727" s="62" t="s">
        <v>12011</v>
      </c>
    </row>
    <row r="4728" spans="1:6" ht="40.5" x14ac:dyDescent="0.25">
      <c r="A4728" s="62">
        <v>97522</v>
      </c>
      <c r="B4728" s="63" t="s">
        <v>16739</v>
      </c>
      <c r="C4728" s="62" t="s">
        <v>517</v>
      </c>
      <c r="D4728" s="62" t="s">
        <v>12010</v>
      </c>
      <c r="E4728" s="64">
        <v>115.82</v>
      </c>
      <c r="F4728" s="62" t="s">
        <v>12011</v>
      </c>
    </row>
    <row r="4729" spans="1:6" ht="40.5" x14ac:dyDescent="0.25">
      <c r="A4729" s="62">
        <v>97523</v>
      </c>
      <c r="B4729" s="63" t="s">
        <v>16740</v>
      </c>
      <c r="C4729" s="62" t="s">
        <v>517</v>
      </c>
      <c r="D4729" s="62" t="s">
        <v>12010</v>
      </c>
      <c r="E4729" s="64">
        <v>159.56</v>
      </c>
      <c r="F4729" s="62" t="s">
        <v>12011</v>
      </c>
    </row>
    <row r="4730" spans="1:6" ht="40.5" x14ac:dyDescent="0.25">
      <c r="A4730" s="62">
        <v>97524</v>
      </c>
      <c r="B4730" s="63" t="s">
        <v>16741</v>
      </c>
      <c r="C4730" s="62" t="s">
        <v>517</v>
      </c>
      <c r="D4730" s="62" t="s">
        <v>12010</v>
      </c>
      <c r="E4730" s="64">
        <v>172.17</v>
      </c>
      <c r="F4730" s="62" t="s">
        <v>12011</v>
      </c>
    </row>
    <row r="4731" spans="1:6" ht="40.5" x14ac:dyDescent="0.25">
      <c r="A4731" s="62">
        <v>97525</v>
      </c>
      <c r="B4731" s="63" t="s">
        <v>16742</v>
      </c>
      <c r="C4731" s="62" t="s">
        <v>517</v>
      </c>
      <c r="D4731" s="62" t="s">
        <v>12010</v>
      </c>
      <c r="E4731" s="64">
        <v>300.94</v>
      </c>
      <c r="F4731" s="62" t="s">
        <v>12011</v>
      </c>
    </row>
    <row r="4732" spans="1:6" ht="40.5" x14ac:dyDescent="0.25">
      <c r="A4732" s="62">
        <v>97526</v>
      </c>
      <c r="B4732" s="63" t="s">
        <v>16743</v>
      </c>
      <c r="C4732" s="62" t="s">
        <v>517</v>
      </c>
      <c r="D4732" s="62" t="s">
        <v>12010</v>
      </c>
      <c r="E4732" s="64">
        <v>321.11</v>
      </c>
      <c r="F4732" s="62" t="s">
        <v>12011</v>
      </c>
    </row>
    <row r="4733" spans="1:6" ht="40.5" x14ac:dyDescent="0.25">
      <c r="A4733" s="62">
        <v>97527</v>
      </c>
      <c r="B4733" s="63" t="s">
        <v>16744</v>
      </c>
      <c r="C4733" s="62" t="s">
        <v>517</v>
      </c>
      <c r="D4733" s="62" t="s">
        <v>12010</v>
      </c>
      <c r="E4733" s="64">
        <v>739.74</v>
      </c>
      <c r="F4733" s="62" t="s">
        <v>12011</v>
      </c>
    </row>
    <row r="4734" spans="1:6" ht="40.5" x14ac:dyDescent="0.25">
      <c r="A4734" s="62">
        <v>97528</v>
      </c>
      <c r="B4734" s="63" t="s">
        <v>16745</v>
      </c>
      <c r="C4734" s="62" t="s">
        <v>517</v>
      </c>
      <c r="D4734" s="62" t="s">
        <v>12010</v>
      </c>
      <c r="E4734" s="64">
        <v>649.28</v>
      </c>
      <c r="F4734" s="62" t="s">
        <v>12011</v>
      </c>
    </row>
    <row r="4735" spans="1:6" ht="40.5" x14ac:dyDescent="0.25">
      <c r="A4735" s="62">
        <v>97529</v>
      </c>
      <c r="B4735" s="63" t="s">
        <v>16746</v>
      </c>
      <c r="C4735" s="62" t="s">
        <v>517</v>
      </c>
      <c r="D4735" s="62" t="s">
        <v>12010</v>
      </c>
      <c r="E4735" s="64">
        <v>91.03</v>
      </c>
      <c r="F4735" s="62" t="s">
        <v>12011</v>
      </c>
    </row>
    <row r="4736" spans="1:6" ht="40.5" x14ac:dyDescent="0.25">
      <c r="A4736" s="62">
        <v>97530</v>
      </c>
      <c r="B4736" s="63" t="s">
        <v>16747</v>
      </c>
      <c r="C4736" s="62" t="s">
        <v>517</v>
      </c>
      <c r="D4736" s="62" t="s">
        <v>12010</v>
      </c>
      <c r="E4736" s="64">
        <v>131.94</v>
      </c>
      <c r="F4736" s="62" t="s">
        <v>12011</v>
      </c>
    </row>
    <row r="4737" spans="1:6" ht="40.5" x14ac:dyDescent="0.25">
      <c r="A4737" s="62">
        <v>97531</v>
      </c>
      <c r="B4737" s="63" t="s">
        <v>16748</v>
      </c>
      <c r="C4737" s="62" t="s">
        <v>517</v>
      </c>
      <c r="D4737" s="62" t="s">
        <v>12010</v>
      </c>
      <c r="E4737" s="64">
        <v>168.13</v>
      </c>
      <c r="F4737" s="62" t="s">
        <v>12011</v>
      </c>
    </row>
    <row r="4738" spans="1:6" ht="40.5" x14ac:dyDescent="0.25">
      <c r="A4738" s="62">
        <v>97532</v>
      </c>
      <c r="B4738" s="63" t="s">
        <v>16749</v>
      </c>
      <c r="C4738" s="62" t="s">
        <v>517</v>
      </c>
      <c r="D4738" s="62" t="s">
        <v>12010</v>
      </c>
      <c r="E4738" s="64">
        <v>263.44</v>
      </c>
      <c r="F4738" s="62" t="s">
        <v>12011</v>
      </c>
    </row>
    <row r="4739" spans="1:6" ht="40.5" x14ac:dyDescent="0.25">
      <c r="A4739" s="62">
        <v>97533</v>
      </c>
      <c r="B4739" s="63" t="s">
        <v>16750</v>
      </c>
      <c r="C4739" s="62" t="s">
        <v>517</v>
      </c>
      <c r="D4739" s="62" t="s">
        <v>12010</v>
      </c>
      <c r="E4739" s="64">
        <v>496.42</v>
      </c>
      <c r="F4739" s="62" t="s">
        <v>12011</v>
      </c>
    </row>
    <row r="4740" spans="1:6" ht="40.5" x14ac:dyDescent="0.25">
      <c r="A4740" s="62">
        <v>97534</v>
      </c>
      <c r="B4740" s="63" t="s">
        <v>16751</v>
      </c>
      <c r="C4740" s="62" t="s">
        <v>517</v>
      </c>
      <c r="D4740" s="62" t="s">
        <v>12010</v>
      </c>
      <c r="E4740" s="64">
        <v>787</v>
      </c>
      <c r="F4740" s="62" t="s">
        <v>12011</v>
      </c>
    </row>
    <row r="4741" spans="1:6" ht="40.5" x14ac:dyDescent="0.25">
      <c r="A4741" s="62">
        <v>97537</v>
      </c>
      <c r="B4741" s="63" t="s">
        <v>16752</v>
      </c>
      <c r="C4741" s="62" t="s">
        <v>517</v>
      </c>
      <c r="D4741" s="62" t="s">
        <v>12010</v>
      </c>
      <c r="E4741" s="64">
        <v>26.76</v>
      </c>
      <c r="F4741" s="62" t="s">
        <v>12011</v>
      </c>
    </row>
    <row r="4742" spans="1:6" ht="40.5" x14ac:dyDescent="0.25">
      <c r="A4742" s="62">
        <v>97540</v>
      </c>
      <c r="B4742" s="63" t="s">
        <v>16753</v>
      </c>
      <c r="C4742" s="62" t="s">
        <v>517</v>
      </c>
      <c r="D4742" s="62" t="s">
        <v>12010</v>
      </c>
      <c r="E4742" s="64">
        <v>35.78</v>
      </c>
      <c r="F4742" s="62" t="s">
        <v>12011</v>
      </c>
    </row>
    <row r="4743" spans="1:6" ht="40.5" x14ac:dyDescent="0.25">
      <c r="A4743" s="62">
        <v>97541</v>
      </c>
      <c r="B4743" s="63" t="s">
        <v>16754</v>
      </c>
      <c r="C4743" s="62" t="s">
        <v>517</v>
      </c>
      <c r="D4743" s="62" t="s">
        <v>12010</v>
      </c>
      <c r="E4743" s="64">
        <v>30.41</v>
      </c>
      <c r="F4743" s="62" t="s">
        <v>12011</v>
      </c>
    </row>
    <row r="4744" spans="1:6" ht="40.5" x14ac:dyDescent="0.25">
      <c r="A4744" s="62">
        <v>97543</v>
      </c>
      <c r="B4744" s="63" t="s">
        <v>16755</v>
      </c>
      <c r="C4744" s="62" t="s">
        <v>517</v>
      </c>
      <c r="D4744" s="62" t="s">
        <v>12010</v>
      </c>
      <c r="E4744" s="64">
        <v>57.9</v>
      </c>
      <c r="F4744" s="62" t="s">
        <v>12011</v>
      </c>
    </row>
    <row r="4745" spans="1:6" ht="40.5" x14ac:dyDescent="0.25">
      <c r="A4745" s="62">
        <v>97544</v>
      </c>
      <c r="B4745" s="63" t="s">
        <v>16756</v>
      </c>
      <c r="C4745" s="62" t="s">
        <v>517</v>
      </c>
      <c r="D4745" s="62" t="s">
        <v>12010</v>
      </c>
      <c r="E4745" s="64">
        <v>51.43</v>
      </c>
      <c r="F4745" s="62" t="s">
        <v>12011</v>
      </c>
    </row>
    <row r="4746" spans="1:6" ht="40.5" x14ac:dyDescent="0.25">
      <c r="A4746" s="62">
        <v>97546</v>
      </c>
      <c r="B4746" s="63" t="s">
        <v>16757</v>
      </c>
      <c r="C4746" s="62" t="s">
        <v>517</v>
      </c>
      <c r="D4746" s="62" t="s">
        <v>12010</v>
      </c>
      <c r="E4746" s="64">
        <v>37.340000000000003</v>
      </c>
      <c r="F4746" s="62" t="s">
        <v>12011</v>
      </c>
    </row>
    <row r="4747" spans="1:6" ht="40.5" x14ac:dyDescent="0.25">
      <c r="A4747" s="62">
        <v>97547</v>
      </c>
      <c r="B4747" s="63" t="s">
        <v>16758</v>
      </c>
      <c r="C4747" s="62" t="s">
        <v>517</v>
      </c>
      <c r="D4747" s="62" t="s">
        <v>12010</v>
      </c>
      <c r="E4747" s="64">
        <v>37.340000000000003</v>
      </c>
      <c r="F4747" s="62" t="s">
        <v>12011</v>
      </c>
    </row>
    <row r="4748" spans="1:6" ht="40.5" x14ac:dyDescent="0.25">
      <c r="A4748" s="62">
        <v>97548</v>
      </c>
      <c r="B4748" s="63" t="s">
        <v>16759</v>
      </c>
      <c r="C4748" s="62" t="s">
        <v>517</v>
      </c>
      <c r="D4748" s="62" t="s">
        <v>12010</v>
      </c>
      <c r="E4748" s="64">
        <v>55.16</v>
      </c>
      <c r="F4748" s="62" t="s">
        <v>12011</v>
      </c>
    </row>
    <row r="4749" spans="1:6" ht="40.5" x14ac:dyDescent="0.25">
      <c r="A4749" s="62">
        <v>97549</v>
      </c>
      <c r="B4749" s="63" t="s">
        <v>16760</v>
      </c>
      <c r="C4749" s="62" t="s">
        <v>517</v>
      </c>
      <c r="D4749" s="62" t="s">
        <v>12010</v>
      </c>
      <c r="E4749" s="64">
        <v>55.16</v>
      </c>
      <c r="F4749" s="62" t="s">
        <v>12011</v>
      </c>
    </row>
    <row r="4750" spans="1:6" ht="40.5" x14ac:dyDescent="0.25">
      <c r="A4750" s="62">
        <v>97550</v>
      </c>
      <c r="B4750" s="63" t="s">
        <v>16761</v>
      </c>
      <c r="C4750" s="62" t="s">
        <v>517</v>
      </c>
      <c r="D4750" s="62" t="s">
        <v>12010</v>
      </c>
      <c r="E4750" s="64">
        <v>91.18</v>
      </c>
      <c r="F4750" s="62" t="s">
        <v>12011</v>
      </c>
    </row>
    <row r="4751" spans="1:6" ht="40.5" x14ac:dyDescent="0.25">
      <c r="A4751" s="62">
        <v>97551</v>
      </c>
      <c r="B4751" s="63" t="s">
        <v>16762</v>
      </c>
      <c r="C4751" s="62" t="s">
        <v>517</v>
      </c>
      <c r="D4751" s="62" t="s">
        <v>12010</v>
      </c>
      <c r="E4751" s="64">
        <v>91.18</v>
      </c>
      <c r="F4751" s="62" t="s">
        <v>12011</v>
      </c>
    </row>
    <row r="4752" spans="1:6" ht="40.5" x14ac:dyDescent="0.25">
      <c r="A4752" s="62">
        <v>97552</v>
      </c>
      <c r="B4752" s="63" t="s">
        <v>16763</v>
      </c>
      <c r="C4752" s="62" t="s">
        <v>517</v>
      </c>
      <c r="D4752" s="62" t="s">
        <v>12010</v>
      </c>
      <c r="E4752" s="64">
        <v>54.5</v>
      </c>
      <c r="F4752" s="62" t="s">
        <v>12011</v>
      </c>
    </row>
    <row r="4753" spans="1:6" ht="40.5" x14ac:dyDescent="0.25">
      <c r="A4753" s="62">
        <v>97553</v>
      </c>
      <c r="B4753" s="63" t="s">
        <v>16764</v>
      </c>
      <c r="C4753" s="62" t="s">
        <v>517</v>
      </c>
      <c r="D4753" s="62" t="s">
        <v>12010</v>
      </c>
      <c r="E4753" s="64">
        <v>78.25</v>
      </c>
      <c r="F4753" s="62" t="s">
        <v>12011</v>
      </c>
    </row>
    <row r="4754" spans="1:6" ht="27" x14ac:dyDescent="0.25">
      <c r="A4754" s="62">
        <v>97554</v>
      </c>
      <c r="B4754" s="63" t="s">
        <v>16765</v>
      </c>
      <c r="C4754" s="62" t="s">
        <v>517</v>
      </c>
      <c r="D4754" s="62" t="s">
        <v>12010</v>
      </c>
      <c r="E4754" s="64">
        <v>135.09</v>
      </c>
      <c r="F4754" s="62" t="s">
        <v>12011</v>
      </c>
    </row>
    <row r="4755" spans="1:6" ht="40.5" x14ac:dyDescent="0.25">
      <c r="A4755" s="62">
        <v>98602</v>
      </c>
      <c r="B4755" s="63" t="s">
        <v>16766</v>
      </c>
      <c r="C4755" s="62" t="s">
        <v>517</v>
      </c>
      <c r="D4755" s="62" t="s">
        <v>12010</v>
      </c>
      <c r="E4755" s="64">
        <v>20.59</v>
      </c>
      <c r="F4755" s="62" t="s">
        <v>12011</v>
      </c>
    </row>
    <row r="4756" spans="1:6" ht="40.5" x14ac:dyDescent="0.25">
      <c r="A4756" s="62">
        <v>103805</v>
      </c>
      <c r="B4756" s="63" t="s">
        <v>16767</v>
      </c>
      <c r="C4756" s="62" t="s">
        <v>517</v>
      </c>
      <c r="D4756" s="62" t="s">
        <v>12010</v>
      </c>
      <c r="E4756" s="64">
        <v>19.88</v>
      </c>
      <c r="F4756" s="62" t="s">
        <v>12011</v>
      </c>
    </row>
    <row r="4757" spans="1:6" ht="40.5" x14ac:dyDescent="0.25">
      <c r="A4757" s="62">
        <v>103806</v>
      </c>
      <c r="B4757" s="63" t="s">
        <v>16768</v>
      </c>
      <c r="C4757" s="62" t="s">
        <v>517</v>
      </c>
      <c r="D4757" s="62" t="s">
        <v>12010</v>
      </c>
      <c r="E4757" s="64">
        <v>19.84</v>
      </c>
      <c r="F4757" s="62" t="s">
        <v>12011</v>
      </c>
    </row>
    <row r="4758" spans="1:6" ht="40.5" x14ac:dyDescent="0.25">
      <c r="A4758" s="62">
        <v>103807</v>
      </c>
      <c r="B4758" s="63" t="s">
        <v>16769</v>
      </c>
      <c r="C4758" s="62" t="s">
        <v>517</v>
      </c>
      <c r="D4758" s="62" t="s">
        <v>12010</v>
      </c>
      <c r="E4758" s="64">
        <v>24.78</v>
      </c>
      <c r="F4758" s="62" t="s">
        <v>12011</v>
      </c>
    </row>
    <row r="4759" spans="1:6" ht="40.5" x14ac:dyDescent="0.25">
      <c r="A4759" s="62">
        <v>103808</v>
      </c>
      <c r="B4759" s="63" t="s">
        <v>16770</v>
      </c>
      <c r="C4759" s="62" t="s">
        <v>517</v>
      </c>
      <c r="D4759" s="62" t="s">
        <v>12010</v>
      </c>
      <c r="E4759" s="64">
        <v>37.33</v>
      </c>
      <c r="F4759" s="62" t="s">
        <v>12011</v>
      </c>
    </row>
    <row r="4760" spans="1:6" ht="40.5" x14ac:dyDescent="0.25">
      <c r="A4760" s="62">
        <v>103809</v>
      </c>
      <c r="B4760" s="63" t="s">
        <v>16771</v>
      </c>
      <c r="C4760" s="62" t="s">
        <v>517</v>
      </c>
      <c r="D4760" s="62" t="s">
        <v>12010</v>
      </c>
      <c r="E4760" s="64">
        <v>37</v>
      </c>
      <c r="F4760" s="62" t="s">
        <v>12011</v>
      </c>
    </row>
    <row r="4761" spans="1:6" ht="40.5" x14ac:dyDescent="0.25">
      <c r="A4761" s="62">
        <v>103810</v>
      </c>
      <c r="B4761" s="63" t="s">
        <v>16772</v>
      </c>
      <c r="C4761" s="62" t="s">
        <v>517</v>
      </c>
      <c r="D4761" s="62" t="s">
        <v>12010</v>
      </c>
      <c r="E4761" s="64">
        <v>38.18</v>
      </c>
      <c r="F4761" s="62" t="s">
        <v>12011</v>
      </c>
    </row>
    <row r="4762" spans="1:6" ht="40.5" x14ac:dyDescent="0.25">
      <c r="A4762" s="62">
        <v>103811</v>
      </c>
      <c r="B4762" s="63" t="s">
        <v>16773</v>
      </c>
      <c r="C4762" s="62" t="s">
        <v>517</v>
      </c>
      <c r="D4762" s="62" t="s">
        <v>12010</v>
      </c>
      <c r="E4762" s="64">
        <v>42.15</v>
      </c>
      <c r="F4762" s="62" t="s">
        <v>12011</v>
      </c>
    </row>
    <row r="4763" spans="1:6" ht="40.5" x14ac:dyDescent="0.25">
      <c r="A4763" s="62">
        <v>103812</v>
      </c>
      <c r="B4763" s="63" t="s">
        <v>16774</v>
      </c>
      <c r="C4763" s="62" t="s">
        <v>517</v>
      </c>
      <c r="D4763" s="62" t="s">
        <v>12010</v>
      </c>
      <c r="E4763" s="64">
        <v>55.46</v>
      </c>
      <c r="F4763" s="62" t="s">
        <v>12011</v>
      </c>
    </row>
    <row r="4764" spans="1:6" ht="40.5" x14ac:dyDescent="0.25">
      <c r="A4764" s="62">
        <v>103813</v>
      </c>
      <c r="B4764" s="63" t="s">
        <v>16775</v>
      </c>
      <c r="C4764" s="62" t="s">
        <v>517</v>
      </c>
      <c r="D4764" s="62" t="s">
        <v>12010</v>
      </c>
      <c r="E4764" s="64">
        <v>53.41</v>
      </c>
      <c r="F4764" s="62" t="s">
        <v>12011</v>
      </c>
    </row>
    <row r="4765" spans="1:6" ht="40.5" x14ac:dyDescent="0.25">
      <c r="A4765" s="62">
        <v>103814</v>
      </c>
      <c r="B4765" s="63" t="s">
        <v>16776</v>
      </c>
      <c r="C4765" s="62" t="s">
        <v>517</v>
      </c>
      <c r="D4765" s="62" t="s">
        <v>12010</v>
      </c>
      <c r="E4765" s="64">
        <v>12.97</v>
      </c>
      <c r="F4765" s="62" t="s">
        <v>12011</v>
      </c>
    </row>
    <row r="4766" spans="1:6" ht="40.5" x14ac:dyDescent="0.25">
      <c r="A4766" s="62">
        <v>103815</v>
      </c>
      <c r="B4766" s="63" t="s">
        <v>16777</v>
      </c>
      <c r="C4766" s="62" t="s">
        <v>517</v>
      </c>
      <c r="D4766" s="62" t="s">
        <v>12010</v>
      </c>
      <c r="E4766" s="64">
        <v>13.01</v>
      </c>
      <c r="F4766" s="62" t="s">
        <v>12011</v>
      </c>
    </row>
    <row r="4767" spans="1:6" ht="40.5" x14ac:dyDescent="0.25">
      <c r="A4767" s="62">
        <v>103816</v>
      </c>
      <c r="B4767" s="63" t="s">
        <v>16778</v>
      </c>
      <c r="C4767" s="62" t="s">
        <v>517</v>
      </c>
      <c r="D4767" s="62" t="s">
        <v>12010</v>
      </c>
      <c r="E4767" s="64">
        <v>30.73</v>
      </c>
      <c r="F4767" s="62" t="s">
        <v>12011</v>
      </c>
    </row>
    <row r="4768" spans="1:6" ht="40.5" x14ac:dyDescent="0.25">
      <c r="A4768" s="62">
        <v>103817</v>
      </c>
      <c r="B4768" s="63" t="s">
        <v>16779</v>
      </c>
      <c r="C4768" s="62" t="s">
        <v>517</v>
      </c>
      <c r="D4768" s="62" t="s">
        <v>12010</v>
      </c>
      <c r="E4768" s="64">
        <v>523.52</v>
      </c>
      <c r="F4768" s="62" t="s">
        <v>12011</v>
      </c>
    </row>
    <row r="4769" spans="1:6" ht="40.5" x14ac:dyDescent="0.25">
      <c r="A4769" s="62">
        <v>103818</v>
      </c>
      <c r="B4769" s="63" t="s">
        <v>16780</v>
      </c>
      <c r="C4769" s="62" t="s">
        <v>517</v>
      </c>
      <c r="D4769" s="62" t="s">
        <v>12010</v>
      </c>
      <c r="E4769" s="64">
        <v>22.76</v>
      </c>
      <c r="F4769" s="62" t="s">
        <v>12011</v>
      </c>
    </row>
    <row r="4770" spans="1:6" ht="40.5" x14ac:dyDescent="0.25">
      <c r="A4770" s="62">
        <v>103819</v>
      </c>
      <c r="B4770" s="63" t="s">
        <v>16781</v>
      </c>
      <c r="C4770" s="62" t="s">
        <v>517</v>
      </c>
      <c r="D4770" s="62" t="s">
        <v>12010</v>
      </c>
      <c r="E4770" s="64">
        <v>22.95</v>
      </c>
      <c r="F4770" s="62" t="s">
        <v>12011</v>
      </c>
    </row>
    <row r="4771" spans="1:6" ht="40.5" x14ac:dyDescent="0.25">
      <c r="A4771" s="62">
        <v>103820</v>
      </c>
      <c r="B4771" s="63" t="s">
        <v>16782</v>
      </c>
      <c r="C4771" s="62" t="s">
        <v>517</v>
      </c>
      <c r="D4771" s="62" t="s">
        <v>12010</v>
      </c>
      <c r="E4771" s="64">
        <v>24.48</v>
      </c>
      <c r="F4771" s="62" t="s">
        <v>12011</v>
      </c>
    </row>
    <row r="4772" spans="1:6" ht="40.5" x14ac:dyDescent="0.25">
      <c r="A4772" s="62">
        <v>103821</v>
      </c>
      <c r="B4772" s="63" t="s">
        <v>16783</v>
      </c>
      <c r="C4772" s="62" t="s">
        <v>517</v>
      </c>
      <c r="D4772" s="62" t="s">
        <v>12010</v>
      </c>
      <c r="E4772" s="64">
        <v>612.62</v>
      </c>
      <c r="F4772" s="62" t="s">
        <v>12011</v>
      </c>
    </row>
    <row r="4773" spans="1:6" ht="40.5" x14ac:dyDescent="0.25">
      <c r="A4773" s="62">
        <v>103822</v>
      </c>
      <c r="B4773" s="63" t="s">
        <v>16784</v>
      </c>
      <c r="C4773" s="62" t="s">
        <v>517</v>
      </c>
      <c r="D4773" s="62" t="s">
        <v>12010</v>
      </c>
      <c r="E4773" s="64">
        <v>63.43</v>
      </c>
      <c r="F4773" s="62" t="s">
        <v>12011</v>
      </c>
    </row>
    <row r="4774" spans="1:6" ht="40.5" x14ac:dyDescent="0.25">
      <c r="A4774" s="62">
        <v>103823</v>
      </c>
      <c r="B4774" s="63" t="s">
        <v>16785</v>
      </c>
      <c r="C4774" s="62" t="s">
        <v>517</v>
      </c>
      <c r="D4774" s="62" t="s">
        <v>12010</v>
      </c>
      <c r="E4774" s="64">
        <v>19.96</v>
      </c>
      <c r="F4774" s="62" t="s">
        <v>12011</v>
      </c>
    </row>
    <row r="4775" spans="1:6" ht="40.5" x14ac:dyDescent="0.25">
      <c r="A4775" s="62">
        <v>103824</v>
      </c>
      <c r="B4775" s="63" t="s">
        <v>16786</v>
      </c>
      <c r="C4775" s="62" t="s">
        <v>517</v>
      </c>
      <c r="D4775" s="62" t="s">
        <v>12010</v>
      </c>
      <c r="E4775" s="64">
        <v>26.44</v>
      </c>
      <c r="F4775" s="62" t="s">
        <v>12011</v>
      </c>
    </row>
    <row r="4776" spans="1:6" ht="40.5" x14ac:dyDescent="0.25">
      <c r="A4776" s="62">
        <v>103825</v>
      </c>
      <c r="B4776" s="63" t="s">
        <v>16787</v>
      </c>
      <c r="C4776" s="62" t="s">
        <v>517</v>
      </c>
      <c r="D4776" s="62" t="s">
        <v>12010</v>
      </c>
      <c r="E4776" s="64">
        <v>31.38</v>
      </c>
      <c r="F4776" s="62" t="s">
        <v>12011</v>
      </c>
    </row>
    <row r="4777" spans="1:6" ht="40.5" x14ac:dyDescent="0.25">
      <c r="A4777" s="62">
        <v>103826</v>
      </c>
      <c r="B4777" s="63" t="s">
        <v>16788</v>
      </c>
      <c r="C4777" s="62" t="s">
        <v>517</v>
      </c>
      <c r="D4777" s="62" t="s">
        <v>12010</v>
      </c>
      <c r="E4777" s="64">
        <v>34.69</v>
      </c>
      <c r="F4777" s="62" t="s">
        <v>12011</v>
      </c>
    </row>
    <row r="4778" spans="1:6" ht="40.5" x14ac:dyDescent="0.25">
      <c r="A4778" s="62">
        <v>103827</v>
      </c>
      <c r="B4778" s="63" t="s">
        <v>16789</v>
      </c>
      <c r="C4778" s="62" t="s">
        <v>517</v>
      </c>
      <c r="D4778" s="62" t="s">
        <v>12010</v>
      </c>
      <c r="E4778" s="64">
        <v>34.69</v>
      </c>
      <c r="F4778" s="62" t="s">
        <v>12011</v>
      </c>
    </row>
    <row r="4779" spans="1:6" ht="40.5" x14ac:dyDescent="0.25">
      <c r="A4779" s="62">
        <v>103828</v>
      </c>
      <c r="B4779" s="63" t="s">
        <v>16790</v>
      </c>
      <c r="C4779" s="62" t="s">
        <v>517</v>
      </c>
      <c r="D4779" s="62" t="s">
        <v>12010</v>
      </c>
      <c r="E4779" s="64">
        <v>106.31</v>
      </c>
      <c r="F4779" s="62" t="s">
        <v>12011</v>
      </c>
    </row>
    <row r="4780" spans="1:6" ht="40.5" x14ac:dyDescent="0.25">
      <c r="A4780" s="62">
        <v>103829</v>
      </c>
      <c r="B4780" s="63" t="s">
        <v>16791</v>
      </c>
      <c r="C4780" s="62" t="s">
        <v>517</v>
      </c>
      <c r="D4780" s="62" t="s">
        <v>12010</v>
      </c>
      <c r="E4780" s="64">
        <v>676.58</v>
      </c>
      <c r="F4780" s="62" t="s">
        <v>12011</v>
      </c>
    </row>
    <row r="4781" spans="1:6" ht="40.5" x14ac:dyDescent="0.25">
      <c r="A4781" s="62">
        <v>103830</v>
      </c>
      <c r="B4781" s="63" t="s">
        <v>16792</v>
      </c>
      <c r="C4781" s="62" t="s">
        <v>517</v>
      </c>
      <c r="D4781" s="62" t="s">
        <v>12010</v>
      </c>
      <c r="E4781" s="64">
        <v>41.29</v>
      </c>
      <c r="F4781" s="62" t="s">
        <v>12011</v>
      </c>
    </row>
    <row r="4782" spans="1:6" ht="40.5" x14ac:dyDescent="0.25">
      <c r="A4782" s="62">
        <v>103831</v>
      </c>
      <c r="B4782" s="63" t="s">
        <v>16793</v>
      </c>
      <c r="C4782" s="62" t="s">
        <v>517</v>
      </c>
      <c r="D4782" s="62" t="s">
        <v>12010</v>
      </c>
      <c r="E4782" s="64">
        <v>29.79</v>
      </c>
      <c r="F4782" s="62" t="s">
        <v>12011</v>
      </c>
    </row>
    <row r="4783" spans="1:6" ht="40.5" x14ac:dyDescent="0.25">
      <c r="A4783" s="62">
        <v>103832</v>
      </c>
      <c r="B4783" s="63" t="s">
        <v>16794</v>
      </c>
      <c r="C4783" s="62" t="s">
        <v>517</v>
      </c>
      <c r="D4783" s="62" t="s">
        <v>12010</v>
      </c>
      <c r="E4783" s="64">
        <v>26.86</v>
      </c>
      <c r="F4783" s="62" t="s">
        <v>12011</v>
      </c>
    </row>
    <row r="4784" spans="1:6" ht="40.5" x14ac:dyDescent="0.25">
      <c r="A4784" s="62">
        <v>103833</v>
      </c>
      <c r="B4784" s="63" t="s">
        <v>16795</v>
      </c>
      <c r="C4784" s="62" t="s">
        <v>517</v>
      </c>
      <c r="D4784" s="62" t="s">
        <v>12010</v>
      </c>
      <c r="E4784" s="64">
        <v>49.45</v>
      </c>
      <c r="F4784" s="62" t="s">
        <v>12011</v>
      </c>
    </row>
    <row r="4785" spans="1:6" ht="40.5" x14ac:dyDescent="0.25">
      <c r="A4785" s="62">
        <v>103834</v>
      </c>
      <c r="B4785" s="63" t="s">
        <v>16796</v>
      </c>
      <c r="C4785" s="62" t="s">
        <v>517</v>
      </c>
      <c r="D4785" s="62" t="s">
        <v>12010</v>
      </c>
      <c r="E4785" s="64">
        <v>72.040000000000006</v>
      </c>
      <c r="F4785" s="62" t="s">
        <v>12011</v>
      </c>
    </row>
    <row r="4786" spans="1:6" ht="40.5" x14ac:dyDescent="0.25">
      <c r="A4786" s="62">
        <v>103838</v>
      </c>
      <c r="B4786" s="63" t="s">
        <v>16797</v>
      </c>
      <c r="C4786" s="62" t="s">
        <v>517</v>
      </c>
      <c r="D4786" s="62" t="s">
        <v>12010</v>
      </c>
      <c r="E4786" s="64">
        <v>19.12</v>
      </c>
      <c r="F4786" s="62" t="s">
        <v>12011</v>
      </c>
    </row>
    <row r="4787" spans="1:6" ht="40.5" x14ac:dyDescent="0.25">
      <c r="A4787" s="62">
        <v>103839</v>
      </c>
      <c r="B4787" s="63" t="s">
        <v>16798</v>
      </c>
      <c r="C4787" s="62" t="s">
        <v>517</v>
      </c>
      <c r="D4787" s="62" t="s">
        <v>12010</v>
      </c>
      <c r="E4787" s="64">
        <v>19.079999999999998</v>
      </c>
      <c r="F4787" s="62" t="s">
        <v>12011</v>
      </c>
    </row>
    <row r="4788" spans="1:6" ht="40.5" x14ac:dyDescent="0.25">
      <c r="A4788" s="62">
        <v>103840</v>
      </c>
      <c r="B4788" s="63" t="s">
        <v>16799</v>
      </c>
      <c r="C4788" s="62" t="s">
        <v>517</v>
      </c>
      <c r="D4788" s="62" t="s">
        <v>12010</v>
      </c>
      <c r="E4788" s="64">
        <v>24.39</v>
      </c>
      <c r="F4788" s="62" t="s">
        <v>12011</v>
      </c>
    </row>
    <row r="4789" spans="1:6" ht="40.5" x14ac:dyDescent="0.25">
      <c r="A4789" s="62">
        <v>103841</v>
      </c>
      <c r="B4789" s="63" t="s">
        <v>16800</v>
      </c>
      <c r="C4789" s="62" t="s">
        <v>517</v>
      </c>
      <c r="D4789" s="62" t="s">
        <v>12010</v>
      </c>
      <c r="E4789" s="64">
        <v>31.37</v>
      </c>
      <c r="F4789" s="62" t="s">
        <v>12011</v>
      </c>
    </row>
    <row r="4790" spans="1:6" ht="40.5" x14ac:dyDescent="0.25">
      <c r="A4790" s="62">
        <v>103842</v>
      </c>
      <c r="B4790" s="63" t="s">
        <v>16801</v>
      </c>
      <c r="C4790" s="62" t="s">
        <v>517</v>
      </c>
      <c r="D4790" s="62" t="s">
        <v>12010</v>
      </c>
      <c r="E4790" s="64">
        <v>31.04</v>
      </c>
      <c r="F4790" s="62" t="s">
        <v>12011</v>
      </c>
    </row>
    <row r="4791" spans="1:6" ht="40.5" x14ac:dyDescent="0.25">
      <c r="A4791" s="62">
        <v>103843</v>
      </c>
      <c r="B4791" s="63" t="s">
        <v>16802</v>
      </c>
      <c r="C4791" s="62" t="s">
        <v>517</v>
      </c>
      <c r="D4791" s="62" t="s">
        <v>12010</v>
      </c>
      <c r="E4791" s="64">
        <v>35.200000000000003</v>
      </c>
      <c r="F4791" s="62" t="s">
        <v>12011</v>
      </c>
    </row>
    <row r="4792" spans="1:6" ht="40.5" x14ac:dyDescent="0.25">
      <c r="A4792" s="62">
        <v>103844</v>
      </c>
      <c r="B4792" s="63" t="s">
        <v>16803</v>
      </c>
      <c r="C4792" s="62" t="s">
        <v>517</v>
      </c>
      <c r="D4792" s="62" t="s">
        <v>12010</v>
      </c>
      <c r="E4792" s="64">
        <v>39.17</v>
      </c>
      <c r="F4792" s="62" t="s">
        <v>12011</v>
      </c>
    </row>
    <row r="4793" spans="1:6" ht="40.5" x14ac:dyDescent="0.25">
      <c r="A4793" s="62">
        <v>103845</v>
      </c>
      <c r="B4793" s="63" t="s">
        <v>16804</v>
      </c>
      <c r="C4793" s="62" t="s">
        <v>517</v>
      </c>
      <c r="D4793" s="62" t="s">
        <v>12010</v>
      </c>
      <c r="E4793" s="64">
        <v>45.05</v>
      </c>
      <c r="F4793" s="62" t="s">
        <v>12011</v>
      </c>
    </row>
    <row r="4794" spans="1:6" ht="40.5" x14ac:dyDescent="0.25">
      <c r="A4794" s="62">
        <v>103846</v>
      </c>
      <c r="B4794" s="63" t="s">
        <v>16805</v>
      </c>
      <c r="C4794" s="62" t="s">
        <v>517</v>
      </c>
      <c r="D4794" s="62" t="s">
        <v>12010</v>
      </c>
      <c r="E4794" s="64">
        <v>43</v>
      </c>
      <c r="F4794" s="62" t="s">
        <v>12011</v>
      </c>
    </row>
    <row r="4795" spans="1:6" ht="40.5" x14ac:dyDescent="0.25">
      <c r="A4795" s="62">
        <v>103847</v>
      </c>
      <c r="B4795" s="63" t="s">
        <v>16806</v>
      </c>
      <c r="C4795" s="62" t="s">
        <v>517</v>
      </c>
      <c r="D4795" s="62" t="s">
        <v>12010</v>
      </c>
      <c r="E4795" s="64">
        <v>12.46</v>
      </c>
      <c r="F4795" s="62" t="s">
        <v>12011</v>
      </c>
    </row>
    <row r="4796" spans="1:6" ht="40.5" x14ac:dyDescent="0.25">
      <c r="A4796" s="62">
        <v>103848</v>
      </c>
      <c r="B4796" s="63" t="s">
        <v>16807</v>
      </c>
      <c r="C4796" s="62" t="s">
        <v>517</v>
      </c>
      <c r="D4796" s="62" t="s">
        <v>12010</v>
      </c>
      <c r="E4796" s="64">
        <v>12.5</v>
      </c>
      <c r="F4796" s="62" t="s">
        <v>12011</v>
      </c>
    </row>
    <row r="4797" spans="1:6" ht="40.5" x14ac:dyDescent="0.25">
      <c r="A4797" s="62">
        <v>103849</v>
      </c>
      <c r="B4797" s="63" t="s">
        <v>16808</v>
      </c>
      <c r="C4797" s="62" t="s">
        <v>517</v>
      </c>
      <c r="D4797" s="62" t="s">
        <v>12010</v>
      </c>
      <c r="E4797" s="64">
        <v>30.22</v>
      </c>
      <c r="F4797" s="62" t="s">
        <v>12011</v>
      </c>
    </row>
    <row r="4798" spans="1:6" ht="40.5" x14ac:dyDescent="0.25">
      <c r="A4798" s="62">
        <v>103850</v>
      </c>
      <c r="B4798" s="63" t="s">
        <v>16809</v>
      </c>
      <c r="C4798" s="62" t="s">
        <v>517</v>
      </c>
      <c r="D4798" s="62" t="s">
        <v>12010</v>
      </c>
      <c r="E4798" s="64">
        <v>523.01</v>
      </c>
      <c r="F4798" s="62" t="s">
        <v>12011</v>
      </c>
    </row>
    <row r="4799" spans="1:6" ht="40.5" x14ac:dyDescent="0.25">
      <c r="A4799" s="62">
        <v>103851</v>
      </c>
      <c r="B4799" s="63" t="s">
        <v>16810</v>
      </c>
      <c r="C4799" s="62" t="s">
        <v>517</v>
      </c>
      <c r="D4799" s="62" t="s">
        <v>12010</v>
      </c>
      <c r="E4799" s="64">
        <v>22.51</v>
      </c>
      <c r="F4799" s="62" t="s">
        <v>12011</v>
      </c>
    </row>
    <row r="4800" spans="1:6" ht="40.5" x14ac:dyDescent="0.25">
      <c r="A4800" s="62">
        <v>103852</v>
      </c>
      <c r="B4800" s="63" t="s">
        <v>16811</v>
      </c>
      <c r="C4800" s="62" t="s">
        <v>517</v>
      </c>
      <c r="D4800" s="62" t="s">
        <v>12010</v>
      </c>
      <c r="E4800" s="64">
        <v>18.95</v>
      </c>
      <c r="F4800" s="62" t="s">
        <v>12011</v>
      </c>
    </row>
    <row r="4801" spans="1:6" ht="40.5" x14ac:dyDescent="0.25">
      <c r="A4801" s="62">
        <v>103853</v>
      </c>
      <c r="B4801" s="63" t="s">
        <v>16812</v>
      </c>
      <c r="C4801" s="62" t="s">
        <v>517</v>
      </c>
      <c r="D4801" s="62" t="s">
        <v>12010</v>
      </c>
      <c r="E4801" s="64">
        <v>20.48</v>
      </c>
      <c r="F4801" s="62" t="s">
        <v>12011</v>
      </c>
    </row>
    <row r="4802" spans="1:6" ht="40.5" x14ac:dyDescent="0.25">
      <c r="A4802" s="62">
        <v>103854</v>
      </c>
      <c r="B4802" s="63" t="s">
        <v>16813</v>
      </c>
      <c r="C4802" s="62" t="s">
        <v>517</v>
      </c>
      <c r="D4802" s="62" t="s">
        <v>12010</v>
      </c>
      <c r="E4802" s="64">
        <v>608.62</v>
      </c>
      <c r="F4802" s="62" t="s">
        <v>12011</v>
      </c>
    </row>
    <row r="4803" spans="1:6" ht="40.5" x14ac:dyDescent="0.25">
      <c r="A4803" s="62">
        <v>103855</v>
      </c>
      <c r="B4803" s="63" t="s">
        <v>16814</v>
      </c>
      <c r="C4803" s="62" t="s">
        <v>517</v>
      </c>
      <c r="D4803" s="62" t="s">
        <v>12010</v>
      </c>
      <c r="E4803" s="64">
        <v>59.43</v>
      </c>
      <c r="F4803" s="62" t="s">
        <v>12011</v>
      </c>
    </row>
    <row r="4804" spans="1:6" ht="40.5" x14ac:dyDescent="0.25">
      <c r="A4804" s="62">
        <v>103856</v>
      </c>
      <c r="B4804" s="63" t="s">
        <v>16815</v>
      </c>
      <c r="C4804" s="62" t="s">
        <v>517</v>
      </c>
      <c r="D4804" s="62" t="s">
        <v>12010</v>
      </c>
      <c r="E4804" s="64">
        <v>17.809999999999999</v>
      </c>
      <c r="F4804" s="62" t="s">
        <v>12011</v>
      </c>
    </row>
    <row r="4805" spans="1:6" ht="40.5" x14ac:dyDescent="0.25">
      <c r="A4805" s="62">
        <v>103857</v>
      </c>
      <c r="B4805" s="63" t="s">
        <v>16816</v>
      </c>
      <c r="C4805" s="62" t="s">
        <v>517</v>
      </c>
      <c r="D4805" s="62" t="s">
        <v>12010</v>
      </c>
      <c r="E4805" s="64">
        <v>24.44</v>
      </c>
      <c r="F4805" s="62" t="s">
        <v>12011</v>
      </c>
    </row>
    <row r="4806" spans="1:6" ht="40.5" x14ac:dyDescent="0.25">
      <c r="A4806" s="62">
        <v>103858</v>
      </c>
      <c r="B4806" s="63" t="s">
        <v>16817</v>
      </c>
      <c r="C4806" s="62" t="s">
        <v>517</v>
      </c>
      <c r="D4806" s="62" t="s">
        <v>12010</v>
      </c>
      <c r="E4806" s="64">
        <v>29.37</v>
      </c>
      <c r="F4806" s="62" t="s">
        <v>12011</v>
      </c>
    </row>
    <row r="4807" spans="1:6" ht="40.5" x14ac:dyDescent="0.25">
      <c r="A4807" s="62">
        <v>103859</v>
      </c>
      <c r="B4807" s="63" t="s">
        <v>16818</v>
      </c>
      <c r="C4807" s="62" t="s">
        <v>517</v>
      </c>
      <c r="D4807" s="62" t="s">
        <v>12010</v>
      </c>
      <c r="E4807" s="64">
        <v>28.24</v>
      </c>
      <c r="F4807" s="62" t="s">
        <v>12011</v>
      </c>
    </row>
    <row r="4808" spans="1:6" ht="40.5" x14ac:dyDescent="0.25">
      <c r="A4808" s="62">
        <v>103860</v>
      </c>
      <c r="B4808" s="63" t="s">
        <v>16819</v>
      </c>
      <c r="C4808" s="62" t="s">
        <v>517</v>
      </c>
      <c r="D4808" s="62" t="s">
        <v>12010</v>
      </c>
      <c r="E4808" s="64">
        <v>28.24</v>
      </c>
      <c r="F4808" s="62" t="s">
        <v>12011</v>
      </c>
    </row>
    <row r="4809" spans="1:6" ht="40.5" x14ac:dyDescent="0.25">
      <c r="A4809" s="62">
        <v>103861</v>
      </c>
      <c r="B4809" s="63" t="s">
        <v>16820</v>
      </c>
      <c r="C4809" s="62" t="s">
        <v>517</v>
      </c>
      <c r="D4809" s="62" t="s">
        <v>12010</v>
      </c>
      <c r="E4809" s="64">
        <v>99.86</v>
      </c>
      <c r="F4809" s="62" t="s">
        <v>12011</v>
      </c>
    </row>
    <row r="4810" spans="1:6" ht="40.5" x14ac:dyDescent="0.25">
      <c r="A4810" s="62">
        <v>103862</v>
      </c>
      <c r="B4810" s="63" t="s">
        <v>16821</v>
      </c>
      <c r="C4810" s="62" t="s">
        <v>517</v>
      </c>
      <c r="D4810" s="62" t="s">
        <v>12010</v>
      </c>
      <c r="E4810" s="64">
        <v>670.13</v>
      </c>
      <c r="F4810" s="62" t="s">
        <v>12011</v>
      </c>
    </row>
    <row r="4811" spans="1:6" ht="40.5" x14ac:dyDescent="0.25">
      <c r="A4811" s="62">
        <v>103863</v>
      </c>
      <c r="B4811" s="63" t="s">
        <v>16822</v>
      </c>
      <c r="C4811" s="62" t="s">
        <v>517</v>
      </c>
      <c r="D4811" s="62" t="s">
        <v>12010</v>
      </c>
      <c r="E4811" s="64">
        <v>38.06</v>
      </c>
      <c r="F4811" s="62" t="s">
        <v>12011</v>
      </c>
    </row>
    <row r="4812" spans="1:6" ht="40.5" x14ac:dyDescent="0.25">
      <c r="A4812" s="62">
        <v>103864</v>
      </c>
      <c r="B4812" s="63" t="s">
        <v>16823</v>
      </c>
      <c r="C4812" s="62" t="s">
        <v>517</v>
      </c>
      <c r="D4812" s="62" t="s">
        <v>12010</v>
      </c>
      <c r="E4812" s="64">
        <v>24.43</v>
      </c>
      <c r="F4812" s="62" t="s">
        <v>12011</v>
      </c>
    </row>
    <row r="4813" spans="1:6" ht="40.5" x14ac:dyDescent="0.25">
      <c r="A4813" s="62">
        <v>103865</v>
      </c>
      <c r="B4813" s="63" t="s">
        <v>16824</v>
      </c>
      <c r="C4813" s="62" t="s">
        <v>517</v>
      </c>
      <c r="D4813" s="62" t="s">
        <v>12010</v>
      </c>
      <c r="E4813" s="64">
        <v>25.83</v>
      </c>
      <c r="F4813" s="62" t="s">
        <v>12011</v>
      </c>
    </row>
    <row r="4814" spans="1:6" ht="40.5" x14ac:dyDescent="0.25">
      <c r="A4814" s="62">
        <v>103866</v>
      </c>
      <c r="B4814" s="63" t="s">
        <v>16825</v>
      </c>
      <c r="C4814" s="62" t="s">
        <v>517</v>
      </c>
      <c r="D4814" s="62" t="s">
        <v>12010</v>
      </c>
      <c r="E4814" s="64">
        <v>41.49</v>
      </c>
      <c r="F4814" s="62" t="s">
        <v>12011</v>
      </c>
    </row>
    <row r="4815" spans="1:6" ht="40.5" x14ac:dyDescent="0.25">
      <c r="A4815" s="62">
        <v>103867</v>
      </c>
      <c r="B4815" s="63" t="s">
        <v>16826</v>
      </c>
      <c r="C4815" s="62" t="s">
        <v>517</v>
      </c>
      <c r="D4815" s="62" t="s">
        <v>12010</v>
      </c>
      <c r="E4815" s="64">
        <v>58.12</v>
      </c>
      <c r="F4815" s="62" t="s">
        <v>12011</v>
      </c>
    </row>
    <row r="4816" spans="1:6" ht="40.5" x14ac:dyDescent="0.25">
      <c r="A4816" s="62">
        <v>103874</v>
      </c>
      <c r="B4816" s="63" t="s">
        <v>16827</v>
      </c>
      <c r="C4816" s="62" t="s">
        <v>517</v>
      </c>
      <c r="D4816" s="62" t="s">
        <v>12010</v>
      </c>
      <c r="E4816" s="64">
        <v>19.95</v>
      </c>
      <c r="F4816" s="62" t="s">
        <v>12011</v>
      </c>
    </row>
    <row r="4817" spans="1:6" ht="40.5" x14ac:dyDescent="0.25">
      <c r="A4817" s="62">
        <v>103875</v>
      </c>
      <c r="B4817" s="63" t="s">
        <v>16828</v>
      </c>
      <c r="C4817" s="62" t="s">
        <v>517</v>
      </c>
      <c r="D4817" s="62" t="s">
        <v>12010</v>
      </c>
      <c r="E4817" s="64">
        <v>19.91</v>
      </c>
      <c r="F4817" s="62" t="s">
        <v>12011</v>
      </c>
    </row>
    <row r="4818" spans="1:6" ht="54" x14ac:dyDescent="0.25">
      <c r="A4818" s="62">
        <v>103876</v>
      </c>
      <c r="B4818" s="63" t="s">
        <v>16829</v>
      </c>
      <c r="C4818" s="62" t="s">
        <v>517</v>
      </c>
      <c r="D4818" s="62" t="s">
        <v>12010</v>
      </c>
      <c r="E4818" s="64">
        <v>24.82</v>
      </c>
      <c r="F4818" s="62" t="s">
        <v>12011</v>
      </c>
    </row>
    <row r="4819" spans="1:6" ht="40.5" x14ac:dyDescent="0.25">
      <c r="A4819" s="62">
        <v>103877</v>
      </c>
      <c r="B4819" s="63" t="s">
        <v>16830</v>
      </c>
      <c r="C4819" s="62" t="s">
        <v>517</v>
      </c>
      <c r="D4819" s="62" t="s">
        <v>12010</v>
      </c>
      <c r="E4819" s="64">
        <v>30.5</v>
      </c>
      <c r="F4819" s="62" t="s">
        <v>12011</v>
      </c>
    </row>
    <row r="4820" spans="1:6" ht="40.5" x14ac:dyDescent="0.25">
      <c r="A4820" s="62">
        <v>103878</v>
      </c>
      <c r="B4820" s="63" t="s">
        <v>16831</v>
      </c>
      <c r="C4820" s="62" t="s">
        <v>517</v>
      </c>
      <c r="D4820" s="62" t="s">
        <v>12010</v>
      </c>
      <c r="E4820" s="64">
        <v>30.17</v>
      </c>
      <c r="F4820" s="62" t="s">
        <v>12011</v>
      </c>
    </row>
    <row r="4821" spans="1:6" ht="54" x14ac:dyDescent="0.25">
      <c r="A4821" s="62">
        <v>103879</v>
      </c>
      <c r="B4821" s="63" t="s">
        <v>16832</v>
      </c>
      <c r="C4821" s="62" t="s">
        <v>517</v>
      </c>
      <c r="D4821" s="62" t="s">
        <v>12010</v>
      </c>
      <c r="E4821" s="64">
        <v>34.770000000000003</v>
      </c>
      <c r="F4821" s="62" t="s">
        <v>12011</v>
      </c>
    </row>
    <row r="4822" spans="1:6" ht="54" x14ac:dyDescent="0.25">
      <c r="A4822" s="62">
        <v>103880</v>
      </c>
      <c r="B4822" s="63" t="s">
        <v>16833</v>
      </c>
      <c r="C4822" s="62" t="s">
        <v>517</v>
      </c>
      <c r="D4822" s="62" t="s">
        <v>12010</v>
      </c>
      <c r="E4822" s="64">
        <v>38.729999999999997</v>
      </c>
      <c r="F4822" s="62" t="s">
        <v>12011</v>
      </c>
    </row>
    <row r="4823" spans="1:6" ht="40.5" x14ac:dyDescent="0.25">
      <c r="A4823" s="62">
        <v>103881</v>
      </c>
      <c r="B4823" s="63" t="s">
        <v>16834</v>
      </c>
      <c r="C4823" s="62" t="s">
        <v>517</v>
      </c>
      <c r="D4823" s="62" t="s">
        <v>12010</v>
      </c>
      <c r="E4823" s="64">
        <v>42.72</v>
      </c>
      <c r="F4823" s="62" t="s">
        <v>12011</v>
      </c>
    </row>
    <row r="4824" spans="1:6" ht="40.5" x14ac:dyDescent="0.25">
      <c r="A4824" s="62">
        <v>103882</v>
      </c>
      <c r="B4824" s="63" t="s">
        <v>16835</v>
      </c>
      <c r="C4824" s="62" t="s">
        <v>517</v>
      </c>
      <c r="D4824" s="62" t="s">
        <v>12010</v>
      </c>
      <c r="E4824" s="64">
        <v>40.67</v>
      </c>
      <c r="F4824" s="62" t="s">
        <v>12011</v>
      </c>
    </row>
    <row r="4825" spans="1:6" ht="40.5" x14ac:dyDescent="0.25">
      <c r="A4825" s="62">
        <v>103883</v>
      </c>
      <c r="B4825" s="63" t="s">
        <v>16836</v>
      </c>
      <c r="C4825" s="62" t="s">
        <v>517</v>
      </c>
      <c r="D4825" s="62" t="s">
        <v>12010</v>
      </c>
      <c r="E4825" s="64">
        <v>13</v>
      </c>
      <c r="F4825" s="62" t="s">
        <v>12011</v>
      </c>
    </row>
    <row r="4826" spans="1:6" ht="40.5" x14ac:dyDescent="0.25">
      <c r="A4826" s="62">
        <v>103884</v>
      </c>
      <c r="B4826" s="63" t="s">
        <v>16837</v>
      </c>
      <c r="C4826" s="62" t="s">
        <v>517</v>
      </c>
      <c r="D4826" s="62" t="s">
        <v>12010</v>
      </c>
      <c r="E4826" s="64">
        <v>13.04</v>
      </c>
      <c r="F4826" s="62" t="s">
        <v>12011</v>
      </c>
    </row>
    <row r="4827" spans="1:6" ht="40.5" x14ac:dyDescent="0.25">
      <c r="A4827" s="62">
        <v>103885</v>
      </c>
      <c r="B4827" s="63" t="s">
        <v>16838</v>
      </c>
      <c r="C4827" s="62" t="s">
        <v>517</v>
      </c>
      <c r="D4827" s="62" t="s">
        <v>12010</v>
      </c>
      <c r="E4827" s="64">
        <v>30.76</v>
      </c>
      <c r="F4827" s="62" t="s">
        <v>12011</v>
      </c>
    </row>
    <row r="4828" spans="1:6" ht="40.5" x14ac:dyDescent="0.25">
      <c r="A4828" s="62">
        <v>103886</v>
      </c>
      <c r="B4828" s="63" t="s">
        <v>16839</v>
      </c>
      <c r="C4828" s="62" t="s">
        <v>517</v>
      </c>
      <c r="D4828" s="62" t="s">
        <v>12010</v>
      </c>
      <c r="E4828" s="64">
        <v>523.54999999999995</v>
      </c>
      <c r="F4828" s="62" t="s">
        <v>12011</v>
      </c>
    </row>
    <row r="4829" spans="1:6" ht="40.5" x14ac:dyDescent="0.25">
      <c r="A4829" s="62">
        <v>103887</v>
      </c>
      <c r="B4829" s="63" t="s">
        <v>16840</v>
      </c>
      <c r="C4829" s="62" t="s">
        <v>517</v>
      </c>
      <c r="D4829" s="62" t="s">
        <v>12010</v>
      </c>
      <c r="E4829" s="64">
        <v>22.77</v>
      </c>
      <c r="F4829" s="62" t="s">
        <v>12011</v>
      </c>
    </row>
    <row r="4830" spans="1:6" ht="40.5" x14ac:dyDescent="0.25">
      <c r="A4830" s="62">
        <v>103888</v>
      </c>
      <c r="B4830" s="63" t="s">
        <v>16841</v>
      </c>
      <c r="C4830" s="62" t="s">
        <v>517</v>
      </c>
      <c r="D4830" s="62" t="s">
        <v>12010</v>
      </c>
      <c r="E4830" s="64">
        <v>18.34</v>
      </c>
      <c r="F4830" s="62" t="s">
        <v>12011</v>
      </c>
    </row>
    <row r="4831" spans="1:6" ht="40.5" x14ac:dyDescent="0.25">
      <c r="A4831" s="62">
        <v>103889</v>
      </c>
      <c r="B4831" s="63" t="s">
        <v>16842</v>
      </c>
      <c r="C4831" s="62" t="s">
        <v>517</v>
      </c>
      <c r="D4831" s="62" t="s">
        <v>12010</v>
      </c>
      <c r="E4831" s="64">
        <v>19.87</v>
      </c>
      <c r="F4831" s="62" t="s">
        <v>12011</v>
      </c>
    </row>
    <row r="4832" spans="1:6" ht="40.5" x14ac:dyDescent="0.25">
      <c r="A4832" s="62">
        <v>103890</v>
      </c>
      <c r="B4832" s="63" t="s">
        <v>16843</v>
      </c>
      <c r="C4832" s="62" t="s">
        <v>517</v>
      </c>
      <c r="D4832" s="62" t="s">
        <v>12010</v>
      </c>
      <c r="E4832" s="64">
        <v>608.01</v>
      </c>
      <c r="F4832" s="62" t="s">
        <v>12011</v>
      </c>
    </row>
    <row r="4833" spans="1:6" ht="40.5" x14ac:dyDescent="0.25">
      <c r="A4833" s="62">
        <v>103891</v>
      </c>
      <c r="B4833" s="63" t="s">
        <v>16844</v>
      </c>
      <c r="C4833" s="62" t="s">
        <v>517</v>
      </c>
      <c r="D4833" s="62" t="s">
        <v>12010</v>
      </c>
      <c r="E4833" s="64">
        <v>58.82</v>
      </c>
      <c r="F4833" s="62" t="s">
        <v>12011</v>
      </c>
    </row>
    <row r="4834" spans="1:6" ht="40.5" x14ac:dyDescent="0.25">
      <c r="A4834" s="62">
        <v>103892</v>
      </c>
      <c r="B4834" s="63" t="s">
        <v>16845</v>
      </c>
      <c r="C4834" s="62" t="s">
        <v>517</v>
      </c>
      <c r="D4834" s="62" t="s">
        <v>12010</v>
      </c>
      <c r="E4834" s="64">
        <v>17.86</v>
      </c>
      <c r="F4834" s="62" t="s">
        <v>12011</v>
      </c>
    </row>
    <row r="4835" spans="1:6" ht="40.5" x14ac:dyDescent="0.25">
      <c r="A4835" s="62">
        <v>103893</v>
      </c>
      <c r="B4835" s="63" t="s">
        <v>16846</v>
      </c>
      <c r="C4835" s="62" t="s">
        <v>517</v>
      </c>
      <c r="D4835" s="62" t="s">
        <v>12010</v>
      </c>
      <c r="E4835" s="64">
        <v>24.14</v>
      </c>
      <c r="F4835" s="62" t="s">
        <v>12011</v>
      </c>
    </row>
    <row r="4836" spans="1:6" ht="40.5" x14ac:dyDescent="0.25">
      <c r="A4836" s="62">
        <v>103894</v>
      </c>
      <c r="B4836" s="63" t="s">
        <v>16847</v>
      </c>
      <c r="C4836" s="62" t="s">
        <v>517</v>
      </c>
      <c r="D4836" s="62" t="s">
        <v>12010</v>
      </c>
      <c r="E4836" s="64">
        <v>29.07</v>
      </c>
      <c r="F4836" s="62" t="s">
        <v>12011</v>
      </c>
    </row>
    <row r="4837" spans="1:6" ht="40.5" x14ac:dyDescent="0.25">
      <c r="A4837" s="62">
        <v>103895</v>
      </c>
      <c r="B4837" s="63" t="s">
        <v>16848</v>
      </c>
      <c r="C4837" s="62" t="s">
        <v>517</v>
      </c>
      <c r="D4837" s="62" t="s">
        <v>12010</v>
      </c>
      <c r="E4837" s="64">
        <v>26.65</v>
      </c>
      <c r="F4837" s="62" t="s">
        <v>12011</v>
      </c>
    </row>
    <row r="4838" spans="1:6" ht="40.5" x14ac:dyDescent="0.25">
      <c r="A4838" s="62">
        <v>103896</v>
      </c>
      <c r="B4838" s="63" t="s">
        <v>16849</v>
      </c>
      <c r="C4838" s="62" t="s">
        <v>517</v>
      </c>
      <c r="D4838" s="62" t="s">
        <v>12010</v>
      </c>
      <c r="E4838" s="64">
        <v>26.65</v>
      </c>
      <c r="F4838" s="62" t="s">
        <v>12011</v>
      </c>
    </row>
    <row r="4839" spans="1:6" ht="40.5" x14ac:dyDescent="0.25">
      <c r="A4839" s="62">
        <v>103897</v>
      </c>
      <c r="B4839" s="63" t="s">
        <v>16850</v>
      </c>
      <c r="C4839" s="62" t="s">
        <v>517</v>
      </c>
      <c r="D4839" s="62" t="s">
        <v>12010</v>
      </c>
      <c r="E4839" s="64">
        <v>98.27</v>
      </c>
      <c r="F4839" s="62" t="s">
        <v>12011</v>
      </c>
    </row>
    <row r="4840" spans="1:6" ht="40.5" x14ac:dyDescent="0.25">
      <c r="A4840" s="62">
        <v>103898</v>
      </c>
      <c r="B4840" s="63" t="s">
        <v>16851</v>
      </c>
      <c r="C4840" s="62" t="s">
        <v>517</v>
      </c>
      <c r="D4840" s="62" t="s">
        <v>12010</v>
      </c>
      <c r="E4840" s="64">
        <v>668.54</v>
      </c>
      <c r="F4840" s="62" t="s">
        <v>12011</v>
      </c>
    </row>
    <row r="4841" spans="1:6" ht="40.5" x14ac:dyDescent="0.25">
      <c r="A4841" s="62">
        <v>103899</v>
      </c>
      <c r="B4841" s="63" t="s">
        <v>16852</v>
      </c>
      <c r="C4841" s="62" t="s">
        <v>517</v>
      </c>
      <c r="D4841" s="62" t="s">
        <v>12010</v>
      </c>
      <c r="E4841" s="64">
        <v>37.270000000000003</v>
      </c>
      <c r="F4841" s="62" t="s">
        <v>12011</v>
      </c>
    </row>
    <row r="4842" spans="1:6" ht="40.5" x14ac:dyDescent="0.25">
      <c r="A4842" s="62">
        <v>103900</v>
      </c>
      <c r="B4842" s="63" t="s">
        <v>16853</v>
      </c>
      <c r="C4842" s="62" t="s">
        <v>517</v>
      </c>
      <c r="D4842" s="62" t="s">
        <v>12010</v>
      </c>
      <c r="E4842" s="64">
        <v>23.2</v>
      </c>
      <c r="F4842" s="62" t="s">
        <v>12011</v>
      </c>
    </row>
    <row r="4843" spans="1:6" ht="40.5" x14ac:dyDescent="0.25">
      <c r="A4843" s="62">
        <v>103901</v>
      </c>
      <c r="B4843" s="63" t="s">
        <v>16854</v>
      </c>
      <c r="C4843" s="62" t="s">
        <v>517</v>
      </c>
      <c r="D4843" s="62" t="s">
        <v>12010</v>
      </c>
      <c r="E4843" s="64">
        <v>26.94</v>
      </c>
      <c r="F4843" s="62" t="s">
        <v>12011</v>
      </c>
    </row>
    <row r="4844" spans="1:6" ht="40.5" x14ac:dyDescent="0.25">
      <c r="A4844" s="62">
        <v>103902</v>
      </c>
      <c r="B4844" s="63" t="s">
        <v>16855</v>
      </c>
      <c r="C4844" s="62" t="s">
        <v>517</v>
      </c>
      <c r="D4844" s="62" t="s">
        <v>12010</v>
      </c>
      <c r="E4844" s="64">
        <v>40.31</v>
      </c>
      <c r="F4844" s="62" t="s">
        <v>12011</v>
      </c>
    </row>
    <row r="4845" spans="1:6" ht="40.5" x14ac:dyDescent="0.25">
      <c r="A4845" s="62">
        <v>103903</v>
      </c>
      <c r="B4845" s="63" t="s">
        <v>16856</v>
      </c>
      <c r="C4845" s="62" t="s">
        <v>517</v>
      </c>
      <c r="D4845" s="62" t="s">
        <v>12010</v>
      </c>
      <c r="E4845" s="64">
        <v>55</v>
      </c>
      <c r="F4845" s="62" t="s">
        <v>12011</v>
      </c>
    </row>
    <row r="4846" spans="1:6" ht="27" x14ac:dyDescent="0.25">
      <c r="A4846" s="62">
        <v>97895</v>
      </c>
      <c r="B4846" s="63" t="s">
        <v>16857</v>
      </c>
      <c r="C4846" s="62" t="s">
        <v>517</v>
      </c>
      <c r="D4846" s="62" t="s">
        <v>12010</v>
      </c>
      <c r="E4846" s="64">
        <v>156.05000000000001</v>
      </c>
      <c r="F4846" s="62" t="s">
        <v>12011</v>
      </c>
    </row>
    <row r="4847" spans="1:6" ht="27" x14ac:dyDescent="0.25">
      <c r="A4847" s="62">
        <v>97896</v>
      </c>
      <c r="B4847" s="63" t="s">
        <v>16858</v>
      </c>
      <c r="C4847" s="62" t="s">
        <v>517</v>
      </c>
      <c r="D4847" s="62" t="s">
        <v>12010</v>
      </c>
      <c r="E4847" s="64">
        <v>290.12</v>
      </c>
      <c r="F4847" s="62" t="s">
        <v>12011</v>
      </c>
    </row>
    <row r="4848" spans="1:6" ht="27" x14ac:dyDescent="0.25">
      <c r="A4848" s="62">
        <v>97897</v>
      </c>
      <c r="B4848" s="63" t="s">
        <v>16859</v>
      </c>
      <c r="C4848" s="62" t="s">
        <v>517</v>
      </c>
      <c r="D4848" s="62" t="s">
        <v>12010</v>
      </c>
      <c r="E4848" s="64">
        <v>376.94</v>
      </c>
      <c r="F4848" s="62" t="s">
        <v>12011</v>
      </c>
    </row>
    <row r="4849" spans="1:6" ht="27" x14ac:dyDescent="0.25">
      <c r="A4849" s="62">
        <v>97898</v>
      </c>
      <c r="B4849" s="63" t="s">
        <v>16860</v>
      </c>
      <c r="C4849" s="62" t="s">
        <v>517</v>
      </c>
      <c r="D4849" s="62" t="s">
        <v>12010</v>
      </c>
      <c r="E4849" s="64">
        <v>745.81</v>
      </c>
      <c r="F4849" s="62" t="s">
        <v>12011</v>
      </c>
    </row>
    <row r="4850" spans="1:6" ht="40.5" x14ac:dyDescent="0.25">
      <c r="A4850" s="62">
        <v>97900</v>
      </c>
      <c r="B4850" s="63" t="s">
        <v>16861</v>
      </c>
      <c r="C4850" s="62" t="s">
        <v>517</v>
      </c>
      <c r="D4850" s="62" t="s">
        <v>12010</v>
      </c>
      <c r="E4850" s="64">
        <v>176.89</v>
      </c>
      <c r="F4850" s="62" t="s">
        <v>12011</v>
      </c>
    </row>
    <row r="4851" spans="1:6" ht="40.5" x14ac:dyDescent="0.25">
      <c r="A4851" s="62">
        <v>97901</v>
      </c>
      <c r="B4851" s="63" t="s">
        <v>16862</v>
      </c>
      <c r="C4851" s="62" t="s">
        <v>517</v>
      </c>
      <c r="D4851" s="62" t="s">
        <v>12010</v>
      </c>
      <c r="E4851" s="64">
        <v>277.43</v>
      </c>
      <c r="F4851" s="62" t="s">
        <v>12011</v>
      </c>
    </row>
    <row r="4852" spans="1:6" ht="40.5" x14ac:dyDescent="0.25">
      <c r="A4852" s="62">
        <v>97902</v>
      </c>
      <c r="B4852" s="63" t="s">
        <v>16863</v>
      </c>
      <c r="C4852" s="62" t="s">
        <v>517</v>
      </c>
      <c r="D4852" s="62" t="s">
        <v>12010</v>
      </c>
      <c r="E4852" s="64">
        <v>537.03</v>
      </c>
      <c r="F4852" s="62" t="s">
        <v>12011</v>
      </c>
    </row>
    <row r="4853" spans="1:6" ht="40.5" x14ac:dyDescent="0.25">
      <c r="A4853" s="62">
        <v>97903</v>
      </c>
      <c r="B4853" s="63" t="s">
        <v>16864</v>
      </c>
      <c r="C4853" s="62" t="s">
        <v>517</v>
      </c>
      <c r="D4853" s="62" t="s">
        <v>12010</v>
      </c>
      <c r="E4853" s="64">
        <v>745.7</v>
      </c>
      <c r="F4853" s="62" t="s">
        <v>12011</v>
      </c>
    </row>
    <row r="4854" spans="1:6" ht="40.5" x14ac:dyDescent="0.25">
      <c r="A4854" s="62">
        <v>97904</v>
      </c>
      <c r="B4854" s="63" t="s">
        <v>16865</v>
      </c>
      <c r="C4854" s="62" t="s">
        <v>517</v>
      </c>
      <c r="D4854" s="62" t="s">
        <v>12010</v>
      </c>
      <c r="E4854" s="64">
        <v>870.8</v>
      </c>
      <c r="F4854" s="62" t="s">
        <v>12011</v>
      </c>
    </row>
    <row r="4855" spans="1:6" ht="40.5" x14ac:dyDescent="0.25">
      <c r="A4855" s="62">
        <v>97905</v>
      </c>
      <c r="B4855" s="63" t="s">
        <v>16866</v>
      </c>
      <c r="C4855" s="62" t="s">
        <v>517</v>
      </c>
      <c r="D4855" s="62" t="s">
        <v>12010</v>
      </c>
      <c r="E4855" s="64">
        <v>222.02</v>
      </c>
      <c r="F4855" s="62" t="s">
        <v>12011</v>
      </c>
    </row>
    <row r="4856" spans="1:6" ht="40.5" x14ac:dyDescent="0.25">
      <c r="A4856" s="62">
        <v>97906</v>
      </c>
      <c r="B4856" s="63" t="s">
        <v>16867</v>
      </c>
      <c r="C4856" s="62" t="s">
        <v>517</v>
      </c>
      <c r="D4856" s="62" t="s">
        <v>12010</v>
      </c>
      <c r="E4856" s="64">
        <v>409.53</v>
      </c>
      <c r="F4856" s="62" t="s">
        <v>12011</v>
      </c>
    </row>
    <row r="4857" spans="1:6" ht="40.5" x14ac:dyDescent="0.25">
      <c r="A4857" s="62">
        <v>97907</v>
      </c>
      <c r="B4857" s="63" t="s">
        <v>16868</v>
      </c>
      <c r="C4857" s="62" t="s">
        <v>517</v>
      </c>
      <c r="D4857" s="62" t="s">
        <v>12010</v>
      </c>
      <c r="E4857" s="64">
        <v>583.01</v>
      </c>
      <c r="F4857" s="62" t="s">
        <v>12011</v>
      </c>
    </row>
    <row r="4858" spans="1:6" ht="40.5" x14ac:dyDescent="0.25">
      <c r="A4858" s="62">
        <v>97908</v>
      </c>
      <c r="B4858" s="63" t="s">
        <v>16869</v>
      </c>
      <c r="C4858" s="62" t="s">
        <v>517</v>
      </c>
      <c r="D4858" s="62" t="s">
        <v>12010</v>
      </c>
      <c r="E4858" s="64">
        <v>678.29</v>
      </c>
      <c r="F4858" s="62" t="s">
        <v>12011</v>
      </c>
    </row>
    <row r="4859" spans="1:6" ht="27" x14ac:dyDescent="0.25">
      <c r="A4859" s="62">
        <v>98102</v>
      </c>
      <c r="B4859" s="63" t="s">
        <v>16870</v>
      </c>
      <c r="C4859" s="62" t="s">
        <v>517</v>
      </c>
      <c r="D4859" s="62" t="s">
        <v>12010</v>
      </c>
      <c r="E4859" s="64">
        <v>148.82</v>
      </c>
      <c r="F4859" s="62" t="s">
        <v>12011</v>
      </c>
    </row>
    <row r="4860" spans="1:6" ht="40.5" x14ac:dyDescent="0.25">
      <c r="A4860" s="62">
        <v>98104</v>
      </c>
      <c r="B4860" s="63" t="s">
        <v>16871</v>
      </c>
      <c r="C4860" s="62" t="s">
        <v>517</v>
      </c>
      <c r="D4860" s="62" t="s">
        <v>12010</v>
      </c>
      <c r="E4860" s="64">
        <v>350.47</v>
      </c>
      <c r="F4860" s="62" t="s">
        <v>12011</v>
      </c>
    </row>
    <row r="4861" spans="1:6" ht="40.5" x14ac:dyDescent="0.25">
      <c r="A4861" s="62">
        <v>98105</v>
      </c>
      <c r="B4861" s="63" t="s">
        <v>16872</v>
      </c>
      <c r="C4861" s="62" t="s">
        <v>517</v>
      </c>
      <c r="D4861" s="62" t="s">
        <v>12010</v>
      </c>
      <c r="E4861" s="64">
        <v>608.67999999999995</v>
      </c>
      <c r="F4861" s="62" t="s">
        <v>12011</v>
      </c>
    </row>
    <row r="4862" spans="1:6" ht="54" x14ac:dyDescent="0.25">
      <c r="A4862" s="62">
        <v>98106</v>
      </c>
      <c r="B4862" s="63" t="s">
        <v>16873</v>
      </c>
      <c r="C4862" s="62" t="s">
        <v>517</v>
      </c>
      <c r="D4862" s="62" t="s">
        <v>12010</v>
      </c>
      <c r="E4862" s="65">
        <v>1002.61</v>
      </c>
      <c r="F4862" s="62" t="s">
        <v>12011</v>
      </c>
    </row>
    <row r="4863" spans="1:6" ht="40.5" x14ac:dyDescent="0.25">
      <c r="A4863" s="62">
        <v>98107</v>
      </c>
      <c r="B4863" s="63" t="s">
        <v>16874</v>
      </c>
      <c r="C4863" s="62" t="s">
        <v>517</v>
      </c>
      <c r="D4863" s="62" t="s">
        <v>12010</v>
      </c>
      <c r="E4863" s="64">
        <v>251.69</v>
      </c>
      <c r="F4863" s="62" t="s">
        <v>12011</v>
      </c>
    </row>
    <row r="4864" spans="1:6" ht="40.5" x14ac:dyDescent="0.25">
      <c r="A4864" s="62">
        <v>98108</v>
      </c>
      <c r="B4864" s="63" t="s">
        <v>16875</v>
      </c>
      <c r="C4864" s="62" t="s">
        <v>517</v>
      </c>
      <c r="D4864" s="62" t="s">
        <v>12010</v>
      </c>
      <c r="E4864" s="64">
        <v>449.24</v>
      </c>
      <c r="F4864" s="62" t="s">
        <v>12011</v>
      </c>
    </row>
    <row r="4865" spans="1:6" ht="40.5" x14ac:dyDescent="0.25">
      <c r="A4865" s="62">
        <v>99250</v>
      </c>
      <c r="B4865" s="63" t="s">
        <v>16876</v>
      </c>
      <c r="C4865" s="62" t="s">
        <v>517</v>
      </c>
      <c r="D4865" s="62" t="s">
        <v>12010</v>
      </c>
      <c r="E4865" s="64">
        <v>160.01</v>
      </c>
      <c r="F4865" s="62" t="s">
        <v>12011</v>
      </c>
    </row>
    <row r="4866" spans="1:6" ht="40.5" x14ac:dyDescent="0.25">
      <c r="A4866" s="62">
        <v>99251</v>
      </c>
      <c r="B4866" s="63" t="s">
        <v>16877</v>
      </c>
      <c r="C4866" s="62" t="s">
        <v>517</v>
      </c>
      <c r="D4866" s="62" t="s">
        <v>12010</v>
      </c>
      <c r="E4866" s="64">
        <v>248.46</v>
      </c>
      <c r="F4866" s="62" t="s">
        <v>12011</v>
      </c>
    </row>
    <row r="4867" spans="1:6" ht="40.5" x14ac:dyDescent="0.25">
      <c r="A4867" s="62">
        <v>99253</v>
      </c>
      <c r="B4867" s="63" t="s">
        <v>16878</v>
      </c>
      <c r="C4867" s="62" t="s">
        <v>517</v>
      </c>
      <c r="D4867" s="62" t="s">
        <v>12010</v>
      </c>
      <c r="E4867" s="64">
        <v>471.99</v>
      </c>
      <c r="F4867" s="62" t="s">
        <v>12011</v>
      </c>
    </row>
    <row r="4868" spans="1:6" ht="40.5" x14ac:dyDescent="0.25">
      <c r="A4868" s="62">
        <v>99255</v>
      </c>
      <c r="B4868" s="63" t="s">
        <v>16879</v>
      </c>
      <c r="C4868" s="62" t="s">
        <v>517</v>
      </c>
      <c r="D4868" s="62" t="s">
        <v>12010</v>
      </c>
      <c r="E4868" s="64">
        <v>656.52</v>
      </c>
      <c r="F4868" s="62" t="s">
        <v>12011</v>
      </c>
    </row>
    <row r="4869" spans="1:6" ht="40.5" x14ac:dyDescent="0.25">
      <c r="A4869" s="62">
        <v>99257</v>
      </c>
      <c r="B4869" s="63" t="s">
        <v>16880</v>
      </c>
      <c r="C4869" s="62" t="s">
        <v>517</v>
      </c>
      <c r="D4869" s="62" t="s">
        <v>12010</v>
      </c>
      <c r="E4869" s="64">
        <v>755.45</v>
      </c>
      <c r="F4869" s="62" t="s">
        <v>12011</v>
      </c>
    </row>
    <row r="4870" spans="1:6" ht="40.5" x14ac:dyDescent="0.25">
      <c r="A4870" s="62">
        <v>99258</v>
      </c>
      <c r="B4870" s="63" t="s">
        <v>16881</v>
      </c>
      <c r="C4870" s="62" t="s">
        <v>517</v>
      </c>
      <c r="D4870" s="62" t="s">
        <v>12010</v>
      </c>
      <c r="E4870" s="64">
        <v>203.63</v>
      </c>
      <c r="F4870" s="62" t="s">
        <v>12011</v>
      </c>
    </row>
    <row r="4871" spans="1:6" ht="40.5" x14ac:dyDescent="0.25">
      <c r="A4871" s="62">
        <v>99260</v>
      </c>
      <c r="B4871" s="63" t="s">
        <v>16882</v>
      </c>
      <c r="C4871" s="62" t="s">
        <v>517</v>
      </c>
      <c r="D4871" s="62" t="s">
        <v>12010</v>
      </c>
      <c r="E4871" s="64">
        <v>368.57</v>
      </c>
      <c r="F4871" s="62" t="s">
        <v>12011</v>
      </c>
    </row>
    <row r="4872" spans="1:6" ht="40.5" x14ac:dyDescent="0.25">
      <c r="A4872" s="62">
        <v>99262</v>
      </c>
      <c r="B4872" s="63" t="s">
        <v>16883</v>
      </c>
      <c r="C4872" s="62" t="s">
        <v>517</v>
      </c>
      <c r="D4872" s="62" t="s">
        <v>12010</v>
      </c>
      <c r="E4872" s="64">
        <v>524.54999999999995</v>
      </c>
      <c r="F4872" s="62" t="s">
        <v>12011</v>
      </c>
    </row>
    <row r="4873" spans="1:6" ht="40.5" x14ac:dyDescent="0.25">
      <c r="A4873" s="62">
        <v>99264</v>
      </c>
      <c r="B4873" s="63" t="s">
        <v>16884</v>
      </c>
      <c r="C4873" s="62" t="s">
        <v>517</v>
      </c>
      <c r="D4873" s="62" t="s">
        <v>12010</v>
      </c>
      <c r="E4873" s="64">
        <v>599.29</v>
      </c>
      <c r="F4873" s="62" t="s">
        <v>12011</v>
      </c>
    </row>
    <row r="4874" spans="1:6" ht="27" x14ac:dyDescent="0.25">
      <c r="A4874" s="62">
        <v>102587</v>
      </c>
      <c r="B4874" s="63" t="s">
        <v>16885</v>
      </c>
      <c r="C4874" s="62" t="s">
        <v>517</v>
      </c>
      <c r="D4874" s="62" t="s">
        <v>12010</v>
      </c>
      <c r="E4874" s="64">
        <v>3.67</v>
      </c>
      <c r="F4874" s="62" t="s">
        <v>12011</v>
      </c>
    </row>
    <row r="4875" spans="1:6" ht="27" x14ac:dyDescent="0.25">
      <c r="A4875" s="62">
        <v>102588</v>
      </c>
      <c r="B4875" s="63" t="s">
        <v>16886</v>
      </c>
      <c r="C4875" s="62" t="s">
        <v>517</v>
      </c>
      <c r="D4875" s="62" t="s">
        <v>12010</v>
      </c>
      <c r="E4875" s="64">
        <v>5.32</v>
      </c>
      <c r="F4875" s="62" t="s">
        <v>12011</v>
      </c>
    </row>
    <row r="4876" spans="1:6" ht="27" x14ac:dyDescent="0.25">
      <c r="A4876" s="62">
        <v>102589</v>
      </c>
      <c r="B4876" s="63" t="s">
        <v>16887</v>
      </c>
      <c r="C4876" s="62" t="s">
        <v>517</v>
      </c>
      <c r="D4876" s="62" t="s">
        <v>12010</v>
      </c>
      <c r="E4876" s="64">
        <v>4.08</v>
      </c>
      <c r="F4876" s="62" t="s">
        <v>12011</v>
      </c>
    </row>
    <row r="4877" spans="1:6" ht="27" x14ac:dyDescent="0.25">
      <c r="A4877" s="62">
        <v>102590</v>
      </c>
      <c r="B4877" s="63" t="s">
        <v>16888</v>
      </c>
      <c r="C4877" s="62" t="s">
        <v>517</v>
      </c>
      <c r="D4877" s="62" t="s">
        <v>12010</v>
      </c>
      <c r="E4877" s="64">
        <v>5.73</v>
      </c>
      <c r="F4877" s="62" t="s">
        <v>12011</v>
      </c>
    </row>
    <row r="4878" spans="1:6" ht="27" x14ac:dyDescent="0.25">
      <c r="A4878" s="62">
        <v>102591</v>
      </c>
      <c r="B4878" s="63" t="s">
        <v>16889</v>
      </c>
      <c r="C4878" s="62" t="s">
        <v>517</v>
      </c>
      <c r="D4878" s="62" t="s">
        <v>12010</v>
      </c>
      <c r="E4878" s="64">
        <v>4.5</v>
      </c>
      <c r="F4878" s="62" t="s">
        <v>12011</v>
      </c>
    </row>
    <row r="4879" spans="1:6" ht="27" x14ac:dyDescent="0.25">
      <c r="A4879" s="62">
        <v>102592</v>
      </c>
      <c r="B4879" s="63" t="s">
        <v>16890</v>
      </c>
      <c r="C4879" s="62" t="s">
        <v>517</v>
      </c>
      <c r="D4879" s="62" t="s">
        <v>12010</v>
      </c>
      <c r="E4879" s="64">
        <v>6.14</v>
      </c>
      <c r="F4879" s="62" t="s">
        <v>12011</v>
      </c>
    </row>
    <row r="4880" spans="1:6" ht="27" x14ac:dyDescent="0.25">
      <c r="A4880" s="62">
        <v>102593</v>
      </c>
      <c r="B4880" s="63" t="s">
        <v>16891</v>
      </c>
      <c r="C4880" s="62" t="s">
        <v>517</v>
      </c>
      <c r="D4880" s="62" t="s">
        <v>12010</v>
      </c>
      <c r="E4880" s="64">
        <v>5.08</v>
      </c>
      <c r="F4880" s="62" t="s">
        <v>12011</v>
      </c>
    </row>
    <row r="4881" spans="1:6" ht="27" x14ac:dyDescent="0.25">
      <c r="A4881" s="62">
        <v>102594</v>
      </c>
      <c r="B4881" s="63" t="s">
        <v>16892</v>
      </c>
      <c r="C4881" s="62" t="s">
        <v>517</v>
      </c>
      <c r="D4881" s="62" t="s">
        <v>12010</v>
      </c>
      <c r="E4881" s="64">
        <v>6.72</v>
      </c>
      <c r="F4881" s="62" t="s">
        <v>12011</v>
      </c>
    </row>
    <row r="4882" spans="1:6" ht="27" x14ac:dyDescent="0.25">
      <c r="A4882" s="62">
        <v>102595</v>
      </c>
      <c r="B4882" s="63" t="s">
        <v>16893</v>
      </c>
      <c r="C4882" s="62" t="s">
        <v>517</v>
      </c>
      <c r="D4882" s="62" t="s">
        <v>12010</v>
      </c>
      <c r="E4882" s="64">
        <v>5.74</v>
      </c>
      <c r="F4882" s="62" t="s">
        <v>12011</v>
      </c>
    </row>
    <row r="4883" spans="1:6" ht="27" x14ac:dyDescent="0.25">
      <c r="A4883" s="62">
        <v>102596</v>
      </c>
      <c r="B4883" s="63" t="s">
        <v>16894</v>
      </c>
      <c r="C4883" s="62" t="s">
        <v>517</v>
      </c>
      <c r="D4883" s="62" t="s">
        <v>12010</v>
      </c>
      <c r="E4883" s="64">
        <v>7.39</v>
      </c>
      <c r="F4883" s="62" t="s">
        <v>12011</v>
      </c>
    </row>
    <row r="4884" spans="1:6" ht="27" x14ac:dyDescent="0.25">
      <c r="A4884" s="62">
        <v>102597</v>
      </c>
      <c r="B4884" s="63" t="s">
        <v>16895</v>
      </c>
      <c r="C4884" s="62" t="s">
        <v>517</v>
      </c>
      <c r="D4884" s="62" t="s">
        <v>12010</v>
      </c>
      <c r="E4884" s="64">
        <v>6.57</v>
      </c>
      <c r="F4884" s="62" t="s">
        <v>12011</v>
      </c>
    </row>
    <row r="4885" spans="1:6" ht="27" x14ac:dyDescent="0.25">
      <c r="A4885" s="62">
        <v>102598</v>
      </c>
      <c r="B4885" s="63" t="s">
        <v>16896</v>
      </c>
      <c r="C4885" s="62" t="s">
        <v>517</v>
      </c>
      <c r="D4885" s="62" t="s">
        <v>12010</v>
      </c>
      <c r="E4885" s="64">
        <v>8.2100000000000009</v>
      </c>
      <c r="F4885" s="62" t="s">
        <v>12011</v>
      </c>
    </row>
    <row r="4886" spans="1:6" ht="27" x14ac:dyDescent="0.25">
      <c r="A4886" s="62">
        <v>102599</v>
      </c>
      <c r="B4886" s="63" t="s">
        <v>16897</v>
      </c>
      <c r="C4886" s="62" t="s">
        <v>517</v>
      </c>
      <c r="D4886" s="62" t="s">
        <v>12010</v>
      </c>
      <c r="E4886" s="64">
        <v>7.4</v>
      </c>
      <c r="F4886" s="62" t="s">
        <v>12011</v>
      </c>
    </row>
    <row r="4887" spans="1:6" ht="27" x14ac:dyDescent="0.25">
      <c r="A4887" s="62">
        <v>102600</v>
      </c>
      <c r="B4887" s="63" t="s">
        <v>16898</v>
      </c>
      <c r="C4887" s="62" t="s">
        <v>517</v>
      </c>
      <c r="D4887" s="62" t="s">
        <v>12010</v>
      </c>
      <c r="E4887" s="64">
        <v>9.0500000000000007</v>
      </c>
      <c r="F4887" s="62" t="s">
        <v>12011</v>
      </c>
    </row>
    <row r="4888" spans="1:6" ht="27" x14ac:dyDescent="0.25">
      <c r="A4888" s="62">
        <v>102601</v>
      </c>
      <c r="B4888" s="63" t="s">
        <v>16899</v>
      </c>
      <c r="C4888" s="62" t="s">
        <v>517</v>
      </c>
      <c r="D4888" s="62" t="s">
        <v>12010</v>
      </c>
      <c r="E4888" s="64">
        <v>8.65</v>
      </c>
      <c r="F4888" s="62" t="s">
        <v>12011</v>
      </c>
    </row>
    <row r="4889" spans="1:6" ht="27" x14ac:dyDescent="0.25">
      <c r="A4889" s="62">
        <v>102602</v>
      </c>
      <c r="B4889" s="63" t="s">
        <v>16900</v>
      </c>
      <c r="C4889" s="62" t="s">
        <v>517</v>
      </c>
      <c r="D4889" s="62" t="s">
        <v>12010</v>
      </c>
      <c r="E4889" s="64">
        <v>10.29</v>
      </c>
      <c r="F4889" s="62" t="s">
        <v>12011</v>
      </c>
    </row>
    <row r="4890" spans="1:6" ht="27" x14ac:dyDescent="0.25">
      <c r="A4890" s="62">
        <v>102603</v>
      </c>
      <c r="B4890" s="63" t="s">
        <v>16901</v>
      </c>
      <c r="C4890" s="62" t="s">
        <v>517</v>
      </c>
      <c r="D4890" s="62" t="s">
        <v>12010</v>
      </c>
      <c r="E4890" s="64">
        <v>10.72</v>
      </c>
      <c r="F4890" s="62" t="s">
        <v>12011</v>
      </c>
    </row>
    <row r="4891" spans="1:6" ht="27" x14ac:dyDescent="0.25">
      <c r="A4891" s="62">
        <v>102604</v>
      </c>
      <c r="B4891" s="63" t="s">
        <v>16902</v>
      </c>
      <c r="C4891" s="62" t="s">
        <v>517</v>
      </c>
      <c r="D4891" s="62" t="s">
        <v>12010</v>
      </c>
      <c r="E4891" s="64">
        <v>12.36</v>
      </c>
      <c r="F4891" s="62" t="s">
        <v>12011</v>
      </c>
    </row>
    <row r="4892" spans="1:6" ht="27" x14ac:dyDescent="0.25">
      <c r="A4892" s="62">
        <v>102605</v>
      </c>
      <c r="B4892" s="63" t="s">
        <v>16903</v>
      </c>
      <c r="C4892" s="62" t="s">
        <v>517</v>
      </c>
      <c r="D4892" s="62" t="s">
        <v>12010</v>
      </c>
      <c r="E4892" s="64">
        <v>251.2</v>
      </c>
      <c r="F4892" s="62" t="s">
        <v>12011</v>
      </c>
    </row>
    <row r="4893" spans="1:6" ht="27" x14ac:dyDescent="0.25">
      <c r="A4893" s="62">
        <v>102606</v>
      </c>
      <c r="B4893" s="63" t="s">
        <v>16904</v>
      </c>
      <c r="C4893" s="62" t="s">
        <v>517</v>
      </c>
      <c r="D4893" s="62" t="s">
        <v>12010</v>
      </c>
      <c r="E4893" s="64">
        <v>428.11</v>
      </c>
      <c r="F4893" s="62" t="s">
        <v>12011</v>
      </c>
    </row>
    <row r="4894" spans="1:6" ht="27" x14ac:dyDescent="0.25">
      <c r="A4894" s="62">
        <v>102607</v>
      </c>
      <c r="B4894" s="63" t="s">
        <v>16905</v>
      </c>
      <c r="C4894" s="62" t="s">
        <v>517</v>
      </c>
      <c r="D4894" s="62" t="s">
        <v>12010</v>
      </c>
      <c r="E4894" s="64">
        <v>435.83</v>
      </c>
      <c r="F4894" s="62" t="s">
        <v>12011</v>
      </c>
    </row>
    <row r="4895" spans="1:6" ht="27" x14ac:dyDescent="0.25">
      <c r="A4895" s="62">
        <v>102608</v>
      </c>
      <c r="B4895" s="63" t="s">
        <v>16906</v>
      </c>
      <c r="C4895" s="62" t="s">
        <v>517</v>
      </c>
      <c r="D4895" s="62" t="s">
        <v>12010</v>
      </c>
      <c r="E4895" s="64">
        <v>879.61</v>
      </c>
      <c r="F4895" s="62" t="s">
        <v>12011</v>
      </c>
    </row>
    <row r="4896" spans="1:6" ht="27" x14ac:dyDescent="0.25">
      <c r="A4896" s="62">
        <v>102609</v>
      </c>
      <c r="B4896" s="63" t="s">
        <v>16907</v>
      </c>
      <c r="C4896" s="62" t="s">
        <v>517</v>
      </c>
      <c r="D4896" s="62" t="s">
        <v>12010</v>
      </c>
      <c r="E4896" s="64">
        <v>990.31</v>
      </c>
      <c r="F4896" s="62" t="s">
        <v>12011</v>
      </c>
    </row>
    <row r="4897" spans="1:6" ht="27" x14ac:dyDescent="0.25">
      <c r="A4897" s="62">
        <v>102611</v>
      </c>
      <c r="B4897" s="63" t="s">
        <v>16908</v>
      </c>
      <c r="C4897" s="62" t="s">
        <v>517</v>
      </c>
      <c r="D4897" s="62" t="s">
        <v>12010</v>
      </c>
      <c r="E4897" s="64">
        <v>450.05</v>
      </c>
      <c r="F4897" s="62" t="s">
        <v>12011</v>
      </c>
    </row>
    <row r="4898" spans="1:6" ht="27" x14ac:dyDescent="0.25">
      <c r="A4898" s="62">
        <v>102613</v>
      </c>
      <c r="B4898" s="63" t="s">
        <v>16909</v>
      </c>
      <c r="C4898" s="62" t="s">
        <v>517</v>
      </c>
      <c r="D4898" s="62" t="s">
        <v>12010</v>
      </c>
      <c r="E4898" s="64">
        <v>618.29999999999995</v>
      </c>
      <c r="F4898" s="62" t="s">
        <v>12011</v>
      </c>
    </row>
    <row r="4899" spans="1:6" ht="27" x14ac:dyDescent="0.25">
      <c r="A4899" s="62">
        <v>102614</v>
      </c>
      <c r="B4899" s="63" t="s">
        <v>16910</v>
      </c>
      <c r="C4899" s="62" t="s">
        <v>517</v>
      </c>
      <c r="D4899" s="62" t="s">
        <v>12010</v>
      </c>
      <c r="E4899" s="65">
        <v>1000.45</v>
      </c>
      <c r="F4899" s="62" t="s">
        <v>12011</v>
      </c>
    </row>
    <row r="4900" spans="1:6" ht="27" x14ac:dyDescent="0.25">
      <c r="A4900" s="62">
        <v>102615</v>
      </c>
      <c r="B4900" s="63" t="s">
        <v>16911</v>
      </c>
      <c r="C4900" s="62" t="s">
        <v>517</v>
      </c>
      <c r="D4900" s="62" t="s">
        <v>12010</v>
      </c>
      <c r="E4900" s="65">
        <v>1289.27</v>
      </c>
      <c r="F4900" s="62" t="s">
        <v>12011</v>
      </c>
    </row>
    <row r="4901" spans="1:6" ht="27" x14ac:dyDescent="0.25">
      <c r="A4901" s="62">
        <v>102617</v>
      </c>
      <c r="B4901" s="63" t="s">
        <v>16912</v>
      </c>
      <c r="C4901" s="62" t="s">
        <v>517</v>
      </c>
      <c r="D4901" s="62" t="s">
        <v>12010</v>
      </c>
      <c r="E4901" s="65">
        <v>3332.8</v>
      </c>
      <c r="F4901" s="62" t="s">
        <v>12011</v>
      </c>
    </row>
    <row r="4902" spans="1:6" ht="27" x14ac:dyDescent="0.25">
      <c r="A4902" s="62">
        <v>102619</v>
      </c>
      <c r="B4902" s="63" t="s">
        <v>16913</v>
      </c>
      <c r="C4902" s="62" t="s">
        <v>517</v>
      </c>
      <c r="D4902" s="62" t="s">
        <v>12010</v>
      </c>
      <c r="E4902" s="65">
        <v>6384.39</v>
      </c>
      <c r="F4902" s="62" t="s">
        <v>12011</v>
      </c>
    </row>
    <row r="4903" spans="1:6" ht="40.5" x14ac:dyDescent="0.25">
      <c r="A4903" s="62">
        <v>102622</v>
      </c>
      <c r="B4903" s="63" t="s">
        <v>16914</v>
      </c>
      <c r="C4903" s="62" t="s">
        <v>517</v>
      </c>
      <c r="D4903" s="62" t="s">
        <v>12010</v>
      </c>
      <c r="E4903" s="64">
        <v>678.34</v>
      </c>
      <c r="F4903" s="62" t="s">
        <v>12011</v>
      </c>
    </row>
    <row r="4904" spans="1:6" ht="40.5" x14ac:dyDescent="0.25">
      <c r="A4904" s="62">
        <v>102623</v>
      </c>
      <c r="B4904" s="63" t="s">
        <v>16915</v>
      </c>
      <c r="C4904" s="62" t="s">
        <v>517</v>
      </c>
      <c r="D4904" s="62" t="s">
        <v>12010</v>
      </c>
      <c r="E4904" s="64">
        <v>925.04</v>
      </c>
      <c r="F4904" s="62" t="s">
        <v>12011</v>
      </c>
    </row>
    <row r="4905" spans="1:6" ht="40.5" x14ac:dyDescent="0.25">
      <c r="A4905" s="62">
        <v>89482</v>
      </c>
      <c r="B4905" s="63" t="s">
        <v>16916</v>
      </c>
      <c r="C4905" s="62" t="s">
        <v>517</v>
      </c>
      <c r="D4905" s="62" t="s">
        <v>12010</v>
      </c>
      <c r="E4905" s="64">
        <v>37.520000000000003</v>
      </c>
      <c r="F4905" s="62" t="s">
        <v>12011</v>
      </c>
    </row>
    <row r="4906" spans="1:6" ht="40.5" x14ac:dyDescent="0.25">
      <c r="A4906" s="62">
        <v>89491</v>
      </c>
      <c r="B4906" s="63" t="s">
        <v>16917</v>
      </c>
      <c r="C4906" s="62" t="s">
        <v>517</v>
      </c>
      <c r="D4906" s="62" t="s">
        <v>12010</v>
      </c>
      <c r="E4906" s="64">
        <v>89.66</v>
      </c>
      <c r="F4906" s="62" t="s">
        <v>12011</v>
      </c>
    </row>
    <row r="4907" spans="1:6" ht="40.5" x14ac:dyDescent="0.25">
      <c r="A4907" s="62">
        <v>89495</v>
      </c>
      <c r="B4907" s="63" t="s">
        <v>16918</v>
      </c>
      <c r="C4907" s="62" t="s">
        <v>517</v>
      </c>
      <c r="D4907" s="62" t="s">
        <v>12010</v>
      </c>
      <c r="E4907" s="64">
        <v>15.39</v>
      </c>
      <c r="F4907" s="62" t="s">
        <v>12011</v>
      </c>
    </row>
    <row r="4908" spans="1:6" ht="40.5" x14ac:dyDescent="0.25">
      <c r="A4908" s="62">
        <v>89707</v>
      </c>
      <c r="B4908" s="63" t="s">
        <v>16919</v>
      </c>
      <c r="C4908" s="62" t="s">
        <v>517</v>
      </c>
      <c r="D4908" s="62" t="s">
        <v>12010</v>
      </c>
      <c r="E4908" s="64">
        <v>43.13</v>
      </c>
      <c r="F4908" s="62" t="s">
        <v>12011</v>
      </c>
    </row>
    <row r="4909" spans="1:6" ht="40.5" x14ac:dyDescent="0.25">
      <c r="A4909" s="62">
        <v>89708</v>
      </c>
      <c r="B4909" s="63" t="s">
        <v>16920</v>
      </c>
      <c r="C4909" s="62" t="s">
        <v>517</v>
      </c>
      <c r="D4909" s="62" t="s">
        <v>12010</v>
      </c>
      <c r="E4909" s="64">
        <v>98.45</v>
      </c>
      <c r="F4909" s="62" t="s">
        <v>12011</v>
      </c>
    </row>
    <row r="4910" spans="1:6" ht="40.5" x14ac:dyDescent="0.25">
      <c r="A4910" s="62">
        <v>89709</v>
      </c>
      <c r="B4910" s="63" t="s">
        <v>16921</v>
      </c>
      <c r="C4910" s="62" t="s">
        <v>517</v>
      </c>
      <c r="D4910" s="62" t="s">
        <v>12010</v>
      </c>
      <c r="E4910" s="64">
        <v>17.239999999999998</v>
      </c>
      <c r="F4910" s="62" t="s">
        <v>12011</v>
      </c>
    </row>
    <row r="4911" spans="1:6" ht="40.5" x14ac:dyDescent="0.25">
      <c r="A4911" s="62">
        <v>89710</v>
      </c>
      <c r="B4911" s="63" t="s">
        <v>16922</v>
      </c>
      <c r="C4911" s="62" t="s">
        <v>517</v>
      </c>
      <c r="D4911" s="62" t="s">
        <v>12010</v>
      </c>
      <c r="E4911" s="64">
        <v>14.5</v>
      </c>
      <c r="F4911" s="62" t="s">
        <v>12011</v>
      </c>
    </row>
    <row r="4912" spans="1:6" ht="27" x14ac:dyDescent="0.25">
      <c r="A4912" s="62">
        <v>86872</v>
      </c>
      <c r="B4912" s="63" t="s">
        <v>16923</v>
      </c>
      <c r="C4912" s="62" t="s">
        <v>517</v>
      </c>
      <c r="D4912" s="62" t="s">
        <v>12010</v>
      </c>
      <c r="E4912" s="64">
        <v>571.20000000000005</v>
      </c>
      <c r="F4912" s="62" t="s">
        <v>12011</v>
      </c>
    </row>
    <row r="4913" spans="1:6" ht="27" x14ac:dyDescent="0.25">
      <c r="A4913" s="62">
        <v>86874</v>
      </c>
      <c r="B4913" s="63" t="s">
        <v>16924</v>
      </c>
      <c r="C4913" s="62" t="s">
        <v>517</v>
      </c>
      <c r="D4913" s="62" t="s">
        <v>12010</v>
      </c>
      <c r="E4913" s="64">
        <v>393.44</v>
      </c>
      <c r="F4913" s="62" t="s">
        <v>12011</v>
      </c>
    </row>
    <row r="4914" spans="1:6" ht="27" x14ac:dyDescent="0.25">
      <c r="A4914" s="62">
        <v>86875</v>
      </c>
      <c r="B4914" s="63" t="s">
        <v>16925</v>
      </c>
      <c r="C4914" s="62" t="s">
        <v>517</v>
      </c>
      <c r="D4914" s="62" t="s">
        <v>12010</v>
      </c>
      <c r="E4914" s="64">
        <v>560.87</v>
      </c>
      <c r="F4914" s="62" t="s">
        <v>12011</v>
      </c>
    </row>
    <row r="4915" spans="1:6" ht="27" x14ac:dyDescent="0.25">
      <c r="A4915" s="62">
        <v>86876</v>
      </c>
      <c r="B4915" s="63" t="s">
        <v>16926</v>
      </c>
      <c r="C4915" s="62" t="s">
        <v>517</v>
      </c>
      <c r="D4915" s="62" t="s">
        <v>12010</v>
      </c>
      <c r="E4915" s="64">
        <v>320.43</v>
      </c>
      <c r="F4915" s="62" t="s">
        <v>12011</v>
      </c>
    </row>
    <row r="4916" spans="1:6" ht="40.5" x14ac:dyDescent="0.25">
      <c r="A4916" s="62">
        <v>86877</v>
      </c>
      <c r="B4916" s="63" t="s">
        <v>16927</v>
      </c>
      <c r="C4916" s="62" t="s">
        <v>517</v>
      </c>
      <c r="D4916" s="62" t="s">
        <v>12010</v>
      </c>
      <c r="E4916" s="64">
        <v>58.17</v>
      </c>
      <c r="F4916" s="62" t="s">
        <v>12011</v>
      </c>
    </row>
    <row r="4917" spans="1:6" ht="27" x14ac:dyDescent="0.25">
      <c r="A4917" s="62">
        <v>86878</v>
      </c>
      <c r="B4917" s="63" t="s">
        <v>16928</v>
      </c>
      <c r="C4917" s="62" t="s">
        <v>517</v>
      </c>
      <c r="D4917" s="62" t="s">
        <v>12010</v>
      </c>
      <c r="E4917" s="64">
        <v>62.61</v>
      </c>
      <c r="F4917" s="62" t="s">
        <v>12011</v>
      </c>
    </row>
    <row r="4918" spans="1:6" ht="27" x14ac:dyDescent="0.25">
      <c r="A4918" s="62">
        <v>86879</v>
      </c>
      <c r="B4918" s="63" t="s">
        <v>16929</v>
      </c>
      <c r="C4918" s="62" t="s">
        <v>517</v>
      </c>
      <c r="D4918" s="62" t="s">
        <v>12010</v>
      </c>
      <c r="E4918" s="64">
        <v>8.35</v>
      </c>
      <c r="F4918" s="62" t="s">
        <v>12011</v>
      </c>
    </row>
    <row r="4919" spans="1:6" ht="27" x14ac:dyDescent="0.25">
      <c r="A4919" s="62">
        <v>86880</v>
      </c>
      <c r="B4919" s="63" t="s">
        <v>16930</v>
      </c>
      <c r="C4919" s="62" t="s">
        <v>517</v>
      </c>
      <c r="D4919" s="62" t="s">
        <v>12010</v>
      </c>
      <c r="E4919" s="64">
        <v>23.71</v>
      </c>
      <c r="F4919" s="62" t="s">
        <v>12011</v>
      </c>
    </row>
    <row r="4920" spans="1:6" ht="27" x14ac:dyDescent="0.25">
      <c r="A4920" s="62">
        <v>86881</v>
      </c>
      <c r="B4920" s="63" t="s">
        <v>16931</v>
      </c>
      <c r="C4920" s="62" t="s">
        <v>517</v>
      </c>
      <c r="D4920" s="62" t="s">
        <v>12379</v>
      </c>
      <c r="E4920" s="64">
        <v>174.71</v>
      </c>
      <c r="F4920" s="62" t="s">
        <v>12011</v>
      </c>
    </row>
    <row r="4921" spans="1:6" ht="27" x14ac:dyDescent="0.25">
      <c r="A4921" s="62">
        <v>86882</v>
      </c>
      <c r="B4921" s="63" t="s">
        <v>16932</v>
      </c>
      <c r="C4921" s="62" t="s">
        <v>517</v>
      </c>
      <c r="D4921" s="62" t="s">
        <v>12010</v>
      </c>
      <c r="E4921" s="64">
        <v>24.33</v>
      </c>
      <c r="F4921" s="62" t="s">
        <v>12011</v>
      </c>
    </row>
    <row r="4922" spans="1:6" ht="27" x14ac:dyDescent="0.25">
      <c r="A4922" s="62">
        <v>86883</v>
      </c>
      <c r="B4922" s="63" t="s">
        <v>16933</v>
      </c>
      <c r="C4922" s="62" t="s">
        <v>517</v>
      </c>
      <c r="D4922" s="62" t="s">
        <v>12379</v>
      </c>
      <c r="E4922" s="64">
        <v>13.88</v>
      </c>
      <c r="F4922" s="62" t="s">
        <v>12011</v>
      </c>
    </row>
    <row r="4923" spans="1:6" ht="27" x14ac:dyDescent="0.25">
      <c r="A4923" s="62">
        <v>86884</v>
      </c>
      <c r="B4923" s="63" t="s">
        <v>16934</v>
      </c>
      <c r="C4923" s="62" t="s">
        <v>517</v>
      </c>
      <c r="D4923" s="62" t="s">
        <v>12010</v>
      </c>
      <c r="E4923" s="64">
        <v>10.35</v>
      </c>
      <c r="F4923" s="62" t="s">
        <v>12011</v>
      </c>
    </row>
    <row r="4924" spans="1:6" ht="27" x14ac:dyDescent="0.25">
      <c r="A4924" s="62">
        <v>86885</v>
      </c>
      <c r="B4924" s="63" t="s">
        <v>16935</v>
      </c>
      <c r="C4924" s="62" t="s">
        <v>517</v>
      </c>
      <c r="D4924" s="62" t="s">
        <v>12010</v>
      </c>
      <c r="E4924" s="64">
        <v>14.53</v>
      </c>
      <c r="F4924" s="62" t="s">
        <v>12011</v>
      </c>
    </row>
    <row r="4925" spans="1:6" ht="27" x14ac:dyDescent="0.25">
      <c r="A4925" s="62">
        <v>86886</v>
      </c>
      <c r="B4925" s="63" t="s">
        <v>16936</v>
      </c>
      <c r="C4925" s="62" t="s">
        <v>517</v>
      </c>
      <c r="D4925" s="62" t="s">
        <v>12010</v>
      </c>
      <c r="E4925" s="64">
        <v>43.29</v>
      </c>
      <c r="F4925" s="62" t="s">
        <v>12011</v>
      </c>
    </row>
    <row r="4926" spans="1:6" ht="27" x14ac:dyDescent="0.25">
      <c r="A4926" s="62">
        <v>86887</v>
      </c>
      <c r="B4926" s="63" t="s">
        <v>16937</v>
      </c>
      <c r="C4926" s="62" t="s">
        <v>517</v>
      </c>
      <c r="D4926" s="62" t="s">
        <v>12010</v>
      </c>
      <c r="E4926" s="64">
        <v>46.87</v>
      </c>
      <c r="F4926" s="62" t="s">
        <v>12011</v>
      </c>
    </row>
    <row r="4927" spans="1:6" ht="27" x14ac:dyDescent="0.25">
      <c r="A4927" s="62">
        <v>86888</v>
      </c>
      <c r="B4927" s="63" t="s">
        <v>16938</v>
      </c>
      <c r="C4927" s="62" t="s">
        <v>517</v>
      </c>
      <c r="D4927" s="62" t="s">
        <v>12010</v>
      </c>
      <c r="E4927" s="64">
        <v>380.35</v>
      </c>
      <c r="F4927" s="62" t="s">
        <v>12011</v>
      </c>
    </row>
    <row r="4928" spans="1:6" ht="27" x14ac:dyDescent="0.25">
      <c r="A4928" s="62">
        <v>86889</v>
      </c>
      <c r="B4928" s="63" t="s">
        <v>16939</v>
      </c>
      <c r="C4928" s="62" t="s">
        <v>517</v>
      </c>
      <c r="D4928" s="62" t="s">
        <v>12010</v>
      </c>
      <c r="E4928" s="64">
        <v>728.89</v>
      </c>
      <c r="F4928" s="62" t="s">
        <v>12011</v>
      </c>
    </row>
    <row r="4929" spans="1:6" ht="27" x14ac:dyDescent="0.25">
      <c r="A4929" s="62">
        <v>86893</v>
      </c>
      <c r="B4929" s="63" t="s">
        <v>16940</v>
      </c>
      <c r="C4929" s="62" t="s">
        <v>517</v>
      </c>
      <c r="D4929" s="62" t="s">
        <v>12010</v>
      </c>
      <c r="E4929" s="64">
        <v>706.92</v>
      </c>
      <c r="F4929" s="62" t="s">
        <v>12011</v>
      </c>
    </row>
    <row r="4930" spans="1:6" ht="27" x14ac:dyDescent="0.25">
      <c r="A4930" s="62">
        <v>86894</v>
      </c>
      <c r="B4930" s="63" t="s">
        <v>16941</v>
      </c>
      <c r="C4930" s="62" t="s">
        <v>517</v>
      </c>
      <c r="D4930" s="62" t="s">
        <v>12010</v>
      </c>
      <c r="E4930" s="64">
        <v>327.3</v>
      </c>
      <c r="F4930" s="62" t="s">
        <v>12011</v>
      </c>
    </row>
    <row r="4931" spans="1:6" ht="27" x14ac:dyDescent="0.25">
      <c r="A4931" s="62">
        <v>86895</v>
      </c>
      <c r="B4931" s="63" t="s">
        <v>16942</v>
      </c>
      <c r="C4931" s="62" t="s">
        <v>517</v>
      </c>
      <c r="D4931" s="62" t="s">
        <v>12010</v>
      </c>
      <c r="E4931" s="64">
        <v>360.48</v>
      </c>
      <c r="F4931" s="62" t="s">
        <v>12011</v>
      </c>
    </row>
    <row r="4932" spans="1:6" ht="27" x14ac:dyDescent="0.25">
      <c r="A4932" s="62">
        <v>86899</v>
      </c>
      <c r="B4932" s="63" t="s">
        <v>16943</v>
      </c>
      <c r="C4932" s="62" t="s">
        <v>517</v>
      </c>
      <c r="D4932" s="62" t="s">
        <v>12010</v>
      </c>
      <c r="E4932" s="64">
        <v>352.24</v>
      </c>
      <c r="F4932" s="62" t="s">
        <v>12011</v>
      </c>
    </row>
    <row r="4933" spans="1:6" ht="27" x14ac:dyDescent="0.25">
      <c r="A4933" s="62">
        <v>86900</v>
      </c>
      <c r="B4933" s="63" t="s">
        <v>16944</v>
      </c>
      <c r="C4933" s="62" t="s">
        <v>517</v>
      </c>
      <c r="D4933" s="62" t="s">
        <v>12010</v>
      </c>
      <c r="E4933" s="64">
        <v>180.66</v>
      </c>
      <c r="F4933" s="62" t="s">
        <v>12011</v>
      </c>
    </row>
    <row r="4934" spans="1:6" ht="27" x14ac:dyDescent="0.25">
      <c r="A4934" s="62">
        <v>86901</v>
      </c>
      <c r="B4934" s="63" t="s">
        <v>16945</v>
      </c>
      <c r="C4934" s="62" t="s">
        <v>517</v>
      </c>
      <c r="D4934" s="62" t="s">
        <v>12010</v>
      </c>
      <c r="E4934" s="64">
        <v>120.73</v>
      </c>
      <c r="F4934" s="62" t="s">
        <v>12011</v>
      </c>
    </row>
    <row r="4935" spans="1:6" ht="27" x14ac:dyDescent="0.25">
      <c r="A4935" s="62">
        <v>86902</v>
      </c>
      <c r="B4935" s="63" t="s">
        <v>16946</v>
      </c>
      <c r="C4935" s="62" t="s">
        <v>517</v>
      </c>
      <c r="D4935" s="62" t="s">
        <v>12010</v>
      </c>
      <c r="E4935" s="64">
        <v>269.02</v>
      </c>
      <c r="F4935" s="62" t="s">
        <v>12011</v>
      </c>
    </row>
    <row r="4936" spans="1:6" ht="27" x14ac:dyDescent="0.25">
      <c r="A4936" s="62">
        <v>86903</v>
      </c>
      <c r="B4936" s="63" t="s">
        <v>16947</v>
      </c>
      <c r="C4936" s="62" t="s">
        <v>517</v>
      </c>
      <c r="D4936" s="62" t="s">
        <v>12010</v>
      </c>
      <c r="E4936" s="64">
        <v>305.63</v>
      </c>
      <c r="F4936" s="62" t="s">
        <v>12011</v>
      </c>
    </row>
    <row r="4937" spans="1:6" ht="27" x14ac:dyDescent="0.25">
      <c r="A4937" s="62">
        <v>86904</v>
      </c>
      <c r="B4937" s="63" t="s">
        <v>16948</v>
      </c>
      <c r="C4937" s="62" t="s">
        <v>517</v>
      </c>
      <c r="D4937" s="62" t="s">
        <v>12010</v>
      </c>
      <c r="E4937" s="64">
        <v>121.69</v>
      </c>
      <c r="F4937" s="62" t="s">
        <v>12011</v>
      </c>
    </row>
    <row r="4938" spans="1:6" ht="27" x14ac:dyDescent="0.25">
      <c r="A4938" s="62">
        <v>86905</v>
      </c>
      <c r="B4938" s="63" t="s">
        <v>16949</v>
      </c>
      <c r="C4938" s="62" t="s">
        <v>517</v>
      </c>
      <c r="D4938" s="62" t="s">
        <v>12010</v>
      </c>
      <c r="E4938" s="64">
        <v>347.51</v>
      </c>
      <c r="F4938" s="62" t="s">
        <v>12011</v>
      </c>
    </row>
    <row r="4939" spans="1:6" ht="27" x14ac:dyDescent="0.25">
      <c r="A4939" s="62">
        <v>86906</v>
      </c>
      <c r="B4939" s="63" t="s">
        <v>16950</v>
      </c>
      <c r="C4939" s="62" t="s">
        <v>517</v>
      </c>
      <c r="D4939" s="62" t="s">
        <v>12379</v>
      </c>
      <c r="E4939" s="64">
        <v>64.36</v>
      </c>
      <c r="F4939" s="62" t="s">
        <v>12011</v>
      </c>
    </row>
    <row r="4940" spans="1:6" ht="27" x14ac:dyDescent="0.25">
      <c r="A4940" s="62">
        <v>86908</v>
      </c>
      <c r="B4940" s="63" t="s">
        <v>16951</v>
      </c>
      <c r="C4940" s="62" t="s">
        <v>517</v>
      </c>
      <c r="D4940" s="62" t="s">
        <v>12010</v>
      </c>
      <c r="E4940" s="64">
        <v>413.5</v>
      </c>
      <c r="F4940" s="62" t="s">
        <v>12011</v>
      </c>
    </row>
    <row r="4941" spans="1:6" ht="40.5" x14ac:dyDescent="0.25">
      <c r="A4941" s="62">
        <v>86909</v>
      </c>
      <c r="B4941" s="63" t="s">
        <v>16952</v>
      </c>
      <c r="C4941" s="62" t="s">
        <v>517</v>
      </c>
      <c r="D4941" s="62" t="s">
        <v>12010</v>
      </c>
      <c r="E4941" s="64">
        <v>111.78</v>
      </c>
      <c r="F4941" s="62" t="s">
        <v>12011</v>
      </c>
    </row>
    <row r="4942" spans="1:6" ht="40.5" x14ac:dyDescent="0.25">
      <c r="A4942" s="62">
        <v>86910</v>
      </c>
      <c r="B4942" s="63" t="s">
        <v>16953</v>
      </c>
      <c r="C4942" s="62" t="s">
        <v>517</v>
      </c>
      <c r="D4942" s="62" t="s">
        <v>12010</v>
      </c>
      <c r="E4942" s="64">
        <v>109.66</v>
      </c>
      <c r="F4942" s="62" t="s">
        <v>12011</v>
      </c>
    </row>
    <row r="4943" spans="1:6" ht="40.5" x14ac:dyDescent="0.25">
      <c r="A4943" s="62">
        <v>86911</v>
      </c>
      <c r="B4943" s="63" t="s">
        <v>16954</v>
      </c>
      <c r="C4943" s="62" t="s">
        <v>517</v>
      </c>
      <c r="D4943" s="62" t="s">
        <v>12010</v>
      </c>
      <c r="E4943" s="64">
        <v>75.349999999999994</v>
      </c>
      <c r="F4943" s="62" t="s">
        <v>12011</v>
      </c>
    </row>
    <row r="4944" spans="1:6" ht="27" x14ac:dyDescent="0.25">
      <c r="A4944" s="62">
        <v>86913</v>
      </c>
      <c r="B4944" s="63" t="s">
        <v>16955</v>
      </c>
      <c r="C4944" s="62" t="s">
        <v>517</v>
      </c>
      <c r="D4944" s="62" t="s">
        <v>12010</v>
      </c>
      <c r="E4944" s="64">
        <v>47.84</v>
      </c>
      <c r="F4944" s="62" t="s">
        <v>12011</v>
      </c>
    </row>
    <row r="4945" spans="1:6" ht="27" x14ac:dyDescent="0.25">
      <c r="A4945" s="62">
        <v>86914</v>
      </c>
      <c r="B4945" s="63" t="s">
        <v>16956</v>
      </c>
      <c r="C4945" s="62" t="s">
        <v>517</v>
      </c>
      <c r="D4945" s="62" t="s">
        <v>12010</v>
      </c>
      <c r="E4945" s="64">
        <v>84.79</v>
      </c>
      <c r="F4945" s="62" t="s">
        <v>12011</v>
      </c>
    </row>
    <row r="4946" spans="1:6" ht="27" x14ac:dyDescent="0.25">
      <c r="A4946" s="62">
        <v>86915</v>
      </c>
      <c r="B4946" s="63" t="s">
        <v>16957</v>
      </c>
      <c r="C4946" s="62" t="s">
        <v>517</v>
      </c>
      <c r="D4946" s="62" t="s">
        <v>12010</v>
      </c>
      <c r="E4946" s="64">
        <v>122.5</v>
      </c>
      <c r="F4946" s="62" t="s">
        <v>12011</v>
      </c>
    </row>
    <row r="4947" spans="1:6" ht="27" x14ac:dyDescent="0.25">
      <c r="A4947" s="62">
        <v>86916</v>
      </c>
      <c r="B4947" s="63" t="s">
        <v>16958</v>
      </c>
      <c r="C4947" s="62" t="s">
        <v>517</v>
      </c>
      <c r="D4947" s="62" t="s">
        <v>12010</v>
      </c>
      <c r="E4947" s="64">
        <v>45.61</v>
      </c>
      <c r="F4947" s="62" t="s">
        <v>12011</v>
      </c>
    </row>
    <row r="4948" spans="1:6" ht="54" x14ac:dyDescent="0.25">
      <c r="A4948" s="62">
        <v>86919</v>
      </c>
      <c r="B4948" s="63" t="s">
        <v>16959</v>
      </c>
      <c r="C4948" s="62" t="s">
        <v>517</v>
      </c>
      <c r="D4948" s="62" t="s">
        <v>12010</v>
      </c>
      <c r="E4948" s="64">
        <v>728.04</v>
      </c>
      <c r="F4948" s="62" t="s">
        <v>12011</v>
      </c>
    </row>
    <row r="4949" spans="1:6" ht="54" x14ac:dyDescent="0.25">
      <c r="A4949" s="62">
        <v>86920</v>
      </c>
      <c r="B4949" s="63" t="s">
        <v>16960</v>
      </c>
      <c r="C4949" s="62" t="s">
        <v>517</v>
      </c>
      <c r="D4949" s="62" t="s">
        <v>12010</v>
      </c>
      <c r="E4949" s="64">
        <v>641.27</v>
      </c>
      <c r="F4949" s="62" t="s">
        <v>12011</v>
      </c>
    </row>
    <row r="4950" spans="1:6" ht="40.5" x14ac:dyDescent="0.25">
      <c r="A4950" s="62">
        <v>86921</v>
      </c>
      <c r="B4950" s="63" t="s">
        <v>16961</v>
      </c>
      <c r="C4950" s="62" t="s">
        <v>517</v>
      </c>
      <c r="D4950" s="62" t="s">
        <v>12010</v>
      </c>
      <c r="E4950" s="64">
        <v>639.04</v>
      </c>
      <c r="F4950" s="62" t="s">
        <v>12011</v>
      </c>
    </row>
    <row r="4951" spans="1:6" ht="54" x14ac:dyDescent="0.25">
      <c r="A4951" s="62">
        <v>86922</v>
      </c>
      <c r="B4951" s="63" t="s">
        <v>16962</v>
      </c>
      <c r="C4951" s="62" t="s">
        <v>517</v>
      </c>
      <c r="D4951" s="62" t="s">
        <v>12010</v>
      </c>
      <c r="E4951" s="64">
        <v>711.11</v>
      </c>
      <c r="F4951" s="62" t="s">
        <v>12011</v>
      </c>
    </row>
    <row r="4952" spans="1:6" ht="54" x14ac:dyDescent="0.25">
      <c r="A4952" s="62">
        <v>86923</v>
      </c>
      <c r="B4952" s="63" t="s">
        <v>16963</v>
      </c>
      <c r="C4952" s="62" t="s">
        <v>517</v>
      </c>
      <c r="D4952" s="62" t="s">
        <v>12010</v>
      </c>
      <c r="E4952" s="64">
        <v>473.96</v>
      </c>
      <c r="F4952" s="62" t="s">
        <v>12011</v>
      </c>
    </row>
    <row r="4953" spans="1:6" ht="40.5" x14ac:dyDescent="0.25">
      <c r="A4953" s="62">
        <v>86924</v>
      </c>
      <c r="B4953" s="63" t="s">
        <v>16964</v>
      </c>
      <c r="C4953" s="62" t="s">
        <v>517</v>
      </c>
      <c r="D4953" s="62" t="s">
        <v>12010</v>
      </c>
      <c r="E4953" s="64">
        <v>471.73</v>
      </c>
      <c r="F4953" s="62" t="s">
        <v>12011</v>
      </c>
    </row>
    <row r="4954" spans="1:6" ht="54" x14ac:dyDescent="0.25">
      <c r="A4954" s="62">
        <v>86925</v>
      </c>
      <c r="B4954" s="63" t="s">
        <v>16965</v>
      </c>
      <c r="C4954" s="62" t="s">
        <v>517</v>
      </c>
      <c r="D4954" s="62" t="s">
        <v>12010</v>
      </c>
      <c r="E4954" s="64">
        <v>630.94000000000005</v>
      </c>
      <c r="F4954" s="62" t="s">
        <v>12011</v>
      </c>
    </row>
    <row r="4955" spans="1:6" ht="40.5" x14ac:dyDescent="0.25">
      <c r="A4955" s="62">
        <v>86926</v>
      </c>
      <c r="B4955" s="63" t="s">
        <v>16966</v>
      </c>
      <c r="C4955" s="62" t="s">
        <v>517</v>
      </c>
      <c r="D4955" s="62" t="s">
        <v>12010</v>
      </c>
      <c r="E4955" s="64">
        <v>628.71</v>
      </c>
      <c r="F4955" s="62" t="s">
        <v>12011</v>
      </c>
    </row>
    <row r="4956" spans="1:6" ht="54" x14ac:dyDescent="0.25">
      <c r="A4956" s="62">
        <v>86927</v>
      </c>
      <c r="B4956" s="63" t="s">
        <v>16967</v>
      </c>
      <c r="C4956" s="62" t="s">
        <v>517</v>
      </c>
      <c r="D4956" s="62" t="s">
        <v>12010</v>
      </c>
      <c r="E4956" s="64">
        <v>400.95</v>
      </c>
      <c r="F4956" s="62" t="s">
        <v>12011</v>
      </c>
    </row>
    <row r="4957" spans="1:6" ht="40.5" x14ac:dyDescent="0.25">
      <c r="A4957" s="62">
        <v>86928</v>
      </c>
      <c r="B4957" s="63" t="s">
        <v>16968</v>
      </c>
      <c r="C4957" s="62" t="s">
        <v>517</v>
      </c>
      <c r="D4957" s="62" t="s">
        <v>12010</v>
      </c>
      <c r="E4957" s="64">
        <v>398.72</v>
      </c>
      <c r="F4957" s="62" t="s">
        <v>12011</v>
      </c>
    </row>
    <row r="4958" spans="1:6" ht="54" x14ac:dyDescent="0.25">
      <c r="A4958" s="62">
        <v>86929</v>
      </c>
      <c r="B4958" s="63" t="s">
        <v>16969</v>
      </c>
      <c r="C4958" s="62" t="s">
        <v>517</v>
      </c>
      <c r="D4958" s="62" t="s">
        <v>12010</v>
      </c>
      <c r="E4958" s="64">
        <v>390.5</v>
      </c>
      <c r="F4958" s="62" t="s">
        <v>12011</v>
      </c>
    </row>
    <row r="4959" spans="1:6" ht="40.5" x14ac:dyDescent="0.25">
      <c r="A4959" s="62">
        <v>86930</v>
      </c>
      <c r="B4959" s="63" t="s">
        <v>16970</v>
      </c>
      <c r="C4959" s="62" t="s">
        <v>517</v>
      </c>
      <c r="D4959" s="62" t="s">
        <v>12010</v>
      </c>
      <c r="E4959" s="64">
        <v>388.27</v>
      </c>
      <c r="F4959" s="62" t="s">
        <v>12011</v>
      </c>
    </row>
    <row r="4960" spans="1:6" ht="40.5" x14ac:dyDescent="0.25">
      <c r="A4960" s="62">
        <v>86931</v>
      </c>
      <c r="B4960" s="63" t="s">
        <v>16971</v>
      </c>
      <c r="C4960" s="62" t="s">
        <v>517</v>
      </c>
      <c r="D4960" s="62" t="s">
        <v>12010</v>
      </c>
      <c r="E4960" s="64">
        <v>394.88</v>
      </c>
      <c r="F4960" s="62" t="s">
        <v>12011</v>
      </c>
    </row>
    <row r="4961" spans="1:6" ht="40.5" x14ac:dyDescent="0.25">
      <c r="A4961" s="62">
        <v>86932</v>
      </c>
      <c r="B4961" s="63" t="s">
        <v>16972</v>
      </c>
      <c r="C4961" s="62" t="s">
        <v>517</v>
      </c>
      <c r="D4961" s="62" t="s">
        <v>12010</v>
      </c>
      <c r="E4961" s="64">
        <v>427.22</v>
      </c>
      <c r="F4961" s="62" t="s">
        <v>12011</v>
      </c>
    </row>
    <row r="4962" spans="1:6" ht="54" x14ac:dyDescent="0.25">
      <c r="A4962" s="62">
        <v>86933</v>
      </c>
      <c r="B4962" s="63" t="s">
        <v>16973</v>
      </c>
      <c r="C4962" s="62" t="s">
        <v>517</v>
      </c>
      <c r="D4962" s="62" t="s">
        <v>12010</v>
      </c>
      <c r="E4962" s="64">
        <v>450.69</v>
      </c>
      <c r="F4962" s="62" t="s">
        <v>12011</v>
      </c>
    </row>
    <row r="4963" spans="1:6" ht="54" x14ac:dyDescent="0.25">
      <c r="A4963" s="62">
        <v>86934</v>
      </c>
      <c r="B4963" s="63" t="s">
        <v>16974</v>
      </c>
      <c r="C4963" s="62" t="s">
        <v>517</v>
      </c>
      <c r="D4963" s="62" t="s">
        <v>12010</v>
      </c>
      <c r="E4963" s="64">
        <v>440.24</v>
      </c>
      <c r="F4963" s="62" t="s">
        <v>12011</v>
      </c>
    </row>
    <row r="4964" spans="1:6" ht="40.5" x14ac:dyDescent="0.25">
      <c r="A4964" s="62">
        <v>86935</v>
      </c>
      <c r="B4964" s="63" t="s">
        <v>16975</v>
      </c>
      <c r="C4964" s="62" t="s">
        <v>517</v>
      </c>
      <c r="D4964" s="62" t="s">
        <v>12010</v>
      </c>
      <c r="E4964" s="64">
        <v>257.14999999999998</v>
      </c>
      <c r="F4964" s="62" t="s">
        <v>12011</v>
      </c>
    </row>
    <row r="4965" spans="1:6" ht="40.5" x14ac:dyDescent="0.25">
      <c r="A4965" s="62">
        <v>86936</v>
      </c>
      <c r="B4965" s="63" t="s">
        <v>16976</v>
      </c>
      <c r="C4965" s="62" t="s">
        <v>517</v>
      </c>
      <c r="D4965" s="62" t="s">
        <v>12010</v>
      </c>
      <c r="E4965" s="64">
        <v>417.98</v>
      </c>
      <c r="F4965" s="62" t="s">
        <v>12011</v>
      </c>
    </row>
    <row r="4966" spans="1:6" ht="40.5" x14ac:dyDescent="0.25">
      <c r="A4966" s="62">
        <v>86937</v>
      </c>
      <c r="B4966" s="63" t="s">
        <v>16977</v>
      </c>
      <c r="C4966" s="62" t="s">
        <v>517</v>
      </c>
      <c r="D4966" s="62" t="s">
        <v>12010</v>
      </c>
      <c r="E4966" s="64">
        <v>192.78</v>
      </c>
      <c r="F4966" s="62" t="s">
        <v>12011</v>
      </c>
    </row>
    <row r="4967" spans="1:6" ht="40.5" x14ac:dyDescent="0.25">
      <c r="A4967" s="62">
        <v>86938</v>
      </c>
      <c r="B4967" s="63" t="s">
        <v>16978</v>
      </c>
      <c r="C4967" s="62" t="s">
        <v>517</v>
      </c>
      <c r="D4967" s="62" t="s">
        <v>12010</v>
      </c>
      <c r="E4967" s="64">
        <v>353.61</v>
      </c>
      <c r="F4967" s="62" t="s">
        <v>12011</v>
      </c>
    </row>
    <row r="4968" spans="1:6" ht="54" x14ac:dyDescent="0.25">
      <c r="A4968" s="62">
        <v>86939</v>
      </c>
      <c r="B4968" s="63" t="s">
        <v>16979</v>
      </c>
      <c r="C4968" s="62" t="s">
        <v>517</v>
      </c>
      <c r="D4968" s="62" t="s">
        <v>12010</v>
      </c>
      <c r="E4968" s="64">
        <v>365.96</v>
      </c>
      <c r="F4968" s="62" t="s">
        <v>12011</v>
      </c>
    </row>
    <row r="4969" spans="1:6" ht="54" x14ac:dyDescent="0.25">
      <c r="A4969" s="62">
        <v>86940</v>
      </c>
      <c r="B4969" s="63" t="s">
        <v>16980</v>
      </c>
      <c r="C4969" s="62" t="s">
        <v>517</v>
      </c>
      <c r="D4969" s="62" t="s">
        <v>12010</v>
      </c>
      <c r="E4969" s="64">
        <v>979.76</v>
      </c>
      <c r="F4969" s="62" t="s">
        <v>12011</v>
      </c>
    </row>
    <row r="4970" spans="1:6" ht="54" x14ac:dyDescent="0.25">
      <c r="A4970" s="62">
        <v>86941</v>
      </c>
      <c r="B4970" s="63" t="s">
        <v>16981</v>
      </c>
      <c r="C4970" s="62" t="s">
        <v>517</v>
      </c>
      <c r="D4970" s="62" t="s">
        <v>12010</v>
      </c>
      <c r="E4970" s="64">
        <v>707.88</v>
      </c>
      <c r="F4970" s="62" t="s">
        <v>12011</v>
      </c>
    </row>
    <row r="4971" spans="1:6" ht="54" x14ac:dyDescent="0.25">
      <c r="A4971" s="62">
        <v>86942</v>
      </c>
      <c r="B4971" s="63" t="s">
        <v>16982</v>
      </c>
      <c r="C4971" s="62" t="s">
        <v>517</v>
      </c>
      <c r="D4971" s="62" t="s">
        <v>12010</v>
      </c>
      <c r="E4971" s="64">
        <v>229.08</v>
      </c>
      <c r="F4971" s="62" t="s">
        <v>12011</v>
      </c>
    </row>
    <row r="4972" spans="1:6" ht="54" x14ac:dyDescent="0.25">
      <c r="A4972" s="62">
        <v>86943</v>
      </c>
      <c r="B4972" s="63" t="s">
        <v>16983</v>
      </c>
      <c r="C4972" s="62" t="s">
        <v>517</v>
      </c>
      <c r="D4972" s="62" t="s">
        <v>12010</v>
      </c>
      <c r="E4972" s="64">
        <v>218.63</v>
      </c>
      <c r="F4972" s="62" t="s">
        <v>12011</v>
      </c>
    </row>
    <row r="4973" spans="1:6" ht="67.5" x14ac:dyDescent="0.25">
      <c r="A4973" s="62">
        <v>86947</v>
      </c>
      <c r="B4973" s="63" t="s">
        <v>16984</v>
      </c>
      <c r="C4973" s="62" t="s">
        <v>517</v>
      </c>
      <c r="D4973" s="62" t="s">
        <v>12010</v>
      </c>
      <c r="E4973" s="65">
        <v>1147.0999999999999</v>
      </c>
      <c r="F4973" s="62" t="s">
        <v>12011</v>
      </c>
    </row>
    <row r="4974" spans="1:6" ht="67.5" x14ac:dyDescent="0.25">
      <c r="A4974" s="62">
        <v>93396</v>
      </c>
      <c r="B4974" s="63" t="s">
        <v>16985</v>
      </c>
      <c r="C4974" s="62" t="s">
        <v>517</v>
      </c>
      <c r="D4974" s="62" t="s">
        <v>12010</v>
      </c>
      <c r="E4974" s="64">
        <v>627.97</v>
      </c>
      <c r="F4974" s="62" t="s">
        <v>12011</v>
      </c>
    </row>
    <row r="4975" spans="1:6" ht="67.5" x14ac:dyDescent="0.25">
      <c r="A4975" s="62">
        <v>93441</v>
      </c>
      <c r="B4975" s="63" t="s">
        <v>16986</v>
      </c>
      <c r="C4975" s="62" t="s">
        <v>517</v>
      </c>
      <c r="D4975" s="62" t="s">
        <v>12010</v>
      </c>
      <c r="E4975" s="65">
        <v>1071.74</v>
      </c>
      <c r="F4975" s="62" t="s">
        <v>12011</v>
      </c>
    </row>
    <row r="4976" spans="1:6" ht="67.5" x14ac:dyDescent="0.25">
      <c r="A4976" s="62">
        <v>93442</v>
      </c>
      <c r="B4976" s="63" t="s">
        <v>16987</v>
      </c>
      <c r="C4976" s="62" t="s">
        <v>517</v>
      </c>
      <c r="D4976" s="62" t="s">
        <v>12010</v>
      </c>
      <c r="E4976" s="65">
        <v>1247.03</v>
      </c>
      <c r="F4976" s="62" t="s">
        <v>12011</v>
      </c>
    </row>
    <row r="4977" spans="1:6" ht="27" x14ac:dyDescent="0.25">
      <c r="A4977" s="62">
        <v>95469</v>
      </c>
      <c r="B4977" s="63" t="s">
        <v>16988</v>
      </c>
      <c r="C4977" s="62" t="s">
        <v>517</v>
      </c>
      <c r="D4977" s="62" t="s">
        <v>12010</v>
      </c>
      <c r="E4977" s="64">
        <v>240.13</v>
      </c>
      <c r="F4977" s="62" t="s">
        <v>12011</v>
      </c>
    </row>
    <row r="4978" spans="1:6" ht="40.5" x14ac:dyDescent="0.25">
      <c r="A4978" s="62">
        <v>95470</v>
      </c>
      <c r="B4978" s="63" t="s">
        <v>16989</v>
      </c>
      <c r="C4978" s="62" t="s">
        <v>517</v>
      </c>
      <c r="D4978" s="62" t="s">
        <v>12010</v>
      </c>
      <c r="E4978" s="64">
        <v>250.43</v>
      </c>
      <c r="F4978" s="62" t="s">
        <v>12011</v>
      </c>
    </row>
    <row r="4979" spans="1:6" ht="40.5" x14ac:dyDescent="0.25">
      <c r="A4979" s="62">
        <v>95471</v>
      </c>
      <c r="B4979" s="63" t="s">
        <v>16990</v>
      </c>
      <c r="C4979" s="62" t="s">
        <v>517</v>
      </c>
      <c r="D4979" s="62" t="s">
        <v>12010</v>
      </c>
      <c r="E4979" s="64">
        <v>584.92999999999995</v>
      </c>
      <c r="F4979" s="62" t="s">
        <v>12011</v>
      </c>
    </row>
    <row r="4980" spans="1:6" ht="54" x14ac:dyDescent="0.25">
      <c r="A4980" s="62">
        <v>95472</v>
      </c>
      <c r="B4980" s="63" t="s">
        <v>16991</v>
      </c>
      <c r="C4980" s="62" t="s">
        <v>517</v>
      </c>
      <c r="D4980" s="62" t="s">
        <v>12010</v>
      </c>
      <c r="E4980" s="64">
        <v>595.23</v>
      </c>
      <c r="F4980" s="62" t="s">
        <v>12011</v>
      </c>
    </row>
    <row r="4981" spans="1:6" ht="27" x14ac:dyDescent="0.25">
      <c r="A4981" s="62">
        <v>95542</v>
      </c>
      <c r="B4981" s="63" t="s">
        <v>16992</v>
      </c>
      <c r="C4981" s="62" t="s">
        <v>517</v>
      </c>
      <c r="D4981" s="62" t="s">
        <v>12010</v>
      </c>
      <c r="E4981" s="64">
        <v>47.34</v>
      </c>
      <c r="F4981" s="62" t="s">
        <v>12011</v>
      </c>
    </row>
    <row r="4982" spans="1:6" ht="27" x14ac:dyDescent="0.25">
      <c r="A4982" s="62">
        <v>95543</v>
      </c>
      <c r="B4982" s="63" t="s">
        <v>16993</v>
      </c>
      <c r="C4982" s="62" t="s">
        <v>517</v>
      </c>
      <c r="D4982" s="62" t="s">
        <v>12010</v>
      </c>
      <c r="E4982" s="64">
        <v>78.709999999999994</v>
      </c>
      <c r="F4982" s="62" t="s">
        <v>12011</v>
      </c>
    </row>
    <row r="4983" spans="1:6" ht="27" x14ac:dyDescent="0.25">
      <c r="A4983" s="62">
        <v>95544</v>
      </c>
      <c r="B4983" s="63" t="s">
        <v>16994</v>
      </c>
      <c r="C4983" s="62" t="s">
        <v>517</v>
      </c>
      <c r="D4983" s="62" t="s">
        <v>12010</v>
      </c>
      <c r="E4983" s="64">
        <v>58.49</v>
      </c>
      <c r="F4983" s="62" t="s">
        <v>12011</v>
      </c>
    </row>
    <row r="4984" spans="1:6" ht="27" x14ac:dyDescent="0.25">
      <c r="A4984" s="62">
        <v>95545</v>
      </c>
      <c r="B4984" s="63" t="s">
        <v>16995</v>
      </c>
      <c r="C4984" s="62" t="s">
        <v>517</v>
      </c>
      <c r="D4984" s="62" t="s">
        <v>12379</v>
      </c>
      <c r="E4984" s="64">
        <v>57.3</v>
      </c>
      <c r="F4984" s="62" t="s">
        <v>12011</v>
      </c>
    </row>
    <row r="4985" spans="1:6" ht="27" x14ac:dyDescent="0.25">
      <c r="A4985" s="62">
        <v>95546</v>
      </c>
      <c r="B4985" s="63" t="s">
        <v>16996</v>
      </c>
      <c r="C4985" s="62" t="s">
        <v>517</v>
      </c>
      <c r="D4985" s="62" t="s">
        <v>12010</v>
      </c>
      <c r="E4985" s="64">
        <v>188.97</v>
      </c>
      <c r="F4985" s="62" t="s">
        <v>12011</v>
      </c>
    </row>
    <row r="4986" spans="1:6" ht="27" x14ac:dyDescent="0.25">
      <c r="A4986" s="62">
        <v>95547</v>
      </c>
      <c r="B4986" s="63" t="s">
        <v>16997</v>
      </c>
      <c r="C4986" s="62" t="s">
        <v>517</v>
      </c>
      <c r="D4986" s="62" t="s">
        <v>12379</v>
      </c>
      <c r="E4986" s="64">
        <v>68.56</v>
      </c>
      <c r="F4986" s="62" t="s">
        <v>12011</v>
      </c>
    </row>
    <row r="4987" spans="1:6" ht="27" x14ac:dyDescent="0.25">
      <c r="A4987" s="62">
        <v>100848</v>
      </c>
      <c r="B4987" s="63" t="s">
        <v>16998</v>
      </c>
      <c r="C4987" s="62" t="s">
        <v>517</v>
      </c>
      <c r="D4987" s="62" t="s">
        <v>12010</v>
      </c>
      <c r="E4987" s="64">
        <v>422.19</v>
      </c>
      <c r="F4987" s="62" t="s">
        <v>12011</v>
      </c>
    </row>
    <row r="4988" spans="1:6" ht="27" x14ac:dyDescent="0.25">
      <c r="A4988" s="62">
        <v>100849</v>
      </c>
      <c r="B4988" s="63" t="s">
        <v>16999</v>
      </c>
      <c r="C4988" s="62" t="s">
        <v>517</v>
      </c>
      <c r="D4988" s="62" t="s">
        <v>12379</v>
      </c>
      <c r="E4988" s="64">
        <v>47.42</v>
      </c>
      <c r="F4988" s="62" t="s">
        <v>12011</v>
      </c>
    </row>
    <row r="4989" spans="1:6" ht="27" x14ac:dyDescent="0.25">
      <c r="A4989" s="62">
        <v>100851</v>
      </c>
      <c r="B4989" s="63" t="s">
        <v>17000</v>
      </c>
      <c r="C4989" s="62" t="s">
        <v>517</v>
      </c>
      <c r="D4989" s="62" t="s">
        <v>12010</v>
      </c>
      <c r="E4989" s="64">
        <v>94.74</v>
      </c>
      <c r="F4989" s="62" t="s">
        <v>12011</v>
      </c>
    </row>
    <row r="4990" spans="1:6" ht="27" x14ac:dyDescent="0.25">
      <c r="A4990" s="62">
        <v>100852</v>
      </c>
      <c r="B4990" s="63" t="s">
        <v>17001</v>
      </c>
      <c r="C4990" s="62" t="s">
        <v>517</v>
      </c>
      <c r="D4990" s="62" t="s">
        <v>12010</v>
      </c>
      <c r="E4990" s="64">
        <v>197.72</v>
      </c>
      <c r="F4990" s="62" t="s">
        <v>12011</v>
      </c>
    </row>
    <row r="4991" spans="1:6" ht="27" x14ac:dyDescent="0.25">
      <c r="A4991" s="62">
        <v>100853</v>
      </c>
      <c r="B4991" s="63" t="s">
        <v>17002</v>
      </c>
      <c r="C4991" s="62" t="s">
        <v>517</v>
      </c>
      <c r="D4991" s="62" t="s">
        <v>12010</v>
      </c>
      <c r="E4991" s="64">
        <v>295.89</v>
      </c>
      <c r="F4991" s="62" t="s">
        <v>12011</v>
      </c>
    </row>
    <row r="4992" spans="1:6" ht="27" x14ac:dyDescent="0.25">
      <c r="A4992" s="62">
        <v>100854</v>
      </c>
      <c r="B4992" s="63" t="s">
        <v>17003</v>
      </c>
      <c r="C4992" s="62" t="s">
        <v>517</v>
      </c>
      <c r="D4992" s="62" t="s">
        <v>12010</v>
      </c>
      <c r="E4992" s="65">
        <v>1528.17</v>
      </c>
      <c r="F4992" s="62" t="s">
        <v>12011</v>
      </c>
    </row>
    <row r="4993" spans="1:6" ht="27" x14ac:dyDescent="0.25">
      <c r="A4993" s="62">
        <v>100855</v>
      </c>
      <c r="B4993" s="63" t="s">
        <v>17004</v>
      </c>
      <c r="C4993" s="62" t="s">
        <v>517</v>
      </c>
      <c r="D4993" s="62" t="s">
        <v>12379</v>
      </c>
      <c r="E4993" s="64">
        <v>57.3</v>
      </c>
      <c r="F4993" s="62" t="s">
        <v>12011</v>
      </c>
    </row>
    <row r="4994" spans="1:6" ht="27" x14ac:dyDescent="0.25">
      <c r="A4994" s="62">
        <v>100856</v>
      </c>
      <c r="B4994" s="63" t="s">
        <v>17005</v>
      </c>
      <c r="C4994" s="62" t="s">
        <v>517</v>
      </c>
      <c r="D4994" s="62" t="s">
        <v>12010</v>
      </c>
      <c r="E4994" s="64">
        <v>33.04</v>
      </c>
      <c r="F4994" s="62" t="s">
        <v>12011</v>
      </c>
    </row>
    <row r="4995" spans="1:6" ht="27" x14ac:dyDescent="0.25">
      <c r="A4995" s="62">
        <v>100857</v>
      </c>
      <c r="B4995" s="63" t="s">
        <v>17006</v>
      </c>
      <c r="C4995" s="62" t="s">
        <v>517</v>
      </c>
      <c r="D4995" s="62" t="s">
        <v>12010</v>
      </c>
      <c r="E4995" s="64">
        <v>449.13</v>
      </c>
      <c r="F4995" s="62" t="s">
        <v>12011</v>
      </c>
    </row>
    <row r="4996" spans="1:6" ht="27" x14ac:dyDescent="0.25">
      <c r="A4996" s="62">
        <v>100858</v>
      </c>
      <c r="B4996" s="63" t="s">
        <v>17007</v>
      </c>
      <c r="C4996" s="62" t="s">
        <v>517</v>
      </c>
      <c r="D4996" s="62" t="s">
        <v>12010</v>
      </c>
      <c r="E4996" s="64">
        <v>609.85</v>
      </c>
      <c r="F4996" s="62" t="s">
        <v>12011</v>
      </c>
    </row>
    <row r="4997" spans="1:6" ht="27" x14ac:dyDescent="0.25">
      <c r="A4997" s="62">
        <v>100859</v>
      </c>
      <c r="B4997" s="63" t="s">
        <v>17008</v>
      </c>
      <c r="C4997" s="62" t="s">
        <v>517</v>
      </c>
      <c r="D4997" s="62" t="s">
        <v>12010</v>
      </c>
      <c r="E4997" s="64">
        <v>764.96</v>
      </c>
      <c r="F4997" s="62" t="s">
        <v>12011</v>
      </c>
    </row>
    <row r="4998" spans="1:6" ht="27" x14ac:dyDescent="0.25">
      <c r="A4998" s="62">
        <v>100860</v>
      </c>
      <c r="B4998" s="63" t="s">
        <v>17009</v>
      </c>
      <c r="C4998" s="62" t="s">
        <v>517</v>
      </c>
      <c r="D4998" s="62" t="s">
        <v>12379</v>
      </c>
      <c r="E4998" s="64">
        <v>105.86</v>
      </c>
      <c r="F4998" s="62" t="s">
        <v>12011</v>
      </c>
    </row>
    <row r="4999" spans="1:6" ht="27" x14ac:dyDescent="0.25">
      <c r="A4999" s="62">
        <v>100861</v>
      </c>
      <c r="B4999" s="63" t="s">
        <v>17010</v>
      </c>
      <c r="C4999" s="62" t="s">
        <v>517</v>
      </c>
      <c r="D4999" s="62" t="s">
        <v>12010</v>
      </c>
      <c r="E4999" s="64">
        <v>41.48</v>
      </c>
      <c r="F4999" s="62" t="s">
        <v>12011</v>
      </c>
    </row>
    <row r="5000" spans="1:6" ht="27" x14ac:dyDescent="0.25">
      <c r="A5000" s="62">
        <v>100862</v>
      </c>
      <c r="B5000" s="63" t="s">
        <v>17011</v>
      </c>
      <c r="C5000" s="62" t="s">
        <v>517</v>
      </c>
      <c r="D5000" s="62" t="s">
        <v>12010</v>
      </c>
      <c r="E5000" s="64">
        <v>46.08</v>
      </c>
      <c r="F5000" s="62" t="s">
        <v>12011</v>
      </c>
    </row>
    <row r="5001" spans="1:6" ht="27" x14ac:dyDescent="0.25">
      <c r="A5001" s="62">
        <v>100863</v>
      </c>
      <c r="B5001" s="63" t="s">
        <v>17012</v>
      </c>
      <c r="C5001" s="62" t="s">
        <v>517</v>
      </c>
      <c r="D5001" s="62" t="s">
        <v>12010</v>
      </c>
      <c r="E5001" s="64">
        <v>571.36</v>
      </c>
      <c r="F5001" s="62" t="s">
        <v>12011</v>
      </c>
    </row>
    <row r="5002" spans="1:6" ht="27" x14ac:dyDescent="0.25">
      <c r="A5002" s="62">
        <v>100864</v>
      </c>
      <c r="B5002" s="63" t="s">
        <v>17013</v>
      </c>
      <c r="C5002" s="62" t="s">
        <v>517</v>
      </c>
      <c r="D5002" s="62" t="s">
        <v>12010</v>
      </c>
      <c r="E5002" s="64">
        <v>624.29</v>
      </c>
      <c r="F5002" s="62" t="s">
        <v>12011</v>
      </c>
    </row>
    <row r="5003" spans="1:6" ht="40.5" x14ac:dyDescent="0.25">
      <c r="A5003" s="62">
        <v>100865</v>
      </c>
      <c r="B5003" s="63" t="s">
        <v>17014</v>
      </c>
      <c r="C5003" s="62" t="s">
        <v>517</v>
      </c>
      <c r="D5003" s="62" t="s">
        <v>12010</v>
      </c>
      <c r="E5003" s="64">
        <v>539.73</v>
      </c>
      <c r="F5003" s="62" t="s">
        <v>12011</v>
      </c>
    </row>
    <row r="5004" spans="1:6" ht="27" x14ac:dyDescent="0.25">
      <c r="A5004" s="62">
        <v>100866</v>
      </c>
      <c r="B5004" s="63" t="s">
        <v>17015</v>
      </c>
      <c r="C5004" s="62" t="s">
        <v>517</v>
      </c>
      <c r="D5004" s="62" t="s">
        <v>12010</v>
      </c>
      <c r="E5004" s="64">
        <v>299.74</v>
      </c>
      <c r="F5004" s="62" t="s">
        <v>12011</v>
      </c>
    </row>
    <row r="5005" spans="1:6" ht="27" x14ac:dyDescent="0.25">
      <c r="A5005" s="62">
        <v>100867</v>
      </c>
      <c r="B5005" s="63" t="s">
        <v>17016</v>
      </c>
      <c r="C5005" s="62" t="s">
        <v>517</v>
      </c>
      <c r="D5005" s="62" t="s">
        <v>12010</v>
      </c>
      <c r="E5005" s="64">
        <v>317.2</v>
      </c>
      <c r="F5005" s="62" t="s">
        <v>12011</v>
      </c>
    </row>
    <row r="5006" spans="1:6" ht="27" x14ac:dyDescent="0.25">
      <c r="A5006" s="62">
        <v>100868</v>
      </c>
      <c r="B5006" s="63" t="s">
        <v>17017</v>
      </c>
      <c r="C5006" s="62" t="s">
        <v>517</v>
      </c>
      <c r="D5006" s="62" t="s">
        <v>12010</v>
      </c>
      <c r="E5006" s="64">
        <v>328.81</v>
      </c>
      <c r="F5006" s="62" t="s">
        <v>12011</v>
      </c>
    </row>
    <row r="5007" spans="1:6" ht="27" x14ac:dyDescent="0.25">
      <c r="A5007" s="62">
        <v>100869</v>
      </c>
      <c r="B5007" s="63" t="s">
        <v>17018</v>
      </c>
      <c r="C5007" s="62" t="s">
        <v>517</v>
      </c>
      <c r="D5007" s="62" t="s">
        <v>12010</v>
      </c>
      <c r="E5007" s="64">
        <v>337.72</v>
      </c>
      <c r="F5007" s="62" t="s">
        <v>12011</v>
      </c>
    </row>
    <row r="5008" spans="1:6" ht="27" x14ac:dyDescent="0.25">
      <c r="A5008" s="62">
        <v>100870</v>
      </c>
      <c r="B5008" s="63" t="s">
        <v>17019</v>
      </c>
      <c r="C5008" s="62" t="s">
        <v>517</v>
      </c>
      <c r="D5008" s="62" t="s">
        <v>12010</v>
      </c>
      <c r="E5008" s="64">
        <v>278.18</v>
      </c>
      <c r="F5008" s="62" t="s">
        <v>12011</v>
      </c>
    </row>
    <row r="5009" spans="1:6" ht="27" x14ac:dyDescent="0.25">
      <c r="A5009" s="62">
        <v>100871</v>
      </c>
      <c r="B5009" s="63" t="s">
        <v>17020</v>
      </c>
      <c r="C5009" s="62" t="s">
        <v>517</v>
      </c>
      <c r="D5009" s="62" t="s">
        <v>12010</v>
      </c>
      <c r="E5009" s="64">
        <v>298.16000000000003</v>
      </c>
      <c r="F5009" s="62" t="s">
        <v>12011</v>
      </c>
    </row>
    <row r="5010" spans="1:6" ht="27" x14ac:dyDescent="0.25">
      <c r="A5010" s="62">
        <v>100872</v>
      </c>
      <c r="B5010" s="63" t="s">
        <v>17021</v>
      </c>
      <c r="C5010" s="62" t="s">
        <v>517</v>
      </c>
      <c r="D5010" s="62" t="s">
        <v>12010</v>
      </c>
      <c r="E5010" s="64">
        <v>310.92</v>
      </c>
      <c r="F5010" s="62" t="s">
        <v>12011</v>
      </c>
    </row>
    <row r="5011" spans="1:6" ht="27" x14ac:dyDescent="0.25">
      <c r="A5011" s="62">
        <v>100873</v>
      </c>
      <c r="B5011" s="63" t="s">
        <v>17022</v>
      </c>
      <c r="C5011" s="62" t="s">
        <v>517</v>
      </c>
      <c r="D5011" s="62" t="s">
        <v>12010</v>
      </c>
      <c r="E5011" s="64">
        <v>318.89</v>
      </c>
      <c r="F5011" s="62" t="s">
        <v>12011</v>
      </c>
    </row>
    <row r="5012" spans="1:6" ht="27" x14ac:dyDescent="0.25">
      <c r="A5012" s="62">
        <v>100874</v>
      </c>
      <c r="B5012" s="63" t="s">
        <v>17023</v>
      </c>
      <c r="C5012" s="62" t="s">
        <v>517</v>
      </c>
      <c r="D5012" s="62" t="s">
        <v>12010</v>
      </c>
      <c r="E5012" s="64">
        <v>299.74</v>
      </c>
      <c r="F5012" s="62" t="s">
        <v>12011</v>
      </c>
    </row>
    <row r="5013" spans="1:6" ht="27" x14ac:dyDescent="0.25">
      <c r="A5013" s="62">
        <v>100875</v>
      </c>
      <c r="B5013" s="63" t="s">
        <v>17024</v>
      </c>
      <c r="C5013" s="62" t="s">
        <v>517</v>
      </c>
      <c r="D5013" s="62" t="s">
        <v>12010</v>
      </c>
      <c r="E5013" s="64">
        <v>998.55</v>
      </c>
      <c r="F5013" s="62" t="s">
        <v>12011</v>
      </c>
    </row>
    <row r="5014" spans="1:6" ht="27" x14ac:dyDescent="0.25">
      <c r="A5014" s="62">
        <v>100878</v>
      </c>
      <c r="B5014" s="63" t="s">
        <v>17025</v>
      </c>
      <c r="C5014" s="62" t="s">
        <v>517</v>
      </c>
      <c r="D5014" s="62" t="s">
        <v>12010</v>
      </c>
      <c r="E5014" s="64">
        <v>506.91</v>
      </c>
      <c r="F5014" s="62" t="s">
        <v>12011</v>
      </c>
    </row>
    <row r="5015" spans="1:6" ht="40.5" x14ac:dyDescent="0.25">
      <c r="A5015" s="62">
        <v>98052</v>
      </c>
      <c r="B5015" s="63" t="s">
        <v>17026</v>
      </c>
      <c r="C5015" s="62" t="s">
        <v>517</v>
      </c>
      <c r="D5015" s="62" t="s">
        <v>12010</v>
      </c>
      <c r="E5015" s="65">
        <v>1789.8</v>
      </c>
      <c r="F5015" s="62" t="s">
        <v>12011</v>
      </c>
    </row>
    <row r="5016" spans="1:6" ht="40.5" x14ac:dyDescent="0.25">
      <c r="A5016" s="62">
        <v>98053</v>
      </c>
      <c r="B5016" s="63" t="s">
        <v>17027</v>
      </c>
      <c r="C5016" s="62" t="s">
        <v>517</v>
      </c>
      <c r="D5016" s="62" t="s">
        <v>12010</v>
      </c>
      <c r="E5016" s="65">
        <v>2456.67</v>
      </c>
      <c r="F5016" s="62" t="s">
        <v>12011</v>
      </c>
    </row>
    <row r="5017" spans="1:6" ht="40.5" x14ac:dyDescent="0.25">
      <c r="A5017" s="62">
        <v>98054</v>
      </c>
      <c r="B5017" s="63" t="s">
        <v>17028</v>
      </c>
      <c r="C5017" s="62" t="s">
        <v>517</v>
      </c>
      <c r="D5017" s="62" t="s">
        <v>12010</v>
      </c>
      <c r="E5017" s="65">
        <v>3954.94</v>
      </c>
      <c r="F5017" s="62" t="s">
        <v>12011</v>
      </c>
    </row>
    <row r="5018" spans="1:6" ht="40.5" x14ac:dyDescent="0.25">
      <c r="A5018" s="62">
        <v>98055</v>
      </c>
      <c r="B5018" s="63" t="s">
        <v>17029</v>
      </c>
      <c r="C5018" s="62" t="s">
        <v>517</v>
      </c>
      <c r="D5018" s="62" t="s">
        <v>12010</v>
      </c>
      <c r="E5018" s="65">
        <v>1281.5899999999999</v>
      </c>
      <c r="F5018" s="62" t="s">
        <v>12011</v>
      </c>
    </row>
    <row r="5019" spans="1:6" ht="40.5" x14ac:dyDescent="0.25">
      <c r="A5019" s="62">
        <v>98056</v>
      </c>
      <c r="B5019" s="63" t="s">
        <v>17030</v>
      </c>
      <c r="C5019" s="62" t="s">
        <v>517</v>
      </c>
      <c r="D5019" s="62" t="s">
        <v>12010</v>
      </c>
      <c r="E5019" s="65">
        <v>5444.39</v>
      </c>
      <c r="F5019" s="62" t="s">
        <v>12011</v>
      </c>
    </row>
    <row r="5020" spans="1:6" ht="40.5" x14ac:dyDescent="0.25">
      <c r="A5020" s="62">
        <v>98057</v>
      </c>
      <c r="B5020" s="63" t="s">
        <v>17031</v>
      </c>
      <c r="C5020" s="62" t="s">
        <v>517</v>
      </c>
      <c r="D5020" s="62" t="s">
        <v>12010</v>
      </c>
      <c r="E5020" s="65">
        <v>1730.79</v>
      </c>
      <c r="F5020" s="62" t="s">
        <v>12011</v>
      </c>
    </row>
    <row r="5021" spans="1:6" ht="40.5" x14ac:dyDescent="0.25">
      <c r="A5021" s="62">
        <v>98058</v>
      </c>
      <c r="B5021" s="63" t="s">
        <v>17032</v>
      </c>
      <c r="C5021" s="62" t="s">
        <v>517</v>
      </c>
      <c r="D5021" s="62" t="s">
        <v>12010</v>
      </c>
      <c r="E5021" s="64">
        <v>675.74</v>
      </c>
      <c r="F5021" s="62" t="s">
        <v>12011</v>
      </c>
    </row>
    <row r="5022" spans="1:6" ht="40.5" x14ac:dyDescent="0.25">
      <c r="A5022" s="62">
        <v>98059</v>
      </c>
      <c r="B5022" s="63" t="s">
        <v>17033</v>
      </c>
      <c r="C5022" s="62" t="s">
        <v>517</v>
      </c>
      <c r="D5022" s="62" t="s">
        <v>12010</v>
      </c>
      <c r="E5022" s="65">
        <v>1344.04</v>
      </c>
      <c r="F5022" s="62" t="s">
        <v>12011</v>
      </c>
    </row>
    <row r="5023" spans="1:6" ht="40.5" x14ac:dyDescent="0.25">
      <c r="A5023" s="62">
        <v>98060</v>
      </c>
      <c r="B5023" s="63" t="s">
        <v>17034</v>
      </c>
      <c r="C5023" s="62" t="s">
        <v>517</v>
      </c>
      <c r="D5023" s="62" t="s">
        <v>12010</v>
      </c>
      <c r="E5023" s="65">
        <v>2123.4899999999998</v>
      </c>
      <c r="F5023" s="62" t="s">
        <v>12011</v>
      </c>
    </row>
    <row r="5024" spans="1:6" ht="40.5" x14ac:dyDescent="0.25">
      <c r="A5024" s="62">
        <v>98061</v>
      </c>
      <c r="B5024" s="63" t="s">
        <v>17035</v>
      </c>
      <c r="C5024" s="62" t="s">
        <v>517</v>
      </c>
      <c r="D5024" s="62" t="s">
        <v>12010</v>
      </c>
      <c r="E5024" s="65">
        <v>6278.03</v>
      </c>
      <c r="F5024" s="62" t="s">
        <v>12011</v>
      </c>
    </row>
    <row r="5025" spans="1:6" ht="40.5" x14ac:dyDescent="0.25">
      <c r="A5025" s="62">
        <v>98062</v>
      </c>
      <c r="B5025" s="63" t="s">
        <v>17036</v>
      </c>
      <c r="C5025" s="62" t="s">
        <v>517</v>
      </c>
      <c r="D5025" s="62" t="s">
        <v>12010</v>
      </c>
      <c r="E5025" s="65">
        <v>2648.32</v>
      </c>
      <c r="F5025" s="62" t="s">
        <v>12011</v>
      </c>
    </row>
    <row r="5026" spans="1:6" ht="40.5" x14ac:dyDescent="0.25">
      <c r="A5026" s="62">
        <v>98063</v>
      </c>
      <c r="B5026" s="63" t="s">
        <v>17037</v>
      </c>
      <c r="C5026" s="62" t="s">
        <v>517</v>
      </c>
      <c r="D5026" s="62" t="s">
        <v>12010</v>
      </c>
      <c r="E5026" s="65">
        <v>4037.19</v>
      </c>
      <c r="F5026" s="62" t="s">
        <v>12011</v>
      </c>
    </row>
    <row r="5027" spans="1:6" ht="40.5" x14ac:dyDescent="0.25">
      <c r="A5027" s="62">
        <v>98064</v>
      </c>
      <c r="B5027" s="63" t="s">
        <v>17038</v>
      </c>
      <c r="C5027" s="62" t="s">
        <v>517</v>
      </c>
      <c r="D5027" s="62" t="s">
        <v>12010</v>
      </c>
      <c r="E5027" s="65">
        <v>1214.3699999999999</v>
      </c>
      <c r="F5027" s="62" t="s">
        <v>12011</v>
      </c>
    </row>
    <row r="5028" spans="1:6" ht="40.5" x14ac:dyDescent="0.25">
      <c r="A5028" s="62">
        <v>98065</v>
      </c>
      <c r="B5028" s="63" t="s">
        <v>17039</v>
      </c>
      <c r="C5028" s="62" t="s">
        <v>517</v>
      </c>
      <c r="D5028" s="62" t="s">
        <v>12010</v>
      </c>
      <c r="E5028" s="65">
        <v>6459.83</v>
      </c>
      <c r="F5028" s="62" t="s">
        <v>12011</v>
      </c>
    </row>
    <row r="5029" spans="1:6" ht="40.5" x14ac:dyDescent="0.25">
      <c r="A5029" s="62">
        <v>98066</v>
      </c>
      <c r="B5029" s="63" t="s">
        <v>17040</v>
      </c>
      <c r="C5029" s="62" t="s">
        <v>517</v>
      </c>
      <c r="D5029" s="62" t="s">
        <v>12010</v>
      </c>
      <c r="E5029" s="65">
        <v>4382.1000000000004</v>
      </c>
      <c r="F5029" s="62" t="s">
        <v>12011</v>
      </c>
    </row>
    <row r="5030" spans="1:6" ht="40.5" x14ac:dyDescent="0.25">
      <c r="A5030" s="62">
        <v>98067</v>
      </c>
      <c r="B5030" s="63" t="s">
        <v>17041</v>
      </c>
      <c r="C5030" s="62" t="s">
        <v>517</v>
      </c>
      <c r="D5030" s="62" t="s">
        <v>12010</v>
      </c>
      <c r="E5030" s="65">
        <v>5834.75</v>
      </c>
      <c r="F5030" s="62" t="s">
        <v>12011</v>
      </c>
    </row>
    <row r="5031" spans="1:6" ht="40.5" x14ac:dyDescent="0.25">
      <c r="A5031" s="62">
        <v>98068</v>
      </c>
      <c r="B5031" s="63" t="s">
        <v>17042</v>
      </c>
      <c r="C5031" s="62" t="s">
        <v>517</v>
      </c>
      <c r="D5031" s="62" t="s">
        <v>12010</v>
      </c>
      <c r="E5031" s="65">
        <v>8237.0499999999993</v>
      </c>
      <c r="F5031" s="62" t="s">
        <v>12011</v>
      </c>
    </row>
    <row r="5032" spans="1:6" ht="40.5" x14ac:dyDescent="0.25">
      <c r="A5032" s="62">
        <v>98069</v>
      </c>
      <c r="B5032" s="63" t="s">
        <v>17043</v>
      </c>
      <c r="C5032" s="62" t="s">
        <v>517</v>
      </c>
      <c r="D5032" s="62" t="s">
        <v>12010</v>
      </c>
      <c r="E5032" s="65">
        <v>11090</v>
      </c>
      <c r="F5032" s="62" t="s">
        <v>12011</v>
      </c>
    </row>
    <row r="5033" spans="1:6" ht="40.5" x14ac:dyDescent="0.25">
      <c r="A5033" s="62">
        <v>98070</v>
      </c>
      <c r="B5033" s="63" t="s">
        <v>17044</v>
      </c>
      <c r="C5033" s="62" t="s">
        <v>517</v>
      </c>
      <c r="D5033" s="62" t="s">
        <v>12010</v>
      </c>
      <c r="E5033" s="65">
        <v>12653.06</v>
      </c>
      <c r="F5033" s="62" t="s">
        <v>12011</v>
      </c>
    </row>
    <row r="5034" spans="1:6" ht="40.5" x14ac:dyDescent="0.25">
      <c r="A5034" s="62">
        <v>98071</v>
      </c>
      <c r="B5034" s="63" t="s">
        <v>17045</v>
      </c>
      <c r="C5034" s="62" t="s">
        <v>517</v>
      </c>
      <c r="D5034" s="62" t="s">
        <v>12010</v>
      </c>
      <c r="E5034" s="65">
        <v>13768.08</v>
      </c>
      <c r="F5034" s="62" t="s">
        <v>12011</v>
      </c>
    </row>
    <row r="5035" spans="1:6" ht="40.5" x14ac:dyDescent="0.25">
      <c r="A5035" s="62">
        <v>98072</v>
      </c>
      <c r="B5035" s="63" t="s">
        <v>17046</v>
      </c>
      <c r="C5035" s="62" t="s">
        <v>517</v>
      </c>
      <c r="D5035" s="62" t="s">
        <v>12010</v>
      </c>
      <c r="E5035" s="65">
        <v>3687.94</v>
      </c>
      <c r="F5035" s="62" t="s">
        <v>12011</v>
      </c>
    </row>
    <row r="5036" spans="1:6" ht="40.5" x14ac:dyDescent="0.25">
      <c r="A5036" s="62">
        <v>98073</v>
      </c>
      <c r="B5036" s="63" t="s">
        <v>17047</v>
      </c>
      <c r="C5036" s="62" t="s">
        <v>517</v>
      </c>
      <c r="D5036" s="62" t="s">
        <v>12010</v>
      </c>
      <c r="E5036" s="65">
        <v>5783.48</v>
      </c>
      <c r="F5036" s="62" t="s">
        <v>12011</v>
      </c>
    </row>
    <row r="5037" spans="1:6" ht="40.5" x14ac:dyDescent="0.25">
      <c r="A5037" s="62">
        <v>98074</v>
      </c>
      <c r="B5037" s="63" t="s">
        <v>17048</v>
      </c>
      <c r="C5037" s="62" t="s">
        <v>517</v>
      </c>
      <c r="D5037" s="62" t="s">
        <v>12010</v>
      </c>
      <c r="E5037" s="65">
        <v>8997.67</v>
      </c>
      <c r="F5037" s="62" t="s">
        <v>12011</v>
      </c>
    </row>
    <row r="5038" spans="1:6" ht="40.5" x14ac:dyDescent="0.25">
      <c r="A5038" s="62">
        <v>98075</v>
      </c>
      <c r="B5038" s="63" t="s">
        <v>17049</v>
      </c>
      <c r="C5038" s="62" t="s">
        <v>517</v>
      </c>
      <c r="D5038" s="62" t="s">
        <v>12010</v>
      </c>
      <c r="E5038" s="65">
        <v>11707.12</v>
      </c>
      <c r="F5038" s="62" t="s">
        <v>12011</v>
      </c>
    </row>
    <row r="5039" spans="1:6" ht="40.5" x14ac:dyDescent="0.25">
      <c r="A5039" s="62">
        <v>98076</v>
      </c>
      <c r="B5039" s="63" t="s">
        <v>17050</v>
      </c>
      <c r="C5039" s="62" t="s">
        <v>517</v>
      </c>
      <c r="D5039" s="62" t="s">
        <v>12010</v>
      </c>
      <c r="E5039" s="65">
        <v>13505.05</v>
      </c>
      <c r="F5039" s="62" t="s">
        <v>12011</v>
      </c>
    </row>
    <row r="5040" spans="1:6" ht="40.5" x14ac:dyDescent="0.25">
      <c r="A5040" s="62">
        <v>98077</v>
      </c>
      <c r="B5040" s="63" t="s">
        <v>17051</v>
      </c>
      <c r="C5040" s="62" t="s">
        <v>517</v>
      </c>
      <c r="D5040" s="62" t="s">
        <v>12010</v>
      </c>
      <c r="E5040" s="65">
        <v>15904.55</v>
      </c>
      <c r="F5040" s="62" t="s">
        <v>12011</v>
      </c>
    </row>
    <row r="5041" spans="1:6" ht="40.5" x14ac:dyDescent="0.25">
      <c r="A5041" s="62">
        <v>98078</v>
      </c>
      <c r="B5041" s="63" t="s">
        <v>17052</v>
      </c>
      <c r="C5041" s="62" t="s">
        <v>517</v>
      </c>
      <c r="D5041" s="62" t="s">
        <v>12010</v>
      </c>
      <c r="E5041" s="65">
        <v>4058.07</v>
      </c>
      <c r="F5041" s="62" t="s">
        <v>12011</v>
      </c>
    </row>
    <row r="5042" spans="1:6" ht="40.5" x14ac:dyDescent="0.25">
      <c r="A5042" s="62">
        <v>98079</v>
      </c>
      <c r="B5042" s="63" t="s">
        <v>17053</v>
      </c>
      <c r="C5042" s="62" t="s">
        <v>517</v>
      </c>
      <c r="D5042" s="62" t="s">
        <v>12010</v>
      </c>
      <c r="E5042" s="65">
        <v>7101.59</v>
      </c>
      <c r="F5042" s="62" t="s">
        <v>12011</v>
      </c>
    </row>
    <row r="5043" spans="1:6" ht="40.5" x14ac:dyDescent="0.25">
      <c r="A5043" s="62">
        <v>98080</v>
      </c>
      <c r="B5043" s="63" t="s">
        <v>17054</v>
      </c>
      <c r="C5043" s="62" t="s">
        <v>517</v>
      </c>
      <c r="D5043" s="62" t="s">
        <v>12010</v>
      </c>
      <c r="E5043" s="65">
        <v>9121.27</v>
      </c>
      <c r="F5043" s="62" t="s">
        <v>12011</v>
      </c>
    </row>
    <row r="5044" spans="1:6" ht="40.5" x14ac:dyDescent="0.25">
      <c r="A5044" s="62">
        <v>98081</v>
      </c>
      <c r="B5044" s="63" t="s">
        <v>17055</v>
      </c>
      <c r="C5044" s="62" t="s">
        <v>517</v>
      </c>
      <c r="D5044" s="62" t="s">
        <v>12010</v>
      </c>
      <c r="E5044" s="65">
        <v>13504.72</v>
      </c>
      <c r="F5044" s="62" t="s">
        <v>12011</v>
      </c>
    </row>
    <row r="5045" spans="1:6" ht="40.5" x14ac:dyDescent="0.25">
      <c r="A5045" s="62">
        <v>98082</v>
      </c>
      <c r="B5045" s="63" t="s">
        <v>17056</v>
      </c>
      <c r="C5045" s="62" t="s">
        <v>517</v>
      </c>
      <c r="D5045" s="62" t="s">
        <v>12010</v>
      </c>
      <c r="E5045" s="65">
        <v>3372.53</v>
      </c>
      <c r="F5045" s="62" t="s">
        <v>12011</v>
      </c>
    </row>
    <row r="5046" spans="1:6" ht="40.5" x14ac:dyDescent="0.25">
      <c r="A5046" s="62">
        <v>98083</v>
      </c>
      <c r="B5046" s="63" t="s">
        <v>17057</v>
      </c>
      <c r="C5046" s="62" t="s">
        <v>517</v>
      </c>
      <c r="D5046" s="62" t="s">
        <v>12010</v>
      </c>
      <c r="E5046" s="65">
        <v>4442.3</v>
      </c>
      <c r="F5046" s="62" t="s">
        <v>12011</v>
      </c>
    </row>
    <row r="5047" spans="1:6" ht="40.5" x14ac:dyDescent="0.25">
      <c r="A5047" s="62">
        <v>98084</v>
      </c>
      <c r="B5047" s="63" t="s">
        <v>17058</v>
      </c>
      <c r="C5047" s="62" t="s">
        <v>517</v>
      </c>
      <c r="D5047" s="62" t="s">
        <v>12010</v>
      </c>
      <c r="E5047" s="65">
        <v>6226.82</v>
      </c>
      <c r="F5047" s="62" t="s">
        <v>12011</v>
      </c>
    </row>
    <row r="5048" spans="1:6" ht="40.5" x14ac:dyDescent="0.25">
      <c r="A5048" s="62">
        <v>98085</v>
      </c>
      <c r="B5048" s="63" t="s">
        <v>17059</v>
      </c>
      <c r="C5048" s="62" t="s">
        <v>517</v>
      </c>
      <c r="D5048" s="62" t="s">
        <v>12010</v>
      </c>
      <c r="E5048" s="65">
        <v>8468.3700000000008</v>
      </c>
      <c r="F5048" s="62" t="s">
        <v>12011</v>
      </c>
    </row>
    <row r="5049" spans="1:6" ht="40.5" x14ac:dyDescent="0.25">
      <c r="A5049" s="62">
        <v>98086</v>
      </c>
      <c r="B5049" s="63" t="s">
        <v>17060</v>
      </c>
      <c r="C5049" s="62" t="s">
        <v>517</v>
      </c>
      <c r="D5049" s="62" t="s">
        <v>12010</v>
      </c>
      <c r="E5049" s="65">
        <v>9535.8700000000008</v>
      </c>
      <c r="F5049" s="62" t="s">
        <v>12011</v>
      </c>
    </row>
    <row r="5050" spans="1:6" ht="40.5" x14ac:dyDescent="0.25">
      <c r="A5050" s="62">
        <v>98087</v>
      </c>
      <c r="B5050" s="63" t="s">
        <v>17061</v>
      </c>
      <c r="C5050" s="62" t="s">
        <v>517</v>
      </c>
      <c r="D5050" s="62" t="s">
        <v>12010</v>
      </c>
      <c r="E5050" s="65">
        <v>10126.4</v>
      </c>
      <c r="F5050" s="62" t="s">
        <v>12011</v>
      </c>
    </row>
    <row r="5051" spans="1:6" ht="40.5" x14ac:dyDescent="0.25">
      <c r="A5051" s="62">
        <v>98088</v>
      </c>
      <c r="B5051" s="63" t="s">
        <v>17062</v>
      </c>
      <c r="C5051" s="62" t="s">
        <v>517</v>
      </c>
      <c r="D5051" s="62" t="s">
        <v>12010</v>
      </c>
      <c r="E5051" s="65">
        <v>2908.14</v>
      </c>
      <c r="F5051" s="62" t="s">
        <v>12011</v>
      </c>
    </row>
    <row r="5052" spans="1:6" ht="40.5" x14ac:dyDescent="0.25">
      <c r="A5052" s="62">
        <v>98089</v>
      </c>
      <c r="B5052" s="63" t="s">
        <v>17063</v>
      </c>
      <c r="C5052" s="62" t="s">
        <v>517</v>
      </c>
      <c r="D5052" s="62" t="s">
        <v>12010</v>
      </c>
      <c r="E5052" s="65">
        <v>4611.53</v>
      </c>
      <c r="F5052" s="62" t="s">
        <v>12011</v>
      </c>
    </row>
    <row r="5053" spans="1:6" ht="40.5" x14ac:dyDescent="0.25">
      <c r="A5053" s="62">
        <v>98090</v>
      </c>
      <c r="B5053" s="63" t="s">
        <v>17064</v>
      </c>
      <c r="C5053" s="62" t="s">
        <v>517</v>
      </c>
      <c r="D5053" s="62" t="s">
        <v>12010</v>
      </c>
      <c r="E5053" s="65">
        <v>7260.6</v>
      </c>
      <c r="F5053" s="62" t="s">
        <v>12011</v>
      </c>
    </row>
    <row r="5054" spans="1:6" ht="40.5" x14ac:dyDescent="0.25">
      <c r="A5054" s="62">
        <v>98091</v>
      </c>
      <c r="B5054" s="63" t="s">
        <v>17065</v>
      </c>
      <c r="C5054" s="62" t="s">
        <v>517</v>
      </c>
      <c r="D5054" s="62" t="s">
        <v>12010</v>
      </c>
      <c r="E5054" s="65">
        <v>9491.15</v>
      </c>
      <c r="F5054" s="62" t="s">
        <v>12011</v>
      </c>
    </row>
    <row r="5055" spans="1:6" ht="40.5" x14ac:dyDescent="0.25">
      <c r="A5055" s="62">
        <v>98092</v>
      </c>
      <c r="B5055" s="63" t="s">
        <v>17066</v>
      </c>
      <c r="C5055" s="62" t="s">
        <v>517</v>
      </c>
      <c r="D5055" s="62" t="s">
        <v>12010</v>
      </c>
      <c r="E5055" s="65">
        <v>11037</v>
      </c>
      <c r="F5055" s="62" t="s">
        <v>12011</v>
      </c>
    </row>
    <row r="5056" spans="1:6" ht="40.5" x14ac:dyDescent="0.25">
      <c r="A5056" s="62">
        <v>98093</v>
      </c>
      <c r="B5056" s="63" t="s">
        <v>17067</v>
      </c>
      <c r="C5056" s="62" t="s">
        <v>517</v>
      </c>
      <c r="D5056" s="62" t="s">
        <v>12010</v>
      </c>
      <c r="E5056" s="65">
        <v>13033.2</v>
      </c>
      <c r="F5056" s="62" t="s">
        <v>12011</v>
      </c>
    </row>
    <row r="5057" spans="1:6" ht="40.5" x14ac:dyDescent="0.25">
      <c r="A5057" s="62">
        <v>98094</v>
      </c>
      <c r="B5057" s="63" t="s">
        <v>17068</v>
      </c>
      <c r="C5057" s="62" t="s">
        <v>517</v>
      </c>
      <c r="D5057" s="62" t="s">
        <v>12010</v>
      </c>
      <c r="E5057" s="65">
        <v>2363.35</v>
      </c>
      <c r="F5057" s="62" t="s">
        <v>12011</v>
      </c>
    </row>
    <row r="5058" spans="1:6" ht="40.5" x14ac:dyDescent="0.25">
      <c r="A5058" s="62">
        <v>98099</v>
      </c>
      <c r="B5058" s="63" t="s">
        <v>17069</v>
      </c>
      <c r="C5058" s="62" t="s">
        <v>517</v>
      </c>
      <c r="D5058" s="62" t="s">
        <v>12010</v>
      </c>
      <c r="E5058" s="65">
        <v>4035.21</v>
      </c>
      <c r="F5058" s="62" t="s">
        <v>12011</v>
      </c>
    </row>
    <row r="5059" spans="1:6" ht="40.5" x14ac:dyDescent="0.25">
      <c r="A5059" s="62">
        <v>98100</v>
      </c>
      <c r="B5059" s="63" t="s">
        <v>17070</v>
      </c>
      <c r="C5059" s="62" t="s">
        <v>517</v>
      </c>
      <c r="D5059" s="62" t="s">
        <v>12010</v>
      </c>
      <c r="E5059" s="65">
        <v>5292.77</v>
      </c>
      <c r="F5059" s="62" t="s">
        <v>12011</v>
      </c>
    </row>
    <row r="5060" spans="1:6" ht="40.5" x14ac:dyDescent="0.25">
      <c r="A5060" s="62">
        <v>98101</v>
      </c>
      <c r="B5060" s="63" t="s">
        <v>17071</v>
      </c>
      <c r="C5060" s="62" t="s">
        <v>517</v>
      </c>
      <c r="D5060" s="62" t="s">
        <v>12010</v>
      </c>
      <c r="E5060" s="65">
        <v>7826.46</v>
      </c>
      <c r="F5060" s="62" t="s">
        <v>12011</v>
      </c>
    </row>
    <row r="5061" spans="1:6" ht="54" x14ac:dyDescent="0.25">
      <c r="A5061" s="62">
        <v>98109</v>
      </c>
      <c r="B5061" s="63" t="s">
        <v>17072</v>
      </c>
      <c r="C5061" s="62" t="s">
        <v>517</v>
      </c>
      <c r="D5061" s="62" t="s">
        <v>12010</v>
      </c>
      <c r="E5061" s="64">
        <v>726.57</v>
      </c>
      <c r="F5061" s="62" t="s">
        <v>12011</v>
      </c>
    </row>
    <row r="5062" spans="1:6" ht="27" x14ac:dyDescent="0.25">
      <c r="A5062" s="62">
        <v>98110</v>
      </c>
      <c r="B5062" s="63" t="s">
        <v>17073</v>
      </c>
      <c r="C5062" s="62" t="s">
        <v>517</v>
      </c>
      <c r="D5062" s="62" t="s">
        <v>12010</v>
      </c>
      <c r="E5062" s="64">
        <v>417.72</v>
      </c>
      <c r="F5062" s="62" t="s">
        <v>12011</v>
      </c>
    </row>
    <row r="5063" spans="1:6" ht="27" x14ac:dyDescent="0.25">
      <c r="A5063" s="62">
        <v>98111</v>
      </c>
      <c r="B5063" s="63" t="s">
        <v>17074</v>
      </c>
      <c r="C5063" s="62" t="s">
        <v>517</v>
      </c>
      <c r="D5063" s="62" t="s">
        <v>12010</v>
      </c>
      <c r="E5063" s="64">
        <v>55.19</v>
      </c>
      <c r="F5063" s="62" t="s">
        <v>12011</v>
      </c>
    </row>
    <row r="5064" spans="1:6" ht="27" x14ac:dyDescent="0.25">
      <c r="A5064" s="62">
        <v>98112</v>
      </c>
      <c r="B5064" s="63" t="s">
        <v>17075</v>
      </c>
      <c r="C5064" s="62" t="s">
        <v>517</v>
      </c>
      <c r="D5064" s="62" t="s">
        <v>12010</v>
      </c>
      <c r="E5064" s="64">
        <v>92.69</v>
      </c>
      <c r="F5064" s="62" t="s">
        <v>12011</v>
      </c>
    </row>
    <row r="5065" spans="1:6" ht="27" x14ac:dyDescent="0.25">
      <c r="A5065" s="62">
        <v>98114</v>
      </c>
      <c r="B5065" s="63" t="s">
        <v>17076</v>
      </c>
      <c r="C5065" s="62" t="s">
        <v>517</v>
      </c>
      <c r="D5065" s="62" t="s">
        <v>12010</v>
      </c>
      <c r="E5065" s="64">
        <v>612.04</v>
      </c>
      <c r="F5065" s="62" t="s">
        <v>12011</v>
      </c>
    </row>
    <row r="5066" spans="1:6" ht="27" x14ac:dyDescent="0.25">
      <c r="A5066" s="62">
        <v>98115</v>
      </c>
      <c r="B5066" s="63" t="s">
        <v>17077</v>
      </c>
      <c r="C5066" s="62" t="s">
        <v>517</v>
      </c>
      <c r="D5066" s="62" t="s">
        <v>12010</v>
      </c>
      <c r="E5066" s="64">
        <v>135.38999999999999</v>
      </c>
      <c r="F5066" s="62" t="s">
        <v>12011</v>
      </c>
    </row>
    <row r="5067" spans="1:6" ht="40.5" x14ac:dyDescent="0.25">
      <c r="A5067" s="62">
        <v>89957</v>
      </c>
      <c r="B5067" s="63" t="s">
        <v>17078</v>
      </c>
      <c r="C5067" s="62" t="s">
        <v>517</v>
      </c>
      <c r="D5067" s="62" t="s">
        <v>12010</v>
      </c>
      <c r="E5067" s="64">
        <v>157.41</v>
      </c>
      <c r="F5067" s="62" t="s">
        <v>12011</v>
      </c>
    </row>
    <row r="5068" spans="1:6" ht="40.5" x14ac:dyDescent="0.25">
      <c r="A5068" s="62">
        <v>89959</v>
      </c>
      <c r="B5068" s="63" t="s">
        <v>17079</v>
      </c>
      <c r="C5068" s="62" t="s">
        <v>517</v>
      </c>
      <c r="D5068" s="62" t="s">
        <v>12010</v>
      </c>
      <c r="E5068" s="64">
        <v>238.58</v>
      </c>
      <c r="F5068" s="62" t="s">
        <v>12011</v>
      </c>
    </row>
    <row r="5069" spans="1:6" ht="27" x14ac:dyDescent="0.25">
      <c r="A5069" s="62">
        <v>89349</v>
      </c>
      <c r="B5069" s="63" t="s">
        <v>17080</v>
      </c>
      <c r="C5069" s="62" t="s">
        <v>517</v>
      </c>
      <c r="D5069" s="62" t="s">
        <v>12010</v>
      </c>
      <c r="E5069" s="64">
        <v>24.9</v>
      </c>
      <c r="F5069" s="62" t="s">
        <v>12011</v>
      </c>
    </row>
    <row r="5070" spans="1:6" ht="27" x14ac:dyDescent="0.25">
      <c r="A5070" s="62">
        <v>89351</v>
      </c>
      <c r="B5070" s="63" t="s">
        <v>17081</v>
      </c>
      <c r="C5070" s="62" t="s">
        <v>517</v>
      </c>
      <c r="D5070" s="62" t="s">
        <v>12010</v>
      </c>
      <c r="E5070" s="64">
        <v>31.01</v>
      </c>
      <c r="F5070" s="62" t="s">
        <v>12011</v>
      </c>
    </row>
    <row r="5071" spans="1:6" ht="27" x14ac:dyDescent="0.25">
      <c r="A5071" s="62">
        <v>89352</v>
      </c>
      <c r="B5071" s="63" t="s">
        <v>17082</v>
      </c>
      <c r="C5071" s="62" t="s">
        <v>517</v>
      </c>
      <c r="D5071" s="62" t="s">
        <v>12010</v>
      </c>
      <c r="E5071" s="64">
        <v>33.56</v>
      </c>
      <c r="F5071" s="62" t="s">
        <v>12011</v>
      </c>
    </row>
    <row r="5072" spans="1:6" ht="27" x14ac:dyDescent="0.25">
      <c r="A5072" s="62">
        <v>89353</v>
      </c>
      <c r="B5072" s="63" t="s">
        <v>17083</v>
      </c>
      <c r="C5072" s="62" t="s">
        <v>517</v>
      </c>
      <c r="D5072" s="62" t="s">
        <v>12010</v>
      </c>
      <c r="E5072" s="64">
        <v>37.21</v>
      </c>
      <c r="F5072" s="62" t="s">
        <v>12011</v>
      </c>
    </row>
    <row r="5073" spans="1:6" ht="27" x14ac:dyDescent="0.25">
      <c r="A5073" s="62">
        <v>89354</v>
      </c>
      <c r="B5073" s="63" t="s">
        <v>17084</v>
      </c>
      <c r="C5073" s="62" t="s">
        <v>517</v>
      </c>
      <c r="D5073" s="62" t="s">
        <v>12010</v>
      </c>
      <c r="E5073" s="64">
        <v>469.58</v>
      </c>
      <c r="F5073" s="62" t="s">
        <v>12011</v>
      </c>
    </row>
    <row r="5074" spans="1:6" ht="40.5" x14ac:dyDescent="0.25">
      <c r="A5074" s="62">
        <v>89969</v>
      </c>
      <c r="B5074" s="63" t="s">
        <v>17085</v>
      </c>
      <c r="C5074" s="62" t="s">
        <v>517</v>
      </c>
      <c r="D5074" s="62" t="s">
        <v>12010</v>
      </c>
      <c r="E5074" s="64">
        <v>41.84</v>
      </c>
      <c r="F5074" s="62" t="s">
        <v>12011</v>
      </c>
    </row>
    <row r="5075" spans="1:6" ht="40.5" x14ac:dyDescent="0.25">
      <c r="A5075" s="62">
        <v>89970</v>
      </c>
      <c r="B5075" s="63" t="s">
        <v>17086</v>
      </c>
      <c r="C5075" s="62" t="s">
        <v>517</v>
      </c>
      <c r="D5075" s="62" t="s">
        <v>12010</v>
      </c>
      <c r="E5075" s="64">
        <v>47.05</v>
      </c>
      <c r="F5075" s="62" t="s">
        <v>12011</v>
      </c>
    </row>
    <row r="5076" spans="1:6" ht="40.5" x14ac:dyDescent="0.25">
      <c r="A5076" s="62">
        <v>89971</v>
      </c>
      <c r="B5076" s="63" t="s">
        <v>17087</v>
      </c>
      <c r="C5076" s="62" t="s">
        <v>517</v>
      </c>
      <c r="D5076" s="62" t="s">
        <v>12010</v>
      </c>
      <c r="E5076" s="64">
        <v>46.22</v>
      </c>
      <c r="F5076" s="62" t="s">
        <v>12011</v>
      </c>
    </row>
    <row r="5077" spans="1:6" ht="40.5" x14ac:dyDescent="0.25">
      <c r="A5077" s="62">
        <v>89972</v>
      </c>
      <c r="B5077" s="63" t="s">
        <v>17088</v>
      </c>
      <c r="C5077" s="62" t="s">
        <v>517</v>
      </c>
      <c r="D5077" s="62" t="s">
        <v>12010</v>
      </c>
      <c r="E5077" s="64">
        <v>52.21</v>
      </c>
      <c r="F5077" s="62" t="s">
        <v>12011</v>
      </c>
    </row>
    <row r="5078" spans="1:6" ht="40.5" x14ac:dyDescent="0.25">
      <c r="A5078" s="62">
        <v>89973</v>
      </c>
      <c r="B5078" s="63" t="s">
        <v>17089</v>
      </c>
      <c r="C5078" s="62" t="s">
        <v>517</v>
      </c>
      <c r="D5078" s="62" t="s">
        <v>12010</v>
      </c>
      <c r="E5078" s="64">
        <v>670.45</v>
      </c>
      <c r="F5078" s="62" t="s">
        <v>12011</v>
      </c>
    </row>
    <row r="5079" spans="1:6" ht="40.5" x14ac:dyDescent="0.25">
      <c r="A5079" s="62">
        <v>89974</v>
      </c>
      <c r="B5079" s="63" t="s">
        <v>17090</v>
      </c>
      <c r="C5079" s="62" t="s">
        <v>517</v>
      </c>
      <c r="D5079" s="62" t="s">
        <v>12010</v>
      </c>
      <c r="E5079" s="64">
        <v>277.44</v>
      </c>
      <c r="F5079" s="62" t="s">
        <v>12011</v>
      </c>
    </row>
    <row r="5080" spans="1:6" ht="40.5" x14ac:dyDescent="0.25">
      <c r="A5080" s="62">
        <v>89984</v>
      </c>
      <c r="B5080" s="63" t="s">
        <v>17091</v>
      </c>
      <c r="C5080" s="62" t="s">
        <v>517</v>
      </c>
      <c r="D5080" s="62" t="s">
        <v>12010</v>
      </c>
      <c r="E5080" s="64">
        <v>79.44</v>
      </c>
      <c r="F5080" s="62" t="s">
        <v>12011</v>
      </c>
    </row>
    <row r="5081" spans="1:6" ht="40.5" x14ac:dyDescent="0.25">
      <c r="A5081" s="62">
        <v>89985</v>
      </c>
      <c r="B5081" s="63" t="s">
        <v>17092</v>
      </c>
      <c r="C5081" s="62" t="s">
        <v>517</v>
      </c>
      <c r="D5081" s="62" t="s">
        <v>12010</v>
      </c>
      <c r="E5081" s="64">
        <v>83.82</v>
      </c>
      <c r="F5081" s="62" t="s">
        <v>12011</v>
      </c>
    </row>
    <row r="5082" spans="1:6" ht="40.5" x14ac:dyDescent="0.25">
      <c r="A5082" s="62">
        <v>89986</v>
      </c>
      <c r="B5082" s="63" t="s">
        <v>17093</v>
      </c>
      <c r="C5082" s="62" t="s">
        <v>517</v>
      </c>
      <c r="D5082" s="62" t="s">
        <v>12010</v>
      </c>
      <c r="E5082" s="64">
        <v>77.459999999999994</v>
      </c>
      <c r="F5082" s="62" t="s">
        <v>12011</v>
      </c>
    </row>
    <row r="5083" spans="1:6" ht="40.5" x14ac:dyDescent="0.25">
      <c r="A5083" s="62">
        <v>89987</v>
      </c>
      <c r="B5083" s="63" t="s">
        <v>17094</v>
      </c>
      <c r="C5083" s="62" t="s">
        <v>517</v>
      </c>
      <c r="D5083" s="62" t="s">
        <v>12010</v>
      </c>
      <c r="E5083" s="64">
        <v>88.17</v>
      </c>
      <c r="F5083" s="62" t="s">
        <v>12011</v>
      </c>
    </row>
    <row r="5084" spans="1:6" ht="27" x14ac:dyDescent="0.25">
      <c r="A5084" s="62">
        <v>90371</v>
      </c>
      <c r="B5084" s="63" t="s">
        <v>17095</v>
      </c>
      <c r="C5084" s="62" t="s">
        <v>517</v>
      </c>
      <c r="D5084" s="62" t="s">
        <v>12010</v>
      </c>
      <c r="E5084" s="64">
        <v>36.67</v>
      </c>
      <c r="F5084" s="62" t="s">
        <v>12011</v>
      </c>
    </row>
    <row r="5085" spans="1:6" ht="27" x14ac:dyDescent="0.25">
      <c r="A5085" s="62">
        <v>94489</v>
      </c>
      <c r="B5085" s="63" t="s">
        <v>17096</v>
      </c>
      <c r="C5085" s="62" t="s">
        <v>517</v>
      </c>
      <c r="D5085" s="62" t="s">
        <v>12010</v>
      </c>
      <c r="E5085" s="64">
        <v>36.78</v>
      </c>
      <c r="F5085" s="62" t="s">
        <v>12011</v>
      </c>
    </row>
    <row r="5086" spans="1:6" ht="27" x14ac:dyDescent="0.25">
      <c r="A5086" s="62">
        <v>94490</v>
      </c>
      <c r="B5086" s="63" t="s">
        <v>17097</v>
      </c>
      <c r="C5086" s="62" t="s">
        <v>517</v>
      </c>
      <c r="D5086" s="62" t="s">
        <v>12010</v>
      </c>
      <c r="E5086" s="64">
        <v>55.13</v>
      </c>
      <c r="F5086" s="62" t="s">
        <v>12011</v>
      </c>
    </row>
    <row r="5087" spans="1:6" ht="27" x14ac:dyDescent="0.25">
      <c r="A5087" s="62">
        <v>94491</v>
      </c>
      <c r="B5087" s="63" t="s">
        <v>17098</v>
      </c>
      <c r="C5087" s="62" t="s">
        <v>517</v>
      </c>
      <c r="D5087" s="62" t="s">
        <v>12010</v>
      </c>
      <c r="E5087" s="64">
        <v>74.8</v>
      </c>
      <c r="F5087" s="62" t="s">
        <v>12011</v>
      </c>
    </row>
    <row r="5088" spans="1:6" ht="27" x14ac:dyDescent="0.25">
      <c r="A5088" s="62">
        <v>94492</v>
      </c>
      <c r="B5088" s="63" t="s">
        <v>17099</v>
      </c>
      <c r="C5088" s="62" t="s">
        <v>517</v>
      </c>
      <c r="D5088" s="62" t="s">
        <v>12010</v>
      </c>
      <c r="E5088" s="64">
        <v>76.97</v>
      </c>
      <c r="F5088" s="62" t="s">
        <v>12011</v>
      </c>
    </row>
    <row r="5089" spans="1:6" ht="27" x14ac:dyDescent="0.25">
      <c r="A5089" s="62">
        <v>94493</v>
      </c>
      <c r="B5089" s="63" t="s">
        <v>17100</v>
      </c>
      <c r="C5089" s="62" t="s">
        <v>517</v>
      </c>
      <c r="D5089" s="62" t="s">
        <v>12010</v>
      </c>
      <c r="E5089" s="64">
        <v>140.72</v>
      </c>
      <c r="F5089" s="62" t="s">
        <v>12011</v>
      </c>
    </row>
    <row r="5090" spans="1:6" ht="27" x14ac:dyDescent="0.25">
      <c r="A5090" s="62">
        <v>94495</v>
      </c>
      <c r="B5090" s="63" t="s">
        <v>17101</v>
      </c>
      <c r="C5090" s="62" t="s">
        <v>517</v>
      </c>
      <c r="D5090" s="62" t="s">
        <v>12010</v>
      </c>
      <c r="E5090" s="64">
        <v>57.37</v>
      </c>
      <c r="F5090" s="62" t="s">
        <v>12011</v>
      </c>
    </row>
    <row r="5091" spans="1:6" ht="27" x14ac:dyDescent="0.25">
      <c r="A5091" s="62">
        <v>94496</v>
      </c>
      <c r="B5091" s="63" t="s">
        <v>17102</v>
      </c>
      <c r="C5091" s="62" t="s">
        <v>517</v>
      </c>
      <c r="D5091" s="62" t="s">
        <v>12010</v>
      </c>
      <c r="E5091" s="64">
        <v>78.180000000000007</v>
      </c>
      <c r="F5091" s="62" t="s">
        <v>12011</v>
      </c>
    </row>
    <row r="5092" spans="1:6" ht="27" x14ac:dyDescent="0.25">
      <c r="A5092" s="62">
        <v>94497</v>
      </c>
      <c r="B5092" s="63" t="s">
        <v>17103</v>
      </c>
      <c r="C5092" s="62" t="s">
        <v>517</v>
      </c>
      <c r="D5092" s="62" t="s">
        <v>12010</v>
      </c>
      <c r="E5092" s="64">
        <v>99.13</v>
      </c>
      <c r="F5092" s="62" t="s">
        <v>12011</v>
      </c>
    </row>
    <row r="5093" spans="1:6" ht="27" x14ac:dyDescent="0.25">
      <c r="A5093" s="62">
        <v>94498</v>
      </c>
      <c r="B5093" s="63" t="s">
        <v>17104</v>
      </c>
      <c r="C5093" s="62" t="s">
        <v>517</v>
      </c>
      <c r="D5093" s="62" t="s">
        <v>12010</v>
      </c>
      <c r="E5093" s="64">
        <v>136.62</v>
      </c>
      <c r="F5093" s="62" t="s">
        <v>12011</v>
      </c>
    </row>
    <row r="5094" spans="1:6" ht="27" x14ac:dyDescent="0.25">
      <c r="A5094" s="62">
        <v>94499</v>
      </c>
      <c r="B5094" s="63" t="s">
        <v>17105</v>
      </c>
      <c r="C5094" s="62" t="s">
        <v>517</v>
      </c>
      <c r="D5094" s="62" t="s">
        <v>12010</v>
      </c>
      <c r="E5094" s="64">
        <v>270.02</v>
      </c>
      <c r="F5094" s="62" t="s">
        <v>12011</v>
      </c>
    </row>
    <row r="5095" spans="1:6" ht="27" x14ac:dyDescent="0.25">
      <c r="A5095" s="62">
        <v>94500</v>
      </c>
      <c r="B5095" s="63" t="s">
        <v>17106</v>
      </c>
      <c r="C5095" s="62" t="s">
        <v>517</v>
      </c>
      <c r="D5095" s="62" t="s">
        <v>12010</v>
      </c>
      <c r="E5095" s="64">
        <v>327.91</v>
      </c>
      <c r="F5095" s="62" t="s">
        <v>12011</v>
      </c>
    </row>
    <row r="5096" spans="1:6" ht="27" x14ac:dyDescent="0.25">
      <c r="A5096" s="62">
        <v>94501</v>
      </c>
      <c r="B5096" s="63" t="s">
        <v>17107</v>
      </c>
      <c r="C5096" s="62" t="s">
        <v>517</v>
      </c>
      <c r="D5096" s="62" t="s">
        <v>12010</v>
      </c>
      <c r="E5096" s="64">
        <v>658.6</v>
      </c>
      <c r="F5096" s="62" t="s">
        <v>12011</v>
      </c>
    </row>
    <row r="5097" spans="1:6" ht="40.5" x14ac:dyDescent="0.25">
      <c r="A5097" s="62">
        <v>94792</v>
      </c>
      <c r="B5097" s="63" t="s">
        <v>17108</v>
      </c>
      <c r="C5097" s="62" t="s">
        <v>517</v>
      </c>
      <c r="D5097" s="62" t="s">
        <v>12010</v>
      </c>
      <c r="E5097" s="64">
        <v>107.33</v>
      </c>
      <c r="F5097" s="62" t="s">
        <v>12011</v>
      </c>
    </row>
    <row r="5098" spans="1:6" ht="40.5" x14ac:dyDescent="0.25">
      <c r="A5098" s="62">
        <v>94793</v>
      </c>
      <c r="B5098" s="63" t="s">
        <v>17109</v>
      </c>
      <c r="C5098" s="62" t="s">
        <v>517</v>
      </c>
      <c r="D5098" s="62" t="s">
        <v>12010</v>
      </c>
      <c r="E5098" s="64">
        <v>146.72</v>
      </c>
      <c r="F5098" s="62" t="s">
        <v>12011</v>
      </c>
    </row>
    <row r="5099" spans="1:6" ht="40.5" x14ac:dyDescent="0.25">
      <c r="A5099" s="62">
        <v>94794</v>
      </c>
      <c r="B5099" s="63" t="s">
        <v>17110</v>
      </c>
      <c r="C5099" s="62" t="s">
        <v>517</v>
      </c>
      <c r="D5099" s="62" t="s">
        <v>12010</v>
      </c>
      <c r="E5099" s="64">
        <v>155.94999999999999</v>
      </c>
      <c r="F5099" s="62" t="s">
        <v>12011</v>
      </c>
    </row>
    <row r="5100" spans="1:6" ht="27" x14ac:dyDescent="0.25">
      <c r="A5100" s="62">
        <v>94795</v>
      </c>
      <c r="B5100" s="63" t="s">
        <v>17111</v>
      </c>
      <c r="C5100" s="62" t="s">
        <v>517</v>
      </c>
      <c r="D5100" s="62" t="s">
        <v>12010</v>
      </c>
      <c r="E5100" s="64">
        <v>72.260000000000005</v>
      </c>
      <c r="F5100" s="62" t="s">
        <v>12011</v>
      </c>
    </row>
    <row r="5101" spans="1:6" ht="27" x14ac:dyDescent="0.25">
      <c r="A5101" s="62">
        <v>94796</v>
      </c>
      <c r="B5101" s="63" t="s">
        <v>17112</v>
      </c>
      <c r="C5101" s="62" t="s">
        <v>517</v>
      </c>
      <c r="D5101" s="62" t="s">
        <v>12010</v>
      </c>
      <c r="E5101" s="64">
        <v>81</v>
      </c>
      <c r="F5101" s="62" t="s">
        <v>12011</v>
      </c>
    </row>
    <row r="5102" spans="1:6" ht="27" x14ac:dyDescent="0.25">
      <c r="A5102" s="62">
        <v>94797</v>
      </c>
      <c r="B5102" s="63" t="s">
        <v>17113</v>
      </c>
      <c r="C5102" s="62" t="s">
        <v>517</v>
      </c>
      <c r="D5102" s="62" t="s">
        <v>12010</v>
      </c>
      <c r="E5102" s="64">
        <v>173.15</v>
      </c>
      <c r="F5102" s="62" t="s">
        <v>12011</v>
      </c>
    </row>
    <row r="5103" spans="1:6" ht="27" x14ac:dyDescent="0.25">
      <c r="A5103" s="62">
        <v>94798</v>
      </c>
      <c r="B5103" s="63" t="s">
        <v>17114</v>
      </c>
      <c r="C5103" s="62" t="s">
        <v>517</v>
      </c>
      <c r="D5103" s="62" t="s">
        <v>12010</v>
      </c>
      <c r="E5103" s="64">
        <v>290.25</v>
      </c>
      <c r="F5103" s="62" t="s">
        <v>12011</v>
      </c>
    </row>
    <row r="5104" spans="1:6" ht="27" x14ac:dyDescent="0.25">
      <c r="A5104" s="62">
        <v>94799</v>
      </c>
      <c r="B5104" s="63" t="s">
        <v>17115</v>
      </c>
      <c r="C5104" s="62" t="s">
        <v>517</v>
      </c>
      <c r="D5104" s="62" t="s">
        <v>12010</v>
      </c>
      <c r="E5104" s="64">
        <v>355.32</v>
      </c>
      <c r="F5104" s="62" t="s">
        <v>12011</v>
      </c>
    </row>
    <row r="5105" spans="1:6" ht="27" x14ac:dyDescent="0.25">
      <c r="A5105" s="62">
        <v>94800</v>
      </c>
      <c r="B5105" s="63" t="s">
        <v>17116</v>
      </c>
      <c r="C5105" s="62" t="s">
        <v>517</v>
      </c>
      <c r="D5105" s="62" t="s">
        <v>12010</v>
      </c>
      <c r="E5105" s="64">
        <v>456.08</v>
      </c>
      <c r="F5105" s="62" t="s">
        <v>12011</v>
      </c>
    </row>
    <row r="5106" spans="1:6" ht="27" x14ac:dyDescent="0.25">
      <c r="A5106" s="62">
        <v>95248</v>
      </c>
      <c r="B5106" s="63" t="s">
        <v>17117</v>
      </c>
      <c r="C5106" s="62" t="s">
        <v>517</v>
      </c>
      <c r="D5106" s="62" t="s">
        <v>12010</v>
      </c>
      <c r="E5106" s="64">
        <v>48.38</v>
      </c>
      <c r="F5106" s="62" t="s">
        <v>12011</v>
      </c>
    </row>
    <row r="5107" spans="1:6" ht="27" x14ac:dyDescent="0.25">
      <c r="A5107" s="62">
        <v>95249</v>
      </c>
      <c r="B5107" s="63" t="s">
        <v>17118</v>
      </c>
      <c r="C5107" s="62" t="s">
        <v>517</v>
      </c>
      <c r="D5107" s="62" t="s">
        <v>12010</v>
      </c>
      <c r="E5107" s="64">
        <v>57.28</v>
      </c>
      <c r="F5107" s="62" t="s">
        <v>12011</v>
      </c>
    </row>
    <row r="5108" spans="1:6" ht="27" x14ac:dyDescent="0.25">
      <c r="A5108" s="62">
        <v>95250</v>
      </c>
      <c r="B5108" s="63" t="s">
        <v>17119</v>
      </c>
      <c r="C5108" s="62" t="s">
        <v>517</v>
      </c>
      <c r="D5108" s="62" t="s">
        <v>12010</v>
      </c>
      <c r="E5108" s="64">
        <v>77.31</v>
      </c>
      <c r="F5108" s="62" t="s">
        <v>12011</v>
      </c>
    </row>
    <row r="5109" spans="1:6" ht="27" x14ac:dyDescent="0.25">
      <c r="A5109" s="62">
        <v>95251</v>
      </c>
      <c r="B5109" s="63" t="s">
        <v>17120</v>
      </c>
      <c r="C5109" s="62" t="s">
        <v>517</v>
      </c>
      <c r="D5109" s="62" t="s">
        <v>12010</v>
      </c>
      <c r="E5109" s="64">
        <v>114.21</v>
      </c>
      <c r="F5109" s="62" t="s">
        <v>12011</v>
      </c>
    </row>
    <row r="5110" spans="1:6" ht="27" x14ac:dyDescent="0.25">
      <c r="A5110" s="62">
        <v>95252</v>
      </c>
      <c r="B5110" s="63" t="s">
        <v>17121</v>
      </c>
      <c r="C5110" s="62" t="s">
        <v>517</v>
      </c>
      <c r="D5110" s="62" t="s">
        <v>12010</v>
      </c>
      <c r="E5110" s="64">
        <v>138.66</v>
      </c>
      <c r="F5110" s="62" t="s">
        <v>12011</v>
      </c>
    </row>
    <row r="5111" spans="1:6" ht="27" x14ac:dyDescent="0.25">
      <c r="A5111" s="62">
        <v>95253</v>
      </c>
      <c r="B5111" s="63" t="s">
        <v>17122</v>
      </c>
      <c r="C5111" s="62" t="s">
        <v>517</v>
      </c>
      <c r="D5111" s="62" t="s">
        <v>12010</v>
      </c>
      <c r="E5111" s="64">
        <v>210.28</v>
      </c>
      <c r="F5111" s="62" t="s">
        <v>12011</v>
      </c>
    </row>
    <row r="5112" spans="1:6" ht="27" x14ac:dyDescent="0.25">
      <c r="A5112" s="62">
        <v>99619</v>
      </c>
      <c r="B5112" s="63" t="s">
        <v>17123</v>
      </c>
      <c r="C5112" s="62" t="s">
        <v>517</v>
      </c>
      <c r="D5112" s="62" t="s">
        <v>12010</v>
      </c>
      <c r="E5112" s="64">
        <v>95.43</v>
      </c>
      <c r="F5112" s="62" t="s">
        <v>12011</v>
      </c>
    </row>
    <row r="5113" spans="1:6" ht="27" x14ac:dyDescent="0.25">
      <c r="A5113" s="62">
        <v>99620</v>
      </c>
      <c r="B5113" s="63" t="s">
        <v>17124</v>
      </c>
      <c r="C5113" s="62" t="s">
        <v>517</v>
      </c>
      <c r="D5113" s="62" t="s">
        <v>12010</v>
      </c>
      <c r="E5113" s="64">
        <v>129.63</v>
      </c>
      <c r="F5113" s="62" t="s">
        <v>12011</v>
      </c>
    </row>
    <row r="5114" spans="1:6" ht="27" x14ac:dyDescent="0.25">
      <c r="A5114" s="62">
        <v>99621</v>
      </c>
      <c r="B5114" s="63" t="s">
        <v>17125</v>
      </c>
      <c r="C5114" s="62" t="s">
        <v>517</v>
      </c>
      <c r="D5114" s="62" t="s">
        <v>12010</v>
      </c>
      <c r="E5114" s="64">
        <v>192.98</v>
      </c>
      <c r="F5114" s="62" t="s">
        <v>12011</v>
      </c>
    </row>
    <row r="5115" spans="1:6" ht="27" x14ac:dyDescent="0.25">
      <c r="A5115" s="62">
        <v>99622</v>
      </c>
      <c r="B5115" s="63" t="s">
        <v>17126</v>
      </c>
      <c r="C5115" s="62" t="s">
        <v>517</v>
      </c>
      <c r="D5115" s="62" t="s">
        <v>12010</v>
      </c>
      <c r="E5115" s="64">
        <v>217.66</v>
      </c>
      <c r="F5115" s="62" t="s">
        <v>12011</v>
      </c>
    </row>
    <row r="5116" spans="1:6" ht="27" x14ac:dyDescent="0.25">
      <c r="A5116" s="62">
        <v>99623</v>
      </c>
      <c r="B5116" s="63" t="s">
        <v>17127</v>
      </c>
      <c r="C5116" s="62" t="s">
        <v>517</v>
      </c>
      <c r="D5116" s="62" t="s">
        <v>12010</v>
      </c>
      <c r="E5116" s="64">
        <v>303.38</v>
      </c>
      <c r="F5116" s="62" t="s">
        <v>12011</v>
      </c>
    </row>
    <row r="5117" spans="1:6" ht="27" x14ac:dyDescent="0.25">
      <c r="A5117" s="62">
        <v>99624</v>
      </c>
      <c r="B5117" s="63" t="s">
        <v>17128</v>
      </c>
      <c r="C5117" s="62" t="s">
        <v>517</v>
      </c>
      <c r="D5117" s="62" t="s">
        <v>12010</v>
      </c>
      <c r="E5117" s="64">
        <v>432.15</v>
      </c>
      <c r="F5117" s="62" t="s">
        <v>12011</v>
      </c>
    </row>
    <row r="5118" spans="1:6" ht="27" x14ac:dyDescent="0.25">
      <c r="A5118" s="62">
        <v>99625</v>
      </c>
      <c r="B5118" s="63" t="s">
        <v>17129</v>
      </c>
      <c r="C5118" s="62" t="s">
        <v>517</v>
      </c>
      <c r="D5118" s="62" t="s">
        <v>12010</v>
      </c>
      <c r="E5118" s="64">
        <v>593.77</v>
      </c>
      <c r="F5118" s="62" t="s">
        <v>12011</v>
      </c>
    </row>
    <row r="5119" spans="1:6" ht="27" x14ac:dyDescent="0.25">
      <c r="A5119" s="62">
        <v>99626</v>
      </c>
      <c r="B5119" s="63" t="s">
        <v>17130</v>
      </c>
      <c r="C5119" s="62" t="s">
        <v>517</v>
      </c>
      <c r="D5119" s="62" t="s">
        <v>12010</v>
      </c>
      <c r="E5119" s="64">
        <v>912.42</v>
      </c>
      <c r="F5119" s="62" t="s">
        <v>12011</v>
      </c>
    </row>
    <row r="5120" spans="1:6" ht="27" x14ac:dyDescent="0.25">
      <c r="A5120" s="62">
        <v>99627</v>
      </c>
      <c r="B5120" s="63" t="s">
        <v>17131</v>
      </c>
      <c r="C5120" s="62" t="s">
        <v>517</v>
      </c>
      <c r="D5120" s="62" t="s">
        <v>12010</v>
      </c>
      <c r="E5120" s="64">
        <v>57.65</v>
      </c>
      <c r="F5120" s="62" t="s">
        <v>12011</v>
      </c>
    </row>
    <row r="5121" spans="1:6" ht="27" x14ac:dyDescent="0.25">
      <c r="A5121" s="62">
        <v>99628</v>
      </c>
      <c r="B5121" s="63" t="s">
        <v>17132</v>
      </c>
      <c r="C5121" s="62" t="s">
        <v>517</v>
      </c>
      <c r="D5121" s="62" t="s">
        <v>12010</v>
      </c>
      <c r="E5121" s="64">
        <v>63.29</v>
      </c>
      <c r="F5121" s="62" t="s">
        <v>12011</v>
      </c>
    </row>
    <row r="5122" spans="1:6" ht="27" x14ac:dyDescent="0.25">
      <c r="A5122" s="62">
        <v>99629</v>
      </c>
      <c r="B5122" s="63" t="s">
        <v>17133</v>
      </c>
      <c r="C5122" s="62" t="s">
        <v>517</v>
      </c>
      <c r="D5122" s="62" t="s">
        <v>12010</v>
      </c>
      <c r="E5122" s="64">
        <v>70.63</v>
      </c>
      <c r="F5122" s="62" t="s">
        <v>12011</v>
      </c>
    </row>
    <row r="5123" spans="1:6" ht="27" x14ac:dyDescent="0.25">
      <c r="A5123" s="62">
        <v>99630</v>
      </c>
      <c r="B5123" s="63" t="s">
        <v>17134</v>
      </c>
      <c r="C5123" s="62" t="s">
        <v>517</v>
      </c>
      <c r="D5123" s="62" t="s">
        <v>12010</v>
      </c>
      <c r="E5123" s="64">
        <v>104.87</v>
      </c>
      <c r="F5123" s="62" t="s">
        <v>12011</v>
      </c>
    </row>
    <row r="5124" spans="1:6" ht="27" x14ac:dyDescent="0.25">
      <c r="A5124" s="62">
        <v>99631</v>
      </c>
      <c r="B5124" s="63" t="s">
        <v>17135</v>
      </c>
      <c r="C5124" s="62" t="s">
        <v>517</v>
      </c>
      <c r="D5124" s="62" t="s">
        <v>12010</v>
      </c>
      <c r="E5124" s="64">
        <v>122.43</v>
      </c>
      <c r="F5124" s="62" t="s">
        <v>12011</v>
      </c>
    </row>
    <row r="5125" spans="1:6" ht="27" x14ac:dyDescent="0.25">
      <c r="A5125" s="62">
        <v>99632</v>
      </c>
      <c r="B5125" s="63" t="s">
        <v>17136</v>
      </c>
      <c r="C5125" s="62" t="s">
        <v>517</v>
      </c>
      <c r="D5125" s="62" t="s">
        <v>12010</v>
      </c>
      <c r="E5125" s="64">
        <v>176.04</v>
      </c>
      <c r="F5125" s="62" t="s">
        <v>12011</v>
      </c>
    </row>
    <row r="5126" spans="1:6" ht="27" x14ac:dyDescent="0.25">
      <c r="A5126" s="62">
        <v>99633</v>
      </c>
      <c r="B5126" s="63" t="s">
        <v>17137</v>
      </c>
      <c r="C5126" s="62" t="s">
        <v>517</v>
      </c>
      <c r="D5126" s="62" t="s">
        <v>12010</v>
      </c>
      <c r="E5126" s="64">
        <v>375.91</v>
      </c>
      <c r="F5126" s="62" t="s">
        <v>12011</v>
      </c>
    </row>
    <row r="5127" spans="1:6" ht="27" x14ac:dyDescent="0.25">
      <c r="A5127" s="62">
        <v>99634</v>
      </c>
      <c r="B5127" s="63" t="s">
        <v>17138</v>
      </c>
      <c r="C5127" s="62" t="s">
        <v>517</v>
      </c>
      <c r="D5127" s="62" t="s">
        <v>12010</v>
      </c>
      <c r="E5127" s="64">
        <v>638.29999999999995</v>
      </c>
      <c r="F5127" s="62" t="s">
        <v>12011</v>
      </c>
    </row>
    <row r="5128" spans="1:6" ht="27" x14ac:dyDescent="0.25">
      <c r="A5128" s="62">
        <v>99635</v>
      </c>
      <c r="B5128" s="63" t="s">
        <v>17139</v>
      </c>
      <c r="C5128" s="62" t="s">
        <v>517</v>
      </c>
      <c r="D5128" s="62" t="s">
        <v>12010</v>
      </c>
      <c r="E5128" s="64">
        <v>358.73</v>
      </c>
      <c r="F5128" s="62" t="s">
        <v>12011</v>
      </c>
    </row>
    <row r="5129" spans="1:6" ht="27" x14ac:dyDescent="0.25">
      <c r="A5129" s="62">
        <v>103008</v>
      </c>
      <c r="B5129" s="63" t="s">
        <v>17140</v>
      </c>
      <c r="C5129" s="62" t="s">
        <v>517</v>
      </c>
      <c r="D5129" s="62" t="s">
        <v>12010</v>
      </c>
      <c r="E5129" s="64">
        <v>77.75</v>
      </c>
      <c r="F5129" s="62" t="s">
        <v>12011</v>
      </c>
    </row>
    <row r="5130" spans="1:6" ht="27" x14ac:dyDescent="0.25">
      <c r="A5130" s="62">
        <v>103009</v>
      </c>
      <c r="B5130" s="63" t="s">
        <v>17141</v>
      </c>
      <c r="C5130" s="62" t="s">
        <v>517</v>
      </c>
      <c r="D5130" s="62" t="s">
        <v>12010</v>
      </c>
      <c r="E5130" s="64">
        <v>277.29000000000002</v>
      </c>
      <c r="F5130" s="62" t="s">
        <v>12011</v>
      </c>
    </row>
    <row r="5131" spans="1:6" ht="27" x14ac:dyDescent="0.25">
      <c r="A5131" s="62">
        <v>103010</v>
      </c>
      <c r="B5131" s="63" t="s">
        <v>17142</v>
      </c>
      <c r="C5131" s="62" t="s">
        <v>517</v>
      </c>
      <c r="D5131" s="62" t="s">
        <v>12010</v>
      </c>
      <c r="E5131" s="64">
        <v>58.96</v>
      </c>
      <c r="F5131" s="62" t="s">
        <v>12011</v>
      </c>
    </row>
    <row r="5132" spans="1:6" ht="27" x14ac:dyDescent="0.25">
      <c r="A5132" s="62">
        <v>103011</v>
      </c>
      <c r="B5132" s="63" t="s">
        <v>17143</v>
      </c>
      <c r="C5132" s="62" t="s">
        <v>517</v>
      </c>
      <c r="D5132" s="62" t="s">
        <v>12010</v>
      </c>
      <c r="E5132" s="64">
        <v>65.89</v>
      </c>
      <c r="F5132" s="62" t="s">
        <v>12011</v>
      </c>
    </row>
    <row r="5133" spans="1:6" ht="27" x14ac:dyDescent="0.25">
      <c r="A5133" s="62">
        <v>103012</v>
      </c>
      <c r="B5133" s="63" t="s">
        <v>17144</v>
      </c>
      <c r="C5133" s="62" t="s">
        <v>517</v>
      </c>
      <c r="D5133" s="62" t="s">
        <v>12010</v>
      </c>
      <c r="E5133" s="64">
        <v>103.72</v>
      </c>
      <c r="F5133" s="62" t="s">
        <v>12011</v>
      </c>
    </row>
    <row r="5134" spans="1:6" ht="27" x14ac:dyDescent="0.25">
      <c r="A5134" s="62">
        <v>103013</v>
      </c>
      <c r="B5134" s="63" t="s">
        <v>17145</v>
      </c>
      <c r="C5134" s="62" t="s">
        <v>517</v>
      </c>
      <c r="D5134" s="62" t="s">
        <v>12010</v>
      </c>
      <c r="E5134" s="64">
        <v>111.95</v>
      </c>
      <c r="F5134" s="62" t="s">
        <v>12011</v>
      </c>
    </row>
    <row r="5135" spans="1:6" ht="27" x14ac:dyDescent="0.25">
      <c r="A5135" s="62">
        <v>103014</v>
      </c>
      <c r="B5135" s="63" t="s">
        <v>17146</v>
      </c>
      <c r="C5135" s="62" t="s">
        <v>517</v>
      </c>
      <c r="D5135" s="62" t="s">
        <v>12010</v>
      </c>
      <c r="E5135" s="64">
        <v>168.01</v>
      </c>
      <c r="F5135" s="62" t="s">
        <v>12011</v>
      </c>
    </row>
    <row r="5136" spans="1:6" ht="27" x14ac:dyDescent="0.25">
      <c r="A5136" s="62">
        <v>103015</v>
      </c>
      <c r="B5136" s="63" t="s">
        <v>17147</v>
      </c>
      <c r="C5136" s="62" t="s">
        <v>517</v>
      </c>
      <c r="D5136" s="62" t="s">
        <v>12010</v>
      </c>
      <c r="E5136" s="64">
        <v>296.18</v>
      </c>
      <c r="F5136" s="62" t="s">
        <v>12011</v>
      </c>
    </row>
    <row r="5137" spans="1:6" ht="27" x14ac:dyDescent="0.25">
      <c r="A5137" s="62">
        <v>103016</v>
      </c>
      <c r="B5137" s="63" t="s">
        <v>17148</v>
      </c>
      <c r="C5137" s="62" t="s">
        <v>517</v>
      </c>
      <c r="D5137" s="62" t="s">
        <v>12010</v>
      </c>
      <c r="E5137" s="64">
        <v>404.59</v>
      </c>
      <c r="F5137" s="62" t="s">
        <v>12011</v>
      </c>
    </row>
    <row r="5138" spans="1:6" ht="27" x14ac:dyDescent="0.25">
      <c r="A5138" s="62">
        <v>103017</v>
      </c>
      <c r="B5138" s="63" t="s">
        <v>17149</v>
      </c>
      <c r="C5138" s="62" t="s">
        <v>517</v>
      </c>
      <c r="D5138" s="62" t="s">
        <v>12010</v>
      </c>
      <c r="E5138" s="64">
        <v>704.64</v>
      </c>
      <c r="F5138" s="62" t="s">
        <v>12011</v>
      </c>
    </row>
    <row r="5139" spans="1:6" ht="27" x14ac:dyDescent="0.25">
      <c r="A5139" s="62">
        <v>103018</v>
      </c>
      <c r="B5139" s="63" t="s">
        <v>17150</v>
      </c>
      <c r="C5139" s="62" t="s">
        <v>517</v>
      </c>
      <c r="D5139" s="62" t="s">
        <v>12010</v>
      </c>
      <c r="E5139" s="64">
        <v>293.39999999999998</v>
      </c>
      <c r="F5139" s="62" t="s">
        <v>12011</v>
      </c>
    </row>
    <row r="5140" spans="1:6" ht="40.5" x14ac:dyDescent="0.25">
      <c r="A5140" s="62">
        <v>103019</v>
      </c>
      <c r="B5140" s="63" t="s">
        <v>17151</v>
      </c>
      <c r="C5140" s="62" t="s">
        <v>517</v>
      </c>
      <c r="D5140" s="62" t="s">
        <v>12010</v>
      </c>
      <c r="E5140" s="64">
        <v>256.58</v>
      </c>
      <c r="F5140" s="62" t="s">
        <v>12011</v>
      </c>
    </row>
    <row r="5141" spans="1:6" ht="27" x14ac:dyDescent="0.25">
      <c r="A5141" s="62">
        <v>103029</v>
      </c>
      <c r="B5141" s="63" t="s">
        <v>17152</v>
      </c>
      <c r="C5141" s="62" t="s">
        <v>517</v>
      </c>
      <c r="D5141" s="62" t="s">
        <v>12010</v>
      </c>
      <c r="E5141" s="64">
        <v>42.39</v>
      </c>
      <c r="F5141" s="62" t="s">
        <v>12011</v>
      </c>
    </row>
    <row r="5142" spans="1:6" ht="27" x14ac:dyDescent="0.25">
      <c r="A5142" s="62">
        <v>103036</v>
      </c>
      <c r="B5142" s="63" t="s">
        <v>17153</v>
      </c>
      <c r="C5142" s="62" t="s">
        <v>517</v>
      </c>
      <c r="D5142" s="62" t="s">
        <v>12010</v>
      </c>
      <c r="E5142" s="64">
        <v>29.54</v>
      </c>
      <c r="F5142" s="62" t="s">
        <v>12011</v>
      </c>
    </row>
    <row r="5143" spans="1:6" ht="27" x14ac:dyDescent="0.25">
      <c r="A5143" s="62">
        <v>103037</v>
      </c>
      <c r="B5143" s="63" t="s">
        <v>17154</v>
      </c>
      <c r="C5143" s="62" t="s">
        <v>517</v>
      </c>
      <c r="D5143" s="62" t="s">
        <v>12010</v>
      </c>
      <c r="E5143" s="64">
        <v>58.15</v>
      </c>
      <c r="F5143" s="62" t="s">
        <v>12011</v>
      </c>
    </row>
    <row r="5144" spans="1:6" ht="27" x14ac:dyDescent="0.25">
      <c r="A5144" s="62">
        <v>103038</v>
      </c>
      <c r="B5144" s="63" t="s">
        <v>17155</v>
      </c>
      <c r="C5144" s="62" t="s">
        <v>517</v>
      </c>
      <c r="D5144" s="62" t="s">
        <v>12010</v>
      </c>
      <c r="E5144" s="64">
        <v>77.849999999999994</v>
      </c>
      <c r="F5144" s="62" t="s">
        <v>12011</v>
      </c>
    </row>
    <row r="5145" spans="1:6" ht="27" x14ac:dyDescent="0.25">
      <c r="A5145" s="62">
        <v>103039</v>
      </c>
      <c r="B5145" s="63" t="s">
        <v>17156</v>
      </c>
      <c r="C5145" s="62" t="s">
        <v>517</v>
      </c>
      <c r="D5145" s="62" t="s">
        <v>12010</v>
      </c>
      <c r="E5145" s="64">
        <v>84.46</v>
      </c>
      <c r="F5145" s="62" t="s">
        <v>12011</v>
      </c>
    </row>
    <row r="5146" spans="1:6" ht="27" x14ac:dyDescent="0.25">
      <c r="A5146" s="62">
        <v>103040</v>
      </c>
      <c r="B5146" s="63" t="s">
        <v>17157</v>
      </c>
      <c r="C5146" s="62" t="s">
        <v>517</v>
      </c>
      <c r="D5146" s="62" t="s">
        <v>12010</v>
      </c>
      <c r="E5146" s="64">
        <v>125.88</v>
      </c>
      <c r="F5146" s="62" t="s">
        <v>12011</v>
      </c>
    </row>
    <row r="5147" spans="1:6" ht="27" x14ac:dyDescent="0.25">
      <c r="A5147" s="62">
        <v>103041</v>
      </c>
      <c r="B5147" s="63" t="s">
        <v>17158</v>
      </c>
      <c r="C5147" s="62" t="s">
        <v>517</v>
      </c>
      <c r="D5147" s="62" t="s">
        <v>12010</v>
      </c>
      <c r="E5147" s="64">
        <v>24.54</v>
      </c>
      <c r="F5147" s="62" t="s">
        <v>12011</v>
      </c>
    </row>
    <row r="5148" spans="1:6" ht="27" x14ac:dyDescent="0.25">
      <c r="A5148" s="62">
        <v>103042</v>
      </c>
      <c r="B5148" s="63" t="s">
        <v>17159</v>
      </c>
      <c r="C5148" s="62" t="s">
        <v>517</v>
      </c>
      <c r="D5148" s="62" t="s">
        <v>12010</v>
      </c>
      <c r="E5148" s="64">
        <v>30.19</v>
      </c>
      <c r="F5148" s="62" t="s">
        <v>12011</v>
      </c>
    </row>
    <row r="5149" spans="1:6" ht="27" x14ac:dyDescent="0.25">
      <c r="A5149" s="62">
        <v>103043</v>
      </c>
      <c r="B5149" s="63" t="s">
        <v>17160</v>
      </c>
      <c r="C5149" s="62" t="s">
        <v>517</v>
      </c>
      <c r="D5149" s="62" t="s">
        <v>12010</v>
      </c>
      <c r="E5149" s="64">
        <v>28.42</v>
      </c>
      <c r="F5149" s="62" t="s">
        <v>12011</v>
      </c>
    </row>
    <row r="5150" spans="1:6" ht="27" x14ac:dyDescent="0.25">
      <c r="A5150" s="62">
        <v>103044</v>
      </c>
      <c r="B5150" s="63" t="s">
        <v>17161</v>
      </c>
      <c r="C5150" s="62" t="s">
        <v>517</v>
      </c>
      <c r="D5150" s="62" t="s">
        <v>12010</v>
      </c>
      <c r="E5150" s="64">
        <v>38.26</v>
      </c>
      <c r="F5150" s="62" t="s">
        <v>12011</v>
      </c>
    </row>
    <row r="5151" spans="1:6" ht="27" x14ac:dyDescent="0.25">
      <c r="A5151" s="62">
        <v>103045</v>
      </c>
      <c r="B5151" s="63" t="s">
        <v>17162</v>
      </c>
      <c r="C5151" s="62" t="s">
        <v>517</v>
      </c>
      <c r="D5151" s="62" t="s">
        <v>12010</v>
      </c>
      <c r="E5151" s="64">
        <v>11.8</v>
      </c>
      <c r="F5151" s="62" t="s">
        <v>12011</v>
      </c>
    </row>
    <row r="5152" spans="1:6" ht="27" x14ac:dyDescent="0.25">
      <c r="A5152" s="62">
        <v>103046</v>
      </c>
      <c r="B5152" s="63" t="s">
        <v>17163</v>
      </c>
      <c r="C5152" s="62" t="s">
        <v>517</v>
      </c>
      <c r="D5152" s="62" t="s">
        <v>12010</v>
      </c>
      <c r="E5152" s="64">
        <v>28.56</v>
      </c>
      <c r="F5152" s="62" t="s">
        <v>12011</v>
      </c>
    </row>
    <row r="5153" spans="1:6" ht="27" x14ac:dyDescent="0.25">
      <c r="A5153" s="62">
        <v>103047</v>
      </c>
      <c r="B5153" s="63" t="s">
        <v>17164</v>
      </c>
      <c r="C5153" s="62" t="s">
        <v>517</v>
      </c>
      <c r="D5153" s="62" t="s">
        <v>12010</v>
      </c>
      <c r="E5153" s="64">
        <v>29.79</v>
      </c>
      <c r="F5153" s="62" t="s">
        <v>12011</v>
      </c>
    </row>
    <row r="5154" spans="1:6" ht="27" x14ac:dyDescent="0.25">
      <c r="A5154" s="62">
        <v>103048</v>
      </c>
      <c r="B5154" s="63" t="s">
        <v>17165</v>
      </c>
      <c r="C5154" s="62" t="s">
        <v>517</v>
      </c>
      <c r="D5154" s="62" t="s">
        <v>12010</v>
      </c>
      <c r="E5154" s="64">
        <v>22.09</v>
      </c>
      <c r="F5154" s="62" t="s">
        <v>12011</v>
      </c>
    </row>
    <row r="5155" spans="1:6" ht="27" x14ac:dyDescent="0.25">
      <c r="A5155" s="62">
        <v>103049</v>
      </c>
      <c r="B5155" s="63" t="s">
        <v>17166</v>
      </c>
      <c r="C5155" s="62" t="s">
        <v>517</v>
      </c>
      <c r="D5155" s="62" t="s">
        <v>12010</v>
      </c>
      <c r="E5155" s="64">
        <v>23.96</v>
      </c>
      <c r="F5155" s="62" t="s">
        <v>12011</v>
      </c>
    </row>
    <row r="5156" spans="1:6" ht="27" x14ac:dyDescent="0.25">
      <c r="A5156" s="62">
        <v>103050</v>
      </c>
      <c r="B5156" s="63" t="s">
        <v>17167</v>
      </c>
      <c r="C5156" s="62" t="s">
        <v>517</v>
      </c>
      <c r="D5156" s="62" t="s">
        <v>12010</v>
      </c>
      <c r="E5156" s="64">
        <v>26.89</v>
      </c>
      <c r="F5156" s="62" t="s">
        <v>12011</v>
      </c>
    </row>
    <row r="5157" spans="1:6" ht="27" x14ac:dyDescent="0.25">
      <c r="A5157" s="62">
        <v>103051</v>
      </c>
      <c r="B5157" s="63" t="s">
        <v>17168</v>
      </c>
      <c r="C5157" s="62" t="s">
        <v>517</v>
      </c>
      <c r="D5157" s="62" t="s">
        <v>12010</v>
      </c>
      <c r="E5157" s="64">
        <v>32.79</v>
      </c>
      <c r="F5157" s="62" t="s">
        <v>12011</v>
      </c>
    </row>
    <row r="5158" spans="1:6" ht="27" x14ac:dyDescent="0.25">
      <c r="A5158" s="62">
        <v>103052</v>
      </c>
      <c r="B5158" s="63" t="s">
        <v>17169</v>
      </c>
      <c r="C5158" s="62" t="s">
        <v>517</v>
      </c>
      <c r="D5158" s="62" t="s">
        <v>12010</v>
      </c>
      <c r="E5158" s="64">
        <v>44.91</v>
      </c>
      <c r="F5158" s="62" t="s">
        <v>12011</v>
      </c>
    </row>
    <row r="5159" spans="1:6" ht="40.5" x14ac:dyDescent="0.25">
      <c r="A5159" s="62">
        <v>95634</v>
      </c>
      <c r="B5159" s="63" t="s">
        <v>17170</v>
      </c>
      <c r="C5159" s="62" t="s">
        <v>517</v>
      </c>
      <c r="D5159" s="62" t="s">
        <v>12010</v>
      </c>
      <c r="E5159" s="64">
        <v>194.22</v>
      </c>
      <c r="F5159" s="62" t="s">
        <v>12011</v>
      </c>
    </row>
    <row r="5160" spans="1:6" ht="40.5" x14ac:dyDescent="0.25">
      <c r="A5160" s="62">
        <v>95635</v>
      </c>
      <c r="B5160" s="63" t="s">
        <v>17171</v>
      </c>
      <c r="C5160" s="62" t="s">
        <v>517</v>
      </c>
      <c r="D5160" s="62" t="s">
        <v>12010</v>
      </c>
      <c r="E5160" s="64">
        <v>208.54</v>
      </c>
      <c r="F5160" s="62" t="s">
        <v>12011</v>
      </c>
    </row>
    <row r="5161" spans="1:6" ht="40.5" x14ac:dyDescent="0.25">
      <c r="A5161" s="62">
        <v>95636</v>
      </c>
      <c r="B5161" s="63" t="s">
        <v>17172</v>
      </c>
      <c r="C5161" s="62" t="s">
        <v>517</v>
      </c>
      <c r="D5161" s="62" t="s">
        <v>12010</v>
      </c>
      <c r="E5161" s="64">
        <v>397.41</v>
      </c>
      <c r="F5161" s="62" t="s">
        <v>12011</v>
      </c>
    </row>
    <row r="5162" spans="1:6" ht="40.5" x14ac:dyDescent="0.25">
      <c r="A5162" s="62">
        <v>95637</v>
      </c>
      <c r="B5162" s="63" t="s">
        <v>17173</v>
      </c>
      <c r="C5162" s="62" t="s">
        <v>517</v>
      </c>
      <c r="D5162" s="62" t="s">
        <v>12010</v>
      </c>
      <c r="E5162" s="64">
        <v>617.20000000000005</v>
      </c>
      <c r="F5162" s="62" t="s">
        <v>12011</v>
      </c>
    </row>
    <row r="5163" spans="1:6" ht="40.5" x14ac:dyDescent="0.25">
      <c r="A5163" s="62">
        <v>95638</v>
      </c>
      <c r="B5163" s="63" t="s">
        <v>17174</v>
      </c>
      <c r="C5163" s="62" t="s">
        <v>517</v>
      </c>
      <c r="D5163" s="62" t="s">
        <v>12010</v>
      </c>
      <c r="E5163" s="64">
        <v>749.88</v>
      </c>
      <c r="F5163" s="62" t="s">
        <v>12011</v>
      </c>
    </row>
    <row r="5164" spans="1:6" ht="40.5" x14ac:dyDescent="0.25">
      <c r="A5164" s="62">
        <v>95639</v>
      </c>
      <c r="B5164" s="63" t="s">
        <v>17175</v>
      </c>
      <c r="C5164" s="62" t="s">
        <v>517</v>
      </c>
      <c r="D5164" s="62" t="s">
        <v>12010</v>
      </c>
      <c r="E5164" s="64">
        <v>961.71</v>
      </c>
      <c r="F5164" s="62" t="s">
        <v>12011</v>
      </c>
    </row>
    <row r="5165" spans="1:6" ht="40.5" x14ac:dyDescent="0.25">
      <c r="A5165" s="62">
        <v>95641</v>
      </c>
      <c r="B5165" s="63" t="s">
        <v>17176</v>
      </c>
      <c r="C5165" s="62" t="s">
        <v>517</v>
      </c>
      <c r="D5165" s="62" t="s">
        <v>12010</v>
      </c>
      <c r="E5165" s="64">
        <v>327.24</v>
      </c>
      <c r="F5165" s="62" t="s">
        <v>12011</v>
      </c>
    </row>
    <row r="5166" spans="1:6" ht="40.5" x14ac:dyDescent="0.25">
      <c r="A5166" s="62">
        <v>95642</v>
      </c>
      <c r="B5166" s="63" t="s">
        <v>17177</v>
      </c>
      <c r="C5166" s="62" t="s">
        <v>517</v>
      </c>
      <c r="D5166" s="62" t="s">
        <v>12010</v>
      </c>
      <c r="E5166" s="64">
        <v>483.36</v>
      </c>
      <c r="F5166" s="62" t="s">
        <v>12011</v>
      </c>
    </row>
    <row r="5167" spans="1:6" ht="40.5" x14ac:dyDescent="0.25">
      <c r="A5167" s="62">
        <v>95643</v>
      </c>
      <c r="B5167" s="63" t="s">
        <v>17178</v>
      </c>
      <c r="C5167" s="62" t="s">
        <v>517</v>
      </c>
      <c r="D5167" s="62" t="s">
        <v>12010</v>
      </c>
      <c r="E5167" s="64">
        <v>631.95000000000005</v>
      </c>
      <c r="F5167" s="62" t="s">
        <v>12011</v>
      </c>
    </row>
    <row r="5168" spans="1:6" ht="40.5" x14ac:dyDescent="0.25">
      <c r="A5168" s="62">
        <v>95644</v>
      </c>
      <c r="B5168" s="63" t="s">
        <v>17179</v>
      </c>
      <c r="C5168" s="62" t="s">
        <v>517</v>
      </c>
      <c r="D5168" s="62" t="s">
        <v>12010</v>
      </c>
      <c r="E5168" s="64">
        <v>240.81</v>
      </c>
      <c r="F5168" s="62" t="s">
        <v>12011</v>
      </c>
    </row>
    <row r="5169" spans="1:6" ht="40.5" x14ac:dyDescent="0.25">
      <c r="A5169" s="62">
        <v>95645</v>
      </c>
      <c r="B5169" s="63" t="s">
        <v>17180</v>
      </c>
      <c r="C5169" s="62" t="s">
        <v>517</v>
      </c>
      <c r="D5169" s="62" t="s">
        <v>12010</v>
      </c>
      <c r="E5169" s="64">
        <v>439.25</v>
      </c>
      <c r="F5169" s="62" t="s">
        <v>12011</v>
      </c>
    </row>
    <row r="5170" spans="1:6" ht="40.5" x14ac:dyDescent="0.25">
      <c r="A5170" s="62">
        <v>95646</v>
      </c>
      <c r="B5170" s="63" t="s">
        <v>17181</v>
      </c>
      <c r="C5170" s="62" t="s">
        <v>517</v>
      </c>
      <c r="D5170" s="62" t="s">
        <v>12010</v>
      </c>
      <c r="E5170" s="64">
        <v>654.53</v>
      </c>
      <c r="F5170" s="62" t="s">
        <v>12011</v>
      </c>
    </row>
    <row r="5171" spans="1:6" ht="40.5" x14ac:dyDescent="0.25">
      <c r="A5171" s="62">
        <v>95647</v>
      </c>
      <c r="B5171" s="63" t="s">
        <v>17182</v>
      </c>
      <c r="C5171" s="62" t="s">
        <v>517</v>
      </c>
      <c r="D5171" s="62" t="s">
        <v>12010</v>
      </c>
      <c r="E5171" s="64">
        <v>857.64</v>
      </c>
      <c r="F5171" s="62" t="s">
        <v>12011</v>
      </c>
    </row>
    <row r="5172" spans="1:6" ht="27" x14ac:dyDescent="0.25">
      <c r="A5172" s="62">
        <v>95673</v>
      </c>
      <c r="B5172" s="63" t="s">
        <v>17183</v>
      </c>
      <c r="C5172" s="62" t="s">
        <v>517</v>
      </c>
      <c r="D5172" s="62" t="s">
        <v>12010</v>
      </c>
      <c r="E5172" s="64">
        <v>142.05000000000001</v>
      </c>
      <c r="F5172" s="62" t="s">
        <v>12011</v>
      </c>
    </row>
    <row r="5173" spans="1:6" ht="27" x14ac:dyDescent="0.25">
      <c r="A5173" s="62">
        <v>95674</v>
      </c>
      <c r="B5173" s="63" t="s">
        <v>17184</v>
      </c>
      <c r="C5173" s="62" t="s">
        <v>517</v>
      </c>
      <c r="D5173" s="62" t="s">
        <v>12010</v>
      </c>
      <c r="E5173" s="64">
        <v>150.72</v>
      </c>
      <c r="F5173" s="62" t="s">
        <v>12011</v>
      </c>
    </row>
    <row r="5174" spans="1:6" ht="27" x14ac:dyDescent="0.25">
      <c r="A5174" s="62">
        <v>95675</v>
      </c>
      <c r="B5174" s="63" t="s">
        <v>17185</v>
      </c>
      <c r="C5174" s="62" t="s">
        <v>517</v>
      </c>
      <c r="D5174" s="62" t="s">
        <v>12010</v>
      </c>
      <c r="E5174" s="64">
        <v>184</v>
      </c>
      <c r="F5174" s="62" t="s">
        <v>12011</v>
      </c>
    </row>
    <row r="5175" spans="1:6" ht="27" x14ac:dyDescent="0.25">
      <c r="A5175" s="62">
        <v>95676</v>
      </c>
      <c r="B5175" s="63" t="s">
        <v>17186</v>
      </c>
      <c r="C5175" s="62" t="s">
        <v>517</v>
      </c>
      <c r="D5175" s="62" t="s">
        <v>12010</v>
      </c>
      <c r="E5175" s="64">
        <v>111.36</v>
      </c>
      <c r="F5175" s="62" t="s">
        <v>12011</v>
      </c>
    </row>
    <row r="5176" spans="1:6" ht="40.5" x14ac:dyDescent="0.25">
      <c r="A5176" s="62">
        <v>97741</v>
      </c>
      <c r="B5176" s="63" t="s">
        <v>17187</v>
      </c>
      <c r="C5176" s="62" t="s">
        <v>517</v>
      </c>
      <c r="D5176" s="62" t="s">
        <v>12010</v>
      </c>
      <c r="E5176" s="64">
        <v>184.15</v>
      </c>
      <c r="F5176" s="62" t="s">
        <v>12011</v>
      </c>
    </row>
    <row r="5177" spans="1:6" ht="27" x14ac:dyDescent="0.25">
      <c r="A5177" s="62">
        <v>90436</v>
      </c>
      <c r="B5177" s="63" t="s">
        <v>17188</v>
      </c>
      <c r="C5177" s="62" t="s">
        <v>517</v>
      </c>
      <c r="D5177" s="62" t="s">
        <v>12010</v>
      </c>
      <c r="E5177" s="64">
        <v>15.83</v>
      </c>
      <c r="F5177" s="62" t="s">
        <v>12011</v>
      </c>
    </row>
    <row r="5178" spans="1:6" ht="27" x14ac:dyDescent="0.25">
      <c r="A5178" s="62">
        <v>90437</v>
      </c>
      <c r="B5178" s="63" t="s">
        <v>17189</v>
      </c>
      <c r="C5178" s="62" t="s">
        <v>517</v>
      </c>
      <c r="D5178" s="62" t="s">
        <v>12010</v>
      </c>
      <c r="E5178" s="64">
        <v>38.47</v>
      </c>
      <c r="F5178" s="62" t="s">
        <v>12011</v>
      </c>
    </row>
    <row r="5179" spans="1:6" ht="27" x14ac:dyDescent="0.25">
      <c r="A5179" s="62">
        <v>90438</v>
      </c>
      <c r="B5179" s="63" t="s">
        <v>17190</v>
      </c>
      <c r="C5179" s="62" t="s">
        <v>517</v>
      </c>
      <c r="D5179" s="62" t="s">
        <v>12010</v>
      </c>
      <c r="E5179" s="64">
        <v>55.14</v>
      </c>
      <c r="F5179" s="62" t="s">
        <v>12011</v>
      </c>
    </row>
    <row r="5180" spans="1:6" ht="27" x14ac:dyDescent="0.25">
      <c r="A5180" s="62">
        <v>90439</v>
      </c>
      <c r="B5180" s="63" t="s">
        <v>17191</v>
      </c>
      <c r="C5180" s="62" t="s">
        <v>517</v>
      </c>
      <c r="D5180" s="62" t="s">
        <v>12010</v>
      </c>
      <c r="E5180" s="64">
        <v>67.64</v>
      </c>
      <c r="F5180" s="62" t="s">
        <v>12011</v>
      </c>
    </row>
    <row r="5181" spans="1:6" ht="27" x14ac:dyDescent="0.25">
      <c r="A5181" s="62">
        <v>90440</v>
      </c>
      <c r="B5181" s="63" t="s">
        <v>17192</v>
      </c>
      <c r="C5181" s="62" t="s">
        <v>517</v>
      </c>
      <c r="D5181" s="62" t="s">
        <v>12010</v>
      </c>
      <c r="E5181" s="64">
        <v>108.34</v>
      </c>
      <c r="F5181" s="62" t="s">
        <v>12011</v>
      </c>
    </row>
    <row r="5182" spans="1:6" ht="27" x14ac:dyDescent="0.25">
      <c r="A5182" s="62">
        <v>90441</v>
      </c>
      <c r="B5182" s="63" t="s">
        <v>17193</v>
      </c>
      <c r="C5182" s="62" t="s">
        <v>517</v>
      </c>
      <c r="D5182" s="62" t="s">
        <v>12010</v>
      </c>
      <c r="E5182" s="64">
        <v>138.38</v>
      </c>
      <c r="F5182" s="62" t="s">
        <v>12011</v>
      </c>
    </row>
    <row r="5183" spans="1:6" ht="27" x14ac:dyDescent="0.25">
      <c r="A5183" s="62">
        <v>90443</v>
      </c>
      <c r="B5183" s="63" t="s">
        <v>17194</v>
      </c>
      <c r="C5183" s="62" t="s">
        <v>74</v>
      </c>
      <c r="D5183" s="62" t="s">
        <v>12010</v>
      </c>
      <c r="E5183" s="64">
        <v>14.39</v>
      </c>
      <c r="F5183" s="62" t="s">
        <v>12011</v>
      </c>
    </row>
    <row r="5184" spans="1:6" ht="27" x14ac:dyDescent="0.25">
      <c r="A5184" s="62">
        <v>90444</v>
      </c>
      <c r="B5184" s="63" t="s">
        <v>17195</v>
      </c>
      <c r="C5184" s="62" t="s">
        <v>74</v>
      </c>
      <c r="D5184" s="62" t="s">
        <v>12010</v>
      </c>
      <c r="E5184" s="64">
        <v>29.02</v>
      </c>
      <c r="F5184" s="62" t="s">
        <v>12011</v>
      </c>
    </row>
    <row r="5185" spans="1:6" ht="27" x14ac:dyDescent="0.25">
      <c r="A5185" s="62">
        <v>90445</v>
      </c>
      <c r="B5185" s="63" t="s">
        <v>17196</v>
      </c>
      <c r="C5185" s="62" t="s">
        <v>74</v>
      </c>
      <c r="D5185" s="62" t="s">
        <v>12010</v>
      </c>
      <c r="E5185" s="64">
        <v>30.99</v>
      </c>
      <c r="F5185" s="62" t="s">
        <v>12011</v>
      </c>
    </row>
    <row r="5186" spans="1:6" ht="27" x14ac:dyDescent="0.25">
      <c r="A5186" s="62">
        <v>90446</v>
      </c>
      <c r="B5186" s="63" t="s">
        <v>17197</v>
      </c>
      <c r="C5186" s="62" t="s">
        <v>74</v>
      </c>
      <c r="D5186" s="62" t="s">
        <v>12010</v>
      </c>
      <c r="E5186" s="64">
        <v>33.67</v>
      </c>
      <c r="F5186" s="62" t="s">
        <v>12011</v>
      </c>
    </row>
    <row r="5187" spans="1:6" ht="27" x14ac:dyDescent="0.25">
      <c r="A5187" s="62">
        <v>90447</v>
      </c>
      <c r="B5187" s="63" t="s">
        <v>17198</v>
      </c>
      <c r="C5187" s="62" t="s">
        <v>74</v>
      </c>
      <c r="D5187" s="62" t="s">
        <v>12010</v>
      </c>
      <c r="E5187" s="64">
        <v>6.9</v>
      </c>
      <c r="F5187" s="62" t="s">
        <v>12011</v>
      </c>
    </row>
    <row r="5188" spans="1:6" ht="27" x14ac:dyDescent="0.25">
      <c r="A5188" s="62">
        <v>90451</v>
      </c>
      <c r="B5188" s="63" t="s">
        <v>17199</v>
      </c>
      <c r="C5188" s="62" t="s">
        <v>517</v>
      </c>
      <c r="D5188" s="62" t="s">
        <v>12010</v>
      </c>
      <c r="E5188" s="64">
        <v>4.59</v>
      </c>
      <c r="F5188" s="62" t="s">
        <v>12011</v>
      </c>
    </row>
    <row r="5189" spans="1:6" ht="27" x14ac:dyDescent="0.25">
      <c r="A5189" s="62">
        <v>90452</v>
      </c>
      <c r="B5189" s="63" t="s">
        <v>17200</v>
      </c>
      <c r="C5189" s="62" t="s">
        <v>517</v>
      </c>
      <c r="D5189" s="62" t="s">
        <v>12010</v>
      </c>
      <c r="E5189" s="64">
        <v>16.55</v>
      </c>
      <c r="F5189" s="62" t="s">
        <v>12011</v>
      </c>
    </row>
    <row r="5190" spans="1:6" ht="27" x14ac:dyDescent="0.25">
      <c r="A5190" s="62">
        <v>90453</v>
      </c>
      <c r="B5190" s="63" t="s">
        <v>17201</v>
      </c>
      <c r="C5190" s="62" t="s">
        <v>517</v>
      </c>
      <c r="D5190" s="62" t="s">
        <v>12010</v>
      </c>
      <c r="E5190" s="64">
        <v>3.22</v>
      </c>
      <c r="F5190" s="62" t="s">
        <v>12011</v>
      </c>
    </row>
    <row r="5191" spans="1:6" ht="27" x14ac:dyDescent="0.25">
      <c r="A5191" s="62">
        <v>90454</v>
      </c>
      <c r="B5191" s="63" t="s">
        <v>17202</v>
      </c>
      <c r="C5191" s="62" t="s">
        <v>517</v>
      </c>
      <c r="D5191" s="62" t="s">
        <v>12010</v>
      </c>
      <c r="E5191" s="64">
        <v>5.83</v>
      </c>
      <c r="F5191" s="62" t="s">
        <v>12011</v>
      </c>
    </row>
    <row r="5192" spans="1:6" ht="27" x14ac:dyDescent="0.25">
      <c r="A5192" s="62">
        <v>90455</v>
      </c>
      <c r="B5192" s="63" t="s">
        <v>17203</v>
      </c>
      <c r="C5192" s="62" t="s">
        <v>517</v>
      </c>
      <c r="D5192" s="62" t="s">
        <v>12010</v>
      </c>
      <c r="E5192" s="64">
        <v>7.64</v>
      </c>
      <c r="F5192" s="62" t="s">
        <v>12011</v>
      </c>
    </row>
    <row r="5193" spans="1:6" ht="27" x14ac:dyDescent="0.25">
      <c r="A5193" s="62">
        <v>90456</v>
      </c>
      <c r="B5193" s="63" t="s">
        <v>17204</v>
      </c>
      <c r="C5193" s="62" t="s">
        <v>517</v>
      </c>
      <c r="D5193" s="62" t="s">
        <v>12010</v>
      </c>
      <c r="E5193" s="64">
        <v>4.63</v>
      </c>
      <c r="F5193" s="62" t="s">
        <v>12011</v>
      </c>
    </row>
    <row r="5194" spans="1:6" ht="27" x14ac:dyDescent="0.25">
      <c r="A5194" s="62">
        <v>90457</v>
      </c>
      <c r="B5194" s="63" t="s">
        <v>17205</v>
      </c>
      <c r="C5194" s="62" t="s">
        <v>517</v>
      </c>
      <c r="D5194" s="62" t="s">
        <v>12010</v>
      </c>
      <c r="E5194" s="64">
        <v>10.54</v>
      </c>
      <c r="F5194" s="62" t="s">
        <v>12011</v>
      </c>
    </row>
    <row r="5195" spans="1:6" ht="27" x14ac:dyDescent="0.25">
      <c r="A5195" s="62">
        <v>90458</v>
      </c>
      <c r="B5195" s="63" t="s">
        <v>17206</v>
      </c>
      <c r="C5195" s="62" t="s">
        <v>517</v>
      </c>
      <c r="D5195" s="62" t="s">
        <v>12010</v>
      </c>
      <c r="E5195" s="64">
        <v>29.89</v>
      </c>
      <c r="F5195" s="62" t="s">
        <v>12011</v>
      </c>
    </row>
    <row r="5196" spans="1:6" ht="27" x14ac:dyDescent="0.25">
      <c r="A5196" s="62">
        <v>90459</v>
      </c>
      <c r="B5196" s="63" t="s">
        <v>17207</v>
      </c>
      <c r="C5196" s="62" t="s">
        <v>517</v>
      </c>
      <c r="D5196" s="62" t="s">
        <v>12010</v>
      </c>
      <c r="E5196" s="64">
        <v>42.16</v>
      </c>
      <c r="F5196" s="62" t="s">
        <v>12011</v>
      </c>
    </row>
    <row r="5197" spans="1:6" ht="40.5" x14ac:dyDescent="0.25">
      <c r="A5197" s="62">
        <v>90460</v>
      </c>
      <c r="B5197" s="63" t="s">
        <v>17208</v>
      </c>
      <c r="C5197" s="62" t="s">
        <v>74</v>
      </c>
      <c r="D5197" s="62" t="s">
        <v>12010</v>
      </c>
      <c r="E5197" s="64">
        <v>10.66</v>
      </c>
      <c r="F5197" s="62" t="s">
        <v>12011</v>
      </c>
    </row>
    <row r="5198" spans="1:6" ht="40.5" x14ac:dyDescent="0.25">
      <c r="A5198" s="62">
        <v>90461</v>
      </c>
      <c r="B5198" s="63" t="s">
        <v>17209</v>
      </c>
      <c r="C5198" s="62" t="s">
        <v>74</v>
      </c>
      <c r="D5198" s="62" t="s">
        <v>12010</v>
      </c>
      <c r="E5198" s="64">
        <v>7</v>
      </c>
      <c r="F5198" s="62" t="s">
        <v>12011</v>
      </c>
    </row>
    <row r="5199" spans="1:6" ht="40.5" x14ac:dyDescent="0.25">
      <c r="A5199" s="62">
        <v>90462</v>
      </c>
      <c r="B5199" s="63" t="s">
        <v>17210</v>
      </c>
      <c r="C5199" s="62" t="s">
        <v>74</v>
      </c>
      <c r="D5199" s="62" t="s">
        <v>12010</v>
      </c>
      <c r="E5199" s="64">
        <v>1.49</v>
      </c>
      <c r="F5199" s="62" t="s">
        <v>12011</v>
      </c>
    </row>
    <row r="5200" spans="1:6" ht="40.5" x14ac:dyDescent="0.25">
      <c r="A5200" s="62">
        <v>90463</v>
      </c>
      <c r="B5200" s="63" t="s">
        <v>17211</v>
      </c>
      <c r="C5200" s="62" t="s">
        <v>74</v>
      </c>
      <c r="D5200" s="62" t="s">
        <v>12010</v>
      </c>
      <c r="E5200" s="64">
        <v>1.33</v>
      </c>
      <c r="F5200" s="62" t="s">
        <v>12011</v>
      </c>
    </row>
    <row r="5201" spans="1:6" ht="27" x14ac:dyDescent="0.25">
      <c r="A5201" s="62">
        <v>90466</v>
      </c>
      <c r="B5201" s="63" t="s">
        <v>17212</v>
      </c>
      <c r="C5201" s="62" t="s">
        <v>74</v>
      </c>
      <c r="D5201" s="62" t="s">
        <v>12010</v>
      </c>
      <c r="E5201" s="64">
        <v>13.95</v>
      </c>
      <c r="F5201" s="62" t="s">
        <v>12011</v>
      </c>
    </row>
    <row r="5202" spans="1:6" ht="40.5" x14ac:dyDescent="0.25">
      <c r="A5202" s="62">
        <v>90467</v>
      </c>
      <c r="B5202" s="63" t="s">
        <v>17213</v>
      </c>
      <c r="C5202" s="62" t="s">
        <v>74</v>
      </c>
      <c r="D5202" s="62" t="s">
        <v>12010</v>
      </c>
      <c r="E5202" s="64">
        <v>22.03</v>
      </c>
      <c r="F5202" s="62" t="s">
        <v>12011</v>
      </c>
    </row>
    <row r="5203" spans="1:6" ht="27" x14ac:dyDescent="0.25">
      <c r="A5203" s="62">
        <v>90468</v>
      </c>
      <c r="B5203" s="63" t="s">
        <v>17214</v>
      </c>
      <c r="C5203" s="62" t="s">
        <v>74</v>
      </c>
      <c r="D5203" s="62" t="s">
        <v>12010</v>
      </c>
      <c r="E5203" s="64">
        <v>5.9</v>
      </c>
      <c r="F5203" s="62" t="s">
        <v>12011</v>
      </c>
    </row>
    <row r="5204" spans="1:6" ht="40.5" x14ac:dyDescent="0.25">
      <c r="A5204" s="62">
        <v>90469</v>
      </c>
      <c r="B5204" s="63" t="s">
        <v>17215</v>
      </c>
      <c r="C5204" s="62" t="s">
        <v>74</v>
      </c>
      <c r="D5204" s="62" t="s">
        <v>12010</v>
      </c>
      <c r="E5204" s="64">
        <v>9.42</v>
      </c>
      <c r="F5204" s="62" t="s">
        <v>12011</v>
      </c>
    </row>
    <row r="5205" spans="1:6" ht="27" x14ac:dyDescent="0.25">
      <c r="A5205" s="62">
        <v>90470</v>
      </c>
      <c r="B5205" s="63" t="s">
        <v>17216</v>
      </c>
      <c r="C5205" s="62" t="s">
        <v>74</v>
      </c>
      <c r="D5205" s="62" t="s">
        <v>12010</v>
      </c>
      <c r="E5205" s="64">
        <v>12.79</v>
      </c>
      <c r="F5205" s="62" t="s">
        <v>12011</v>
      </c>
    </row>
    <row r="5206" spans="1:6" ht="40.5" x14ac:dyDescent="0.25">
      <c r="A5206" s="62">
        <v>91166</v>
      </c>
      <c r="B5206" s="63" t="s">
        <v>17217</v>
      </c>
      <c r="C5206" s="62" t="s">
        <v>74</v>
      </c>
      <c r="D5206" s="62" t="s">
        <v>12010</v>
      </c>
      <c r="E5206" s="64">
        <v>4.0999999999999996</v>
      </c>
      <c r="F5206" s="62" t="s">
        <v>12011</v>
      </c>
    </row>
    <row r="5207" spans="1:6" ht="40.5" x14ac:dyDescent="0.25">
      <c r="A5207" s="62">
        <v>91167</v>
      </c>
      <c r="B5207" s="63" t="s">
        <v>17218</v>
      </c>
      <c r="C5207" s="62" t="s">
        <v>74</v>
      </c>
      <c r="D5207" s="62" t="s">
        <v>12010</v>
      </c>
      <c r="E5207" s="64">
        <v>13.02</v>
      </c>
      <c r="F5207" s="62" t="s">
        <v>12011</v>
      </c>
    </row>
    <row r="5208" spans="1:6" ht="54" x14ac:dyDescent="0.25">
      <c r="A5208" s="62">
        <v>91168</v>
      </c>
      <c r="B5208" s="63" t="s">
        <v>17219</v>
      </c>
      <c r="C5208" s="62" t="s">
        <v>74</v>
      </c>
      <c r="D5208" s="62" t="s">
        <v>12010</v>
      </c>
      <c r="E5208" s="64">
        <v>9.86</v>
      </c>
      <c r="F5208" s="62" t="s">
        <v>12011</v>
      </c>
    </row>
    <row r="5209" spans="1:6" ht="40.5" x14ac:dyDescent="0.25">
      <c r="A5209" s="62">
        <v>91169</v>
      </c>
      <c r="B5209" s="63" t="s">
        <v>17220</v>
      </c>
      <c r="C5209" s="62" t="s">
        <v>74</v>
      </c>
      <c r="D5209" s="62" t="s">
        <v>12010</v>
      </c>
      <c r="E5209" s="64">
        <v>11.69</v>
      </c>
      <c r="F5209" s="62" t="s">
        <v>12011</v>
      </c>
    </row>
    <row r="5210" spans="1:6" ht="54" x14ac:dyDescent="0.25">
      <c r="A5210" s="62">
        <v>91170</v>
      </c>
      <c r="B5210" s="63" t="s">
        <v>17221</v>
      </c>
      <c r="C5210" s="62" t="s">
        <v>74</v>
      </c>
      <c r="D5210" s="62" t="s">
        <v>12010</v>
      </c>
      <c r="E5210" s="64">
        <v>3.36</v>
      </c>
      <c r="F5210" s="62" t="s">
        <v>12011</v>
      </c>
    </row>
    <row r="5211" spans="1:6" ht="54" x14ac:dyDescent="0.25">
      <c r="A5211" s="62">
        <v>91171</v>
      </c>
      <c r="B5211" s="63" t="s">
        <v>17222</v>
      </c>
      <c r="C5211" s="62" t="s">
        <v>74</v>
      </c>
      <c r="D5211" s="62" t="s">
        <v>12010</v>
      </c>
      <c r="E5211" s="64">
        <v>4.2</v>
      </c>
      <c r="F5211" s="62" t="s">
        <v>12011</v>
      </c>
    </row>
    <row r="5212" spans="1:6" ht="40.5" x14ac:dyDescent="0.25">
      <c r="A5212" s="62">
        <v>91172</v>
      </c>
      <c r="B5212" s="63" t="s">
        <v>17223</v>
      </c>
      <c r="C5212" s="62" t="s">
        <v>74</v>
      </c>
      <c r="D5212" s="62" t="s">
        <v>12010</v>
      </c>
      <c r="E5212" s="64">
        <v>6.17</v>
      </c>
      <c r="F5212" s="62" t="s">
        <v>12011</v>
      </c>
    </row>
    <row r="5213" spans="1:6" ht="40.5" x14ac:dyDescent="0.25">
      <c r="A5213" s="62">
        <v>91173</v>
      </c>
      <c r="B5213" s="63" t="s">
        <v>17224</v>
      </c>
      <c r="C5213" s="62" t="s">
        <v>74</v>
      </c>
      <c r="D5213" s="62" t="s">
        <v>12010</v>
      </c>
      <c r="E5213" s="64">
        <v>1.69</v>
      </c>
      <c r="F5213" s="62" t="s">
        <v>12011</v>
      </c>
    </row>
    <row r="5214" spans="1:6" ht="54" x14ac:dyDescent="0.25">
      <c r="A5214" s="62">
        <v>91174</v>
      </c>
      <c r="B5214" s="63" t="s">
        <v>17225</v>
      </c>
      <c r="C5214" s="62" t="s">
        <v>74</v>
      </c>
      <c r="D5214" s="62" t="s">
        <v>12010</v>
      </c>
      <c r="E5214" s="64">
        <v>3.33</v>
      </c>
      <c r="F5214" s="62" t="s">
        <v>12011</v>
      </c>
    </row>
    <row r="5215" spans="1:6" ht="40.5" x14ac:dyDescent="0.25">
      <c r="A5215" s="62">
        <v>91175</v>
      </c>
      <c r="B5215" s="63" t="s">
        <v>17226</v>
      </c>
      <c r="C5215" s="62" t="s">
        <v>74</v>
      </c>
      <c r="D5215" s="62" t="s">
        <v>12010</v>
      </c>
      <c r="E5215" s="64">
        <v>5.42</v>
      </c>
      <c r="F5215" s="62" t="s">
        <v>12011</v>
      </c>
    </row>
    <row r="5216" spans="1:6" ht="40.5" x14ac:dyDescent="0.25">
      <c r="A5216" s="62">
        <v>91176</v>
      </c>
      <c r="B5216" s="63" t="s">
        <v>17227</v>
      </c>
      <c r="C5216" s="62" t="s">
        <v>74</v>
      </c>
      <c r="D5216" s="62" t="s">
        <v>12010</v>
      </c>
      <c r="E5216" s="64">
        <v>29.37</v>
      </c>
      <c r="F5216" s="62" t="s">
        <v>12011</v>
      </c>
    </row>
    <row r="5217" spans="1:6" ht="54" x14ac:dyDescent="0.25">
      <c r="A5217" s="62">
        <v>91177</v>
      </c>
      <c r="B5217" s="63" t="s">
        <v>17228</v>
      </c>
      <c r="C5217" s="62" t="s">
        <v>74</v>
      </c>
      <c r="D5217" s="62" t="s">
        <v>12010</v>
      </c>
      <c r="E5217" s="64">
        <v>14.34</v>
      </c>
      <c r="F5217" s="62" t="s">
        <v>12011</v>
      </c>
    </row>
    <row r="5218" spans="1:6" ht="40.5" x14ac:dyDescent="0.25">
      <c r="A5218" s="62">
        <v>91178</v>
      </c>
      <c r="B5218" s="63" t="s">
        <v>17229</v>
      </c>
      <c r="C5218" s="62" t="s">
        <v>74</v>
      </c>
      <c r="D5218" s="62" t="s">
        <v>12010</v>
      </c>
      <c r="E5218" s="64">
        <v>16.3</v>
      </c>
      <c r="F5218" s="62" t="s">
        <v>12011</v>
      </c>
    </row>
    <row r="5219" spans="1:6" ht="40.5" x14ac:dyDescent="0.25">
      <c r="A5219" s="62">
        <v>91179</v>
      </c>
      <c r="B5219" s="63" t="s">
        <v>17230</v>
      </c>
      <c r="C5219" s="62" t="s">
        <v>74</v>
      </c>
      <c r="D5219" s="62" t="s">
        <v>12010</v>
      </c>
      <c r="E5219" s="64">
        <v>7.54</v>
      </c>
      <c r="F5219" s="62" t="s">
        <v>12011</v>
      </c>
    </row>
    <row r="5220" spans="1:6" ht="54" x14ac:dyDescent="0.25">
      <c r="A5220" s="62">
        <v>91180</v>
      </c>
      <c r="B5220" s="63" t="s">
        <v>17231</v>
      </c>
      <c r="C5220" s="62" t="s">
        <v>74</v>
      </c>
      <c r="D5220" s="62" t="s">
        <v>12010</v>
      </c>
      <c r="E5220" s="64">
        <v>6.87</v>
      </c>
      <c r="F5220" s="62" t="s">
        <v>12011</v>
      </c>
    </row>
    <row r="5221" spans="1:6" ht="40.5" x14ac:dyDescent="0.25">
      <c r="A5221" s="62">
        <v>91181</v>
      </c>
      <c r="B5221" s="63" t="s">
        <v>17232</v>
      </c>
      <c r="C5221" s="62" t="s">
        <v>74</v>
      </c>
      <c r="D5221" s="62" t="s">
        <v>12010</v>
      </c>
      <c r="E5221" s="64">
        <v>7.79</v>
      </c>
      <c r="F5221" s="62" t="s">
        <v>12011</v>
      </c>
    </row>
    <row r="5222" spans="1:6" ht="40.5" x14ac:dyDescent="0.25">
      <c r="A5222" s="62">
        <v>91182</v>
      </c>
      <c r="B5222" s="63" t="s">
        <v>17233</v>
      </c>
      <c r="C5222" s="62" t="s">
        <v>74</v>
      </c>
      <c r="D5222" s="62" t="s">
        <v>12010</v>
      </c>
      <c r="E5222" s="64">
        <v>30.52</v>
      </c>
      <c r="F5222" s="62" t="s">
        <v>12011</v>
      </c>
    </row>
    <row r="5223" spans="1:6" ht="40.5" x14ac:dyDescent="0.25">
      <c r="A5223" s="62">
        <v>91183</v>
      </c>
      <c r="B5223" s="63" t="s">
        <v>17234</v>
      </c>
      <c r="C5223" s="62" t="s">
        <v>74</v>
      </c>
      <c r="D5223" s="62" t="s">
        <v>12010</v>
      </c>
      <c r="E5223" s="64">
        <v>14.98</v>
      </c>
      <c r="F5223" s="62" t="s">
        <v>12011</v>
      </c>
    </row>
    <row r="5224" spans="1:6" ht="40.5" x14ac:dyDescent="0.25">
      <c r="A5224" s="62">
        <v>91184</v>
      </c>
      <c r="B5224" s="63" t="s">
        <v>17235</v>
      </c>
      <c r="C5224" s="62" t="s">
        <v>74</v>
      </c>
      <c r="D5224" s="62" t="s">
        <v>12010</v>
      </c>
      <c r="E5224" s="64">
        <v>13.94</v>
      </c>
      <c r="F5224" s="62" t="s">
        <v>12011</v>
      </c>
    </row>
    <row r="5225" spans="1:6" ht="40.5" x14ac:dyDescent="0.25">
      <c r="A5225" s="62">
        <v>91185</v>
      </c>
      <c r="B5225" s="63" t="s">
        <v>17236</v>
      </c>
      <c r="C5225" s="62" t="s">
        <v>74</v>
      </c>
      <c r="D5225" s="62" t="s">
        <v>12010</v>
      </c>
      <c r="E5225" s="64">
        <v>7.82</v>
      </c>
      <c r="F5225" s="62" t="s">
        <v>12011</v>
      </c>
    </row>
    <row r="5226" spans="1:6" ht="54" x14ac:dyDescent="0.25">
      <c r="A5226" s="62">
        <v>91186</v>
      </c>
      <c r="B5226" s="63" t="s">
        <v>17237</v>
      </c>
      <c r="C5226" s="62" t="s">
        <v>74</v>
      </c>
      <c r="D5226" s="62" t="s">
        <v>12010</v>
      </c>
      <c r="E5226" s="64">
        <v>6.38</v>
      </c>
      <c r="F5226" s="62" t="s">
        <v>12011</v>
      </c>
    </row>
    <row r="5227" spans="1:6" ht="40.5" x14ac:dyDescent="0.25">
      <c r="A5227" s="62">
        <v>91187</v>
      </c>
      <c r="B5227" s="63" t="s">
        <v>17238</v>
      </c>
      <c r="C5227" s="62" t="s">
        <v>74</v>
      </c>
      <c r="D5227" s="62" t="s">
        <v>12010</v>
      </c>
      <c r="E5227" s="64">
        <v>7.37</v>
      </c>
      <c r="F5227" s="62" t="s">
        <v>12011</v>
      </c>
    </row>
    <row r="5228" spans="1:6" ht="27" x14ac:dyDescent="0.25">
      <c r="A5228" s="62">
        <v>91188</v>
      </c>
      <c r="B5228" s="63" t="s">
        <v>17239</v>
      </c>
      <c r="C5228" s="62" t="s">
        <v>517</v>
      </c>
      <c r="D5228" s="62" t="s">
        <v>12010</v>
      </c>
      <c r="E5228" s="64">
        <v>7.61</v>
      </c>
      <c r="F5228" s="62" t="s">
        <v>12011</v>
      </c>
    </row>
    <row r="5229" spans="1:6" ht="40.5" x14ac:dyDescent="0.25">
      <c r="A5229" s="62">
        <v>91189</v>
      </c>
      <c r="B5229" s="63" t="s">
        <v>17240</v>
      </c>
      <c r="C5229" s="62" t="s">
        <v>517</v>
      </c>
      <c r="D5229" s="62" t="s">
        <v>12010</v>
      </c>
      <c r="E5229" s="64">
        <v>50.87</v>
      </c>
      <c r="F5229" s="62" t="s">
        <v>12011</v>
      </c>
    </row>
    <row r="5230" spans="1:6" ht="27" x14ac:dyDescent="0.25">
      <c r="A5230" s="62">
        <v>91190</v>
      </c>
      <c r="B5230" s="63" t="s">
        <v>17241</v>
      </c>
      <c r="C5230" s="62" t="s">
        <v>517</v>
      </c>
      <c r="D5230" s="62" t="s">
        <v>12010</v>
      </c>
      <c r="E5230" s="64">
        <v>5.43</v>
      </c>
      <c r="F5230" s="62" t="s">
        <v>12011</v>
      </c>
    </row>
    <row r="5231" spans="1:6" ht="27" x14ac:dyDescent="0.25">
      <c r="A5231" s="62">
        <v>91191</v>
      </c>
      <c r="B5231" s="63" t="s">
        <v>17242</v>
      </c>
      <c r="C5231" s="62" t="s">
        <v>517</v>
      </c>
      <c r="D5231" s="62" t="s">
        <v>12010</v>
      </c>
      <c r="E5231" s="64">
        <v>5.77</v>
      </c>
      <c r="F5231" s="62" t="s">
        <v>12011</v>
      </c>
    </row>
    <row r="5232" spans="1:6" ht="27" x14ac:dyDescent="0.25">
      <c r="A5232" s="62">
        <v>91192</v>
      </c>
      <c r="B5232" s="63" t="s">
        <v>17243</v>
      </c>
      <c r="C5232" s="62" t="s">
        <v>517</v>
      </c>
      <c r="D5232" s="62" t="s">
        <v>12010</v>
      </c>
      <c r="E5232" s="64">
        <v>6.4</v>
      </c>
      <c r="F5232" s="62" t="s">
        <v>12011</v>
      </c>
    </row>
    <row r="5233" spans="1:6" ht="27" x14ac:dyDescent="0.25">
      <c r="A5233" s="62">
        <v>91222</v>
      </c>
      <c r="B5233" s="63" t="s">
        <v>17244</v>
      </c>
      <c r="C5233" s="62" t="s">
        <v>74</v>
      </c>
      <c r="D5233" s="62" t="s">
        <v>12010</v>
      </c>
      <c r="E5233" s="64">
        <v>15.5</v>
      </c>
      <c r="F5233" s="62" t="s">
        <v>12011</v>
      </c>
    </row>
    <row r="5234" spans="1:6" ht="54" x14ac:dyDescent="0.25">
      <c r="A5234" s="62">
        <v>94480</v>
      </c>
      <c r="B5234" s="63" t="s">
        <v>17245</v>
      </c>
      <c r="C5234" s="62" t="s">
        <v>517</v>
      </c>
      <c r="D5234" s="62" t="s">
        <v>12010</v>
      </c>
      <c r="E5234" s="65">
        <v>2856.99</v>
      </c>
      <c r="F5234" s="62" t="s">
        <v>12011</v>
      </c>
    </row>
    <row r="5235" spans="1:6" ht="54" x14ac:dyDescent="0.25">
      <c r="A5235" s="62">
        <v>94481</v>
      </c>
      <c r="B5235" s="63" t="s">
        <v>17246</v>
      </c>
      <c r="C5235" s="62" t="s">
        <v>517</v>
      </c>
      <c r="D5235" s="62" t="s">
        <v>12010</v>
      </c>
      <c r="E5235" s="65">
        <v>2025.99</v>
      </c>
      <c r="F5235" s="62" t="s">
        <v>12011</v>
      </c>
    </row>
    <row r="5236" spans="1:6" ht="54" x14ac:dyDescent="0.25">
      <c r="A5236" s="62">
        <v>94482</v>
      </c>
      <c r="B5236" s="63" t="s">
        <v>17247</v>
      </c>
      <c r="C5236" s="62" t="s">
        <v>517</v>
      </c>
      <c r="D5236" s="62" t="s">
        <v>12010</v>
      </c>
      <c r="E5236" s="65">
        <v>1603.77</v>
      </c>
      <c r="F5236" s="62" t="s">
        <v>12011</v>
      </c>
    </row>
    <row r="5237" spans="1:6" ht="54" x14ac:dyDescent="0.25">
      <c r="A5237" s="62">
        <v>94483</v>
      </c>
      <c r="B5237" s="63" t="s">
        <v>17248</v>
      </c>
      <c r="C5237" s="62" t="s">
        <v>517</v>
      </c>
      <c r="D5237" s="62" t="s">
        <v>12010</v>
      </c>
      <c r="E5237" s="65">
        <v>1352.9</v>
      </c>
      <c r="F5237" s="62" t="s">
        <v>12011</v>
      </c>
    </row>
    <row r="5238" spans="1:6" ht="27" x14ac:dyDescent="0.25">
      <c r="A5238" s="62">
        <v>95541</v>
      </c>
      <c r="B5238" s="63" t="s">
        <v>17249</v>
      </c>
      <c r="C5238" s="62" t="s">
        <v>517</v>
      </c>
      <c r="D5238" s="62" t="s">
        <v>12010</v>
      </c>
      <c r="E5238" s="64">
        <v>5.13</v>
      </c>
      <c r="F5238" s="62" t="s">
        <v>12011</v>
      </c>
    </row>
    <row r="5239" spans="1:6" ht="40.5" x14ac:dyDescent="0.25">
      <c r="A5239" s="62">
        <v>96559</v>
      </c>
      <c r="B5239" s="63" t="s">
        <v>17250</v>
      </c>
      <c r="C5239" s="62" t="s">
        <v>238</v>
      </c>
      <c r="D5239" s="62" t="s">
        <v>12010</v>
      </c>
      <c r="E5239" s="64">
        <v>29.69</v>
      </c>
      <c r="F5239" s="62" t="s">
        <v>12011</v>
      </c>
    </row>
    <row r="5240" spans="1:6" ht="40.5" x14ac:dyDescent="0.25">
      <c r="A5240" s="62">
        <v>96560</v>
      </c>
      <c r="B5240" s="63" t="s">
        <v>17251</v>
      </c>
      <c r="C5240" s="62" t="s">
        <v>238</v>
      </c>
      <c r="D5240" s="62" t="s">
        <v>12010</v>
      </c>
      <c r="E5240" s="64">
        <v>20.079999999999998</v>
      </c>
      <c r="F5240" s="62" t="s">
        <v>12011</v>
      </c>
    </row>
    <row r="5241" spans="1:6" ht="40.5" x14ac:dyDescent="0.25">
      <c r="A5241" s="62">
        <v>96561</v>
      </c>
      <c r="B5241" s="63" t="s">
        <v>17252</v>
      </c>
      <c r="C5241" s="62" t="s">
        <v>238</v>
      </c>
      <c r="D5241" s="62" t="s">
        <v>12010</v>
      </c>
      <c r="E5241" s="64">
        <v>14.54</v>
      </c>
      <c r="F5241" s="62" t="s">
        <v>12011</v>
      </c>
    </row>
    <row r="5242" spans="1:6" ht="54" x14ac:dyDescent="0.25">
      <c r="A5242" s="62">
        <v>96562</v>
      </c>
      <c r="B5242" s="63" t="s">
        <v>17253</v>
      </c>
      <c r="C5242" s="62" t="s">
        <v>74</v>
      </c>
      <c r="D5242" s="62" t="s">
        <v>12010</v>
      </c>
      <c r="E5242" s="64">
        <v>18.82</v>
      </c>
      <c r="F5242" s="62" t="s">
        <v>12011</v>
      </c>
    </row>
    <row r="5243" spans="1:6" ht="54" x14ac:dyDescent="0.25">
      <c r="A5243" s="62">
        <v>96563</v>
      </c>
      <c r="B5243" s="63" t="s">
        <v>17254</v>
      </c>
      <c r="C5243" s="62" t="s">
        <v>74</v>
      </c>
      <c r="D5243" s="62" t="s">
        <v>12010</v>
      </c>
      <c r="E5243" s="64">
        <v>23.4</v>
      </c>
      <c r="F5243" s="62" t="s">
        <v>12011</v>
      </c>
    </row>
    <row r="5244" spans="1:6" ht="40.5" x14ac:dyDescent="0.25">
      <c r="A5244" s="62">
        <v>101802</v>
      </c>
      <c r="B5244" s="63" t="s">
        <v>17255</v>
      </c>
      <c r="C5244" s="62" t="s">
        <v>517</v>
      </c>
      <c r="D5244" s="62" t="s">
        <v>12010</v>
      </c>
      <c r="E5244" s="65">
        <v>1524.63</v>
      </c>
      <c r="F5244" s="62" t="s">
        <v>12011</v>
      </c>
    </row>
    <row r="5245" spans="1:6" ht="40.5" x14ac:dyDescent="0.25">
      <c r="A5245" s="62">
        <v>101803</v>
      </c>
      <c r="B5245" s="63" t="s">
        <v>17256</v>
      </c>
      <c r="C5245" s="62" t="s">
        <v>517</v>
      </c>
      <c r="D5245" s="62" t="s">
        <v>12010</v>
      </c>
      <c r="E5245" s="64">
        <v>985.39</v>
      </c>
      <c r="F5245" s="62" t="s">
        <v>12011</v>
      </c>
    </row>
    <row r="5246" spans="1:6" ht="40.5" x14ac:dyDescent="0.25">
      <c r="A5246" s="62">
        <v>101804</v>
      </c>
      <c r="B5246" s="63" t="s">
        <v>17257</v>
      </c>
      <c r="C5246" s="62" t="s">
        <v>517</v>
      </c>
      <c r="D5246" s="62" t="s">
        <v>12010</v>
      </c>
      <c r="E5246" s="65">
        <v>1232.23</v>
      </c>
      <c r="F5246" s="62" t="s">
        <v>12011</v>
      </c>
    </row>
    <row r="5247" spans="1:6" ht="40.5" x14ac:dyDescent="0.25">
      <c r="A5247" s="62">
        <v>101805</v>
      </c>
      <c r="B5247" s="63" t="s">
        <v>17258</v>
      </c>
      <c r="C5247" s="62" t="s">
        <v>517</v>
      </c>
      <c r="D5247" s="62" t="s">
        <v>12010</v>
      </c>
      <c r="E5247" s="65">
        <v>1570.04</v>
      </c>
      <c r="F5247" s="62" t="s">
        <v>12011</v>
      </c>
    </row>
    <row r="5248" spans="1:6" ht="27" x14ac:dyDescent="0.25">
      <c r="A5248" s="62">
        <v>102111</v>
      </c>
      <c r="B5248" s="63" t="s">
        <v>17259</v>
      </c>
      <c r="C5248" s="62" t="s">
        <v>517</v>
      </c>
      <c r="D5248" s="62" t="s">
        <v>12010</v>
      </c>
      <c r="E5248" s="64">
        <v>991.4</v>
      </c>
      <c r="F5248" s="62" t="s">
        <v>12011</v>
      </c>
    </row>
    <row r="5249" spans="1:6" ht="40.5" x14ac:dyDescent="0.25">
      <c r="A5249" s="62">
        <v>102112</v>
      </c>
      <c r="B5249" s="63" t="s">
        <v>17260</v>
      </c>
      <c r="C5249" s="62" t="s">
        <v>517</v>
      </c>
      <c r="D5249" s="62" t="s">
        <v>12010</v>
      </c>
      <c r="E5249" s="64">
        <v>146.62</v>
      </c>
      <c r="F5249" s="62" t="s">
        <v>12011</v>
      </c>
    </row>
    <row r="5250" spans="1:6" ht="27" x14ac:dyDescent="0.25">
      <c r="A5250" s="62">
        <v>102113</v>
      </c>
      <c r="B5250" s="63" t="s">
        <v>17261</v>
      </c>
      <c r="C5250" s="62" t="s">
        <v>517</v>
      </c>
      <c r="D5250" s="62" t="s">
        <v>12010</v>
      </c>
      <c r="E5250" s="65">
        <v>1574.42</v>
      </c>
      <c r="F5250" s="62" t="s">
        <v>12011</v>
      </c>
    </row>
    <row r="5251" spans="1:6" ht="40.5" x14ac:dyDescent="0.25">
      <c r="A5251" s="62">
        <v>102114</v>
      </c>
      <c r="B5251" s="63" t="s">
        <v>17262</v>
      </c>
      <c r="C5251" s="62" t="s">
        <v>517</v>
      </c>
      <c r="D5251" s="62" t="s">
        <v>12010</v>
      </c>
      <c r="E5251" s="64">
        <v>150.41</v>
      </c>
      <c r="F5251" s="62" t="s">
        <v>12011</v>
      </c>
    </row>
    <row r="5252" spans="1:6" ht="27" x14ac:dyDescent="0.25">
      <c r="A5252" s="62">
        <v>102115</v>
      </c>
      <c r="B5252" s="63" t="s">
        <v>17263</v>
      </c>
      <c r="C5252" s="62" t="s">
        <v>517</v>
      </c>
      <c r="D5252" s="62" t="s">
        <v>12010</v>
      </c>
      <c r="E5252" s="65">
        <v>2745.46</v>
      </c>
      <c r="F5252" s="62" t="s">
        <v>12011</v>
      </c>
    </row>
    <row r="5253" spans="1:6" ht="27" x14ac:dyDescent="0.25">
      <c r="A5253" s="62">
        <v>102116</v>
      </c>
      <c r="B5253" s="63" t="s">
        <v>17264</v>
      </c>
      <c r="C5253" s="62" t="s">
        <v>517</v>
      </c>
      <c r="D5253" s="62" t="s">
        <v>12010</v>
      </c>
      <c r="E5253" s="65">
        <v>1681.55</v>
      </c>
      <c r="F5253" s="62" t="s">
        <v>12011</v>
      </c>
    </row>
    <row r="5254" spans="1:6" ht="27" x14ac:dyDescent="0.25">
      <c r="A5254" s="62">
        <v>102117</v>
      </c>
      <c r="B5254" s="63" t="s">
        <v>17265</v>
      </c>
      <c r="C5254" s="62" t="s">
        <v>517</v>
      </c>
      <c r="D5254" s="62" t="s">
        <v>12010</v>
      </c>
      <c r="E5254" s="64">
        <v>155.01</v>
      </c>
      <c r="F5254" s="62" t="s">
        <v>12011</v>
      </c>
    </row>
    <row r="5255" spans="1:6" ht="27" x14ac:dyDescent="0.25">
      <c r="A5255" s="62">
        <v>102118</v>
      </c>
      <c r="B5255" s="63" t="s">
        <v>17266</v>
      </c>
      <c r="C5255" s="62" t="s">
        <v>517</v>
      </c>
      <c r="D5255" s="62" t="s">
        <v>12010</v>
      </c>
      <c r="E5255" s="65">
        <v>2288.98</v>
      </c>
      <c r="F5255" s="62" t="s">
        <v>12011</v>
      </c>
    </row>
    <row r="5256" spans="1:6" ht="40.5" x14ac:dyDescent="0.25">
      <c r="A5256" s="62">
        <v>102119</v>
      </c>
      <c r="B5256" s="63" t="s">
        <v>17267</v>
      </c>
      <c r="C5256" s="62" t="s">
        <v>517</v>
      </c>
      <c r="D5256" s="62" t="s">
        <v>12010</v>
      </c>
      <c r="E5256" s="64">
        <v>158.97999999999999</v>
      </c>
      <c r="F5256" s="62" t="s">
        <v>12011</v>
      </c>
    </row>
    <row r="5257" spans="1:6" ht="27" x14ac:dyDescent="0.25">
      <c r="A5257" s="62">
        <v>102121</v>
      </c>
      <c r="B5257" s="63" t="s">
        <v>17268</v>
      </c>
      <c r="C5257" s="62" t="s">
        <v>517</v>
      </c>
      <c r="D5257" s="62" t="s">
        <v>12010</v>
      </c>
      <c r="E5257" s="64">
        <v>200.4</v>
      </c>
      <c r="F5257" s="62" t="s">
        <v>12011</v>
      </c>
    </row>
    <row r="5258" spans="1:6" ht="27" x14ac:dyDescent="0.25">
      <c r="A5258" s="62">
        <v>102122</v>
      </c>
      <c r="B5258" s="63" t="s">
        <v>17269</v>
      </c>
      <c r="C5258" s="62" t="s">
        <v>517</v>
      </c>
      <c r="D5258" s="62" t="s">
        <v>12010</v>
      </c>
      <c r="E5258" s="65">
        <v>7724.42</v>
      </c>
      <c r="F5258" s="62" t="s">
        <v>12011</v>
      </c>
    </row>
    <row r="5259" spans="1:6" ht="40.5" x14ac:dyDescent="0.25">
      <c r="A5259" s="62">
        <v>102123</v>
      </c>
      <c r="B5259" s="63" t="s">
        <v>17270</v>
      </c>
      <c r="C5259" s="62" t="s">
        <v>517</v>
      </c>
      <c r="D5259" s="62" t="s">
        <v>12010</v>
      </c>
      <c r="E5259" s="64">
        <v>212.21</v>
      </c>
      <c r="F5259" s="62" t="s">
        <v>12011</v>
      </c>
    </row>
    <row r="5260" spans="1:6" ht="27" x14ac:dyDescent="0.25">
      <c r="A5260" s="62">
        <v>102136</v>
      </c>
      <c r="B5260" s="63" t="s">
        <v>17271</v>
      </c>
      <c r="C5260" s="62" t="s">
        <v>517</v>
      </c>
      <c r="D5260" s="62" t="s">
        <v>12010</v>
      </c>
      <c r="E5260" s="64">
        <v>74.5</v>
      </c>
      <c r="F5260" s="62" t="s">
        <v>12011</v>
      </c>
    </row>
    <row r="5261" spans="1:6" ht="27" x14ac:dyDescent="0.25">
      <c r="A5261" s="62">
        <v>102137</v>
      </c>
      <c r="B5261" s="63" t="s">
        <v>17272</v>
      </c>
      <c r="C5261" s="62" t="s">
        <v>517</v>
      </c>
      <c r="D5261" s="62" t="s">
        <v>12010</v>
      </c>
      <c r="E5261" s="64">
        <v>71.17</v>
      </c>
      <c r="F5261" s="62" t="s">
        <v>12011</v>
      </c>
    </row>
    <row r="5262" spans="1:6" ht="27" x14ac:dyDescent="0.25">
      <c r="A5262" s="62">
        <v>102138</v>
      </c>
      <c r="B5262" s="63" t="s">
        <v>17273</v>
      </c>
      <c r="C5262" s="62" t="s">
        <v>517</v>
      </c>
      <c r="D5262" s="62" t="s">
        <v>12010</v>
      </c>
      <c r="E5262" s="64">
        <v>231.42</v>
      </c>
      <c r="F5262" s="62" t="s">
        <v>12011</v>
      </c>
    </row>
    <row r="5263" spans="1:6" ht="54" x14ac:dyDescent="0.25">
      <c r="A5263" s="62">
        <v>103517</v>
      </c>
      <c r="B5263" s="63" t="s">
        <v>17274</v>
      </c>
      <c r="C5263" s="62" t="s">
        <v>517</v>
      </c>
      <c r="D5263" s="62" t="s">
        <v>12010</v>
      </c>
      <c r="E5263" s="65">
        <v>3370.29</v>
      </c>
      <c r="F5263" s="62" t="s">
        <v>12011</v>
      </c>
    </row>
    <row r="5264" spans="1:6" ht="40.5" x14ac:dyDescent="0.25">
      <c r="A5264" s="62">
        <v>103519</v>
      </c>
      <c r="B5264" s="63" t="s">
        <v>17275</v>
      </c>
      <c r="C5264" s="62" t="s">
        <v>517</v>
      </c>
      <c r="D5264" s="62" t="s">
        <v>12010</v>
      </c>
      <c r="E5264" s="64">
        <v>9.89</v>
      </c>
      <c r="F5264" s="62" t="s">
        <v>12011</v>
      </c>
    </row>
    <row r="5265" spans="1:6" ht="40.5" x14ac:dyDescent="0.25">
      <c r="A5265" s="62">
        <v>103520</v>
      </c>
      <c r="B5265" s="63" t="s">
        <v>17276</v>
      </c>
      <c r="C5265" s="62" t="s">
        <v>517</v>
      </c>
      <c r="D5265" s="62" t="s">
        <v>12010</v>
      </c>
      <c r="E5265" s="65">
        <v>5544.38</v>
      </c>
      <c r="F5265" s="62" t="s">
        <v>12011</v>
      </c>
    </row>
    <row r="5266" spans="1:6" ht="40.5" x14ac:dyDescent="0.25">
      <c r="A5266" s="62">
        <v>103521</v>
      </c>
      <c r="B5266" s="63" t="s">
        <v>17277</v>
      </c>
      <c r="C5266" s="62" t="s">
        <v>517</v>
      </c>
      <c r="D5266" s="62" t="s">
        <v>12010</v>
      </c>
      <c r="E5266" s="65">
        <v>7362.08</v>
      </c>
      <c r="F5266" s="62" t="s">
        <v>12011</v>
      </c>
    </row>
    <row r="5267" spans="1:6" ht="40.5" x14ac:dyDescent="0.25">
      <c r="A5267" s="62">
        <v>103522</v>
      </c>
      <c r="B5267" s="63" t="s">
        <v>17278</v>
      </c>
      <c r="C5267" s="62" t="s">
        <v>517</v>
      </c>
      <c r="D5267" s="62" t="s">
        <v>12010</v>
      </c>
      <c r="E5267" s="65">
        <v>7374.01</v>
      </c>
      <c r="F5267" s="62" t="s">
        <v>12011</v>
      </c>
    </row>
    <row r="5268" spans="1:6" ht="40.5" x14ac:dyDescent="0.25">
      <c r="A5268" s="62">
        <v>103523</v>
      </c>
      <c r="B5268" s="63" t="s">
        <v>17279</v>
      </c>
      <c r="C5268" s="62" t="s">
        <v>517</v>
      </c>
      <c r="D5268" s="62" t="s">
        <v>12010</v>
      </c>
      <c r="E5268" s="65">
        <v>11119.28</v>
      </c>
      <c r="F5268" s="62" t="s">
        <v>12011</v>
      </c>
    </row>
    <row r="5269" spans="1:6" ht="67.5" x14ac:dyDescent="0.25">
      <c r="A5269" s="62">
        <v>93350</v>
      </c>
      <c r="B5269" s="63" t="s">
        <v>17280</v>
      </c>
      <c r="C5269" s="62" t="s">
        <v>517</v>
      </c>
      <c r="D5269" s="62" t="s">
        <v>12010</v>
      </c>
      <c r="E5269" s="65">
        <v>1293.1199999999999</v>
      </c>
      <c r="F5269" s="62" t="s">
        <v>12011</v>
      </c>
    </row>
    <row r="5270" spans="1:6" ht="67.5" x14ac:dyDescent="0.25">
      <c r="A5270" s="62">
        <v>93351</v>
      </c>
      <c r="B5270" s="63" t="s">
        <v>17281</v>
      </c>
      <c r="C5270" s="62" t="s">
        <v>517</v>
      </c>
      <c r="D5270" s="62" t="s">
        <v>12010</v>
      </c>
      <c r="E5270" s="65">
        <v>1058.8</v>
      </c>
      <c r="F5270" s="62" t="s">
        <v>12011</v>
      </c>
    </row>
    <row r="5271" spans="1:6" ht="67.5" x14ac:dyDescent="0.25">
      <c r="A5271" s="62">
        <v>93352</v>
      </c>
      <c r="B5271" s="63" t="s">
        <v>17282</v>
      </c>
      <c r="C5271" s="62" t="s">
        <v>517</v>
      </c>
      <c r="D5271" s="62" t="s">
        <v>12010</v>
      </c>
      <c r="E5271" s="64">
        <v>826.3</v>
      </c>
      <c r="F5271" s="62" t="s">
        <v>12011</v>
      </c>
    </row>
    <row r="5272" spans="1:6" ht="67.5" x14ac:dyDescent="0.25">
      <c r="A5272" s="62">
        <v>93353</v>
      </c>
      <c r="B5272" s="63" t="s">
        <v>17283</v>
      </c>
      <c r="C5272" s="62" t="s">
        <v>517</v>
      </c>
      <c r="D5272" s="62" t="s">
        <v>12010</v>
      </c>
      <c r="E5272" s="64">
        <v>598.62</v>
      </c>
      <c r="F5272" s="62" t="s">
        <v>12011</v>
      </c>
    </row>
    <row r="5273" spans="1:6" ht="67.5" x14ac:dyDescent="0.25">
      <c r="A5273" s="62">
        <v>93354</v>
      </c>
      <c r="B5273" s="63" t="s">
        <v>17284</v>
      </c>
      <c r="C5273" s="62" t="s">
        <v>517</v>
      </c>
      <c r="D5273" s="62" t="s">
        <v>12010</v>
      </c>
      <c r="E5273" s="64">
        <v>883.73</v>
      </c>
      <c r="F5273" s="62" t="s">
        <v>12011</v>
      </c>
    </row>
    <row r="5274" spans="1:6" ht="67.5" x14ac:dyDescent="0.25">
      <c r="A5274" s="62">
        <v>93355</v>
      </c>
      <c r="B5274" s="63" t="s">
        <v>17285</v>
      </c>
      <c r="C5274" s="62" t="s">
        <v>517</v>
      </c>
      <c r="D5274" s="62" t="s">
        <v>12010</v>
      </c>
      <c r="E5274" s="64">
        <v>736.13</v>
      </c>
      <c r="F5274" s="62" t="s">
        <v>12011</v>
      </c>
    </row>
    <row r="5275" spans="1:6" ht="67.5" x14ac:dyDescent="0.25">
      <c r="A5275" s="62">
        <v>93356</v>
      </c>
      <c r="B5275" s="63" t="s">
        <v>17286</v>
      </c>
      <c r="C5275" s="62" t="s">
        <v>517</v>
      </c>
      <c r="D5275" s="62" t="s">
        <v>12010</v>
      </c>
      <c r="E5275" s="64">
        <v>587.94000000000005</v>
      </c>
      <c r="F5275" s="62" t="s">
        <v>12011</v>
      </c>
    </row>
    <row r="5276" spans="1:6" ht="67.5" x14ac:dyDescent="0.25">
      <c r="A5276" s="62">
        <v>93357</v>
      </c>
      <c r="B5276" s="63" t="s">
        <v>17287</v>
      </c>
      <c r="C5276" s="62" t="s">
        <v>517</v>
      </c>
      <c r="D5276" s="62" t="s">
        <v>12010</v>
      </c>
      <c r="E5276" s="64">
        <v>442.13</v>
      </c>
      <c r="F5276" s="62" t="s">
        <v>12011</v>
      </c>
    </row>
    <row r="5277" spans="1:6" ht="40.5" x14ac:dyDescent="0.25">
      <c r="A5277" s="62">
        <v>96520</v>
      </c>
      <c r="B5277" s="63" t="s">
        <v>17288</v>
      </c>
      <c r="C5277" s="62" t="s">
        <v>127</v>
      </c>
      <c r="D5277" s="62" t="s">
        <v>12010</v>
      </c>
      <c r="E5277" s="64">
        <v>104.21</v>
      </c>
      <c r="F5277" s="62" t="s">
        <v>12011</v>
      </c>
    </row>
    <row r="5278" spans="1:6" ht="40.5" x14ac:dyDescent="0.25">
      <c r="A5278" s="62">
        <v>96521</v>
      </c>
      <c r="B5278" s="63" t="s">
        <v>17289</v>
      </c>
      <c r="C5278" s="62" t="s">
        <v>127</v>
      </c>
      <c r="D5278" s="62" t="s">
        <v>12010</v>
      </c>
      <c r="E5278" s="64">
        <v>45.13</v>
      </c>
      <c r="F5278" s="62" t="s">
        <v>12011</v>
      </c>
    </row>
    <row r="5279" spans="1:6" ht="27" x14ac:dyDescent="0.25">
      <c r="A5279" s="62">
        <v>96522</v>
      </c>
      <c r="B5279" s="63" t="s">
        <v>17290</v>
      </c>
      <c r="C5279" s="62" t="s">
        <v>127</v>
      </c>
      <c r="D5279" s="62" t="s">
        <v>12379</v>
      </c>
      <c r="E5279" s="64">
        <v>160.51</v>
      </c>
      <c r="F5279" s="62" t="s">
        <v>12011</v>
      </c>
    </row>
    <row r="5280" spans="1:6" ht="27" x14ac:dyDescent="0.25">
      <c r="A5280" s="62">
        <v>96523</v>
      </c>
      <c r="B5280" s="63" t="s">
        <v>17291</v>
      </c>
      <c r="C5280" s="62" t="s">
        <v>127</v>
      </c>
      <c r="D5280" s="62" t="s">
        <v>12379</v>
      </c>
      <c r="E5280" s="64">
        <v>103.41</v>
      </c>
      <c r="F5280" s="62" t="s">
        <v>12011</v>
      </c>
    </row>
    <row r="5281" spans="1:6" ht="27" x14ac:dyDescent="0.25">
      <c r="A5281" s="62">
        <v>96524</v>
      </c>
      <c r="B5281" s="63" t="s">
        <v>17292</v>
      </c>
      <c r="C5281" s="62" t="s">
        <v>127</v>
      </c>
      <c r="D5281" s="62" t="s">
        <v>12010</v>
      </c>
      <c r="E5281" s="64">
        <v>188.2</v>
      </c>
      <c r="F5281" s="62" t="s">
        <v>12011</v>
      </c>
    </row>
    <row r="5282" spans="1:6" ht="27" x14ac:dyDescent="0.25">
      <c r="A5282" s="62">
        <v>96525</v>
      </c>
      <c r="B5282" s="63" t="s">
        <v>17293</v>
      </c>
      <c r="C5282" s="62" t="s">
        <v>127</v>
      </c>
      <c r="D5282" s="62" t="s">
        <v>12010</v>
      </c>
      <c r="E5282" s="64">
        <v>41.08</v>
      </c>
      <c r="F5282" s="62" t="s">
        <v>12011</v>
      </c>
    </row>
    <row r="5283" spans="1:6" ht="27" x14ac:dyDescent="0.25">
      <c r="A5283" s="62">
        <v>96526</v>
      </c>
      <c r="B5283" s="63" t="s">
        <v>17294</v>
      </c>
      <c r="C5283" s="62" t="s">
        <v>127</v>
      </c>
      <c r="D5283" s="62" t="s">
        <v>12379</v>
      </c>
      <c r="E5283" s="64">
        <v>323.08999999999997</v>
      </c>
      <c r="F5283" s="62" t="s">
        <v>12011</v>
      </c>
    </row>
    <row r="5284" spans="1:6" ht="27" x14ac:dyDescent="0.25">
      <c r="A5284" s="62">
        <v>96527</v>
      </c>
      <c r="B5284" s="63" t="s">
        <v>17295</v>
      </c>
      <c r="C5284" s="62" t="s">
        <v>127</v>
      </c>
      <c r="D5284" s="62" t="s">
        <v>12379</v>
      </c>
      <c r="E5284" s="64">
        <v>136.05000000000001</v>
      </c>
      <c r="F5284" s="62" t="s">
        <v>12011</v>
      </c>
    </row>
    <row r="5285" spans="1:6" ht="40.5" x14ac:dyDescent="0.25">
      <c r="A5285" s="62">
        <v>96528</v>
      </c>
      <c r="B5285" s="63" t="s">
        <v>17296</v>
      </c>
      <c r="C5285" s="62" t="s">
        <v>238</v>
      </c>
      <c r="D5285" s="62" t="s">
        <v>12010</v>
      </c>
      <c r="E5285" s="64">
        <v>215.01</v>
      </c>
      <c r="F5285" s="62" t="s">
        <v>12011</v>
      </c>
    </row>
    <row r="5286" spans="1:6" ht="27" x14ac:dyDescent="0.25">
      <c r="A5286" s="62">
        <v>101114</v>
      </c>
      <c r="B5286" s="63" t="s">
        <v>17297</v>
      </c>
      <c r="C5286" s="62" t="s">
        <v>127</v>
      </c>
      <c r="D5286" s="62" t="s">
        <v>12010</v>
      </c>
      <c r="E5286" s="64">
        <v>4.26</v>
      </c>
      <c r="F5286" s="62" t="s">
        <v>12011</v>
      </c>
    </row>
    <row r="5287" spans="1:6" ht="27" x14ac:dyDescent="0.25">
      <c r="A5287" s="62">
        <v>101115</v>
      </c>
      <c r="B5287" s="63" t="s">
        <v>17298</v>
      </c>
      <c r="C5287" s="62" t="s">
        <v>127</v>
      </c>
      <c r="D5287" s="62" t="s">
        <v>12010</v>
      </c>
      <c r="E5287" s="64">
        <v>3.56</v>
      </c>
      <c r="F5287" s="62" t="s">
        <v>12011</v>
      </c>
    </row>
    <row r="5288" spans="1:6" ht="27" x14ac:dyDescent="0.25">
      <c r="A5288" s="62">
        <v>101116</v>
      </c>
      <c r="B5288" s="63" t="s">
        <v>17299</v>
      </c>
      <c r="C5288" s="62" t="s">
        <v>127</v>
      </c>
      <c r="D5288" s="62" t="s">
        <v>12010</v>
      </c>
      <c r="E5288" s="64">
        <v>2.23</v>
      </c>
      <c r="F5288" s="62" t="s">
        <v>12011</v>
      </c>
    </row>
    <row r="5289" spans="1:6" ht="27" x14ac:dyDescent="0.25">
      <c r="A5289" s="62">
        <v>101117</v>
      </c>
      <c r="B5289" s="63" t="s">
        <v>17300</v>
      </c>
      <c r="C5289" s="62" t="s">
        <v>127</v>
      </c>
      <c r="D5289" s="62" t="s">
        <v>12010</v>
      </c>
      <c r="E5289" s="64">
        <v>3.07</v>
      </c>
      <c r="F5289" s="62" t="s">
        <v>12011</v>
      </c>
    </row>
    <row r="5290" spans="1:6" ht="27" x14ac:dyDescent="0.25">
      <c r="A5290" s="62">
        <v>101118</v>
      </c>
      <c r="B5290" s="63" t="s">
        <v>17301</v>
      </c>
      <c r="C5290" s="62" t="s">
        <v>127</v>
      </c>
      <c r="D5290" s="62" t="s">
        <v>12010</v>
      </c>
      <c r="E5290" s="64">
        <v>3.67</v>
      </c>
      <c r="F5290" s="62" t="s">
        <v>12011</v>
      </c>
    </row>
    <row r="5291" spans="1:6" ht="40.5" x14ac:dyDescent="0.25">
      <c r="A5291" s="62">
        <v>101119</v>
      </c>
      <c r="B5291" s="63" t="s">
        <v>17302</v>
      </c>
      <c r="C5291" s="62" t="s">
        <v>127</v>
      </c>
      <c r="D5291" s="62" t="s">
        <v>12010</v>
      </c>
      <c r="E5291" s="64">
        <v>8.1300000000000008</v>
      </c>
      <c r="F5291" s="62" t="s">
        <v>12011</v>
      </c>
    </row>
    <row r="5292" spans="1:6" ht="40.5" x14ac:dyDescent="0.25">
      <c r="A5292" s="62">
        <v>101120</v>
      </c>
      <c r="B5292" s="63" t="s">
        <v>17303</v>
      </c>
      <c r="C5292" s="62" t="s">
        <v>127</v>
      </c>
      <c r="D5292" s="62" t="s">
        <v>12010</v>
      </c>
      <c r="E5292" s="64">
        <v>6.83</v>
      </c>
      <c r="F5292" s="62" t="s">
        <v>12011</v>
      </c>
    </row>
    <row r="5293" spans="1:6" ht="40.5" x14ac:dyDescent="0.25">
      <c r="A5293" s="62">
        <v>101121</v>
      </c>
      <c r="B5293" s="63" t="s">
        <v>17304</v>
      </c>
      <c r="C5293" s="62" t="s">
        <v>127</v>
      </c>
      <c r="D5293" s="62" t="s">
        <v>12010</v>
      </c>
      <c r="E5293" s="64">
        <v>4.28</v>
      </c>
      <c r="F5293" s="62" t="s">
        <v>12011</v>
      </c>
    </row>
    <row r="5294" spans="1:6" ht="40.5" x14ac:dyDescent="0.25">
      <c r="A5294" s="62">
        <v>101122</v>
      </c>
      <c r="B5294" s="63" t="s">
        <v>17305</v>
      </c>
      <c r="C5294" s="62" t="s">
        <v>127</v>
      </c>
      <c r="D5294" s="62" t="s">
        <v>12010</v>
      </c>
      <c r="E5294" s="64">
        <v>5.84</v>
      </c>
      <c r="F5294" s="62" t="s">
        <v>12011</v>
      </c>
    </row>
    <row r="5295" spans="1:6" ht="40.5" x14ac:dyDescent="0.25">
      <c r="A5295" s="62">
        <v>101123</v>
      </c>
      <c r="B5295" s="63" t="s">
        <v>17306</v>
      </c>
      <c r="C5295" s="62" t="s">
        <v>127</v>
      </c>
      <c r="D5295" s="62" t="s">
        <v>12010</v>
      </c>
      <c r="E5295" s="64">
        <v>7.01</v>
      </c>
      <c r="F5295" s="62" t="s">
        <v>12011</v>
      </c>
    </row>
    <row r="5296" spans="1:6" ht="40.5" x14ac:dyDescent="0.25">
      <c r="A5296" s="62">
        <v>101124</v>
      </c>
      <c r="B5296" s="63" t="s">
        <v>17307</v>
      </c>
      <c r="C5296" s="62" t="s">
        <v>127</v>
      </c>
      <c r="D5296" s="62" t="s">
        <v>12010</v>
      </c>
      <c r="E5296" s="64">
        <v>14.27</v>
      </c>
      <c r="F5296" s="62" t="s">
        <v>12011</v>
      </c>
    </row>
    <row r="5297" spans="1:6" ht="40.5" x14ac:dyDescent="0.25">
      <c r="A5297" s="62">
        <v>101125</v>
      </c>
      <c r="B5297" s="63" t="s">
        <v>17308</v>
      </c>
      <c r="C5297" s="62" t="s">
        <v>127</v>
      </c>
      <c r="D5297" s="62" t="s">
        <v>12010</v>
      </c>
      <c r="E5297" s="64">
        <v>13.57</v>
      </c>
      <c r="F5297" s="62" t="s">
        <v>12011</v>
      </c>
    </row>
    <row r="5298" spans="1:6" ht="40.5" x14ac:dyDescent="0.25">
      <c r="A5298" s="62">
        <v>101126</v>
      </c>
      <c r="B5298" s="63" t="s">
        <v>17309</v>
      </c>
      <c r="C5298" s="62" t="s">
        <v>127</v>
      </c>
      <c r="D5298" s="62" t="s">
        <v>12010</v>
      </c>
      <c r="E5298" s="64">
        <v>12.24</v>
      </c>
      <c r="F5298" s="62" t="s">
        <v>12011</v>
      </c>
    </row>
    <row r="5299" spans="1:6" ht="40.5" x14ac:dyDescent="0.25">
      <c r="A5299" s="62">
        <v>101127</v>
      </c>
      <c r="B5299" s="63" t="s">
        <v>17310</v>
      </c>
      <c r="C5299" s="62" t="s">
        <v>127</v>
      </c>
      <c r="D5299" s="62" t="s">
        <v>12010</v>
      </c>
      <c r="E5299" s="64">
        <v>13.08</v>
      </c>
      <c r="F5299" s="62" t="s">
        <v>12011</v>
      </c>
    </row>
    <row r="5300" spans="1:6" ht="40.5" x14ac:dyDescent="0.25">
      <c r="A5300" s="62">
        <v>101128</v>
      </c>
      <c r="B5300" s="63" t="s">
        <v>17311</v>
      </c>
      <c r="C5300" s="62" t="s">
        <v>127</v>
      </c>
      <c r="D5300" s="62" t="s">
        <v>12010</v>
      </c>
      <c r="E5300" s="64">
        <v>13.68</v>
      </c>
      <c r="F5300" s="62" t="s">
        <v>12011</v>
      </c>
    </row>
    <row r="5301" spans="1:6" ht="40.5" x14ac:dyDescent="0.25">
      <c r="A5301" s="62">
        <v>101129</v>
      </c>
      <c r="B5301" s="63" t="s">
        <v>17312</v>
      </c>
      <c r="C5301" s="62" t="s">
        <v>127</v>
      </c>
      <c r="D5301" s="62" t="s">
        <v>12010</v>
      </c>
      <c r="E5301" s="64">
        <v>18.54</v>
      </c>
      <c r="F5301" s="62" t="s">
        <v>12011</v>
      </c>
    </row>
    <row r="5302" spans="1:6" ht="40.5" x14ac:dyDescent="0.25">
      <c r="A5302" s="62">
        <v>101130</v>
      </c>
      <c r="B5302" s="63" t="s">
        <v>17313</v>
      </c>
      <c r="C5302" s="62" t="s">
        <v>127</v>
      </c>
      <c r="D5302" s="62" t="s">
        <v>12010</v>
      </c>
      <c r="E5302" s="64">
        <v>17.239999999999998</v>
      </c>
      <c r="F5302" s="62" t="s">
        <v>12011</v>
      </c>
    </row>
    <row r="5303" spans="1:6" ht="40.5" x14ac:dyDescent="0.25">
      <c r="A5303" s="62">
        <v>101131</v>
      </c>
      <c r="B5303" s="63" t="s">
        <v>17314</v>
      </c>
      <c r="C5303" s="62" t="s">
        <v>127</v>
      </c>
      <c r="D5303" s="62" t="s">
        <v>12010</v>
      </c>
      <c r="E5303" s="64">
        <v>14.69</v>
      </c>
      <c r="F5303" s="62" t="s">
        <v>12011</v>
      </c>
    </row>
    <row r="5304" spans="1:6" ht="40.5" x14ac:dyDescent="0.25">
      <c r="A5304" s="62">
        <v>101132</v>
      </c>
      <c r="B5304" s="63" t="s">
        <v>17315</v>
      </c>
      <c r="C5304" s="62" t="s">
        <v>127</v>
      </c>
      <c r="D5304" s="62" t="s">
        <v>12010</v>
      </c>
      <c r="E5304" s="64">
        <v>16.25</v>
      </c>
      <c r="F5304" s="62" t="s">
        <v>12011</v>
      </c>
    </row>
    <row r="5305" spans="1:6" ht="40.5" x14ac:dyDescent="0.25">
      <c r="A5305" s="62">
        <v>101133</v>
      </c>
      <c r="B5305" s="63" t="s">
        <v>17316</v>
      </c>
      <c r="C5305" s="62" t="s">
        <v>127</v>
      </c>
      <c r="D5305" s="62" t="s">
        <v>12010</v>
      </c>
      <c r="E5305" s="64">
        <v>17.420000000000002</v>
      </c>
      <c r="F5305" s="62" t="s">
        <v>12011</v>
      </c>
    </row>
    <row r="5306" spans="1:6" ht="54" x14ac:dyDescent="0.25">
      <c r="A5306" s="62">
        <v>101134</v>
      </c>
      <c r="B5306" s="63" t="s">
        <v>17317</v>
      </c>
      <c r="C5306" s="62" t="s">
        <v>127</v>
      </c>
      <c r="D5306" s="62" t="s">
        <v>12010</v>
      </c>
      <c r="E5306" s="64">
        <v>14.9</v>
      </c>
      <c r="F5306" s="62" t="s">
        <v>12011</v>
      </c>
    </row>
    <row r="5307" spans="1:6" ht="54" x14ac:dyDescent="0.25">
      <c r="A5307" s="62">
        <v>101135</v>
      </c>
      <c r="B5307" s="63" t="s">
        <v>17318</v>
      </c>
      <c r="C5307" s="62" t="s">
        <v>127</v>
      </c>
      <c r="D5307" s="62" t="s">
        <v>12010</v>
      </c>
      <c r="E5307" s="64">
        <v>14.2</v>
      </c>
      <c r="F5307" s="62" t="s">
        <v>12011</v>
      </c>
    </row>
    <row r="5308" spans="1:6" ht="54" x14ac:dyDescent="0.25">
      <c r="A5308" s="62">
        <v>101136</v>
      </c>
      <c r="B5308" s="63" t="s">
        <v>17319</v>
      </c>
      <c r="C5308" s="62" t="s">
        <v>127</v>
      </c>
      <c r="D5308" s="62" t="s">
        <v>12010</v>
      </c>
      <c r="E5308" s="64">
        <v>12.87</v>
      </c>
      <c r="F5308" s="62" t="s">
        <v>12011</v>
      </c>
    </row>
    <row r="5309" spans="1:6" ht="54" x14ac:dyDescent="0.25">
      <c r="A5309" s="62">
        <v>101137</v>
      </c>
      <c r="B5309" s="63" t="s">
        <v>17320</v>
      </c>
      <c r="C5309" s="62" t="s">
        <v>127</v>
      </c>
      <c r="D5309" s="62" t="s">
        <v>12010</v>
      </c>
      <c r="E5309" s="64">
        <v>13.71</v>
      </c>
      <c r="F5309" s="62" t="s">
        <v>12011</v>
      </c>
    </row>
    <row r="5310" spans="1:6" ht="54" x14ac:dyDescent="0.25">
      <c r="A5310" s="62">
        <v>101138</v>
      </c>
      <c r="B5310" s="63" t="s">
        <v>17321</v>
      </c>
      <c r="C5310" s="62" t="s">
        <v>127</v>
      </c>
      <c r="D5310" s="62" t="s">
        <v>12010</v>
      </c>
      <c r="E5310" s="64">
        <v>14.31</v>
      </c>
      <c r="F5310" s="62" t="s">
        <v>12011</v>
      </c>
    </row>
    <row r="5311" spans="1:6" ht="54" x14ac:dyDescent="0.25">
      <c r="A5311" s="62">
        <v>101139</v>
      </c>
      <c r="B5311" s="63" t="s">
        <v>17322</v>
      </c>
      <c r="C5311" s="62" t="s">
        <v>127</v>
      </c>
      <c r="D5311" s="62" t="s">
        <v>12010</v>
      </c>
      <c r="E5311" s="64">
        <v>19.190000000000001</v>
      </c>
      <c r="F5311" s="62" t="s">
        <v>12011</v>
      </c>
    </row>
    <row r="5312" spans="1:6" ht="54" x14ac:dyDescent="0.25">
      <c r="A5312" s="62">
        <v>101140</v>
      </c>
      <c r="B5312" s="63" t="s">
        <v>17323</v>
      </c>
      <c r="C5312" s="62" t="s">
        <v>127</v>
      </c>
      <c r="D5312" s="62" t="s">
        <v>12010</v>
      </c>
      <c r="E5312" s="64">
        <v>17.89</v>
      </c>
      <c r="F5312" s="62" t="s">
        <v>12011</v>
      </c>
    </row>
    <row r="5313" spans="1:6" ht="54" x14ac:dyDescent="0.25">
      <c r="A5313" s="62">
        <v>101141</v>
      </c>
      <c r="B5313" s="63" t="s">
        <v>17324</v>
      </c>
      <c r="C5313" s="62" t="s">
        <v>127</v>
      </c>
      <c r="D5313" s="62" t="s">
        <v>12010</v>
      </c>
      <c r="E5313" s="64">
        <v>15.34</v>
      </c>
      <c r="F5313" s="62" t="s">
        <v>12011</v>
      </c>
    </row>
    <row r="5314" spans="1:6" ht="54" x14ac:dyDescent="0.25">
      <c r="A5314" s="62">
        <v>101142</v>
      </c>
      <c r="B5314" s="63" t="s">
        <v>17325</v>
      </c>
      <c r="C5314" s="62" t="s">
        <v>127</v>
      </c>
      <c r="D5314" s="62" t="s">
        <v>12010</v>
      </c>
      <c r="E5314" s="64">
        <v>16.899999999999999</v>
      </c>
      <c r="F5314" s="62" t="s">
        <v>12011</v>
      </c>
    </row>
    <row r="5315" spans="1:6" ht="54" x14ac:dyDescent="0.25">
      <c r="A5315" s="62">
        <v>101143</v>
      </c>
      <c r="B5315" s="63" t="s">
        <v>17326</v>
      </c>
      <c r="C5315" s="62" t="s">
        <v>127</v>
      </c>
      <c r="D5315" s="62" t="s">
        <v>12010</v>
      </c>
      <c r="E5315" s="64">
        <v>18.07</v>
      </c>
      <c r="F5315" s="62" t="s">
        <v>12011</v>
      </c>
    </row>
    <row r="5316" spans="1:6" ht="54" x14ac:dyDescent="0.25">
      <c r="A5316" s="62">
        <v>101144</v>
      </c>
      <c r="B5316" s="63" t="s">
        <v>17327</v>
      </c>
      <c r="C5316" s="62" t="s">
        <v>127</v>
      </c>
      <c r="D5316" s="62" t="s">
        <v>12010</v>
      </c>
      <c r="E5316" s="64">
        <v>14.89</v>
      </c>
      <c r="F5316" s="62" t="s">
        <v>12011</v>
      </c>
    </row>
    <row r="5317" spans="1:6" ht="54" x14ac:dyDescent="0.25">
      <c r="A5317" s="62">
        <v>101145</v>
      </c>
      <c r="B5317" s="63" t="s">
        <v>17328</v>
      </c>
      <c r="C5317" s="62" t="s">
        <v>127</v>
      </c>
      <c r="D5317" s="62" t="s">
        <v>12010</v>
      </c>
      <c r="E5317" s="64">
        <v>14.19</v>
      </c>
      <c r="F5317" s="62" t="s">
        <v>12011</v>
      </c>
    </row>
    <row r="5318" spans="1:6" ht="54" x14ac:dyDescent="0.25">
      <c r="A5318" s="62">
        <v>101146</v>
      </c>
      <c r="B5318" s="63" t="s">
        <v>17329</v>
      </c>
      <c r="C5318" s="62" t="s">
        <v>127</v>
      </c>
      <c r="D5318" s="62" t="s">
        <v>12010</v>
      </c>
      <c r="E5318" s="64">
        <v>12.86</v>
      </c>
      <c r="F5318" s="62" t="s">
        <v>12011</v>
      </c>
    </row>
    <row r="5319" spans="1:6" ht="54" x14ac:dyDescent="0.25">
      <c r="A5319" s="62">
        <v>101147</v>
      </c>
      <c r="B5319" s="63" t="s">
        <v>17330</v>
      </c>
      <c r="C5319" s="62" t="s">
        <v>127</v>
      </c>
      <c r="D5319" s="62" t="s">
        <v>12010</v>
      </c>
      <c r="E5319" s="64">
        <v>13.7</v>
      </c>
      <c r="F5319" s="62" t="s">
        <v>12011</v>
      </c>
    </row>
    <row r="5320" spans="1:6" ht="54" x14ac:dyDescent="0.25">
      <c r="A5320" s="62">
        <v>101148</v>
      </c>
      <c r="B5320" s="63" t="s">
        <v>17331</v>
      </c>
      <c r="C5320" s="62" t="s">
        <v>127</v>
      </c>
      <c r="D5320" s="62" t="s">
        <v>12010</v>
      </c>
      <c r="E5320" s="64">
        <v>14.3</v>
      </c>
      <c r="F5320" s="62" t="s">
        <v>12011</v>
      </c>
    </row>
    <row r="5321" spans="1:6" ht="54" x14ac:dyDescent="0.25">
      <c r="A5321" s="62">
        <v>101149</v>
      </c>
      <c r="B5321" s="63" t="s">
        <v>17332</v>
      </c>
      <c r="C5321" s="62" t="s">
        <v>127</v>
      </c>
      <c r="D5321" s="62" t="s">
        <v>12010</v>
      </c>
      <c r="E5321" s="64">
        <v>19.190000000000001</v>
      </c>
      <c r="F5321" s="62" t="s">
        <v>12011</v>
      </c>
    </row>
    <row r="5322" spans="1:6" ht="54" x14ac:dyDescent="0.25">
      <c r="A5322" s="62">
        <v>101150</v>
      </c>
      <c r="B5322" s="63" t="s">
        <v>17333</v>
      </c>
      <c r="C5322" s="62" t="s">
        <v>127</v>
      </c>
      <c r="D5322" s="62" t="s">
        <v>12010</v>
      </c>
      <c r="E5322" s="64">
        <v>17.89</v>
      </c>
      <c r="F5322" s="62" t="s">
        <v>12011</v>
      </c>
    </row>
    <row r="5323" spans="1:6" ht="54" x14ac:dyDescent="0.25">
      <c r="A5323" s="62">
        <v>101151</v>
      </c>
      <c r="B5323" s="63" t="s">
        <v>17334</v>
      </c>
      <c r="C5323" s="62" t="s">
        <v>127</v>
      </c>
      <c r="D5323" s="62" t="s">
        <v>12010</v>
      </c>
      <c r="E5323" s="64">
        <v>15.34</v>
      </c>
      <c r="F5323" s="62" t="s">
        <v>12011</v>
      </c>
    </row>
    <row r="5324" spans="1:6" ht="54" x14ac:dyDescent="0.25">
      <c r="A5324" s="62">
        <v>101152</v>
      </c>
      <c r="B5324" s="63" t="s">
        <v>17335</v>
      </c>
      <c r="C5324" s="62" t="s">
        <v>127</v>
      </c>
      <c r="D5324" s="62" t="s">
        <v>12010</v>
      </c>
      <c r="E5324" s="64">
        <v>16.899999999999999</v>
      </c>
      <c r="F5324" s="62" t="s">
        <v>12011</v>
      </c>
    </row>
    <row r="5325" spans="1:6" ht="54" x14ac:dyDescent="0.25">
      <c r="A5325" s="62">
        <v>101153</v>
      </c>
      <c r="B5325" s="63" t="s">
        <v>17336</v>
      </c>
      <c r="C5325" s="62" t="s">
        <v>127</v>
      </c>
      <c r="D5325" s="62" t="s">
        <v>12010</v>
      </c>
      <c r="E5325" s="64">
        <v>18.07</v>
      </c>
      <c r="F5325" s="62" t="s">
        <v>12011</v>
      </c>
    </row>
    <row r="5326" spans="1:6" ht="67.5" x14ac:dyDescent="0.25">
      <c r="A5326" s="62">
        <v>101206</v>
      </c>
      <c r="B5326" s="63" t="s">
        <v>17337</v>
      </c>
      <c r="C5326" s="62" t="s">
        <v>127</v>
      </c>
      <c r="D5326" s="62" t="s">
        <v>12010</v>
      </c>
      <c r="E5326" s="64">
        <v>12</v>
      </c>
      <c r="F5326" s="62" t="s">
        <v>12011</v>
      </c>
    </row>
    <row r="5327" spans="1:6" ht="67.5" x14ac:dyDescent="0.25">
      <c r="A5327" s="62">
        <v>101207</v>
      </c>
      <c r="B5327" s="63" t="s">
        <v>17338</v>
      </c>
      <c r="C5327" s="62" t="s">
        <v>127</v>
      </c>
      <c r="D5327" s="62" t="s">
        <v>12010</v>
      </c>
      <c r="E5327" s="64">
        <v>10.57</v>
      </c>
      <c r="F5327" s="62" t="s">
        <v>12011</v>
      </c>
    </row>
    <row r="5328" spans="1:6" ht="67.5" x14ac:dyDescent="0.25">
      <c r="A5328" s="62">
        <v>101208</v>
      </c>
      <c r="B5328" s="63" t="s">
        <v>17339</v>
      </c>
      <c r="C5328" s="62" t="s">
        <v>127</v>
      </c>
      <c r="D5328" s="62" t="s">
        <v>12010</v>
      </c>
      <c r="E5328" s="64">
        <v>10.210000000000001</v>
      </c>
      <c r="F5328" s="62" t="s">
        <v>12011</v>
      </c>
    </row>
    <row r="5329" spans="1:6" ht="67.5" x14ac:dyDescent="0.25">
      <c r="A5329" s="62">
        <v>101209</v>
      </c>
      <c r="B5329" s="63" t="s">
        <v>17340</v>
      </c>
      <c r="C5329" s="62" t="s">
        <v>127</v>
      </c>
      <c r="D5329" s="62" t="s">
        <v>12010</v>
      </c>
      <c r="E5329" s="64">
        <v>9.49</v>
      </c>
      <c r="F5329" s="62" t="s">
        <v>12011</v>
      </c>
    </row>
    <row r="5330" spans="1:6" ht="67.5" x14ac:dyDescent="0.25">
      <c r="A5330" s="62">
        <v>101210</v>
      </c>
      <c r="B5330" s="63" t="s">
        <v>17341</v>
      </c>
      <c r="C5330" s="62" t="s">
        <v>127</v>
      </c>
      <c r="D5330" s="62" t="s">
        <v>12010</v>
      </c>
      <c r="E5330" s="64">
        <v>16.89</v>
      </c>
      <c r="F5330" s="62" t="s">
        <v>12011</v>
      </c>
    </row>
    <row r="5331" spans="1:6" ht="67.5" x14ac:dyDescent="0.25">
      <c r="A5331" s="62">
        <v>101211</v>
      </c>
      <c r="B5331" s="63" t="s">
        <v>17342</v>
      </c>
      <c r="C5331" s="62" t="s">
        <v>127</v>
      </c>
      <c r="D5331" s="62" t="s">
        <v>12010</v>
      </c>
      <c r="E5331" s="64">
        <v>18.12</v>
      </c>
      <c r="F5331" s="62" t="s">
        <v>12011</v>
      </c>
    </row>
    <row r="5332" spans="1:6" ht="67.5" x14ac:dyDescent="0.25">
      <c r="A5332" s="62">
        <v>101212</v>
      </c>
      <c r="B5332" s="63" t="s">
        <v>17343</v>
      </c>
      <c r="C5332" s="62" t="s">
        <v>127</v>
      </c>
      <c r="D5332" s="62" t="s">
        <v>12010</v>
      </c>
      <c r="E5332" s="64">
        <v>21.07</v>
      </c>
      <c r="F5332" s="62" t="s">
        <v>12011</v>
      </c>
    </row>
    <row r="5333" spans="1:6" ht="67.5" x14ac:dyDescent="0.25">
      <c r="A5333" s="62">
        <v>101213</v>
      </c>
      <c r="B5333" s="63" t="s">
        <v>17344</v>
      </c>
      <c r="C5333" s="62" t="s">
        <v>127</v>
      </c>
      <c r="D5333" s="62" t="s">
        <v>12010</v>
      </c>
      <c r="E5333" s="64">
        <v>23.47</v>
      </c>
      <c r="F5333" s="62" t="s">
        <v>12011</v>
      </c>
    </row>
    <row r="5334" spans="1:6" ht="67.5" x14ac:dyDescent="0.25">
      <c r="A5334" s="62">
        <v>101214</v>
      </c>
      <c r="B5334" s="63" t="s">
        <v>17345</v>
      </c>
      <c r="C5334" s="62" t="s">
        <v>127</v>
      </c>
      <c r="D5334" s="62" t="s">
        <v>12010</v>
      </c>
      <c r="E5334" s="64">
        <v>28.43</v>
      </c>
      <c r="F5334" s="62" t="s">
        <v>12011</v>
      </c>
    </row>
    <row r="5335" spans="1:6" ht="67.5" x14ac:dyDescent="0.25">
      <c r="A5335" s="62">
        <v>101215</v>
      </c>
      <c r="B5335" s="63" t="s">
        <v>17346</v>
      </c>
      <c r="C5335" s="62" t="s">
        <v>127</v>
      </c>
      <c r="D5335" s="62" t="s">
        <v>12010</v>
      </c>
      <c r="E5335" s="64">
        <v>16.2</v>
      </c>
      <c r="F5335" s="62" t="s">
        <v>12011</v>
      </c>
    </row>
    <row r="5336" spans="1:6" ht="67.5" x14ac:dyDescent="0.25">
      <c r="A5336" s="62">
        <v>101216</v>
      </c>
      <c r="B5336" s="63" t="s">
        <v>17347</v>
      </c>
      <c r="C5336" s="62" t="s">
        <v>127</v>
      </c>
      <c r="D5336" s="62" t="s">
        <v>12010</v>
      </c>
      <c r="E5336" s="64">
        <v>17.05</v>
      </c>
      <c r="F5336" s="62" t="s">
        <v>12011</v>
      </c>
    </row>
    <row r="5337" spans="1:6" ht="67.5" x14ac:dyDescent="0.25">
      <c r="A5337" s="62">
        <v>101217</v>
      </c>
      <c r="B5337" s="63" t="s">
        <v>17348</v>
      </c>
      <c r="C5337" s="62" t="s">
        <v>127</v>
      </c>
      <c r="D5337" s="62" t="s">
        <v>12010</v>
      </c>
      <c r="E5337" s="64">
        <v>19.77</v>
      </c>
      <c r="F5337" s="62" t="s">
        <v>12011</v>
      </c>
    </row>
    <row r="5338" spans="1:6" ht="67.5" x14ac:dyDescent="0.25">
      <c r="A5338" s="62">
        <v>101218</v>
      </c>
      <c r="B5338" s="63" t="s">
        <v>17349</v>
      </c>
      <c r="C5338" s="62" t="s">
        <v>127</v>
      </c>
      <c r="D5338" s="62" t="s">
        <v>12010</v>
      </c>
      <c r="E5338" s="64">
        <v>20.99</v>
      </c>
      <c r="F5338" s="62" t="s">
        <v>12011</v>
      </c>
    </row>
    <row r="5339" spans="1:6" ht="67.5" x14ac:dyDescent="0.25">
      <c r="A5339" s="62">
        <v>101219</v>
      </c>
      <c r="B5339" s="63" t="s">
        <v>17350</v>
      </c>
      <c r="C5339" s="62" t="s">
        <v>127</v>
      </c>
      <c r="D5339" s="62" t="s">
        <v>12010</v>
      </c>
      <c r="E5339" s="64">
        <v>25.47</v>
      </c>
      <c r="F5339" s="62" t="s">
        <v>12011</v>
      </c>
    </row>
    <row r="5340" spans="1:6" ht="67.5" x14ac:dyDescent="0.25">
      <c r="A5340" s="62">
        <v>101220</v>
      </c>
      <c r="B5340" s="63" t="s">
        <v>17351</v>
      </c>
      <c r="C5340" s="62" t="s">
        <v>127</v>
      </c>
      <c r="D5340" s="62" t="s">
        <v>12010</v>
      </c>
      <c r="E5340" s="64">
        <v>15.87</v>
      </c>
      <c r="F5340" s="62" t="s">
        <v>12011</v>
      </c>
    </row>
    <row r="5341" spans="1:6" ht="67.5" x14ac:dyDescent="0.25">
      <c r="A5341" s="62">
        <v>101221</v>
      </c>
      <c r="B5341" s="63" t="s">
        <v>17352</v>
      </c>
      <c r="C5341" s="62" t="s">
        <v>127</v>
      </c>
      <c r="D5341" s="62" t="s">
        <v>12010</v>
      </c>
      <c r="E5341" s="64">
        <v>16.829999999999998</v>
      </c>
      <c r="F5341" s="62" t="s">
        <v>12011</v>
      </c>
    </row>
    <row r="5342" spans="1:6" ht="67.5" x14ac:dyDescent="0.25">
      <c r="A5342" s="62">
        <v>101222</v>
      </c>
      <c r="B5342" s="63" t="s">
        <v>17353</v>
      </c>
      <c r="C5342" s="62" t="s">
        <v>127</v>
      </c>
      <c r="D5342" s="62" t="s">
        <v>12010</v>
      </c>
      <c r="E5342" s="64">
        <v>19.54</v>
      </c>
      <c r="F5342" s="62" t="s">
        <v>12011</v>
      </c>
    </row>
    <row r="5343" spans="1:6" ht="67.5" x14ac:dyDescent="0.25">
      <c r="A5343" s="62">
        <v>101223</v>
      </c>
      <c r="B5343" s="63" t="s">
        <v>17354</v>
      </c>
      <c r="C5343" s="62" t="s">
        <v>127</v>
      </c>
      <c r="D5343" s="62" t="s">
        <v>12010</v>
      </c>
      <c r="E5343" s="64">
        <v>21.68</v>
      </c>
      <c r="F5343" s="62" t="s">
        <v>12011</v>
      </c>
    </row>
    <row r="5344" spans="1:6" ht="67.5" x14ac:dyDescent="0.25">
      <c r="A5344" s="62">
        <v>101224</v>
      </c>
      <c r="B5344" s="63" t="s">
        <v>17355</v>
      </c>
      <c r="C5344" s="62" t="s">
        <v>127</v>
      </c>
      <c r="D5344" s="62" t="s">
        <v>12010</v>
      </c>
      <c r="E5344" s="64">
        <v>27.14</v>
      </c>
      <c r="F5344" s="62" t="s">
        <v>12011</v>
      </c>
    </row>
    <row r="5345" spans="1:6" ht="67.5" x14ac:dyDescent="0.25">
      <c r="A5345" s="62">
        <v>101225</v>
      </c>
      <c r="B5345" s="63" t="s">
        <v>17356</v>
      </c>
      <c r="C5345" s="62" t="s">
        <v>127</v>
      </c>
      <c r="D5345" s="62" t="s">
        <v>12010</v>
      </c>
      <c r="E5345" s="64">
        <v>14.6</v>
      </c>
      <c r="F5345" s="62" t="s">
        <v>12011</v>
      </c>
    </row>
    <row r="5346" spans="1:6" ht="67.5" x14ac:dyDescent="0.25">
      <c r="A5346" s="62">
        <v>101226</v>
      </c>
      <c r="B5346" s="63" t="s">
        <v>17357</v>
      </c>
      <c r="C5346" s="62" t="s">
        <v>127</v>
      </c>
      <c r="D5346" s="62" t="s">
        <v>12010</v>
      </c>
      <c r="E5346" s="64">
        <v>15.43</v>
      </c>
      <c r="F5346" s="62" t="s">
        <v>12011</v>
      </c>
    </row>
    <row r="5347" spans="1:6" ht="67.5" x14ac:dyDescent="0.25">
      <c r="A5347" s="62">
        <v>101227</v>
      </c>
      <c r="B5347" s="63" t="s">
        <v>17358</v>
      </c>
      <c r="C5347" s="62" t="s">
        <v>127</v>
      </c>
      <c r="D5347" s="62" t="s">
        <v>12010</v>
      </c>
      <c r="E5347" s="64">
        <v>17.86</v>
      </c>
      <c r="F5347" s="62" t="s">
        <v>12011</v>
      </c>
    </row>
    <row r="5348" spans="1:6" ht="67.5" x14ac:dyDescent="0.25">
      <c r="A5348" s="62">
        <v>101228</v>
      </c>
      <c r="B5348" s="63" t="s">
        <v>17359</v>
      </c>
      <c r="C5348" s="62" t="s">
        <v>127</v>
      </c>
      <c r="D5348" s="62" t="s">
        <v>12010</v>
      </c>
      <c r="E5348" s="64">
        <v>19.12</v>
      </c>
      <c r="F5348" s="62" t="s">
        <v>12011</v>
      </c>
    </row>
    <row r="5349" spans="1:6" ht="67.5" x14ac:dyDescent="0.25">
      <c r="A5349" s="62">
        <v>101229</v>
      </c>
      <c r="B5349" s="63" t="s">
        <v>17360</v>
      </c>
      <c r="C5349" s="62" t="s">
        <v>127</v>
      </c>
      <c r="D5349" s="62" t="s">
        <v>12010</v>
      </c>
      <c r="E5349" s="64">
        <v>24.04</v>
      </c>
      <c r="F5349" s="62" t="s">
        <v>12011</v>
      </c>
    </row>
    <row r="5350" spans="1:6" ht="67.5" x14ac:dyDescent="0.25">
      <c r="A5350" s="62">
        <v>101230</v>
      </c>
      <c r="B5350" s="63" t="s">
        <v>17361</v>
      </c>
      <c r="C5350" s="62" t="s">
        <v>127</v>
      </c>
      <c r="D5350" s="62" t="s">
        <v>12010</v>
      </c>
      <c r="E5350" s="64">
        <v>10.61</v>
      </c>
      <c r="F5350" s="62" t="s">
        <v>12011</v>
      </c>
    </row>
    <row r="5351" spans="1:6" ht="67.5" x14ac:dyDescent="0.25">
      <c r="A5351" s="62">
        <v>101231</v>
      </c>
      <c r="B5351" s="63" t="s">
        <v>17362</v>
      </c>
      <c r="C5351" s="62" t="s">
        <v>127</v>
      </c>
      <c r="D5351" s="62" t="s">
        <v>12010</v>
      </c>
      <c r="E5351" s="64">
        <v>10.1</v>
      </c>
      <c r="F5351" s="62" t="s">
        <v>12011</v>
      </c>
    </row>
    <row r="5352" spans="1:6" ht="67.5" x14ac:dyDescent="0.25">
      <c r="A5352" s="62">
        <v>101232</v>
      </c>
      <c r="B5352" s="63" t="s">
        <v>17363</v>
      </c>
      <c r="C5352" s="62" t="s">
        <v>127</v>
      </c>
      <c r="D5352" s="62" t="s">
        <v>12010</v>
      </c>
      <c r="E5352" s="64">
        <v>9.14</v>
      </c>
      <c r="F5352" s="62" t="s">
        <v>12011</v>
      </c>
    </row>
    <row r="5353" spans="1:6" ht="67.5" x14ac:dyDescent="0.25">
      <c r="A5353" s="62">
        <v>101233</v>
      </c>
      <c r="B5353" s="63" t="s">
        <v>17364</v>
      </c>
      <c r="C5353" s="62" t="s">
        <v>127</v>
      </c>
      <c r="D5353" s="62" t="s">
        <v>12010</v>
      </c>
      <c r="E5353" s="64">
        <v>8.4600000000000009</v>
      </c>
      <c r="F5353" s="62" t="s">
        <v>12011</v>
      </c>
    </row>
    <row r="5354" spans="1:6" ht="67.5" x14ac:dyDescent="0.25">
      <c r="A5354" s="62">
        <v>101234</v>
      </c>
      <c r="B5354" s="63" t="s">
        <v>17365</v>
      </c>
      <c r="C5354" s="62" t="s">
        <v>127</v>
      </c>
      <c r="D5354" s="62" t="s">
        <v>12010</v>
      </c>
      <c r="E5354" s="64">
        <v>16.440000000000001</v>
      </c>
      <c r="F5354" s="62" t="s">
        <v>12011</v>
      </c>
    </row>
    <row r="5355" spans="1:6" ht="67.5" x14ac:dyDescent="0.25">
      <c r="A5355" s="62">
        <v>101235</v>
      </c>
      <c r="B5355" s="63" t="s">
        <v>17366</v>
      </c>
      <c r="C5355" s="62" t="s">
        <v>127</v>
      </c>
      <c r="D5355" s="62" t="s">
        <v>12010</v>
      </c>
      <c r="E5355" s="64">
        <v>17.36</v>
      </c>
      <c r="F5355" s="62" t="s">
        <v>12011</v>
      </c>
    </row>
    <row r="5356" spans="1:6" ht="67.5" x14ac:dyDescent="0.25">
      <c r="A5356" s="62">
        <v>101236</v>
      </c>
      <c r="B5356" s="63" t="s">
        <v>17367</v>
      </c>
      <c r="C5356" s="62" t="s">
        <v>127</v>
      </c>
      <c r="D5356" s="62" t="s">
        <v>12010</v>
      </c>
      <c r="E5356" s="64">
        <v>20.190000000000001</v>
      </c>
      <c r="F5356" s="62" t="s">
        <v>12011</v>
      </c>
    </row>
    <row r="5357" spans="1:6" ht="67.5" x14ac:dyDescent="0.25">
      <c r="A5357" s="62">
        <v>101237</v>
      </c>
      <c r="B5357" s="63" t="s">
        <v>17368</v>
      </c>
      <c r="C5357" s="62" t="s">
        <v>127</v>
      </c>
      <c r="D5357" s="62" t="s">
        <v>12010</v>
      </c>
      <c r="E5357" s="64">
        <v>21.59</v>
      </c>
      <c r="F5357" s="62" t="s">
        <v>12011</v>
      </c>
    </row>
    <row r="5358" spans="1:6" ht="67.5" x14ac:dyDescent="0.25">
      <c r="A5358" s="62">
        <v>101238</v>
      </c>
      <c r="B5358" s="63" t="s">
        <v>17369</v>
      </c>
      <c r="C5358" s="62" t="s">
        <v>127</v>
      </c>
      <c r="D5358" s="62" t="s">
        <v>12010</v>
      </c>
      <c r="E5358" s="64">
        <v>27.23</v>
      </c>
      <c r="F5358" s="62" t="s">
        <v>12011</v>
      </c>
    </row>
    <row r="5359" spans="1:6" ht="67.5" x14ac:dyDescent="0.25">
      <c r="A5359" s="62">
        <v>101239</v>
      </c>
      <c r="B5359" s="63" t="s">
        <v>17370</v>
      </c>
      <c r="C5359" s="62" t="s">
        <v>127</v>
      </c>
      <c r="D5359" s="62" t="s">
        <v>12010</v>
      </c>
      <c r="E5359" s="64">
        <v>14.58</v>
      </c>
      <c r="F5359" s="62" t="s">
        <v>12011</v>
      </c>
    </row>
    <row r="5360" spans="1:6" ht="67.5" x14ac:dyDescent="0.25">
      <c r="A5360" s="62">
        <v>101240</v>
      </c>
      <c r="B5360" s="63" t="s">
        <v>17371</v>
      </c>
      <c r="C5360" s="62" t="s">
        <v>127</v>
      </c>
      <c r="D5360" s="62" t="s">
        <v>12010</v>
      </c>
      <c r="E5360" s="64">
        <v>15.44</v>
      </c>
      <c r="F5360" s="62" t="s">
        <v>12011</v>
      </c>
    </row>
    <row r="5361" spans="1:6" ht="67.5" x14ac:dyDescent="0.25">
      <c r="A5361" s="62">
        <v>101241</v>
      </c>
      <c r="B5361" s="63" t="s">
        <v>17372</v>
      </c>
      <c r="C5361" s="62" t="s">
        <v>127</v>
      </c>
      <c r="D5361" s="62" t="s">
        <v>12010</v>
      </c>
      <c r="E5361" s="64">
        <v>17.989999999999998</v>
      </c>
      <c r="F5361" s="62" t="s">
        <v>12011</v>
      </c>
    </row>
    <row r="5362" spans="1:6" ht="67.5" x14ac:dyDescent="0.25">
      <c r="A5362" s="62">
        <v>101242</v>
      </c>
      <c r="B5362" s="63" t="s">
        <v>17373</v>
      </c>
      <c r="C5362" s="62" t="s">
        <v>127</v>
      </c>
      <c r="D5362" s="62" t="s">
        <v>12010</v>
      </c>
      <c r="E5362" s="64">
        <v>20.02</v>
      </c>
      <c r="F5362" s="62" t="s">
        <v>12011</v>
      </c>
    </row>
    <row r="5363" spans="1:6" ht="67.5" x14ac:dyDescent="0.25">
      <c r="A5363" s="62">
        <v>101243</v>
      </c>
      <c r="B5363" s="63" t="s">
        <v>17374</v>
      </c>
      <c r="C5363" s="62" t="s">
        <v>127</v>
      </c>
      <c r="D5363" s="62" t="s">
        <v>12010</v>
      </c>
      <c r="E5363" s="64">
        <v>24.33</v>
      </c>
      <c r="F5363" s="62" t="s">
        <v>12011</v>
      </c>
    </row>
    <row r="5364" spans="1:6" ht="67.5" x14ac:dyDescent="0.25">
      <c r="A5364" s="62">
        <v>101244</v>
      </c>
      <c r="B5364" s="63" t="s">
        <v>17375</v>
      </c>
      <c r="C5364" s="62" t="s">
        <v>127</v>
      </c>
      <c r="D5364" s="62" t="s">
        <v>12010</v>
      </c>
      <c r="E5364" s="64">
        <v>15.2</v>
      </c>
      <c r="F5364" s="62" t="s">
        <v>12011</v>
      </c>
    </row>
    <row r="5365" spans="1:6" ht="67.5" x14ac:dyDescent="0.25">
      <c r="A5365" s="62">
        <v>101245</v>
      </c>
      <c r="B5365" s="63" t="s">
        <v>17376</v>
      </c>
      <c r="C5365" s="62" t="s">
        <v>127</v>
      </c>
      <c r="D5365" s="62" t="s">
        <v>12010</v>
      </c>
      <c r="E5365" s="64">
        <v>16.149999999999999</v>
      </c>
      <c r="F5365" s="62" t="s">
        <v>12011</v>
      </c>
    </row>
    <row r="5366" spans="1:6" ht="67.5" x14ac:dyDescent="0.25">
      <c r="A5366" s="62">
        <v>101246</v>
      </c>
      <c r="B5366" s="63" t="s">
        <v>17377</v>
      </c>
      <c r="C5366" s="62" t="s">
        <v>127</v>
      </c>
      <c r="D5366" s="62" t="s">
        <v>12010</v>
      </c>
      <c r="E5366" s="64">
        <v>18.760000000000002</v>
      </c>
      <c r="F5366" s="62" t="s">
        <v>12011</v>
      </c>
    </row>
    <row r="5367" spans="1:6" ht="67.5" x14ac:dyDescent="0.25">
      <c r="A5367" s="62">
        <v>101247</v>
      </c>
      <c r="B5367" s="63" t="s">
        <v>17378</v>
      </c>
      <c r="C5367" s="62" t="s">
        <v>127</v>
      </c>
      <c r="D5367" s="62" t="s">
        <v>12010</v>
      </c>
      <c r="E5367" s="64">
        <v>20.78</v>
      </c>
      <c r="F5367" s="62" t="s">
        <v>12011</v>
      </c>
    </row>
    <row r="5368" spans="1:6" ht="67.5" x14ac:dyDescent="0.25">
      <c r="A5368" s="62">
        <v>101248</v>
      </c>
      <c r="B5368" s="63" t="s">
        <v>17379</v>
      </c>
      <c r="C5368" s="62" t="s">
        <v>127</v>
      </c>
      <c r="D5368" s="62" t="s">
        <v>12010</v>
      </c>
      <c r="E5368" s="64">
        <v>26.03</v>
      </c>
      <c r="F5368" s="62" t="s">
        <v>12011</v>
      </c>
    </row>
    <row r="5369" spans="1:6" ht="67.5" x14ac:dyDescent="0.25">
      <c r="A5369" s="62">
        <v>101249</v>
      </c>
      <c r="B5369" s="63" t="s">
        <v>17380</v>
      </c>
      <c r="C5369" s="62" t="s">
        <v>127</v>
      </c>
      <c r="D5369" s="62" t="s">
        <v>12010</v>
      </c>
      <c r="E5369" s="64">
        <v>13.36</v>
      </c>
      <c r="F5369" s="62" t="s">
        <v>12011</v>
      </c>
    </row>
    <row r="5370" spans="1:6" ht="67.5" x14ac:dyDescent="0.25">
      <c r="A5370" s="62">
        <v>101250</v>
      </c>
      <c r="B5370" s="63" t="s">
        <v>17381</v>
      </c>
      <c r="C5370" s="62" t="s">
        <v>127</v>
      </c>
      <c r="D5370" s="62" t="s">
        <v>12010</v>
      </c>
      <c r="E5370" s="64">
        <v>14.77</v>
      </c>
      <c r="F5370" s="62" t="s">
        <v>12011</v>
      </c>
    </row>
    <row r="5371" spans="1:6" ht="67.5" x14ac:dyDescent="0.25">
      <c r="A5371" s="62">
        <v>101251</v>
      </c>
      <c r="B5371" s="63" t="s">
        <v>17382</v>
      </c>
      <c r="C5371" s="62" t="s">
        <v>127</v>
      </c>
      <c r="D5371" s="62" t="s">
        <v>12010</v>
      </c>
      <c r="E5371" s="64">
        <v>16.91</v>
      </c>
      <c r="F5371" s="62" t="s">
        <v>12011</v>
      </c>
    </row>
    <row r="5372" spans="1:6" ht="67.5" x14ac:dyDescent="0.25">
      <c r="A5372" s="62">
        <v>101252</v>
      </c>
      <c r="B5372" s="63" t="s">
        <v>17383</v>
      </c>
      <c r="C5372" s="62" t="s">
        <v>127</v>
      </c>
      <c r="D5372" s="62" t="s">
        <v>12010</v>
      </c>
      <c r="E5372" s="64">
        <v>18.32</v>
      </c>
      <c r="F5372" s="62" t="s">
        <v>12011</v>
      </c>
    </row>
    <row r="5373" spans="1:6" ht="67.5" x14ac:dyDescent="0.25">
      <c r="A5373" s="62">
        <v>101253</v>
      </c>
      <c r="B5373" s="63" t="s">
        <v>17384</v>
      </c>
      <c r="C5373" s="62" t="s">
        <v>127</v>
      </c>
      <c r="D5373" s="62" t="s">
        <v>12010</v>
      </c>
      <c r="E5373" s="64">
        <v>23.04</v>
      </c>
      <c r="F5373" s="62" t="s">
        <v>12011</v>
      </c>
    </row>
    <row r="5374" spans="1:6" ht="67.5" x14ac:dyDescent="0.25">
      <c r="A5374" s="62">
        <v>101254</v>
      </c>
      <c r="B5374" s="63" t="s">
        <v>17385</v>
      </c>
      <c r="C5374" s="62" t="s">
        <v>127</v>
      </c>
      <c r="D5374" s="62" t="s">
        <v>12010</v>
      </c>
      <c r="E5374" s="64">
        <v>12.28</v>
      </c>
      <c r="F5374" s="62" t="s">
        <v>12011</v>
      </c>
    </row>
    <row r="5375" spans="1:6" ht="67.5" x14ac:dyDescent="0.25">
      <c r="A5375" s="62">
        <v>101255</v>
      </c>
      <c r="B5375" s="63" t="s">
        <v>17386</v>
      </c>
      <c r="C5375" s="62" t="s">
        <v>127</v>
      </c>
      <c r="D5375" s="62" t="s">
        <v>12010</v>
      </c>
      <c r="E5375" s="64">
        <v>10.9</v>
      </c>
      <c r="F5375" s="62" t="s">
        <v>12011</v>
      </c>
    </row>
    <row r="5376" spans="1:6" ht="67.5" x14ac:dyDescent="0.25">
      <c r="A5376" s="62">
        <v>101256</v>
      </c>
      <c r="B5376" s="63" t="s">
        <v>17387</v>
      </c>
      <c r="C5376" s="62" t="s">
        <v>127</v>
      </c>
      <c r="D5376" s="62" t="s">
        <v>12010</v>
      </c>
      <c r="E5376" s="64">
        <v>18.850000000000001</v>
      </c>
      <c r="F5376" s="62" t="s">
        <v>12011</v>
      </c>
    </row>
    <row r="5377" spans="1:6" ht="67.5" x14ac:dyDescent="0.25">
      <c r="A5377" s="62">
        <v>101257</v>
      </c>
      <c r="B5377" s="63" t="s">
        <v>17388</v>
      </c>
      <c r="C5377" s="62" t="s">
        <v>127</v>
      </c>
      <c r="D5377" s="62" t="s">
        <v>12010</v>
      </c>
      <c r="E5377" s="64">
        <v>19.93</v>
      </c>
      <c r="F5377" s="62" t="s">
        <v>12011</v>
      </c>
    </row>
    <row r="5378" spans="1:6" ht="67.5" x14ac:dyDescent="0.25">
      <c r="A5378" s="62">
        <v>101258</v>
      </c>
      <c r="B5378" s="63" t="s">
        <v>17389</v>
      </c>
      <c r="C5378" s="62" t="s">
        <v>127</v>
      </c>
      <c r="D5378" s="62" t="s">
        <v>12010</v>
      </c>
      <c r="E5378" s="64">
        <v>23.07</v>
      </c>
      <c r="F5378" s="62" t="s">
        <v>12011</v>
      </c>
    </row>
    <row r="5379" spans="1:6" ht="67.5" x14ac:dyDescent="0.25">
      <c r="A5379" s="62">
        <v>101259</v>
      </c>
      <c r="B5379" s="63" t="s">
        <v>17390</v>
      </c>
      <c r="C5379" s="62" t="s">
        <v>127</v>
      </c>
      <c r="D5379" s="62" t="s">
        <v>12010</v>
      </c>
      <c r="E5379" s="64">
        <v>25.56</v>
      </c>
      <c r="F5379" s="62" t="s">
        <v>12011</v>
      </c>
    </row>
    <row r="5380" spans="1:6" ht="67.5" x14ac:dyDescent="0.25">
      <c r="A5380" s="62">
        <v>101260</v>
      </c>
      <c r="B5380" s="63" t="s">
        <v>17391</v>
      </c>
      <c r="C5380" s="62" t="s">
        <v>127</v>
      </c>
      <c r="D5380" s="62" t="s">
        <v>12010</v>
      </c>
      <c r="E5380" s="64">
        <v>31.89</v>
      </c>
      <c r="F5380" s="62" t="s">
        <v>12011</v>
      </c>
    </row>
    <row r="5381" spans="1:6" ht="67.5" x14ac:dyDescent="0.25">
      <c r="A5381" s="62">
        <v>101261</v>
      </c>
      <c r="B5381" s="63" t="s">
        <v>17392</v>
      </c>
      <c r="C5381" s="62" t="s">
        <v>127</v>
      </c>
      <c r="D5381" s="62" t="s">
        <v>12010</v>
      </c>
      <c r="E5381" s="64">
        <v>17.829999999999998</v>
      </c>
      <c r="F5381" s="62" t="s">
        <v>12011</v>
      </c>
    </row>
    <row r="5382" spans="1:6" ht="67.5" x14ac:dyDescent="0.25">
      <c r="A5382" s="62">
        <v>101262</v>
      </c>
      <c r="B5382" s="63" t="s">
        <v>17393</v>
      </c>
      <c r="C5382" s="62" t="s">
        <v>127</v>
      </c>
      <c r="D5382" s="62" t="s">
        <v>12010</v>
      </c>
      <c r="E5382" s="64">
        <v>18.89</v>
      </c>
      <c r="F5382" s="62" t="s">
        <v>12011</v>
      </c>
    </row>
    <row r="5383" spans="1:6" ht="67.5" x14ac:dyDescent="0.25">
      <c r="A5383" s="62">
        <v>101263</v>
      </c>
      <c r="B5383" s="63" t="s">
        <v>17394</v>
      </c>
      <c r="C5383" s="62" t="s">
        <v>127</v>
      </c>
      <c r="D5383" s="62" t="s">
        <v>12010</v>
      </c>
      <c r="E5383" s="64">
        <v>21.84</v>
      </c>
      <c r="F5383" s="62" t="s">
        <v>12011</v>
      </c>
    </row>
    <row r="5384" spans="1:6" ht="67.5" x14ac:dyDescent="0.25">
      <c r="A5384" s="62">
        <v>101264</v>
      </c>
      <c r="B5384" s="63" t="s">
        <v>17395</v>
      </c>
      <c r="C5384" s="62" t="s">
        <v>127</v>
      </c>
      <c r="D5384" s="62" t="s">
        <v>12010</v>
      </c>
      <c r="E5384" s="64">
        <v>24.16</v>
      </c>
      <c r="F5384" s="62" t="s">
        <v>12011</v>
      </c>
    </row>
    <row r="5385" spans="1:6" ht="67.5" x14ac:dyDescent="0.25">
      <c r="A5385" s="62">
        <v>101265</v>
      </c>
      <c r="B5385" s="63" t="s">
        <v>17396</v>
      </c>
      <c r="C5385" s="62" t="s">
        <v>127</v>
      </c>
      <c r="D5385" s="62" t="s">
        <v>12010</v>
      </c>
      <c r="E5385" s="64">
        <v>30.11</v>
      </c>
      <c r="F5385" s="62" t="s">
        <v>12011</v>
      </c>
    </row>
    <row r="5386" spans="1:6" ht="67.5" x14ac:dyDescent="0.25">
      <c r="A5386" s="62">
        <v>101266</v>
      </c>
      <c r="B5386" s="63" t="s">
        <v>17397</v>
      </c>
      <c r="C5386" s="62" t="s">
        <v>127</v>
      </c>
      <c r="D5386" s="62" t="s">
        <v>12010</v>
      </c>
      <c r="E5386" s="64">
        <v>10.94</v>
      </c>
      <c r="F5386" s="62" t="s">
        <v>12011</v>
      </c>
    </row>
    <row r="5387" spans="1:6" ht="67.5" x14ac:dyDescent="0.25">
      <c r="A5387" s="62">
        <v>101267</v>
      </c>
      <c r="B5387" s="63" t="s">
        <v>17398</v>
      </c>
      <c r="C5387" s="62" t="s">
        <v>127</v>
      </c>
      <c r="D5387" s="62" t="s">
        <v>12010</v>
      </c>
      <c r="E5387" s="64">
        <v>10.46</v>
      </c>
      <c r="F5387" s="62" t="s">
        <v>12011</v>
      </c>
    </row>
    <row r="5388" spans="1:6" ht="67.5" x14ac:dyDescent="0.25">
      <c r="A5388" s="62">
        <v>101268</v>
      </c>
      <c r="B5388" s="63" t="s">
        <v>17399</v>
      </c>
      <c r="C5388" s="62" t="s">
        <v>127</v>
      </c>
      <c r="D5388" s="62" t="s">
        <v>12010</v>
      </c>
      <c r="E5388" s="64">
        <v>17.2</v>
      </c>
      <c r="F5388" s="62" t="s">
        <v>12011</v>
      </c>
    </row>
    <row r="5389" spans="1:6" ht="67.5" x14ac:dyDescent="0.25">
      <c r="A5389" s="62">
        <v>101269</v>
      </c>
      <c r="B5389" s="63" t="s">
        <v>17400</v>
      </c>
      <c r="C5389" s="62" t="s">
        <v>127</v>
      </c>
      <c r="D5389" s="62" t="s">
        <v>12010</v>
      </c>
      <c r="E5389" s="64">
        <v>19.059999999999999</v>
      </c>
      <c r="F5389" s="62" t="s">
        <v>12011</v>
      </c>
    </row>
    <row r="5390" spans="1:6" ht="67.5" x14ac:dyDescent="0.25">
      <c r="A5390" s="62">
        <v>101270</v>
      </c>
      <c r="B5390" s="63" t="s">
        <v>17401</v>
      </c>
      <c r="C5390" s="62" t="s">
        <v>127</v>
      </c>
      <c r="D5390" s="62" t="s">
        <v>12010</v>
      </c>
      <c r="E5390" s="64">
        <v>22.07</v>
      </c>
      <c r="F5390" s="62" t="s">
        <v>12011</v>
      </c>
    </row>
    <row r="5391" spans="1:6" ht="67.5" x14ac:dyDescent="0.25">
      <c r="A5391" s="62">
        <v>101271</v>
      </c>
      <c r="B5391" s="63" t="s">
        <v>17402</v>
      </c>
      <c r="C5391" s="62" t="s">
        <v>127</v>
      </c>
      <c r="D5391" s="62" t="s">
        <v>12010</v>
      </c>
      <c r="E5391" s="64">
        <v>24.43</v>
      </c>
      <c r="F5391" s="62" t="s">
        <v>12011</v>
      </c>
    </row>
    <row r="5392" spans="1:6" ht="67.5" x14ac:dyDescent="0.25">
      <c r="A5392" s="62">
        <v>101272</v>
      </c>
      <c r="B5392" s="63" t="s">
        <v>17403</v>
      </c>
      <c r="C5392" s="62" t="s">
        <v>127</v>
      </c>
      <c r="D5392" s="62" t="s">
        <v>12010</v>
      </c>
      <c r="E5392" s="64">
        <v>30.49</v>
      </c>
      <c r="F5392" s="62" t="s">
        <v>12011</v>
      </c>
    </row>
    <row r="5393" spans="1:6" ht="67.5" x14ac:dyDescent="0.25">
      <c r="A5393" s="62">
        <v>101273</v>
      </c>
      <c r="B5393" s="63" t="s">
        <v>17404</v>
      </c>
      <c r="C5393" s="62" t="s">
        <v>127</v>
      </c>
      <c r="D5393" s="62" t="s">
        <v>12010</v>
      </c>
      <c r="E5393" s="64">
        <v>16.440000000000001</v>
      </c>
      <c r="F5393" s="62" t="s">
        <v>12011</v>
      </c>
    </row>
    <row r="5394" spans="1:6" ht="67.5" x14ac:dyDescent="0.25">
      <c r="A5394" s="62">
        <v>101274</v>
      </c>
      <c r="B5394" s="63" t="s">
        <v>17405</v>
      </c>
      <c r="C5394" s="62" t="s">
        <v>127</v>
      </c>
      <c r="D5394" s="62" t="s">
        <v>12010</v>
      </c>
      <c r="E5394" s="64">
        <v>18.12</v>
      </c>
      <c r="F5394" s="62" t="s">
        <v>12011</v>
      </c>
    </row>
    <row r="5395" spans="1:6" ht="67.5" x14ac:dyDescent="0.25">
      <c r="A5395" s="62">
        <v>101275</v>
      </c>
      <c r="B5395" s="63" t="s">
        <v>17406</v>
      </c>
      <c r="C5395" s="62" t="s">
        <v>127</v>
      </c>
      <c r="D5395" s="62" t="s">
        <v>12010</v>
      </c>
      <c r="E5395" s="64">
        <v>20.99</v>
      </c>
      <c r="F5395" s="62" t="s">
        <v>12011</v>
      </c>
    </row>
    <row r="5396" spans="1:6" ht="67.5" x14ac:dyDescent="0.25">
      <c r="A5396" s="62">
        <v>101276</v>
      </c>
      <c r="B5396" s="63" t="s">
        <v>17407</v>
      </c>
      <c r="C5396" s="62" t="s">
        <v>127</v>
      </c>
      <c r="D5396" s="62" t="s">
        <v>12010</v>
      </c>
      <c r="E5396" s="64">
        <v>23.17</v>
      </c>
      <c r="F5396" s="62" t="s">
        <v>12011</v>
      </c>
    </row>
    <row r="5397" spans="1:6" ht="67.5" x14ac:dyDescent="0.25">
      <c r="A5397" s="62">
        <v>101277</v>
      </c>
      <c r="B5397" s="63" t="s">
        <v>17408</v>
      </c>
      <c r="C5397" s="62" t="s">
        <v>127</v>
      </c>
      <c r="D5397" s="62" t="s">
        <v>12010</v>
      </c>
      <c r="E5397" s="64">
        <v>29.53</v>
      </c>
      <c r="F5397" s="62" t="s">
        <v>12011</v>
      </c>
    </row>
    <row r="5398" spans="1:6" ht="40.5" x14ac:dyDescent="0.25">
      <c r="A5398" s="62">
        <v>102354</v>
      </c>
      <c r="B5398" s="63" t="s">
        <v>17409</v>
      </c>
      <c r="C5398" s="62" t="s">
        <v>127</v>
      </c>
      <c r="D5398" s="62" t="s">
        <v>12010</v>
      </c>
      <c r="E5398" s="64">
        <v>151.57</v>
      </c>
      <c r="F5398" s="62" t="s">
        <v>12011</v>
      </c>
    </row>
    <row r="5399" spans="1:6" ht="40.5" x14ac:dyDescent="0.25">
      <c r="A5399" s="62">
        <v>102355</v>
      </c>
      <c r="B5399" s="63" t="s">
        <v>17410</v>
      </c>
      <c r="C5399" s="62" t="s">
        <v>127</v>
      </c>
      <c r="D5399" s="62" t="s">
        <v>12010</v>
      </c>
      <c r="E5399" s="64">
        <v>176.54</v>
      </c>
      <c r="F5399" s="62" t="s">
        <v>12011</v>
      </c>
    </row>
    <row r="5400" spans="1:6" ht="40.5" x14ac:dyDescent="0.25">
      <c r="A5400" s="62">
        <v>102360</v>
      </c>
      <c r="B5400" s="63" t="s">
        <v>17411</v>
      </c>
      <c r="C5400" s="62" t="s">
        <v>127</v>
      </c>
      <c r="D5400" s="62" t="s">
        <v>12379</v>
      </c>
      <c r="E5400" s="64">
        <v>23.73</v>
      </c>
      <c r="F5400" s="62" t="s">
        <v>12011</v>
      </c>
    </row>
    <row r="5401" spans="1:6" ht="40.5" x14ac:dyDescent="0.25">
      <c r="A5401" s="62">
        <v>102361</v>
      </c>
      <c r="B5401" s="63" t="s">
        <v>17412</v>
      </c>
      <c r="C5401" s="62" t="s">
        <v>127</v>
      </c>
      <c r="D5401" s="62" t="s">
        <v>12010</v>
      </c>
      <c r="E5401" s="64">
        <v>35.090000000000003</v>
      </c>
      <c r="F5401" s="62" t="s">
        <v>12011</v>
      </c>
    </row>
    <row r="5402" spans="1:6" ht="54" x14ac:dyDescent="0.25">
      <c r="A5402" s="62">
        <v>90082</v>
      </c>
      <c r="B5402" s="63" t="s">
        <v>17413</v>
      </c>
      <c r="C5402" s="62" t="s">
        <v>127</v>
      </c>
      <c r="D5402" s="62" t="s">
        <v>12379</v>
      </c>
      <c r="E5402" s="64">
        <v>11.47</v>
      </c>
      <c r="F5402" s="62" t="s">
        <v>12011</v>
      </c>
    </row>
    <row r="5403" spans="1:6" ht="67.5" x14ac:dyDescent="0.25">
      <c r="A5403" s="62">
        <v>90084</v>
      </c>
      <c r="B5403" s="63" t="s">
        <v>17414</v>
      </c>
      <c r="C5403" s="62" t="s">
        <v>127</v>
      </c>
      <c r="D5403" s="62" t="s">
        <v>12379</v>
      </c>
      <c r="E5403" s="64">
        <v>11.1</v>
      </c>
      <c r="F5403" s="62" t="s">
        <v>12011</v>
      </c>
    </row>
    <row r="5404" spans="1:6" ht="67.5" x14ac:dyDescent="0.25">
      <c r="A5404" s="62">
        <v>90086</v>
      </c>
      <c r="B5404" s="63" t="s">
        <v>17415</v>
      </c>
      <c r="C5404" s="62" t="s">
        <v>127</v>
      </c>
      <c r="D5404" s="62" t="s">
        <v>12379</v>
      </c>
      <c r="E5404" s="64">
        <v>10.49</v>
      </c>
      <c r="F5404" s="62" t="s">
        <v>12011</v>
      </c>
    </row>
    <row r="5405" spans="1:6" ht="67.5" x14ac:dyDescent="0.25">
      <c r="A5405" s="62">
        <v>90087</v>
      </c>
      <c r="B5405" s="63" t="s">
        <v>17416</v>
      </c>
      <c r="C5405" s="62" t="s">
        <v>127</v>
      </c>
      <c r="D5405" s="62" t="s">
        <v>12010</v>
      </c>
      <c r="E5405" s="64">
        <v>9.58</v>
      </c>
      <c r="F5405" s="62" t="s">
        <v>12011</v>
      </c>
    </row>
    <row r="5406" spans="1:6" ht="67.5" x14ac:dyDescent="0.25">
      <c r="A5406" s="62">
        <v>90090</v>
      </c>
      <c r="B5406" s="63" t="s">
        <v>17417</v>
      </c>
      <c r="C5406" s="62" t="s">
        <v>127</v>
      </c>
      <c r="D5406" s="62" t="s">
        <v>12010</v>
      </c>
      <c r="E5406" s="64">
        <v>9.3800000000000008</v>
      </c>
      <c r="F5406" s="62" t="s">
        <v>12011</v>
      </c>
    </row>
    <row r="5407" spans="1:6" ht="54" x14ac:dyDescent="0.25">
      <c r="A5407" s="62">
        <v>90091</v>
      </c>
      <c r="B5407" s="63" t="s">
        <v>17418</v>
      </c>
      <c r="C5407" s="62" t="s">
        <v>127</v>
      </c>
      <c r="D5407" s="62" t="s">
        <v>12379</v>
      </c>
      <c r="E5407" s="64">
        <v>6.19</v>
      </c>
      <c r="F5407" s="62" t="s">
        <v>12011</v>
      </c>
    </row>
    <row r="5408" spans="1:6" ht="67.5" x14ac:dyDescent="0.25">
      <c r="A5408" s="62">
        <v>90092</v>
      </c>
      <c r="B5408" s="63" t="s">
        <v>17419</v>
      </c>
      <c r="C5408" s="62" t="s">
        <v>127</v>
      </c>
      <c r="D5408" s="62" t="s">
        <v>12379</v>
      </c>
      <c r="E5408" s="64">
        <v>6.12</v>
      </c>
      <c r="F5408" s="62" t="s">
        <v>12011</v>
      </c>
    </row>
    <row r="5409" spans="1:6" ht="67.5" x14ac:dyDescent="0.25">
      <c r="A5409" s="62">
        <v>90094</v>
      </c>
      <c r="B5409" s="63" t="s">
        <v>17420</v>
      </c>
      <c r="C5409" s="62" t="s">
        <v>127</v>
      </c>
      <c r="D5409" s="62" t="s">
        <v>12379</v>
      </c>
      <c r="E5409" s="64">
        <v>5.79</v>
      </c>
      <c r="F5409" s="62" t="s">
        <v>12011</v>
      </c>
    </row>
    <row r="5410" spans="1:6" ht="67.5" x14ac:dyDescent="0.25">
      <c r="A5410" s="62">
        <v>90095</v>
      </c>
      <c r="B5410" s="63" t="s">
        <v>17421</v>
      </c>
      <c r="C5410" s="62" t="s">
        <v>127</v>
      </c>
      <c r="D5410" s="62" t="s">
        <v>12010</v>
      </c>
      <c r="E5410" s="64">
        <v>5.28</v>
      </c>
      <c r="F5410" s="62" t="s">
        <v>12011</v>
      </c>
    </row>
    <row r="5411" spans="1:6" ht="67.5" x14ac:dyDescent="0.25">
      <c r="A5411" s="62">
        <v>90098</v>
      </c>
      <c r="B5411" s="63" t="s">
        <v>17422</v>
      </c>
      <c r="C5411" s="62" t="s">
        <v>127</v>
      </c>
      <c r="D5411" s="62" t="s">
        <v>12010</v>
      </c>
      <c r="E5411" s="64">
        <v>5.18</v>
      </c>
      <c r="F5411" s="62" t="s">
        <v>12011</v>
      </c>
    </row>
    <row r="5412" spans="1:6" ht="54" x14ac:dyDescent="0.25">
      <c r="A5412" s="62">
        <v>90099</v>
      </c>
      <c r="B5412" s="63" t="s">
        <v>17423</v>
      </c>
      <c r="C5412" s="62" t="s">
        <v>127</v>
      </c>
      <c r="D5412" s="62" t="s">
        <v>12010</v>
      </c>
      <c r="E5412" s="64">
        <v>15.83</v>
      </c>
      <c r="F5412" s="62" t="s">
        <v>12011</v>
      </c>
    </row>
    <row r="5413" spans="1:6" ht="54" x14ac:dyDescent="0.25">
      <c r="A5413" s="62">
        <v>90100</v>
      </c>
      <c r="B5413" s="63" t="s">
        <v>17424</v>
      </c>
      <c r="C5413" s="62" t="s">
        <v>127</v>
      </c>
      <c r="D5413" s="62" t="s">
        <v>12010</v>
      </c>
      <c r="E5413" s="64">
        <v>13.44</v>
      </c>
      <c r="F5413" s="62" t="s">
        <v>12011</v>
      </c>
    </row>
    <row r="5414" spans="1:6" ht="67.5" x14ac:dyDescent="0.25">
      <c r="A5414" s="62">
        <v>90101</v>
      </c>
      <c r="B5414" s="63" t="s">
        <v>17425</v>
      </c>
      <c r="C5414" s="62" t="s">
        <v>127</v>
      </c>
      <c r="D5414" s="62" t="s">
        <v>12010</v>
      </c>
      <c r="E5414" s="64">
        <v>13.26</v>
      </c>
      <c r="F5414" s="62" t="s">
        <v>12011</v>
      </c>
    </row>
    <row r="5415" spans="1:6" ht="67.5" x14ac:dyDescent="0.25">
      <c r="A5415" s="62">
        <v>90102</v>
      </c>
      <c r="B5415" s="63" t="s">
        <v>17426</v>
      </c>
      <c r="C5415" s="62" t="s">
        <v>127</v>
      </c>
      <c r="D5415" s="62" t="s">
        <v>12010</v>
      </c>
      <c r="E5415" s="64">
        <v>12.07</v>
      </c>
      <c r="F5415" s="62" t="s">
        <v>12011</v>
      </c>
    </row>
    <row r="5416" spans="1:6" ht="67.5" x14ac:dyDescent="0.25">
      <c r="A5416" s="62">
        <v>90105</v>
      </c>
      <c r="B5416" s="63" t="s">
        <v>17427</v>
      </c>
      <c r="C5416" s="62" t="s">
        <v>127</v>
      </c>
      <c r="D5416" s="62" t="s">
        <v>12010</v>
      </c>
      <c r="E5416" s="64">
        <v>8.7200000000000006</v>
      </c>
      <c r="F5416" s="62" t="s">
        <v>12011</v>
      </c>
    </row>
    <row r="5417" spans="1:6" ht="67.5" x14ac:dyDescent="0.25">
      <c r="A5417" s="62">
        <v>90106</v>
      </c>
      <c r="B5417" s="63" t="s">
        <v>17428</v>
      </c>
      <c r="C5417" s="62" t="s">
        <v>127</v>
      </c>
      <c r="D5417" s="62" t="s">
        <v>12010</v>
      </c>
      <c r="E5417" s="64">
        <v>7.42</v>
      </c>
      <c r="F5417" s="62" t="s">
        <v>12011</v>
      </c>
    </row>
    <row r="5418" spans="1:6" ht="67.5" x14ac:dyDescent="0.25">
      <c r="A5418" s="62">
        <v>90107</v>
      </c>
      <c r="B5418" s="63" t="s">
        <v>17429</v>
      </c>
      <c r="C5418" s="62" t="s">
        <v>127</v>
      </c>
      <c r="D5418" s="62" t="s">
        <v>12010</v>
      </c>
      <c r="E5418" s="64">
        <v>7.31</v>
      </c>
      <c r="F5418" s="62" t="s">
        <v>12011</v>
      </c>
    </row>
    <row r="5419" spans="1:6" ht="67.5" x14ac:dyDescent="0.25">
      <c r="A5419" s="62">
        <v>90108</v>
      </c>
      <c r="B5419" s="63" t="s">
        <v>17430</v>
      </c>
      <c r="C5419" s="62" t="s">
        <v>127</v>
      </c>
      <c r="D5419" s="62" t="s">
        <v>12010</v>
      </c>
      <c r="E5419" s="64">
        <v>6.66</v>
      </c>
      <c r="F5419" s="62" t="s">
        <v>12011</v>
      </c>
    </row>
    <row r="5420" spans="1:6" ht="27" x14ac:dyDescent="0.25">
      <c r="A5420" s="62">
        <v>93358</v>
      </c>
      <c r="B5420" s="63" t="s">
        <v>17431</v>
      </c>
      <c r="C5420" s="62" t="s">
        <v>127</v>
      </c>
      <c r="D5420" s="62" t="s">
        <v>12379</v>
      </c>
      <c r="E5420" s="64">
        <v>92.57</v>
      </c>
      <c r="F5420" s="62" t="s">
        <v>12011</v>
      </c>
    </row>
    <row r="5421" spans="1:6" ht="54" x14ac:dyDescent="0.25">
      <c r="A5421" s="62">
        <v>102276</v>
      </c>
      <c r="B5421" s="63" t="s">
        <v>17432</v>
      </c>
      <c r="C5421" s="62" t="s">
        <v>127</v>
      </c>
      <c r="D5421" s="62" t="s">
        <v>12379</v>
      </c>
      <c r="E5421" s="64">
        <v>12.88</v>
      </c>
      <c r="F5421" s="62" t="s">
        <v>12011</v>
      </c>
    </row>
    <row r="5422" spans="1:6" ht="67.5" x14ac:dyDescent="0.25">
      <c r="A5422" s="62">
        <v>102277</v>
      </c>
      <c r="B5422" s="63" t="s">
        <v>17433</v>
      </c>
      <c r="C5422" s="62" t="s">
        <v>127</v>
      </c>
      <c r="D5422" s="62" t="s">
        <v>12379</v>
      </c>
      <c r="E5422" s="64">
        <v>10.18</v>
      </c>
      <c r="F5422" s="62" t="s">
        <v>12011</v>
      </c>
    </row>
    <row r="5423" spans="1:6" ht="67.5" x14ac:dyDescent="0.25">
      <c r="A5423" s="62">
        <v>102278</v>
      </c>
      <c r="B5423" s="63" t="s">
        <v>17434</v>
      </c>
      <c r="C5423" s="62" t="s">
        <v>127</v>
      </c>
      <c r="D5423" s="62" t="s">
        <v>12010</v>
      </c>
      <c r="E5423" s="64">
        <v>9.99</v>
      </c>
      <c r="F5423" s="62" t="s">
        <v>12011</v>
      </c>
    </row>
    <row r="5424" spans="1:6" ht="54" x14ac:dyDescent="0.25">
      <c r="A5424" s="62">
        <v>102279</v>
      </c>
      <c r="B5424" s="63" t="s">
        <v>17435</v>
      </c>
      <c r="C5424" s="62" t="s">
        <v>127</v>
      </c>
      <c r="D5424" s="62" t="s">
        <v>12379</v>
      </c>
      <c r="E5424" s="64">
        <v>7.11</v>
      </c>
      <c r="F5424" s="62" t="s">
        <v>12011</v>
      </c>
    </row>
    <row r="5425" spans="1:6" ht="67.5" x14ac:dyDescent="0.25">
      <c r="A5425" s="62">
        <v>102280</v>
      </c>
      <c r="B5425" s="63" t="s">
        <v>17436</v>
      </c>
      <c r="C5425" s="62" t="s">
        <v>127</v>
      </c>
      <c r="D5425" s="62" t="s">
        <v>12379</v>
      </c>
      <c r="E5425" s="64">
        <v>5.62</v>
      </c>
      <c r="F5425" s="62" t="s">
        <v>12011</v>
      </c>
    </row>
    <row r="5426" spans="1:6" ht="67.5" x14ac:dyDescent="0.25">
      <c r="A5426" s="62">
        <v>102281</v>
      </c>
      <c r="B5426" s="63" t="s">
        <v>17437</v>
      </c>
      <c r="C5426" s="62" t="s">
        <v>127</v>
      </c>
      <c r="D5426" s="62" t="s">
        <v>12010</v>
      </c>
      <c r="E5426" s="64">
        <v>5.5</v>
      </c>
      <c r="F5426" s="62" t="s">
        <v>12011</v>
      </c>
    </row>
    <row r="5427" spans="1:6" ht="54" x14ac:dyDescent="0.25">
      <c r="A5427" s="62">
        <v>102282</v>
      </c>
      <c r="B5427" s="63" t="s">
        <v>17438</v>
      </c>
      <c r="C5427" s="62" t="s">
        <v>127</v>
      </c>
      <c r="D5427" s="62" t="s">
        <v>12379</v>
      </c>
      <c r="E5427" s="64">
        <v>14.31</v>
      </c>
      <c r="F5427" s="62" t="s">
        <v>12011</v>
      </c>
    </row>
    <row r="5428" spans="1:6" ht="54" x14ac:dyDescent="0.25">
      <c r="A5428" s="62">
        <v>102283</v>
      </c>
      <c r="B5428" s="63" t="s">
        <v>17439</v>
      </c>
      <c r="C5428" s="62" t="s">
        <v>127</v>
      </c>
      <c r="D5428" s="62" t="s">
        <v>12379</v>
      </c>
      <c r="E5428" s="64">
        <v>12.72</v>
      </c>
      <c r="F5428" s="62" t="s">
        <v>12011</v>
      </c>
    </row>
    <row r="5429" spans="1:6" ht="54" x14ac:dyDescent="0.25">
      <c r="A5429" s="62">
        <v>102284</v>
      </c>
      <c r="B5429" s="63" t="s">
        <v>17440</v>
      </c>
      <c r="C5429" s="62" t="s">
        <v>127</v>
      </c>
      <c r="D5429" s="62" t="s">
        <v>12379</v>
      </c>
      <c r="E5429" s="64">
        <v>12.32</v>
      </c>
      <c r="F5429" s="62" t="s">
        <v>12011</v>
      </c>
    </row>
    <row r="5430" spans="1:6" ht="54" x14ac:dyDescent="0.25">
      <c r="A5430" s="62">
        <v>102285</v>
      </c>
      <c r="B5430" s="63" t="s">
        <v>17441</v>
      </c>
      <c r="C5430" s="62" t="s">
        <v>127</v>
      </c>
      <c r="D5430" s="62" t="s">
        <v>12379</v>
      </c>
      <c r="E5430" s="64">
        <v>11.64</v>
      </c>
      <c r="F5430" s="62" t="s">
        <v>12011</v>
      </c>
    </row>
    <row r="5431" spans="1:6" ht="54" x14ac:dyDescent="0.25">
      <c r="A5431" s="62">
        <v>102286</v>
      </c>
      <c r="B5431" s="63" t="s">
        <v>17442</v>
      </c>
      <c r="C5431" s="62" t="s">
        <v>127</v>
      </c>
      <c r="D5431" s="62" t="s">
        <v>12379</v>
      </c>
      <c r="E5431" s="64">
        <v>11.32</v>
      </c>
      <c r="F5431" s="62" t="s">
        <v>12011</v>
      </c>
    </row>
    <row r="5432" spans="1:6" ht="67.5" x14ac:dyDescent="0.25">
      <c r="A5432" s="62">
        <v>102287</v>
      </c>
      <c r="B5432" s="63" t="s">
        <v>17443</v>
      </c>
      <c r="C5432" s="62" t="s">
        <v>127</v>
      </c>
      <c r="D5432" s="62" t="s">
        <v>12010</v>
      </c>
      <c r="E5432" s="64">
        <v>11.11</v>
      </c>
      <c r="F5432" s="62" t="s">
        <v>12011</v>
      </c>
    </row>
    <row r="5433" spans="1:6" ht="54" x14ac:dyDescent="0.25">
      <c r="A5433" s="62">
        <v>102288</v>
      </c>
      <c r="B5433" s="63" t="s">
        <v>17444</v>
      </c>
      <c r="C5433" s="62" t="s">
        <v>127</v>
      </c>
      <c r="D5433" s="62" t="s">
        <v>12010</v>
      </c>
      <c r="E5433" s="64">
        <v>10.67</v>
      </c>
      <c r="F5433" s="62" t="s">
        <v>12011</v>
      </c>
    </row>
    <row r="5434" spans="1:6" ht="54" x14ac:dyDescent="0.25">
      <c r="A5434" s="62">
        <v>102289</v>
      </c>
      <c r="B5434" s="63" t="s">
        <v>17445</v>
      </c>
      <c r="C5434" s="62" t="s">
        <v>127</v>
      </c>
      <c r="D5434" s="62" t="s">
        <v>12010</v>
      </c>
      <c r="E5434" s="64">
        <v>10.42</v>
      </c>
      <c r="F5434" s="62" t="s">
        <v>12011</v>
      </c>
    </row>
    <row r="5435" spans="1:6" ht="54" x14ac:dyDescent="0.25">
      <c r="A5435" s="62">
        <v>102290</v>
      </c>
      <c r="B5435" s="63" t="s">
        <v>17446</v>
      </c>
      <c r="C5435" s="62" t="s">
        <v>127</v>
      </c>
      <c r="D5435" s="62" t="s">
        <v>12379</v>
      </c>
      <c r="E5435" s="64">
        <v>7.89</v>
      </c>
      <c r="F5435" s="62" t="s">
        <v>12011</v>
      </c>
    </row>
    <row r="5436" spans="1:6" ht="54" x14ac:dyDescent="0.25">
      <c r="A5436" s="62">
        <v>102291</v>
      </c>
      <c r="B5436" s="63" t="s">
        <v>17447</v>
      </c>
      <c r="C5436" s="62" t="s">
        <v>127</v>
      </c>
      <c r="D5436" s="62" t="s">
        <v>12379</v>
      </c>
      <c r="E5436" s="64">
        <v>7.02</v>
      </c>
      <c r="F5436" s="62" t="s">
        <v>12011</v>
      </c>
    </row>
    <row r="5437" spans="1:6" ht="54" x14ac:dyDescent="0.25">
      <c r="A5437" s="62">
        <v>102292</v>
      </c>
      <c r="B5437" s="63" t="s">
        <v>17448</v>
      </c>
      <c r="C5437" s="62" t="s">
        <v>127</v>
      </c>
      <c r="D5437" s="62" t="s">
        <v>12379</v>
      </c>
      <c r="E5437" s="64">
        <v>6.8</v>
      </c>
      <c r="F5437" s="62" t="s">
        <v>12011</v>
      </c>
    </row>
    <row r="5438" spans="1:6" ht="54" x14ac:dyDescent="0.25">
      <c r="A5438" s="62">
        <v>102293</v>
      </c>
      <c r="B5438" s="63" t="s">
        <v>17449</v>
      </c>
      <c r="C5438" s="62" t="s">
        <v>127</v>
      </c>
      <c r="D5438" s="62" t="s">
        <v>12379</v>
      </c>
      <c r="E5438" s="64">
        <v>6.43</v>
      </c>
      <c r="F5438" s="62" t="s">
        <v>12011</v>
      </c>
    </row>
    <row r="5439" spans="1:6" ht="67.5" x14ac:dyDescent="0.25">
      <c r="A5439" s="62">
        <v>102294</v>
      </c>
      <c r="B5439" s="63" t="s">
        <v>17450</v>
      </c>
      <c r="C5439" s="62" t="s">
        <v>127</v>
      </c>
      <c r="D5439" s="62" t="s">
        <v>12379</v>
      </c>
      <c r="E5439" s="64">
        <v>6.25</v>
      </c>
      <c r="F5439" s="62" t="s">
        <v>12011</v>
      </c>
    </row>
    <row r="5440" spans="1:6" ht="67.5" x14ac:dyDescent="0.25">
      <c r="A5440" s="62">
        <v>102295</v>
      </c>
      <c r="B5440" s="63" t="s">
        <v>17451</v>
      </c>
      <c r="C5440" s="62" t="s">
        <v>127</v>
      </c>
      <c r="D5440" s="62" t="s">
        <v>12010</v>
      </c>
      <c r="E5440" s="64">
        <v>6.12</v>
      </c>
      <c r="F5440" s="62" t="s">
        <v>12011</v>
      </c>
    </row>
    <row r="5441" spans="1:6" ht="54" x14ac:dyDescent="0.25">
      <c r="A5441" s="62">
        <v>102296</v>
      </c>
      <c r="B5441" s="63" t="s">
        <v>17452</v>
      </c>
      <c r="C5441" s="62" t="s">
        <v>127</v>
      </c>
      <c r="D5441" s="62" t="s">
        <v>12010</v>
      </c>
      <c r="E5441" s="64">
        <v>5.87</v>
      </c>
      <c r="F5441" s="62" t="s">
        <v>12011</v>
      </c>
    </row>
    <row r="5442" spans="1:6" ht="54" x14ac:dyDescent="0.25">
      <c r="A5442" s="62">
        <v>102297</v>
      </c>
      <c r="B5442" s="63" t="s">
        <v>17453</v>
      </c>
      <c r="C5442" s="62" t="s">
        <v>127</v>
      </c>
      <c r="D5442" s="62" t="s">
        <v>12010</v>
      </c>
      <c r="E5442" s="64">
        <v>5.75</v>
      </c>
      <c r="F5442" s="62" t="s">
        <v>12011</v>
      </c>
    </row>
    <row r="5443" spans="1:6" ht="54" x14ac:dyDescent="0.25">
      <c r="A5443" s="62">
        <v>102298</v>
      </c>
      <c r="B5443" s="63" t="s">
        <v>17454</v>
      </c>
      <c r="C5443" s="62" t="s">
        <v>127</v>
      </c>
      <c r="D5443" s="62" t="s">
        <v>12010</v>
      </c>
      <c r="E5443" s="64">
        <v>17.579999999999998</v>
      </c>
      <c r="F5443" s="62" t="s">
        <v>12011</v>
      </c>
    </row>
    <row r="5444" spans="1:6" ht="54" x14ac:dyDescent="0.25">
      <c r="A5444" s="62">
        <v>102299</v>
      </c>
      <c r="B5444" s="63" t="s">
        <v>17455</v>
      </c>
      <c r="C5444" s="62" t="s">
        <v>127</v>
      </c>
      <c r="D5444" s="62" t="s">
        <v>12010</v>
      </c>
      <c r="E5444" s="64">
        <v>14.94</v>
      </c>
      <c r="F5444" s="62" t="s">
        <v>12011</v>
      </c>
    </row>
    <row r="5445" spans="1:6" ht="54" x14ac:dyDescent="0.25">
      <c r="A5445" s="62">
        <v>102300</v>
      </c>
      <c r="B5445" s="63" t="s">
        <v>17456</v>
      </c>
      <c r="C5445" s="62" t="s">
        <v>127</v>
      </c>
      <c r="D5445" s="62" t="s">
        <v>12010</v>
      </c>
      <c r="E5445" s="64">
        <v>14.74</v>
      </c>
      <c r="F5445" s="62" t="s">
        <v>12011</v>
      </c>
    </row>
    <row r="5446" spans="1:6" ht="54" x14ac:dyDescent="0.25">
      <c r="A5446" s="62">
        <v>102301</v>
      </c>
      <c r="B5446" s="63" t="s">
        <v>17457</v>
      </c>
      <c r="C5446" s="62" t="s">
        <v>127</v>
      </c>
      <c r="D5446" s="62" t="s">
        <v>12010</v>
      </c>
      <c r="E5446" s="64">
        <v>13.41</v>
      </c>
      <c r="F5446" s="62" t="s">
        <v>12011</v>
      </c>
    </row>
    <row r="5447" spans="1:6" ht="54" x14ac:dyDescent="0.25">
      <c r="A5447" s="62">
        <v>102302</v>
      </c>
      <c r="B5447" s="63" t="s">
        <v>17458</v>
      </c>
      <c r="C5447" s="62" t="s">
        <v>127</v>
      </c>
      <c r="D5447" s="62" t="s">
        <v>12010</v>
      </c>
      <c r="E5447" s="64">
        <v>9.6999999999999993</v>
      </c>
      <c r="F5447" s="62" t="s">
        <v>12011</v>
      </c>
    </row>
    <row r="5448" spans="1:6" ht="54" x14ac:dyDescent="0.25">
      <c r="A5448" s="62">
        <v>102303</v>
      </c>
      <c r="B5448" s="63" t="s">
        <v>17459</v>
      </c>
      <c r="C5448" s="62" t="s">
        <v>127</v>
      </c>
      <c r="D5448" s="62" t="s">
        <v>12010</v>
      </c>
      <c r="E5448" s="64">
        <v>8.24</v>
      </c>
      <c r="F5448" s="62" t="s">
        <v>12011</v>
      </c>
    </row>
    <row r="5449" spans="1:6" ht="54" x14ac:dyDescent="0.25">
      <c r="A5449" s="62">
        <v>102304</v>
      </c>
      <c r="B5449" s="63" t="s">
        <v>17460</v>
      </c>
      <c r="C5449" s="62" t="s">
        <v>127</v>
      </c>
      <c r="D5449" s="62" t="s">
        <v>12010</v>
      </c>
      <c r="E5449" s="64">
        <v>8.1300000000000008</v>
      </c>
      <c r="F5449" s="62" t="s">
        <v>12011</v>
      </c>
    </row>
    <row r="5450" spans="1:6" ht="54" x14ac:dyDescent="0.25">
      <c r="A5450" s="62">
        <v>102305</v>
      </c>
      <c r="B5450" s="63" t="s">
        <v>17461</v>
      </c>
      <c r="C5450" s="62" t="s">
        <v>127</v>
      </c>
      <c r="D5450" s="62" t="s">
        <v>12010</v>
      </c>
      <c r="E5450" s="64">
        <v>7.4</v>
      </c>
      <c r="F5450" s="62" t="s">
        <v>12011</v>
      </c>
    </row>
    <row r="5451" spans="1:6" ht="54" x14ac:dyDescent="0.25">
      <c r="A5451" s="62">
        <v>102306</v>
      </c>
      <c r="B5451" s="63" t="s">
        <v>17462</v>
      </c>
      <c r="C5451" s="62" t="s">
        <v>127</v>
      </c>
      <c r="D5451" s="62" t="s">
        <v>12379</v>
      </c>
      <c r="E5451" s="64">
        <v>16.14</v>
      </c>
      <c r="F5451" s="62" t="s">
        <v>12011</v>
      </c>
    </row>
    <row r="5452" spans="1:6" ht="54" x14ac:dyDescent="0.25">
      <c r="A5452" s="62">
        <v>102307</v>
      </c>
      <c r="B5452" s="63" t="s">
        <v>17463</v>
      </c>
      <c r="C5452" s="62" t="s">
        <v>127</v>
      </c>
      <c r="D5452" s="62" t="s">
        <v>12379</v>
      </c>
      <c r="E5452" s="64">
        <v>14.31</v>
      </c>
      <c r="F5452" s="62" t="s">
        <v>12011</v>
      </c>
    </row>
    <row r="5453" spans="1:6" ht="67.5" x14ac:dyDescent="0.25">
      <c r="A5453" s="62">
        <v>102308</v>
      </c>
      <c r="B5453" s="63" t="s">
        <v>17464</v>
      </c>
      <c r="C5453" s="62" t="s">
        <v>127</v>
      </c>
      <c r="D5453" s="62" t="s">
        <v>12379</v>
      </c>
      <c r="E5453" s="64">
        <v>13.88</v>
      </c>
      <c r="F5453" s="62" t="s">
        <v>12011</v>
      </c>
    </row>
    <row r="5454" spans="1:6" ht="67.5" x14ac:dyDescent="0.25">
      <c r="A5454" s="62">
        <v>102309</v>
      </c>
      <c r="B5454" s="63" t="s">
        <v>17465</v>
      </c>
      <c r="C5454" s="62" t="s">
        <v>127</v>
      </c>
      <c r="D5454" s="62" t="s">
        <v>12379</v>
      </c>
      <c r="E5454" s="64">
        <v>13.12</v>
      </c>
      <c r="F5454" s="62" t="s">
        <v>12011</v>
      </c>
    </row>
    <row r="5455" spans="1:6" ht="67.5" x14ac:dyDescent="0.25">
      <c r="A5455" s="62">
        <v>102310</v>
      </c>
      <c r="B5455" s="63" t="s">
        <v>17466</v>
      </c>
      <c r="C5455" s="62" t="s">
        <v>127</v>
      </c>
      <c r="D5455" s="62" t="s">
        <v>12379</v>
      </c>
      <c r="E5455" s="64">
        <v>12.74</v>
      </c>
      <c r="F5455" s="62" t="s">
        <v>12011</v>
      </c>
    </row>
    <row r="5456" spans="1:6" ht="67.5" x14ac:dyDescent="0.25">
      <c r="A5456" s="62">
        <v>102311</v>
      </c>
      <c r="B5456" s="63" t="s">
        <v>17467</v>
      </c>
      <c r="C5456" s="62" t="s">
        <v>127</v>
      </c>
      <c r="D5456" s="62" t="s">
        <v>12010</v>
      </c>
      <c r="E5456" s="64">
        <v>12.49</v>
      </c>
      <c r="F5456" s="62" t="s">
        <v>12011</v>
      </c>
    </row>
    <row r="5457" spans="1:6" ht="67.5" x14ac:dyDescent="0.25">
      <c r="A5457" s="62">
        <v>102312</v>
      </c>
      <c r="B5457" s="63" t="s">
        <v>17468</v>
      </c>
      <c r="C5457" s="62" t="s">
        <v>127</v>
      </c>
      <c r="D5457" s="62" t="s">
        <v>12010</v>
      </c>
      <c r="E5457" s="64">
        <v>12</v>
      </c>
      <c r="F5457" s="62" t="s">
        <v>12011</v>
      </c>
    </row>
    <row r="5458" spans="1:6" ht="67.5" x14ac:dyDescent="0.25">
      <c r="A5458" s="62">
        <v>102313</v>
      </c>
      <c r="B5458" s="63" t="s">
        <v>17469</v>
      </c>
      <c r="C5458" s="62" t="s">
        <v>127</v>
      </c>
      <c r="D5458" s="62" t="s">
        <v>12010</v>
      </c>
      <c r="E5458" s="64">
        <v>11.72</v>
      </c>
      <c r="F5458" s="62" t="s">
        <v>12011</v>
      </c>
    </row>
    <row r="5459" spans="1:6" ht="67.5" x14ac:dyDescent="0.25">
      <c r="A5459" s="62">
        <v>102314</v>
      </c>
      <c r="B5459" s="63" t="s">
        <v>17470</v>
      </c>
      <c r="C5459" s="62" t="s">
        <v>127</v>
      </c>
      <c r="D5459" s="62" t="s">
        <v>12379</v>
      </c>
      <c r="E5459" s="64">
        <v>8.9</v>
      </c>
      <c r="F5459" s="62" t="s">
        <v>12011</v>
      </c>
    </row>
    <row r="5460" spans="1:6" ht="54" x14ac:dyDescent="0.25">
      <c r="A5460" s="62">
        <v>102315</v>
      </c>
      <c r="B5460" s="63" t="s">
        <v>17471</v>
      </c>
      <c r="C5460" s="62" t="s">
        <v>127</v>
      </c>
      <c r="D5460" s="62" t="s">
        <v>12379</v>
      </c>
      <c r="E5460" s="64">
        <v>7.89</v>
      </c>
      <c r="F5460" s="62" t="s">
        <v>12011</v>
      </c>
    </row>
    <row r="5461" spans="1:6" ht="67.5" x14ac:dyDescent="0.25">
      <c r="A5461" s="62">
        <v>102316</v>
      </c>
      <c r="B5461" s="63" t="s">
        <v>17472</v>
      </c>
      <c r="C5461" s="62" t="s">
        <v>127</v>
      </c>
      <c r="D5461" s="62" t="s">
        <v>12379</v>
      </c>
      <c r="E5461" s="64">
        <v>7.65</v>
      </c>
      <c r="F5461" s="62" t="s">
        <v>12011</v>
      </c>
    </row>
    <row r="5462" spans="1:6" ht="67.5" x14ac:dyDescent="0.25">
      <c r="A5462" s="62">
        <v>102317</v>
      </c>
      <c r="B5462" s="63" t="s">
        <v>17473</v>
      </c>
      <c r="C5462" s="62" t="s">
        <v>127</v>
      </c>
      <c r="D5462" s="62" t="s">
        <v>12379</v>
      </c>
      <c r="E5462" s="64">
        <v>7.23</v>
      </c>
      <c r="F5462" s="62" t="s">
        <v>12011</v>
      </c>
    </row>
    <row r="5463" spans="1:6" ht="67.5" x14ac:dyDescent="0.25">
      <c r="A5463" s="62">
        <v>102318</v>
      </c>
      <c r="B5463" s="63" t="s">
        <v>17474</v>
      </c>
      <c r="C5463" s="62" t="s">
        <v>127</v>
      </c>
      <c r="D5463" s="62" t="s">
        <v>12379</v>
      </c>
      <c r="E5463" s="64">
        <v>7.04</v>
      </c>
      <c r="F5463" s="62" t="s">
        <v>12011</v>
      </c>
    </row>
    <row r="5464" spans="1:6" ht="67.5" x14ac:dyDescent="0.25">
      <c r="A5464" s="62">
        <v>102319</v>
      </c>
      <c r="B5464" s="63" t="s">
        <v>17475</v>
      </c>
      <c r="C5464" s="62" t="s">
        <v>127</v>
      </c>
      <c r="D5464" s="62" t="s">
        <v>12010</v>
      </c>
      <c r="E5464" s="64">
        <v>6.88</v>
      </c>
      <c r="F5464" s="62" t="s">
        <v>12011</v>
      </c>
    </row>
    <row r="5465" spans="1:6" ht="67.5" x14ac:dyDescent="0.25">
      <c r="A5465" s="62">
        <v>102320</v>
      </c>
      <c r="B5465" s="63" t="s">
        <v>17476</v>
      </c>
      <c r="C5465" s="62" t="s">
        <v>127</v>
      </c>
      <c r="D5465" s="62" t="s">
        <v>12010</v>
      </c>
      <c r="E5465" s="64">
        <v>6.61</v>
      </c>
      <c r="F5465" s="62" t="s">
        <v>12011</v>
      </c>
    </row>
    <row r="5466" spans="1:6" ht="67.5" x14ac:dyDescent="0.25">
      <c r="A5466" s="62">
        <v>102321</v>
      </c>
      <c r="B5466" s="63" t="s">
        <v>17477</v>
      </c>
      <c r="C5466" s="62" t="s">
        <v>127</v>
      </c>
      <c r="D5466" s="62" t="s">
        <v>12010</v>
      </c>
      <c r="E5466" s="64">
        <v>6.47</v>
      </c>
      <c r="F5466" s="62" t="s">
        <v>12011</v>
      </c>
    </row>
    <row r="5467" spans="1:6" ht="54" x14ac:dyDescent="0.25">
      <c r="A5467" s="62">
        <v>102322</v>
      </c>
      <c r="B5467" s="63" t="s">
        <v>17478</v>
      </c>
      <c r="C5467" s="62" t="s">
        <v>127</v>
      </c>
      <c r="D5467" s="62" t="s">
        <v>12010</v>
      </c>
      <c r="E5467" s="64">
        <v>19.78</v>
      </c>
      <c r="F5467" s="62" t="s">
        <v>12011</v>
      </c>
    </row>
    <row r="5468" spans="1:6" ht="54" x14ac:dyDescent="0.25">
      <c r="A5468" s="62">
        <v>102323</v>
      </c>
      <c r="B5468" s="63" t="s">
        <v>17479</v>
      </c>
      <c r="C5468" s="62" t="s">
        <v>127</v>
      </c>
      <c r="D5468" s="62" t="s">
        <v>12010</v>
      </c>
      <c r="E5468" s="64">
        <v>16.8</v>
      </c>
      <c r="F5468" s="62" t="s">
        <v>12011</v>
      </c>
    </row>
    <row r="5469" spans="1:6" ht="67.5" x14ac:dyDescent="0.25">
      <c r="A5469" s="62">
        <v>102324</v>
      </c>
      <c r="B5469" s="63" t="s">
        <v>17480</v>
      </c>
      <c r="C5469" s="62" t="s">
        <v>127</v>
      </c>
      <c r="D5469" s="62" t="s">
        <v>12010</v>
      </c>
      <c r="E5469" s="64">
        <v>16.59</v>
      </c>
      <c r="F5469" s="62" t="s">
        <v>12011</v>
      </c>
    </row>
    <row r="5470" spans="1:6" ht="67.5" x14ac:dyDescent="0.25">
      <c r="A5470" s="62">
        <v>102325</v>
      </c>
      <c r="B5470" s="63" t="s">
        <v>17481</v>
      </c>
      <c r="C5470" s="62" t="s">
        <v>127</v>
      </c>
      <c r="D5470" s="62" t="s">
        <v>12010</v>
      </c>
      <c r="E5470" s="64">
        <v>15.09</v>
      </c>
      <c r="F5470" s="62" t="s">
        <v>12011</v>
      </c>
    </row>
    <row r="5471" spans="1:6" ht="67.5" x14ac:dyDescent="0.25">
      <c r="A5471" s="62">
        <v>102326</v>
      </c>
      <c r="B5471" s="63" t="s">
        <v>17482</v>
      </c>
      <c r="C5471" s="62" t="s">
        <v>127</v>
      </c>
      <c r="D5471" s="62" t="s">
        <v>12010</v>
      </c>
      <c r="E5471" s="64">
        <v>10.92</v>
      </c>
      <c r="F5471" s="62" t="s">
        <v>12011</v>
      </c>
    </row>
    <row r="5472" spans="1:6" ht="54" x14ac:dyDescent="0.25">
      <c r="A5472" s="62">
        <v>102327</v>
      </c>
      <c r="B5472" s="63" t="s">
        <v>17483</v>
      </c>
      <c r="C5472" s="62" t="s">
        <v>127</v>
      </c>
      <c r="D5472" s="62" t="s">
        <v>12010</v>
      </c>
      <c r="E5472" s="64">
        <v>9.2799999999999994</v>
      </c>
      <c r="F5472" s="62" t="s">
        <v>12011</v>
      </c>
    </row>
    <row r="5473" spans="1:6" ht="67.5" x14ac:dyDescent="0.25">
      <c r="A5473" s="62">
        <v>102328</v>
      </c>
      <c r="B5473" s="63" t="s">
        <v>17484</v>
      </c>
      <c r="C5473" s="62" t="s">
        <v>127</v>
      </c>
      <c r="D5473" s="62" t="s">
        <v>12010</v>
      </c>
      <c r="E5473" s="64">
        <v>9.15</v>
      </c>
      <c r="F5473" s="62" t="s">
        <v>12011</v>
      </c>
    </row>
    <row r="5474" spans="1:6" ht="67.5" x14ac:dyDescent="0.25">
      <c r="A5474" s="62">
        <v>102329</v>
      </c>
      <c r="B5474" s="63" t="s">
        <v>17485</v>
      </c>
      <c r="C5474" s="62" t="s">
        <v>127</v>
      </c>
      <c r="D5474" s="62" t="s">
        <v>12010</v>
      </c>
      <c r="E5474" s="64">
        <v>8.33</v>
      </c>
      <c r="F5474" s="62" t="s">
        <v>12011</v>
      </c>
    </row>
    <row r="5475" spans="1:6" ht="54" x14ac:dyDescent="0.25">
      <c r="A5475" s="62">
        <v>94304</v>
      </c>
      <c r="B5475" s="63" t="s">
        <v>17486</v>
      </c>
      <c r="C5475" s="62" t="s">
        <v>127</v>
      </c>
      <c r="D5475" s="62" t="s">
        <v>12010</v>
      </c>
      <c r="E5475" s="64">
        <v>65.77</v>
      </c>
      <c r="F5475" s="62" t="s">
        <v>12011</v>
      </c>
    </row>
    <row r="5476" spans="1:6" ht="54" x14ac:dyDescent="0.25">
      <c r="A5476" s="62">
        <v>94305</v>
      </c>
      <c r="B5476" s="63" t="s">
        <v>17487</v>
      </c>
      <c r="C5476" s="62" t="s">
        <v>127</v>
      </c>
      <c r="D5476" s="62" t="s">
        <v>12010</v>
      </c>
      <c r="E5476" s="64">
        <v>61.64</v>
      </c>
      <c r="F5476" s="62" t="s">
        <v>12011</v>
      </c>
    </row>
    <row r="5477" spans="1:6" ht="54" x14ac:dyDescent="0.25">
      <c r="A5477" s="62">
        <v>94306</v>
      </c>
      <c r="B5477" s="63" t="s">
        <v>17488</v>
      </c>
      <c r="C5477" s="62" t="s">
        <v>127</v>
      </c>
      <c r="D5477" s="62" t="s">
        <v>12010</v>
      </c>
      <c r="E5477" s="64">
        <v>56.39</v>
      </c>
      <c r="F5477" s="62" t="s">
        <v>12011</v>
      </c>
    </row>
    <row r="5478" spans="1:6" ht="54" x14ac:dyDescent="0.25">
      <c r="A5478" s="62">
        <v>94307</v>
      </c>
      <c r="B5478" s="63" t="s">
        <v>17489</v>
      </c>
      <c r="C5478" s="62" t="s">
        <v>127</v>
      </c>
      <c r="D5478" s="62" t="s">
        <v>12010</v>
      </c>
      <c r="E5478" s="64">
        <v>57.59</v>
      </c>
      <c r="F5478" s="62" t="s">
        <v>12011</v>
      </c>
    </row>
    <row r="5479" spans="1:6" ht="54" x14ac:dyDescent="0.25">
      <c r="A5479" s="62">
        <v>94308</v>
      </c>
      <c r="B5479" s="63" t="s">
        <v>17490</v>
      </c>
      <c r="C5479" s="62" t="s">
        <v>127</v>
      </c>
      <c r="D5479" s="62" t="s">
        <v>12010</v>
      </c>
      <c r="E5479" s="64">
        <v>54.38</v>
      </c>
      <c r="F5479" s="62" t="s">
        <v>12011</v>
      </c>
    </row>
    <row r="5480" spans="1:6" ht="54" x14ac:dyDescent="0.25">
      <c r="A5480" s="62">
        <v>94309</v>
      </c>
      <c r="B5480" s="63" t="s">
        <v>17491</v>
      </c>
      <c r="C5480" s="62" t="s">
        <v>127</v>
      </c>
      <c r="D5480" s="62" t="s">
        <v>12010</v>
      </c>
      <c r="E5480" s="64">
        <v>55.85</v>
      </c>
      <c r="F5480" s="62" t="s">
        <v>12011</v>
      </c>
    </row>
    <row r="5481" spans="1:6" ht="54" x14ac:dyDescent="0.25">
      <c r="A5481" s="62">
        <v>94310</v>
      </c>
      <c r="B5481" s="63" t="s">
        <v>17492</v>
      </c>
      <c r="C5481" s="62" t="s">
        <v>127</v>
      </c>
      <c r="D5481" s="62" t="s">
        <v>12010</v>
      </c>
      <c r="E5481" s="64">
        <v>53.39</v>
      </c>
      <c r="F5481" s="62" t="s">
        <v>12011</v>
      </c>
    </row>
    <row r="5482" spans="1:6" ht="54" x14ac:dyDescent="0.25">
      <c r="A5482" s="62">
        <v>94315</v>
      </c>
      <c r="B5482" s="63" t="s">
        <v>17493</v>
      </c>
      <c r="C5482" s="62" t="s">
        <v>127</v>
      </c>
      <c r="D5482" s="62" t="s">
        <v>12010</v>
      </c>
      <c r="E5482" s="64">
        <v>73.77</v>
      </c>
      <c r="F5482" s="62" t="s">
        <v>12011</v>
      </c>
    </row>
    <row r="5483" spans="1:6" ht="54" x14ac:dyDescent="0.25">
      <c r="A5483" s="62">
        <v>94316</v>
      </c>
      <c r="B5483" s="63" t="s">
        <v>17494</v>
      </c>
      <c r="C5483" s="62" t="s">
        <v>127</v>
      </c>
      <c r="D5483" s="62" t="s">
        <v>12010</v>
      </c>
      <c r="E5483" s="64">
        <v>64.239999999999995</v>
      </c>
      <c r="F5483" s="62" t="s">
        <v>12011</v>
      </c>
    </row>
    <row r="5484" spans="1:6" ht="54" x14ac:dyDescent="0.25">
      <c r="A5484" s="62">
        <v>94317</v>
      </c>
      <c r="B5484" s="63" t="s">
        <v>17495</v>
      </c>
      <c r="C5484" s="62" t="s">
        <v>127</v>
      </c>
      <c r="D5484" s="62" t="s">
        <v>12010</v>
      </c>
      <c r="E5484" s="64">
        <v>60.02</v>
      </c>
      <c r="F5484" s="62" t="s">
        <v>12011</v>
      </c>
    </row>
    <row r="5485" spans="1:6" ht="54" x14ac:dyDescent="0.25">
      <c r="A5485" s="62">
        <v>94318</v>
      </c>
      <c r="B5485" s="63" t="s">
        <v>17496</v>
      </c>
      <c r="C5485" s="62" t="s">
        <v>127</v>
      </c>
      <c r="D5485" s="62" t="s">
        <v>12010</v>
      </c>
      <c r="E5485" s="64">
        <v>54.6</v>
      </c>
      <c r="F5485" s="62" t="s">
        <v>12011</v>
      </c>
    </row>
    <row r="5486" spans="1:6" ht="27" x14ac:dyDescent="0.25">
      <c r="A5486" s="62">
        <v>94319</v>
      </c>
      <c r="B5486" s="63" t="s">
        <v>17497</v>
      </c>
      <c r="C5486" s="62" t="s">
        <v>127</v>
      </c>
      <c r="D5486" s="62" t="s">
        <v>12010</v>
      </c>
      <c r="E5486" s="64">
        <v>78.790000000000006</v>
      </c>
      <c r="F5486" s="62" t="s">
        <v>12011</v>
      </c>
    </row>
    <row r="5487" spans="1:6" ht="54" x14ac:dyDescent="0.25">
      <c r="A5487" s="62">
        <v>94327</v>
      </c>
      <c r="B5487" s="63" t="s">
        <v>17498</v>
      </c>
      <c r="C5487" s="62" t="s">
        <v>127</v>
      </c>
      <c r="D5487" s="62" t="s">
        <v>12010</v>
      </c>
      <c r="E5487" s="64">
        <v>53.14</v>
      </c>
      <c r="F5487" s="62" t="s">
        <v>12011</v>
      </c>
    </row>
    <row r="5488" spans="1:6" ht="54" x14ac:dyDescent="0.25">
      <c r="A5488" s="62">
        <v>94328</v>
      </c>
      <c r="B5488" s="63" t="s">
        <v>17499</v>
      </c>
      <c r="C5488" s="62" t="s">
        <v>127</v>
      </c>
      <c r="D5488" s="62" t="s">
        <v>12010</v>
      </c>
      <c r="E5488" s="64">
        <v>49.01</v>
      </c>
      <c r="F5488" s="62" t="s">
        <v>12011</v>
      </c>
    </row>
    <row r="5489" spans="1:6" ht="54" x14ac:dyDescent="0.25">
      <c r="A5489" s="62">
        <v>94329</v>
      </c>
      <c r="B5489" s="63" t="s">
        <v>17500</v>
      </c>
      <c r="C5489" s="62" t="s">
        <v>127</v>
      </c>
      <c r="D5489" s="62" t="s">
        <v>12010</v>
      </c>
      <c r="E5489" s="64">
        <v>43.76</v>
      </c>
      <c r="F5489" s="62" t="s">
        <v>12011</v>
      </c>
    </row>
    <row r="5490" spans="1:6" ht="54" x14ac:dyDescent="0.25">
      <c r="A5490" s="62">
        <v>94330</v>
      </c>
      <c r="B5490" s="63" t="s">
        <v>17501</v>
      </c>
      <c r="C5490" s="62" t="s">
        <v>127</v>
      </c>
      <c r="D5490" s="62" t="s">
        <v>12010</v>
      </c>
      <c r="E5490" s="64">
        <v>44.96</v>
      </c>
      <c r="F5490" s="62" t="s">
        <v>12011</v>
      </c>
    </row>
    <row r="5491" spans="1:6" ht="54" x14ac:dyDescent="0.25">
      <c r="A5491" s="62">
        <v>94331</v>
      </c>
      <c r="B5491" s="63" t="s">
        <v>17502</v>
      </c>
      <c r="C5491" s="62" t="s">
        <v>127</v>
      </c>
      <c r="D5491" s="62" t="s">
        <v>12010</v>
      </c>
      <c r="E5491" s="64">
        <v>41.75</v>
      </c>
      <c r="F5491" s="62" t="s">
        <v>12011</v>
      </c>
    </row>
    <row r="5492" spans="1:6" ht="54" x14ac:dyDescent="0.25">
      <c r="A5492" s="62">
        <v>94332</v>
      </c>
      <c r="B5492" s="63" t="s">
        <v>17503</v>
      </c>
      <c r="C5492" s="62" t="s">
        <v>127</v>
      </c>
      <c r="D5492" s="62" t="s">
        <v>12010</v>
      </c>
      <c r="E5492" s="64">
        <v>43.22</v>
      </c>
      <c r="F5492" s="62" t="s">
        <v>12011</v>
      </c>
    </row>
    <row r="5493" spans="1:6" ht="54" x14ac:dyDescent="0.25">
      <c r="A5493" s="62">
        <v>94333</v>
      </c>
      <c r="B5493" s="63" t="s">
        <v>17504</v>
      </c>
      <c r="C5493" s="62" t="s">
        <v>127</v>
      </c>
      <c r="D5493" s="62" t="s">
        <v>12010</v>
      </c>
      <c r="E5493" s="64">
        <v>40.76</v>
      </c>
      <c r="F5493" s="62" t="s">
        <v>12011</v>
      </c>
    </row>
    <row r="5494" spans="1:6" ht="54" x14ac:dyDescent="0.25">
      <c r="A5494" s="62">
        <v>94338</v>
      </c>
      <c r="B5494" s="63" t="s">
        <v>17505</v>
      </c>
      <c r="C5494" s="62" t="s">
        <v>127</v>
      </c>
      <c r="D5494" s="62" t="s">
        <v>12010</v>
      </c>
      <c r="E5494" s="64">
        <v>61.14</v>
      </c>
      <c r="F5494" s="62" t="s">
        <v>12011</v>
      </c>
    </row>
    <row r="5495" spans="1:6" ht="54" x14ac:dyDescent="0.25">
      <c r="A5495" s="62">
        <v>94339</v>
      </c>
      <c r="B5495" s="63" t="s">
        <v>17506</v>
      </c>
      <c r="C5495" s="62" t="s">
        <v>127</v>
      </c>
      <c r="D5495" s="62" t="s">
        <v>12010</v>
      </c>
      <c r="E5495" s="64">
        <v>51.61</v>
      </c>
      <c r="F5495" s="62" t="s">
        <v>12011</v>
      </c>
    </row>
    <row r="5496" spans="1:6" ht="54" x14ac:dyDescent="0.25">
      <c r="A5496" s="62">
        <v>94340</v>
      </c>
      <c r="B5496" s="63" t="s">
        <v>17507</v>
      </c>
      <c r="C5496" s="62" t="s">
        <v>127</v>
      </c>
      <c r="D5496" s="62" t="s">
        <v>12010</v>
      </c>
      <c r="E5496" s="64">
        <v>47.39</v>
      </c>
      <c r="F5496" s="62" t="s">
        <v>12011</v>
      </c>
    </row>
    <row r="5497" spans="1:6" ht="54" x14ac:dyDescent="0.25">
      <c r="A5497" s="62">
        <v>94341</v>
      </c>
      <c r="B5497" s="63" t="s">
        <v>17508</v>
      </c>
      <c r="C5497" s="62" t="s">
        <v>127</v>
      </c>
      <c r="D5497" s="62" t="s">
        <v>12010</v>
      </c>
      <c r="E5497" s="64">
        <v>41.97</v>
      </c>
      <c r="F5497" s="62" t="s">
        <v>12011</v>
      </c>
    </row>
    <row r="5498" spans="1:6" ht="27" x14ac:dyDescent="0.25">
      <c r="A5498" s="62">
        <v>94342</v>
      </c>
      <c r="B5498" s="63" t="s">
        <v>17509</v>
      </c>
      <c r="C5498" s="62" t="s">
        <v>127</v>
      </c>
      <c r="D5498" s="62" t="s">
        <v>12010</v>
      </c>
      <c r="E5498" s="64">
        <v>66.16</v>
      </c>
      <c r="F5498" s="62" t="s">
        <v>12011</v>
      </c>
    </row>
    <row r="5499" spans="1:6" ht="40.5" x14ac:dyDescent="0.25">
      <c r="A5499" s="62">
        <v>96385</v>
      </c>
      <c r="B5499" s="63" t="s">
        <v>17510</v>
      </c>
      <c r="C5499" s="62" t="s">
        <v>127</v>
      </c>
      <c r="D5499" s="62" t="s">
        <v>12010</v>
      </c>
      <c r="E5499" s="64">
        <v>11.13</v>
      </c>
      <c r="F5499" s="62" t="s">
        <v>12011</v>
      </c>
    </row>
    <row r="5500" spans="1:6" ht="40.5" x14ac:dyDescent="0.25">
      <c r="A5500" s="62">
        <v>96386</v>
      </c>
      <c r="B5500" s="63" t="s">
        <v>17511</v>
      </c>
      <c r="C5500" s="62" t="s">
        <v>127</v>
      </c>
      <c r="D5500" s="62" t="s">
        <v>12010</v>
      </c>
      <c r="E5500" s="64">
        <v>7.97</v>
      </c>
      <c r="F5500" s="62" t="s">
        <v>12011</v>
      </c>
    </row>
    <row r="5501" spans="1:6" ht="67.5" x14ac:dyDescent="0.25">
      <c r="A5501" s="62">
        <v>93360</v>
      </c>
      <c r="B5501" s="63" t="s">
        <v>17512</v>
      </c>
      <c r="C5501" s="62" t="s">
        <v>127</v>
      </c>
      <c r="D5501" s="62" t="s">
        <v>12010</v>
      </c>
      <c r="E5501" s="64">
        <v>23.37</v>
      </c>
      <c r="F5501" s="62" t="s">
        <v>12011</v>
      </c>
    </row>
    <row r="5502" spans="1:6" ht="67.5" x14ac:dyDescent="0.25">
      <c r="A5502" s="62">
        <v>93361</v>
      </c>
      <c r="B5502" s="63" t="s">
        <v>17513</v>
      </c>
      <c r="C5502" s="62" t="s">
        <v>127</v>
      </c>
      <c r="D5502" s="62" t="s">
        <v>12010</v>
      </c>
      <c r="E5502" s="64">
        <v>19.37</v>
      </c>
      <c r="F5502" s="62" t="s">
        <v>12011</v>
      </c>
    </row>
    <row r="5503" spans="1:6" ht="67.5" x14ac:dyDescent="0.25">
      <c r="A5503" s="62">
        <v>93362</v>
      </c>
      <c r="B5503" s="63" t="s">
        <v>17514</v>
      </c>
      <c r="C5503" s="62" t="s">
        <v>127</v>
      </c>
      <c r="D5503" s="62" t="s">
        <v>12010</v>
      </c>
      <c r="E5503" s="64">
        <v>14.03</v>
      </c>
      <c r="F5503" s="62" t="s">
        <v>12011</v>
      </c>
    </row>
    <row r="5504" spans="1:6" ht="67.5" x14ac:dyDescent="0.25">
      <c r="A5504" s="62">
        <v>93363</v>
      </c>
      <c r="B5504" s="63" t="s">
        <v>17515</v>
      </c>
      <c r="C5504" s="62" t="s">
        <v>127</v>
      </c>
      <c r="D5504" s="62" t="s">
        <v>12010</v>
      </c>
      <c r="E5504" s="64">
        <v>15.2</v>
      </c>
      <c r="F5504" s="62" t="s">
        <v>12011</v>
      </c>
    </row>
    <row r="5505" spans="1:6" ht="67.5" x14ac:dyDescent="0.25">
      <c r="A5505" s="62">
        <v>93364</v>
      </c>
      <c r="B5505" s="63" t="s">
        <v>17516</v>
      </c>
      <c r="C5505" s="62" t="s">
        <v>127</v>
      </c>
      <c r="D5505" s="62" t="s">
        <v>12010</v>
      </c>
      <c r="E5505" s="64">
        <v>12</v>
      </c>
      <c r="F5505" s="62" t="s">
        <v>12011</v>
      </c>
    </row>
    <row r="5506" spans="1:6" ht="67.5" x14ac:dyDescent="0.25">
      <c r="A5506" s="62">
        <v>93365</v>
      </c>
      <c r="B5506" s="63" t="s">
        <v>17517</v>
      </c>
      <c r="C5506" s="62" t="s">
        <v>127</v>
      </c>
      <c r="D5506" s="62" t="s">
        <v>12010</v>
      </c>
      <c r="E5506" s="64">
        <v>13.37</v>
      </c>
      <c r="F5506" s="62" t="s">
        <v>12011</v>
      </c>
    </row>
    <row r="5507" spans="1:6" ht="67.5" x14ac:dyDescent="0.25">
      <c r="A5507" s="62">
        <v>93366</v>
      </c>
      <c r="B5507" s="63" t="s">
        <v>17518</v>
      </c>
      <c r="C5507" s="62" t="s">
        <v>127</v>
      </c>
      <c r="D5507" s="62" t="s">
        <v>12010</v>
      </c>
      <c r="E5507" s="64">
        <v>11.02</v>
      </c>
      <c r="F5507" s="62" t="s">
        <v>12011</v>
      </c>
    </row>
    <row r="5508" spans="1:6" ht="67.5" x14ac:dyDescent="0.25">
      <c r="A5508" s="62">
        <v>93367</v>
      </c>
      <c r="B5508" s="63" t="s">
        <v>17519</v>
      </c>
      <c r="C5508" s="62" t="s">
        <v>127</v>
      </c>
      <c r="D5508" s="62" t="s">
        <v>12010</v>
      </c>
      <c r="E5508" s="64">
        <v>21.87</v>
      </c>
      <c r="F5508" s="62" t="s">
        <v>12011</v>
      </c>
    </row>
    <row r="5509" spans="1:6" ht="67.5" x14ac:dyDescent="0.25">
      <c r="A5509" s="62">
        <v>93368</v>
      </c>
      <c r="B5509" s="63" t="s">
        <v>17520</v>
      </c>
      <c r="C5509" s="62" t="s">
        <v>127</v>
      </c>
      <c r="D5509" s="62" t="s">
        <v>12010</v>
      </c>
      <c r="E5509" s="64">
        <v>17.760000000000002</v>
      </c>
      <c r="F5509" s="62" t="s">
        <v>12011</v>
      </c>
    </row>
    <row r="5510" spans="1:6" ht="67.5" x14ac:dyDescent="0.25">
      <c r="A5510" s="62">
        <v>93369</v>
      </c>
      <c r="B5510" s="63" t="s">
        <v>17521</v>
      </c>
      <c r="C5510" s="62" t="s">
        <v>127</v>
      </c>
      <c r="D5510" s="62" t="s">
        <v>12010</v>
      </c>
      <c r="E5510" s="64">
        <v>12.51</v>
      </c>
      <c r="F5510" s="62" t="s">
        <v>12011</v>
      </c>
    </row>
    <row r="5511" spans="1:6" ht="67.5" x14ac:dyDescent="0.25">
      <c r="A5511" s="62">
        <v>93370</v>
      </c>
      <c r="B5511" s="63" t="s">
        <v>17522</v>
      </c>
      <c r="C5511" s="62" t="s">
        <v>127</v>
      </c>
      <c r="D5511" s="62" t="s">
        <v>12010</v>
      </c>
      <c r="E5511" s="64">
        <v>13.71</v>
      </c>
      <c r="F5511" s="62" t="s">
        <v>12011</v>
      </c>
    </row>
    <row r="5512" spans="1:6" ht="67.5" x14ac:dyDescent="0.25">
      <c r="A5512" s="62">
        <v>93371</v>
      </c>
      <c r="B5512" s="63" t="s">
        <v>17523</v>
      </c>
      <c r="C5512" s="62" t="s">
        <v>127</v>
      </c>
      <c r="D5512" s="62" t="s">
        <v>12010</v>
      </c>
      <c r="E5512" s="64">
        <v>10.5</v>
      </c>
      <c r="F5512" s="62" t="s">
        <v>12011</v>
      </c>
    </row>
    <row r="5513" spans="1:6" ht="67.5" x14ac:dyDescent="0.25">
      <c r="A5513" s="62">
        <v>93372</v>
      </c>
      <c r="B5513" s="63" t="s">
        <v>17524</v>
      </c>
      <c r="C5513" s="62" t="s">
        <v>127</v>
      </c>
      <c r="D5513" s="62" t="s">
        <v>12010</v>
      </c>
      <c r="E5513" s="64">
        <v>11.97</v>
      </c>
      <c r="F5513" s="62" t="s">
        <v>12011</v>
      </c>
    </row>
    <row r="5514" spans="1:6" ht="67.5" x14ac:dyDescent="0.25">
      <c r="A5514" s="62">
        <v>93373</v>
      </c>
      <c r="B5514" s="63" t="s">
        <v>17525</v>
      </c>
      <c r="C5514" s="62" t="s">
        <v>127</v>
      </c>
      <c r="D5514" s="62" t="s">
        <v>12010</v>
      </c>
      <c r="E5514" s="64">
        <v>9.5299999999999994</v>
      </c>
      <c r="F5514" s="62" t="s">
        <v>12011</v>
      </c>
    </row>
    <row r="5515" spans="1:6" ht="67.5" x14ac:dyDescent="0.25">
      <c r="A5515" s="62">
        <v>93374</v>
      </c>
      <c r="B5515" s="63" t="s">
        <v>17526</v>
      </c>
      <c r="C5515" s="62" t="s">
        <v>127</v>
      </c>
      <c r="D5515" s="62" t="s">
        <v>12010</v>
      </c>
      <c r="E5515" s="64">
        <v>27.16</v>
      </c>
      <c r="F5515" s="62" t="s">
        <v>12011</v>
      </c>
    </row>
    <row r="5516" spans="1:6" ht="67.5" x14ac:dyDescent="0.25">
      <c r="A5516" s="62">
        <v>93375</v>
      </c>
      <c r="B5516" s="63" t="s">
        <v>17527</v>
      </c>
      <c r="C5516" s="62" t="s">
        <v>127</v>
      </c>
      <c r="D5516" s="62" t="s">
        <v>12010</v>
      </c>
      <c r="E5516" s="64">
        <v>20.95</v>
      </c>
      <c r="F5516" s="62" t="s">
        <v>12011</v>
      </c>
    </row>
    <row r="5517" spans="1:6" ht="54" x14ac:dyDescent="0.25">
      <c r="A5517" s="62">
        <v>93376</v>
      </c>
      <c r="B5517" s="63" t="s">
        <v>17528</v>
      </c>
      <c r="C5517" s="62" t="s">
        <v>127</v>
      </c>
      <c r="D5517" s="62" t="s">
        <v>12010</v>
      </c>
      <c r="E5517" s="64">
        <v>17.12</v>
      </c>
      <c r="F5517" s="62" t="s">
        <v>12011</v>
      </c>
    </row>
    <row r="5518" spans="1:6" ht="67.5" x14ac:dyDescent="0.25">
      <c r="A5518" s="62">
        <v>93377</v>
      </c>
      <c r="B5518" s="63" t="s">
        <v>17529</v>
      </c>
      <c r="C5518" s="62" t="s">
        <v>127</v>
      </c>
      <c r="D5518" s="62" t="s">
        <v>12010</v>
      </c>
      <c r="E5518" s="64">
        <v>11.43</v>
      </c>
      <c r="F5518" s="62" t="s">
        <v>12011</v>
      </c>
    </row>
    <row r="5519" spans="1:6" ht="54" x14ac:dyDescent="0.25">
      <c r="A5519" s="62">
        <v>93378</v>
      </c>
      <c r="B5519" s="63" t="s">
        <v>17530</v>
      </c>
      <c r="C5519" s="62" t="s">
        <v>127</v>
      </c>
      <c r="D5519" s="62" t="s">
        <v>12010</v>
      </c>
      <c r="E5519" s="64">
        <v>25.47</v>
      </c>
      <c r="F5519" s="62" t="s">
        <v>12011</v>
      </c>
    </row>
    <row r="5520" spans="1:6" ht="67.5" x14ac:dyDescent="0.25">
      <c r="A5520" s="62">
        <v>93379</v>
      </c>
      <c r="B5520" s="63" t="s">
        <v>17531</v>
      </c>
      <c r="C5520" s="62" t="s">
        <v>127</v>
      </c>
      <c r="D5520" s="62" t="s">
        <v>12010</v>
      </c>
      <c r="E5520" s="64">
        <v>19.66</v>
      </c>
      <c r="F5520" s="62" t="s">
        <v>12011</v>
      </c>
    </row>
    <row r="5521" spans="1:6" ht="54" x14ac:dyDescent="0.25">
      <c r="A5521" s="62">
        <v>93380</v>
      </c>
      <c r="B5521" s="63" t="s">
        <v>17532</v>
      </c>
      <c r="C5521" s="62" t="s">
        <v>127</v>
      </c>
      <c r="D5521" s="62" t="s">
        <v>12010</v>
      </c>
      <c r="E5521" s="64">
        <v>16.12</v>
      </c>
      <c r="F5521" s="62" t="s">
        <v>12011</v>
      </c>
    </row>
    <row r="5522" spans="1:6" ht="67.5" x14ac:dyDescent="0.25">
      <c r="A5522" s="62">
        <v>93381</v>
      </c>
      <c r="B5522" s="63" t="s">
        <v>17533</v>
      </c>
      <c r="C5522" s="62" t="s">
        <v>127</v>
      </c>
      <c r="D5522" s="62" t="s">
        <v>12010</v>
      </c>
      <c r="E5522" s="64">
        <v>10.72</v>
      </c>
      <c r="F5522" s="62" t="s">
        <v>12011</v>
      </c>
    </row>
    <row r="5523" spans="1:6" ht="27" x14ac:dyDescent="0.25">
      <c r="A5523" s="62">
        <v>93382</v>
      </c>
      <c r="B5523" s="63" t="s">
        <v>17534</v>
      </c>
      <c r="C5523" s="62" t="s">
        <v>127</v>
      </c>
      <c r="D5523" s="62" t="s">
        <v>12010</v>
      </c>
      <c r="E5523" s="64">
        <v>34.909999999999997</v>
      </c>
      <c r="F5523" s="62" t="s">
        <v>12011</v>
      </c>
    </row>
    <row r="5524" spans="1:6" x14ac:dyDescent="0.25">
      <c r="A5524" s="62">
        <v>96995</v>
      </c>
      <c r="B5524" s="63" t="s">
        <v>17535</v>
      </c>
      <c r="C5524" s="62" t="s">
        <v>127</v>
      </c>
      <c r="D5524" s="62" t="s">
        <v>12379</v>
      </c>
      <c r="E5524" s="64">
        <v>56.12</v>
      </c>
      <c r="F5524" s="62" t="s">
        <v>12011</v>
      </c>
    </row>
    <row r="5525" spans="1:6" ht="27" x14ac:dyDescent="0.25">
      <c r="A5525" s="62">
        <v>97916</v>
      </c>
      <c r="B5525" s="63" t="s">
        <v>17536</v>
      </c>
      <c r="C5525" s="62" t="s">
        <v>17537</v>
      </c>
      <c r="D5525" s="62" t="s">
        <v>12010</v>
      </c>
      <c r="E5525" s="64">
        <v>2.2799999999999998</v>
      </c>
      <c r="F5525" s="62" t="s">
        <v>12011</v>
      </c>
    </row>
    <row r="5526" spans="1:6" ht="27" x14ac:dyDescent="0.25">
      <c r="A5526" s="62">
        <v>97917</v>
      </c>
      <c r="B5526" s="63" t="s">
        <v>17538</v>
      </c>
      <c r="C5526" s="62" t="s">
        <v>17537</v>
      </c>
      <c r="D5526" s="62" t="s">
        <v>12010</v>
      </c>
      <c r="E5526" s="64">
        <v>1.97</v>
      </c>
      <c r="F5526" s="62" t="s">
        <v>12011</v>
      </c>
    </row>
    <row r="5527" spans="1:6" ht="27" x14ac:dyDescent="0.25">
      <c r="A5527" s="62">
        <v>97918</v>
      </c>
      <c r="B5527" s="63" t="s">
        <v>17539</v>
      </c>
      <c r="C5527" s="62" t="s">
        <v>17537</v>
      </c>
      <c r="D5527" s="62" t="s">
        <v>12010</v>
      </c>
      <c r="E5527" s="64">
        <v>1.81</v>
      </c>
      <c r="F5527" s="62" t="s">
        <v>12011</v>
      </c>
    </row>
    <row r="5528" spans="1:6" ht="40.5" x14ac:dyDescent="0.25">
      <c r="A5528" s="62">
        <v>97919</v>
      </c>
      <c r="B5528" s="63" t="s">
        <v>17540</v>
      </c>
      <c r="C5528" s="62" t="s">
        <v>17537</v>
      </c>
      <c r="D5528" s="62" t="s">
        <v>12010</v>
      </c>
      <c r="E5528" s="64">
        <v>0.72</v>
      </c>
      <c r="F5528" s="62" t="s">
        <v>12011</v>
      </c>
    </row>
    <row r="5529" spans="1:6" ht="27" x14ac:dyDescent="0.25">
      <c r="A5529" s="62">
        <v>101616</v>
      </c>
      <c r="B5529" s="63" t="s">
        <v>17541</v>
      </c>
      <c r="C5529" s="62" t="s">
        <v>238</v>
      </c>
      <c r="D5529" s="62" t="s">
        <v>12010</v>
      </c>
      <c r="E5529" s="64">
        <v>6.55</v>
      </c>
      <c r="F5529" s="62" t="s">
        <v>12011</v>
      </c>
    </row>
    <row r="5530" spans="1:6" ht="27" x14ac:dyDescent="0.25">
      <c r="A5530" s="62">
        <v>101617</v>
      </c>
      <c r="B5530" s="63" t="s">
        <v>17542</v>
      </c>
      <c r="C5530" s="62" t="s">
        <v>238</v>
      </c>
      <c r="D5530" s="62" t="s">
        <v>12010</v>
      </c>
      <c r="E5530" s="64">
        <v>3.22</v>
      </c>
      <c r="F5530" s="62" t="s">
        <v>12011</v>
      </c>
    </row>
    <row r="5531" spans="1:6" ht="27" x14ac:dyDescent="0.25">
      <c r="A5531" s="62">
        <v>101618</v>
      </c>
      <c r="B5531" s="63" t="s">
        <v>17543</v>
      </c>
      <c r="C5531" s="62" t="s">
        <v>127</v>
      </c>
      <c r="D5531" s="62" t="s">
        <v>12010</v>
      </c>
      <c r="E5531" s="64">
        <v>184.89</v>
      </c>
      <c r="F5531" s="62" t="s">
        <v>12011</v>
      </c>
    </row>
    <row r="5532" spans="1:6" ht="27" x14ac:dyDescent="0.25">
      <c r="A5532" s="62">
        <v>101619</v>
      </c>
      <c r="B5532" s="63" t="s">
        <v>17544</v>
      </c>
      <c r="C5532" s="62" t="s">
        <v>127</v>
      </c>
      <c r="D5532" s="62" t="s">
        <v>12010</v>
      </c>
      <c r="E5532" s="64">
        <v>247.57</v>
      </c>
      <c r="F5532" s="62" t="s">
        <v>12011</v>
      </c>
    </row>
    <row r="5533" spans="1:6" ht="40.5" x14ac:dyDescent="0.25">
      <c r="A5533" s="62">
        <v>101620</v>
      </c>
      <c r="B5533" s="63" t="s">
        <v>17545</v>
      </c>
      <c r="C5533" s="62" t="s">
        <v>127</v>
      </c>
      <c r="D5533" s="62" t="s">
        <v>12010</v>
      </c>
      <c r="E5533" s="64">
        <v>158.56</v>
      </c>
      <c r="F5533" s="62" t="s">
        <v>12011</v>
      </c>
    </row>
    <row r="5534" spans="1:6" ht="40.5" x14ac:dyDescent="0.25">
      <c r="A5534" s="62">
        <v>101621</v>
      </c>
      <c r="B5534" s="63" t="s">
        <v>17546</v>
      </c>
      <c r="C5534" s="62" t="s">
        <v>127</v>
      </c>
      <c r="D5534" s="62" t="s">
        <v>12010</v>
      </c>
      <c r="E5534" s="64">
        <v>221.23</v>
      </c>
      <c r="F5534" s="62" t="s">
        <v>12011</v>
      </c>
    </row>
    <row r="5535" spans="1:6" ht="27" x14ac:dyDescent="0.25">
      <c r="A5535" s="62">
        <v>101622</v>
      </c>
      <c r="B5535" s="63" t="s">
        <v>17547</v>
      </c>
      <c r="C5535" s="62" t="s">
        <v>127</v>
      </c>
      <c r="D5535" s="62" t="s">
        <v>12010</v>
      </c>
      <c r="E5535" s="64">
        <v>151.99</v>
      </c>
      <c r="F5535" s="62" t="s">
        <v>12011</v>
      </c>
    </row>
    <row r="5536" spans="1:6" ht="27" x14ac:dyDescent="0.25">
      <c r="A5536" s="62">
        <v>101623</v>
      </c>
      <c r="B5536" s="63" t="s">
        <v>17548</v>
      </c>
      <c r="C5536" s="62" t="s">
        <v>127</v>
      </c>
      <c r="D5536" s="62" t="s">
        <v>12010</v>
      </c>
      <c r="E5536" s="64">
        <v>207</v>
      </c>
      <c r="F5536" s="62" t="s">
        <v>12011</v>
      </c>
    </row>
    <row r="5537" spans="1:6" ht="40.5" x14ac:dyDescent="0.25">
      <c r="A5537" s="62">
        <v>101624</v>
      </c>
      <c r="B5537" s="63" t="s">
        <v>17549</v>
      </c>
      <c r="C5537" s="62" t="s">
        <v>127</v>
      </c>
      <c r="D5537" s="62" t="s">
        <v>12010</v>
      </c>
      <c r="E5537" s="64">
        <v>161.26</v>
      </c>
      <c r="F5537" s="62" t="s">
        <v>12011</v>
      </c>
    </row>
    <row r="5538" spans="1:6" ht="40.5" x14ac:dyDescent="0.25">
      <c r="A5538" s="62">
        <v>101625</v>
      </c>
      <c r="B5538" s="63" t="s">
        <v>17550</v>
      </c>
      <c r="C5538" s="62" t="s">
        <v>127</v>
      </c>
      <c r="D5538" s="62" t="s">
        <v>12010</v>
      </c>
      <c r="E5538" s="64">
        <v>112</v>
      </c>
      <c r="F5538" s="62" t="s">
        <v>12011</v>
      </c>
    </row>
    <row r="5539" spans="1:6" ht="27" x14ac:dyDescent="0.25">
      <c r="A5539" s="62">
        <v>95606</v>
      </c>
      <c r="B5539" s="63" t="s">
        <v>17551</v>
      </c>
      <c r="C5539" s="62" t="s">
        <v>127</v>
      </c>
      <c r="D5539" s="62" t="s">
        <v>12010</v>
      </c>
      <c r="E5539" s="64">
        <v>2.2599999999999998</v>
      </c>
      <c r="F5539" s="62" t="s">
        <v>12011</v>
      </c>
    </row>
    <row r="5540" spans="1:6" ht="40.5" x14ac:dyDescent="0.25">
      <c r="A5540" s="62">
        <v>101159</v>
      </c>
      <c r="B5540" s="63" t="s">
        <v>17552</v>
      </c>
      <c r="C5540" s="62" t="s">
        <v>238</v>
      </c>
      <c r="D5540" s="62" t="s">
        <v>12010</v>
      </c>
      <c r="E5540" s="64">
        <v>133.1</v>
      </c>
      <c r="F5540" s="62" t="s">
        <v>12011</v>
      </c>
    </row>
    <row r="5541" spans="1:6" ht="40.5" x14ac:dyDescent="0.25">
      <c r="A5541" s="62">
        <v>103322</v>
      </c>
      <c r="B5541" s="63" t="s">
        <v>17553</v>
      </c>
      <c r="C5541" s="62" t="s">
        <v>238</v>
      </c>
      <c r="D5541" s="62" t="s">
        <v>12010</v>
      </c>
      <c r="E5541" s="64">
        <v>54.88</v>
      </c>
      <c r="F5541" s="62" t="s">
        <v>12011</v>
      </c>
    </row>
    <row r="5542" spans="1:6" ht="40.5" x14ac:dyDescent="0.25">
      <c r="A5542" s="62">
        <v>103323</v>
      </c>
      <c r="B5542" s="63" t="s">
        <v>17554</v>
      </c>
      <c r="C5542" s="62" t="s">
        <v>238</v>
      </c>
      <c r="D5542" s="62" t="s">
        <v>12010</v>
      </c>
      <c r="E5542" s="64">
        <v>56.35</v>
      </c>
      <c r="F5542" s="62" t="s">
        <v>12011</v>
      </c>
    </row>
    <row r="5543" spans="1:6" ht="40.5" x14ac:dyDescent="0.25">
      <c r="A5543" s="62">
        <v>103324</v>
      </c>
      <c r="B5543" s="63" t="s">
        <v>17555</v>
      </c>
      <c r="C5543" s="62" t="s">
        <v>238</v>
      </c>
      <c r="D5543" s="62" t="s">
        <v>12010</v>
      </c>
      <c r="E5543" s="64">
        <v>73.94</v>
      </c>
      <c r="F5543" s="62" t="s">
        <v>12011</v>
      </c>
    </row>
    <row r="5544" spans="1:6" ht="40.5" x14ac:dyDescent="0.25">
      <c r="A5544" s="62">
        <v>103325</v>
      </c>
      <c r="B5544" s="63" t="s">
        <v>17556</v>
      </c>
      <c r="C5544" s="62" t="s">
        <v>238</v>
      </c>
      <c r="D5544" s="62" t="s">
        <v>12010</v>
      </c>
      <c r="E5544" s="64">
        <v>75.599999999999994</v>
      </c>
      <c r="F5544" s="62" t="s">
        <v>12011</v>
      </c>
    </row>
    <row r="5545" spans="1:6" ht="40.5" x14ac:dyDescent="0.25">
      <c r="A5545" s="62">
        <v>103326</v>
      </c>
      <c r="B5545" s="63" t="s">
        <v>17557</v>
      </c>
      <c r="C5545" s="62" t="s">
        <v>238</v>
      </c>
      <c r="D5545" s="62" t="s">
        <v>12010</v>
      </c>
      <c r="E5545" s="64">
        <v>89.31</v>
      </c>
      <c r="F5545" s="62" t="s">
        <v>12011</v>
      </c>
    </row>
    <row r="5546" spans="1:6" ht="40.5" x14ac:dyDescent="0.25">
      <c r="A5546" s="62">
        <v>103327</v>
      </c>
      <c r="B5546" s="63" t="s">
        <v>17558</v>
      </c>
      <c r="C5546" s="62" t="s">
        <v>238</v>
      </c>
      <c r="D5546" s="62" t="s">
        <v>12010</v>
      </c>
      <c r="E5546" s="64">
        <v>91.25</v>
      </c>
      <c r="F5546" s="62" t="s">
        <v>12011</v>
      </c>
    </row>
    <row r="5547" spans="1:6" ht="40.5" x14ac:dyDescent="0.25">
      <c r="A5547" s="62">
        <v>103328</v>
      </c>
      <c r="B5547" s="63" t="s">
        <v>17559</v>
      </c>
      <c r="C5547" s="62" t="s">
        <v>238</v>
      </c>
      <c r="D5547" s="62" t="s">
        <v>12010</v>
      </c>
      <c r="E5547" s="64">
        <v>88.57</v>
      </c>
      <c r="F5547" s="62" t="s">
        <v>12011</v>
      </c>
    </row>
    <row r="5548" spans="1:6" ht="40.5" x14ac:dyDescent="0.25">
      <c r="A5548" s="62">
        <v>103329</v>
      </c>
      <c r="B5548" s="63" t="s">
        <v>17560</v>
      </c>
      <c r="C5548" s="62" t="s">
        <v>238</v>
      </c>
      <c r="D5548" s="62" t="s">
        <v>12010</v>
      </c>
      <c r="E5548" s="64">
        <v>89.85</v>
      </c>
      <c r="F5548" s="62" t="s">
        <v>12011</v>
      </c>
    </row>
    <row r="5549" spans="1:6" ht="40.5" x14ac:dyDescent="0.25">
      <c r="A5549" s="62">
        <v>103330</v>
      </c>
      <c r="B5549" s="63" t="s">
        <v>17561</v>
      </c>
      <c r="C5549" s="62" t="s">
        <v>238</v>
      </c>
      <c r="D5549" s="62" t="s">
        <v>12010</v>
      </c>
      <c r="E5549" s="64">
        <v>80.7</v>
      </c>
      <c r="F5549" s="62" t="s">
        <v>12011</v>
      </c>
    </row>
    <row r="5550" spans="1:6" ht="40.5" x14ac:dyDescent="0.25">
      <c r="A5550" s="62">
        <v>103331</v>
      </c>
      <c r="B5550" s="63" t="s">
        <v>17562</v>
      </c>
      <c r="C5550" s="62" t="s">
        <v>238</v>
      </c>
      <c r="D5550" s="62" t="s">
        <v>12010</v>
      </c>
      <c r="E5550" s="64">
        <v>82.08</v>
      </c>
      <c r="F5550" s="62" t="s">
        <v>12011</v>
      </c>
    </row>
    <row r="5551" spans="1:6" ht="40.5" x14ac:dyDescent="0.25">
      <c r="A5551" s="62">
        <v>103332</v>
      </c>
      <c r="B5551" s="63" t="s">
        <v>17563</v>
      </c>
      <c r="C5551" s="62" t="s">
        <v>238</v>
      </c>
      <c r="D5551" s="62" t="s">
        <v>12010</v>
      </c>
      <c r="E5551" s="64">
        <v>116.93</v>
      </c>
      <c r="F5551" s="62" t="s">
        <v>12011</v>
      </c>
    </row>
    <row r="5552" spans="1:6" ht="40.5" x14ac:dyDescent="0.25">
      <c r="A5552" s="62">
        <v>103333</v>
      </c>
      <c r="B5552" s="63" t="s">
        <v>17564</v>
      </c>
      <c r="C5552" s="62" t="s">
        <v>238</v>
      </c>
      <c r="D5552" s="62" t="s">
        <v>12010</v>
      </c>
      <c r="E5552" s="64">
        <v>118.41</v>
      </c>
      <c r="F5552" s="62" t="s">
        <v>12011</v>
      </c>
    </row>
    <row r="5553" spans="1:6" ht="54" x14ac:dyDescent="0.25">
      <c r="A5553" s="62">
        <v>103334</v>
      </c>
      <c r="B5553" s="63" t="s">
        <v>17565</v>
      </c>
      <c r="C5553" s="62" t="s">
        <v>238</v>
      </c>
      <c r="D5553" s="62" t="s">
        <v>12010</v>
      </c>
      <c r="E5553" s="64">
        <v>140.30000000000001</v>
      </c>
      <c r="F5553" s="62" t="s">
        <v>12011</v>
      </c>
    </row>
    <row r="5554" spans="1:6" ht="40.5" x14ac:dyDescent="0.25">
      <c r="A5554" s="62">
        <v>103335</v>
      </c>
      <c r="B5554" s="63" t="s">
        <v>17566</v>
      </c>
      <c r="C5554" s="62" t="s">
        <v>238</v>
      </c>
      <c r="D5554" s="62" t="s">
        <v>12010</v>
      </c>
      <c r="E5554" s="64">
        <v>142.87</v>
      </c>
      <c r="F5554" s="62" t="s">
        <v>12011</v>
      </c>
    </row>
    <row r="5555" spans="1:6" ht="40.5" x14ac:dyDescent="0.25">
      <c r="A5555" s="62">
        <v>103350</v>
      </c>
      <c r="B5555" s="63" t="s">
        <v>17567</v>
      </c>
      <c r="C5555" s="62" t="s">
        <v>238</v>
      </c>
      <c r="D5555" s="62" t="s">
        <v>12010</v>
      </c>
      <c r="E5555" s="64">
        <v>174.58</v>
      </c>
      <c r="F5555" s="62" t="s">
        <v>12011</v>
      </c>
    </row>
    <row r="5556" spans="1:6" ht="40.5" x14ac:dyDescent="0.25">
      <c r="A5556" s="62">
        <v>103351</v>
      </c>
      <c r="B5556" s="63" t="s">
        <v>17568</v>
      </c>
      <c r="C5556" s="62" t="s">
        <v>238</v>
      </c>
      <c r="D5556" s="62" t="s">
        <v>12010</v>
      </c>
      <c r="E5556" s="64">
        <v>176.47</v>
      </c>
      <c r="F5556" s="62" t="s">
        <v>12011</v>
      </c>
    </row>
    <row r="5557" spans="1:6" ht="40.5" x14ac:dyDescent="0.25">
      <c r="A5557" s="62">
        <v>103356</v>
      </c>
      <c r="B5557" s="63" t="s">
        <v>17569</v>
      </c>
      <c r="C5557" s="62" t="s">
        <v>238</v>
      </c>
      <c r="D5557" s="62" t="s">
        <v>12010</v>
      </c>
      <c r="E5557" s="64">
        <v>53.98</v>
      </c>
      <c r="F5557" s="62" t="s">
        <v>12011</v>
      </c>
    </row>
    <row r="5558" spans="1:6" ht="40.5" x14ac:dyDescent="0.25">
      <c r="A5558" s="62">
        <v>103357</v>
      </c>
      <c r="B5558" s="63" t="s">
        <v>17570</v>
      </c>
      <c r="C5558" s="62" t="s">
        <v>238</v>
      </c>
      <c r="D5558" s="62" t="s">
        <v>12010</v>
      </c>
      <c r="E5558" s="64">
        <v>55.06</v>
      </c>
      <c r="F5558" s="62" t="s">
        <v>12011</v>
      </c>
    </row>
    <row r="5559" spans="1:6" ht="54" x14ac:dyDescent="0.25">
      <c r="A5559" s="62">
        <v>89282</v>
      </c>
      <c r="B5559" s="63" t="s">
        <v>17571</v>
      </c>
      <c r="C5559" s="62" t="s">
        <v>238</v>
      </c>
      <c r="D5559" s="62" t="s">
        <v>12010</v>
      </c>
      <c r="E5559" s="64">
        <v>71.95</v>
      </c>
      <c r="F5559" s="62" t="s">
        <v>12011</v>
      </c>
    </row>
    <row r="5560" spans="1:6" ht="54" x14ac:dyDescent="0.25">
      <c r="A5560" s="62">
        <v>89283</v>
      </c>
      <c r="B5560" s="63" t="s">
        <v>17572</v>
      </c>
      <c r="C5560" s="62" t="s">
        <v>238</v>
      </c>
      <c r="D5560" s="62" t="s">
        <v>12010</v>
      </c>
      <c r="E5560" s="64">
        <v>73.599999999999994</v>
      </c>
      <c r="F5560" s="62" t="s">
        <v>12011</v>
      </c>
    </row>
    <row r="5561" spans="1:6" ht="54" x14ac:dyDescent="0.25">
      <c r="A5561" s="62">
        <v>89284</v>
      </c>
      <c r="B5561" s="63" t="s">
        <v>17573</v>
      </c>
      <c r="C5561" s="62" t="s">
        <v>238</v>
      </c>
      <c r="D5561" s="62" t="s">
        <v>12010</v>
      </c>
      <c r="E5561" s="64">
        <v>65.010000000000005</v>
      </c>
      <c r="F5561" s="62" t="s">
        <v>12011</v>
      </c>
    </row>
    <row r="5562" spans="1:6" ht="54" x14ac:dyDescent="0.25">
      <c r="A5562" s="62">
        <v>89285</v>
      </c>
      <c r="B5562" s="63" t="s">
        <v>17574</v>
      </c>
      <c r="C5562" s="62" t="s">
        <v>238</v>
      </c>
      <c r="D5562" s="62" t="s">
        <v>12010</v>
      </c>
      <c r="E5562" s="64">
        <v>66.66</v>
      </c>
      <c r="F5562" s="62" t="s">
        <v>12011</v>
      </c>
    </row>
    <row r="5563" spans="1:6" ht="54" x14ac:dyDescent="0.25">
      <c r="A5563" s="62">
        <v>89286</v>
      </c>
      <c r="B5563" s="63" t="s">
        <v>17575</v>
      </c>
      <c r="C5563" s="62" t="s">
        <v>238</v>
      </c>
      <c r="D5563" s="62" t="s">
        <v>12010</v>
      </c>
      <c r="E5563" s="64">
        <v>77.260000000000005</v>
      </c>
      <c r="F5563" s="62" t="s">
        <v>12011</v>
      </c>
    </row>
    <row r="5564" spans="1:6" ht="54" x14ac:dyDescent="0.25">
      <c r="A5564" s="62">
        <v>89287</v>
      </c>
      <c r="B5564" s="63" t="s">
        <v>17576</v>
      </c>
      <c r="C5564" s="62" t="s">
        <v>238</v>
      </c>
      <c r="D5564" s="62" t="s">
        <v>12010</v>
      </c>
      <c r="E5564" s="64">
        <v>78.91</v>
      </c>
      <c r="F5564" s="62" t="s">
        <v>12011</v>
      </c>
    </row>
    <row r="5565" spans="1:6" ht="54" x14ac:dyDescent="0.25">
      <c r="A5565" s="62">
        <v>89288</v>
      </c>
      <c r="B5565" s="63" t="s">
        <v>17577</v>
      </c>
      <c r="C5565" s="62" t="s">
        <v>238</v>
      </c>
      <c r="D5565" s="62" t="s">
        <v>12010</v>
      </c>
      <c r="E5565" s="64">
        <v>67.900000000000006</v>
      </c>
      <c r="F5565" s="62" t="s">
        <v>12011</v>
      </c>
    </row>
    <row r="5566" spans="1:6" ht="54" x14ac:dyDescent="0.25">
      <c r="A5566" s="62">
        <v>89289</v>
      </c>
      <c r="B5566" s="63" t="s">
        <v>17578</v>
      </c>
      <c r="C5566" s="62" t="s">
        <v>238</v>
      </c>
      <c r="D5566" s="62" t="s">
        <v>12010</v>
      </c>
      <c r="E5566" s="64">
        <v>69.55</v>
      </c>
      <c r="F5566" s="62" t="s">
        <v>12011</v>
      </c>
    </row>
    <row r="5567" spans="1:6" ht="54" x14ac:dyDescent="0.25">
      <c r="A5567" s="62">
        <v>89290</v>
      </c>
      <c r="B5567" s="63" t="s">
        <v>17579</v>
      </c>
      <c r="C5567" s="62" t="s">
        <v>238</v>
      </c>
      <c r="D5567" s="62" t="s">
        <v>12010</v>
      </c>
      <c r="E5567" s="64">
        <v>83.19</v>
      </c>
      <c r="F5567" s="62" t="s">
        <v>12011</v>
      </c>
    </row>
    <row r="5568" spans="1:6" ht="54" x14ac:dyDescent="0.25">
      <c r="A5568" s="62">
        <v>89291</v>
      </c>
      <c r="B5568" s="63" t="s">
        <v>17580</v>
      </c>
      <c r="C5568" s="62" t="s">
        <v>238</v>
      </c>
      <c r="D5568" s="62" t="s">
        <v>12010</v>
      </c>
      <c r="E5568" s="64">
        <v>85.02</v>
      </c>
      <c r="F5568" s="62" t="s">
        <v>12011</v>
      </c>
    </row>
    <row r="5569" spans="1:6" ht="54" x14ac:dyDescent="0.25">
      <c r="A5569" s="62">
        <v>89292</v>
      </c>
      <c r="B5569" s="63" t="s">
        <v>17581</v>
      </c>
      <c r="C5569" s="62" t="s">
        <v>238</v>
      </c>
      <c r="D5569" s="62" t="s">
        <v>12010</v>
      </c>
      <c r="E5569" s="64">
        <v>76.239999999999995</v>
      </c>
      <c r="F5569" s="62" t="s">
        <v>12011</v>
      </c>
    </row>
    <row r="5570" spans="1:6" ht="54" x14ac:dyDescent="0.25">
      <c r="A5570" s="62">
        <v>89293</v>
      </c>
      <c r="B5570" s="63" t="s">
        <v>17582</v>
      </c>
      <c r="C5570" s="62" t="s">
        <v>238</v>
      </c>
      <c r="D5570" s="62" t="s">
        <v>12010</v>
      </c>
      <c r="E5570" s="64">
        <v>78.069999999999993</v>
      </c>
      <c r="F5570" s="62" t="s">
        <v>12011</v>
      </c>
    </row>
    <row r="5571" spans="1:6" ht="54" x14ac:dyDescent="0.25">
      <c r="A5571" s="62">
        <v>89294</v>
      </c>
      <c r="B5571" s="63" t="s">
        <v>17583</v>
      </c>
      <c r="C5571" s="62" t="s">
        <v>238</v>
      </c>
      <c r="D5571" s="62" t="s">
        <v>12010</v>
      </c>
      <c r="E5571" s="64">
        <v>90.92</v>
      </c>
      <c r="F5571" s="62" t="s">
        <v>12011</v>
      </c>
    </row>
    <row r="5572" spans="1:6" ht="54" x14ac:dyDescent="0.25">
      <c r="A5572" s="62">
        <v>89295</v>
      </c>
      <c r="B5572" s="63" t="s">
        <v>17584</v>
      </c>
      <c r="C5572" s="62" t="s">
        <v>238</v>
      </c>
      <c r="D5572" s="62" t="s">
        <v>12010</v>
      </c>
      <c r="E5572" s="64">
        <v>92.75</v>
      </c>
      <c r="F5572" s="62" t="s">
        <v>12011</v>
      </c>
    </row>
    <row r="5573" spans="1:6" ht="54" x14ac:dyDescent="0.25">
      <c r="A5573" s="62">
        <v>89296</v>
      </c>
      <c r="B5573" s="63" t="s">
        <v>17585</v>
      </c>
      <c r="C5573" s="62" t="s">
        <v>238</v>
      </c>
      <c r="D5573" s="62" t="s">
        <v>12010</v>
      </c>
      <c r="E5573" s="64">
        <v>80.39</v>
      </c>
      <c r="F5573" s="62" t="s">
        <v>12011</v>
      </c>
    </row>
    <row r="5574" spans="1:6" ht="54" x14ac:dyDescent="0.25">
      <c r="A5574" s="62">
        <v>89297</v>
      </c>
      <c r="B5574" s="63" t="s">
        <v>17586</v>
      </c>
      <c r="C5574" s="62" t="s">
        <v>238</v>
      </c>
      <c r="D5574" s="62" t="s">
        <v>12010</v>
      </c>
      <c r="E5574" s="64">
        <v>82.22</v>
      </c>
      <c r="F5574" s="62" t="s">
        <v>12011</v>
      </c>
    </row>
    <row r="5575" spans="1:6" ht="54" x14ac:dyDescent="0.25">
      <c r="A5575" s="62">
        <v>89298</v>
      </c>
      <c r="B5575" s="63" t="s">
        <v>17587</v>
      </c>
      <c r="C5575" s="62" t="s">
        <v>238</v>
      </c>
      <c r="D5575" s="62" t="s">
        <v>12010</v>
      </c>
      <c r="E5575" s="64">
        <v>85.24</v>
      </c>
      <c r="F5575" s="62" t="s">
        <v>12011</v>
      </c>
    </row>
    <row r="5576" spans="1:6" ht="54" x14ac:dyDescent="0.25">
      <c r="A5576" s="62">
        <v>89299</v>
      </c>
      <c r="B5576" s="63" t="s">
        <v>17588</v>
      </c>
      <c r="C5576" s="62" t="s">
        <v>238</v>
      </c>
      <c r="D5576" s="62" t="s">
        <v>12010</v>
      </c>
      <c r="E5576" s="64">
        <v>87.57</v>
      </c>
      <c r="F5576" s="62" t="s">
        <v>12011</v>
      </c>
    </row>
    <row r="5577" spans="1:6" ht="67.5" x14ac:dyDescent="0.25">
      <c r="A5577" s="62">
        <v>89300</v>
      </c>
      <c r="B5577" s="63" t="s">
        <v>17589</v>
      </c>
      <c r="C5577" s="62" t="s">
        <v>238</v>
      </c>
      <c r="D5577" s="62" t="s">
        <v>12010</v>
      </c>
      <c r="E5577" s="64">
        <v>78.3</v>
      </c>
      <c r="F5577" s="62" t="s">
        <v>12011</v>
      </c>
    </row>
    <row r="5578" spans="1:6" ht="54" x14ac:dyDescent="0.25">
      <c r="A5578" s="62">
        <v>89301</v>
      </c>
      <c r="B5578" s="63" t="s">
        <v>17590</v>
      </c>
      <c r="C5578" s="62" t="s">
        <v>238</v>
      </c>
      <c r="D5578" s="62" t="s">
        <v>12010</v>
      </c>
      <c r="E5578" s="64">
        <v>80.63</v>
      </c>
      <c r="F5578" s="62" t="s">
        <v>12011</v>
      </c>
    </row>
    <row r="5579" spans="1:6" ht="54" x14ac:dyDescent="0.25">
      <c r="A5579" s="62">
        <v>89302</v>
      </c>
      <c r="B5579" s="63" t="s">
        <v>17591</v>
      </c>
      <c r="C5579" s="62" t="s">
        <v>238</v>
      </c>
      <c r="D5579" s="62" t="s">
        <v>12010</v>
      </c>
      <c r="E5579" s="64">
        <v>94.65</v>
      </c>
      <c r="F5579" s="62" t="s">
        <v>12011</v>
      </c>
    </row>
    <row r="5580" spans="1:6" ht="54" x14ac:dyDescent="0.25">
      <c r="A5580" s="62">
        <v>89303</v>
      </c>
      <c r="B5580" s="63" t="s">
        <v>17592</v>
      </c>
      <c r="C5580" s="62" t="s">
        <v>238</v>
      </c>
      <c r="D5580" s="62" t="s">
        <v>12010</v>
      </c>
      <c r="E5580" s="64">
        <v>96.98</v>
      </c>
      <c r="F5580" s="62" t="s">
        <v>12011</v>
      </c>
    </row>
    <row r="5581" spans="1:6" ht="67.5" x14ac:dyDescent="0.25">
      <c r="A5581" s="62">
        <v>89304</v>
      </c>
      <c r="B5581" s="63" t="s">
        <v>17593</v>
      </c>
      <c r="C5581" s="62" t="s">
        <v>238</v>
      </c>
      <c r="D5581" s="62" t="s">
        <v>12010</v>
      </c>
      <c r="E5581" s="64">
        <v>83.74</v>
      </c>
      <c r="F5581" s="62" t="s">
        <v>12011</v>
      </c>
    </row>
    <row r="5582" spans="1:6" ht="54" x14ac:dyDescent="0.25">
      <c r="A5582" s="62">
        <v>89305</v>
      </c>
      <c r="B5582" s="63" t="s">
        <v>17594</v>
      </c>
      <c r="C5582" s="62" t="s">
        <v>238</v>
      </c>
      <c r="D5582" s="62" t="s">
        <v>12010</v>
      </c>
      <c r="E5582" s="64">
        <v>86.07</v>
      </c>
      <c r="F5582" s="62" t="s">
        <v>12011</v>
      </c>
    </row>
    <row r="5583" spans="1:6" ht="54" x14ac:dyDescent="0.25">
      <c r="A5583" s="62">
        <v>89306</v>
      </c>
      <c r="B5583" s="63" t="s">
        <v>17595</v>
      </c>
      <c r="C5583" s="62" t="s">
        <v>238</v>
      </c>
      <c r="D5583" s="62" t="s">
        <v>12010</v>
      </c>
      <c r="E5583" s="64">
        <v>96.73</v>
      </c>
      <c r="F5583" s="62" t="s">
        <v>12011</v>
      </c>
    </row>
    <row r="5584" spans="1:6" ht="54" x14ac:dyDescent="0.25">
      <c r="A5584" s="62">
        <v>89307</v>
      </c>
      <c r="B5584" s="63" t="s">
        <v>17596</v>
      </c>
      <c r="C5584" s="62" t="s">
        <v>238</v>
      </c>
      <c r="D5584" s="62" t="s">
        <v>12010</v>
      </c>
      <c r="E5584" s="64">
        <v>99.33</v>
      </c>
      <c r="F5584" s="62" t="s">
        <v>12011</v>
      </c>
    </row>
    <row r="5585" spans="1:6" ht="67.5" x14ac:dyDescent="0.25">
      <c r="A5585" s="62">
        <v>89308</v>
      </c>
      <c r="B5585" s="63" t="s">
        <v>17597</v>
      </c>
      <c r="C5585" s="62" t="s">
        <v>238</v>
      </c>
      <c r="D5585" s="62" t="s">
        <v>12010</v>
      </c>
      <c r="E5585" s="64">
        <v>89.77</v>
      </c>
      <c r="F5585" s="62" t="s">
        <v>12011</v>
      </c>
    </row>
    <row r="5586" spans="1:6" ht="54" x14ac:dyDescent="0.25">
      <c r="A5586" s="62">
        <v>89309</v>
      </c>
      <c r="B5586" s="63" t="s">
        <v>17598</v>
      </c>
      <c r="C5586" s="62" t="s">
        <v>238</v>
      </c>
      <c r="D5586" s="62" t="s">
        <v>12010</v>
      </c>
      <c r="E5586" s="64">
        <v>92.37</v>
      </c>
      <c r="F5586" s="62" t="s">
        <v>12011</v>
      </c>
    </row>
    <row r="5587" spans="1:6" ht="54" x14ac:dyDescent="0.25">
      <c r="A5587" s="62">
        <v>89310</v>
      </c>
      <c r="B5587" s="63" t="s">
        <v>17599</v>
      </c>
      <c r="C5587" s="62" t="s">
        <v>238</v>
      </c>
      <c r="D5587" s="62" t="s">
        <v>12010</v>
      </c>
      <c r="E5587" s="64">
        <v>111.43</v>
      </c>
      <c r="F5587" s="62" t="s">
        <v>12011</v>
      </c>
    </row>
    <row r="5588" spans="1:6" ht="54" x14ac:dyDescent="0.25">
      <c r="A5588" s="62">
        <v>89311</v>
      </c>
      <c r="B5588" s="63" t="s">
        <v>17600</v>
      </c>
      <c r="C5588" s="62" t="s">
        <v>238</v>
      </c>
      <c r="D5588" s="62" t="s">
        <v>12010</v>
      </c>
      <c r="E5588" s="64">
        <v>114.03</v>
      </c>
      <c r="F5588" s="62" t="s">
        <v>12011</v>
      </c>
    </row>
    <row r="5589" spans="1:6" ht="67.5" x14ac:dyDescent="0.25">
      <c r="A5589" s="62">
        <v>89312</v>
      </c>
      <c r="B5589" s="63" t="s">
        <v>17601</v>
      </c>
      <c r="C5589" s="62" t="s">
        <v>238</v>
      </c>
      <c r="D5589" s="62" t="s">
        <v>12010</v>
      </c>
      <c r="E5589" s="64">
        <v>96.47</v>
      </c>
      <c r="F5589" s="62" t="s">
        <v>12011</v>
      </c>
    </row>
    <row r="5590" spans="1:6" ht="54" x14ac:dyDescent="0.25">
      <c r="A5590" s="62">
        <v>89313</v>
      </c>
      <c r="B5590" s="63" t="s">
        <v>17602</v>
      </c>
      <c r="C5590" s="62" t="s">
        <v>238</v>
      </c>
      <c r="D5590" s="62" t="s">
        <v>12010</v>
      </c>
      <c r="E5590" s="64">
        <v>99.07</v>
      </c>
      <c r="F5590" s="62" t="s">
        <v>12011</v>
      </c>
    </row>
    <row r="5591" spans="1:6" ht="27" x14ac:dyDescent="0.25">
      <c r="A5591" s="62">
        <v>101157</v>
      </c>
      <c r="B5591" s="63" t="s">
        <v>17603</v>
      </c>
      <c r="C5591" s="62" t="s">
        <v>238</v>
      </c>
      <c r="D5591" s="62" t="s">
        <v>12010</v>
      </c>
      <c r="E5591" s="64">
        <v>57.35</v>
      </c>
      <c r="F5591" s="62" t="s">
        <v>12011</v>
      </c>
    </row>
    <row r="5592" spans="1:6" ht="27" x14ac:dyDescent="0.25">
      <c r="A5592" s="62">
        <v>101158</v>
      </c>
      <c r="B5592" s="63" t="s">
        <v>17604</v>
      </c>
      <c r="C5592" s="62" t="s">
        <v>238</v>
      </c>
      <c r="D5592" s="62" t="s">
        <v>12010</v>
      </c>
      <c r="E5592" s="64">
        <v>74.62</v>
      </c>
      <c r="F5592" s="62" t="s">
        <v>12011</v>
      </c>
    </row>
    <row r="5593" spans="1:6" ht="40.5" x14ac:dyDescent="0.25">
      <c r="A5593" s="62">
        <v>101162</v>
      </c>
      <c r="B5593" s="63" t="s">
        <v>17605</v>
      </c>
      <c r="C5593" s="62" t="s">
        <v>238</v>
      </c>
      <c r="D5593" s="62" t="s">
        <v>12010</v>
      </c>
      <c r="E5593" s="64">
        <v>149.99</v>
      </c>
      <c r="F5593" s="62" t="s">
        <v>12011</v>
      </c>
    </row>
    <row r="5594" spans="1:6" ht="40.5" x14ac:dyDescent="0.25">
      <c r="A5594" s="62">
        <v>103316</v>
      </c>
      <c r="B5594" s="63" t="s">
        <v>17606</v>
      </c>
      <c r="C5594" s="62" t="s">
        <v>238</v>
      </c>
      <c r="D5594" s="62" t="s">
        <v>12010</v>
      </c>
      <c r="E5594" s="64">
        <v>65.989999999999995</v>
      </c>
      <c r="F5594" s="62" t="s">
        <v>12011</v>
      </c>
    </row>
    <row r="5595" spans="1:6" ht="40.5" x14ac:dyDescent="0.25">
      <c r="A5595" s="62">
        <v>103317</v>
      </c>
      <c r="B5595" s="63" t="s">
        <v>17607</v>
      </c>
      <c r="C5595" s="62" t="s">
        <v>238</v>
      </c>
      <c r="D5595" s="62" t="s">
        <v>12010</v>
      </c>
      <c r="E5595" s="64">
        <v>67.22</v>
      </c>
      <c r="F5595" s="62" t="s">
        <v>12011</v>
      </c>
    </row>
    <row r="5596" spans="1:6" ht="40.5" x14ac:dyDescent="0.25">
      <c r="A5596" s="62">
        <v>103318</v>
      </c>
      <c r="B5596" s="63" t="s">
        <v>17608</v>
      </c>
      <c r="C5596" s="62" t="s">
        <v>238</v>
      </c>
      <c r="D5596" s="62" t="s">
        <v>12010</v>
      </c>
      <c r="E5596" s="64">
        <v>86.18</v>
      </c>
      <c r="F5596" s="62" t="s">
        <v>12011</v>
      </c>
    </row>
    <row r="5597" spans="1:6" ht="40.5" x14ac:dyDescent="0.25">
      <c r="A5597" s="62">
        <v>103319</v>
      </c>
      <c r="B5597" s="63" t="s">
        <v>17609</v>
      </c>
      <c r="C5597" s="62" t="s">
        <v>238</v>
      </c>
      <c r="D5597" s="62" t="s">
        <v>12010</v>
      </c>
      <c r="E5597" s="64">
        <v>87.62</v>
      </c>
      <c r="F5597" s="62" t="s">
        <v>12011</v>
      </c>
    </row>
    <row r="5598" spans="1:6" ht="40.5" x14ac:dyDescent="0.25">
      <c r="A5598" s="62">
        <v>103320</v>
      </c>
      <c r="B5598" s="63" t="s">
        <v>17610</v>
      </c>
      <c r="C5598" s="62" t="s">
        <v>238</v>
      </c>
      <c r="D5598" s="62" t="s">
        <v>12010</v>
      </c>
      <c r="E5598" s="64">
        <v>103.42</v>
      </c>
      <c r="F5598" s="62" t="s">
        <v>12011</v>
      </c>
    </row>
    <row r="5599" spans="1:6" ht="40.5" x14ac:dyDescent="0.25">
      <c r="A5599" s="62">
        <v>103321</v>
      </c>
      <c r="B5599" s="63" t="s">
        <v>17611</v>
      </c>
      <c r="C5599" s="62" t="s">
        <v>238</v>
      </c>
      <c r="D5599" s="62" t="s">
        <v>12010</v>
      </c>
      <c r="E5599" s="64">
        <v>105.22</v>
      </c>
      <c r="F5599" s="62" t="s">
        <v>12011</v>
      </c>
    </row>
    <row r="5600" spans="1:6" ht="40.5" x14ac:dyDescent="0.25">
      <c r="A5600" s="62">
        <v>103336</v>
      </c>
      <c r="B5600" s="63" t="s">
        <v>17612</v>
      </c>
      <c r="C5600" s="62" t="s">
        <v>238</v>
      </c>
      <c r="D5600" s="62" t="s">
        <v>12010</v>
      </c>
      <c r="E5600" s="64">
        <v>75.03</v>
      </c>
      <c r="F5600" s="62" t="s">
        <v>12011</v>
      </c>
    </row>
    <row r="5601" spans="1:6" ht="40.5" x14ac:dyDescent="0.25">
      <c r="A5601" s="62">
        <v>103337</v>
      </c>
      <c r="B5601" s="63" t="s">
        <v>17613</v>
      </c>
      <c r="C5601" s="62" t="s">
        <v>238</v>
      </c>
      <c r="D5601" s="62" t="s">
        <v>12010</v>
      </c>
      <c r="E5601" s="64">
        <v>76.260000000000005</v>
      </c>
      <c r="F5601" s="62" t="s">
        <v>12011</v>
      </c>
    </row>
    <row r="5602" spans="1:6" ht="40.5" x14ac:dyDescent="0.25">
      <c r="A5602" s="62">
        <v>103338</v>
      </c>
      <c r="B5602" s="63" t="s">
        <v>17614</v>
      </c>
      <c r="C5602" s="62" t="s">
        <v>238</v>
      </c>
      <c r="D5602" s="62" t="s">
        <v>12010</v>
      </c>
      <c r="E5602" s="64">
        <v>99.38</v>
      </c>
      <c r="F5602" s="62" t="s">
        <v>12011</v>
      </c>
    </row>
    <row r="5603" spans="1:6" ht="40.5" x14ac:dyDescent="0.25">
      <c r="A5603" s="62">
        <v>103339</v>
      </c>
      <c r="B5603" s="63" t="s">
        <v>17615</v>
      </c>
      <c r="C5603" s="62" t="s">
        <v>238</v>
      </c>
      <c r="D5603" s="62" t="s">
        <v>12010</v>
      </c>
      <c r="E5603" s="64">
        <v>100.82</v>
      </c>
      <c r="F5603" s="62" t="s">
        <v>12011</v>
      </c>
    </row>
    <row r="5604" spans="1:6" ht="40.5" x14ac:dyDescent="0.25">
      <c r="A5604" s="62">
        <v>103340</v>
      </c>
      <c r="B5604" s="63" t="s">
        <v>17616</v>
      </c>
      <c r="C5604" s="62" t="s">
        <v>238</v>
      </c>
      <c r="D5604" s="62" t="s">
        <v>12010</v>
      </c>
      <c r="E5604" s="64">
        <v>119.8</v>
      </c>
      <c r="F5604" s="62" t="s">
        <v>12011</v>
      </c>
    </row>
    <row r="5605" spans="1:6" ht="40.5" x14ac:dyDescent="0.25">
      <c r="A5605" s="62">
        <v>103341</v>
      </c>
      <c r="B5605" s="63" t="s">
        <v>17617</v>
      </c>
      <c r="C5605" s="62" t="s">
        <v>238</v>
      </c>
      <c r="D5605" s="62" t="s">
        <v>12010</v>
      </c>
      <c r="E5605" s="64">
        <v>121.6</v>
      </c>
      <c r="F5605" s="62" t="s">
        <v>12011</v>
      </c>
    </row>
    <row r="5606" spans="1:6" ht="40.5" x14ac:dyDescent="0.25">
      <c r="A5606" s="62">
        <v>103342</v>
      </c>
      <c r="B5606" s="63" t="s">
        <v>17618</v>
      </c>
      <c r="C5606" s="62" t="s">
        <v>238</v>
      </c>
      <c r="D5606" s="62" t="s">
        <v>12010</v>
      </c>
      <c r="E5606" s="64">
        <v>100.23</v>
      </c>
      <c r="F5606" s="62" t="s">
        <v>12011</v>
      </c>
    </row>
    <row r="5607" spans="1:6" ht="40.5" x14ac:dyDescent="0.25">
      <c r="A5607" s="62">
        <v>103343</v>
      </c>
      <c r="B5607" s="63" t="s">
        <v>17619</v>
      </c>
      <c r="C5607" s="62" t="s">
        <v>238</v>
      </c>
      <c r="D5607" s="62" t="s">
        <v>12010</v>
      </c>
      <c r="E5607" s="64">
        <v>101.82</v>
      </c>
      <c r="F5607" s="62" t="s">
        <v>12011</v>
      </c>
    </row>
    <row r="5608" spans="1:6" ht="54" x14ac:dyDescent="0.25">
      <c r="A5608" s="62">
        <v>89453</v>
      </c>
      <c r="B5608" s="63" t="s">
        <v>17620</v>
      </c>
      <c r="C5608" s="62" t="s">
        <v>238</v>
      </c>
      <c r="D5608" s="62" t="s">
        <v>12010</v>
      </c>
      <c r="E5608" s="64">
        <v>76.569999999999993</v>
      </c>
      <c r="F5608" s="62" t="s">
        <v>12011</v>
      </c>
    </row>
    <row r="5609" spans="1:6" ht="54" x14ac:dyDescent="0.25">
      <c r="A5609" s="62">
        <v>89454</v>
      </c>
      <c r="B5609" s="63" t="s">
        <v>17621</v>
      </c>
      <c r="C5609" s="62" t="s">
        <v>238</v>
      </c>
      <c r="D5609" s="62" t="s">
        <v>12010</v>
      </c>
      <c r="E5609" s="64">
        <v>72.489999999999995</v>
      </c>
      <c r="F5609" s="62" t="s">
        <v>12011</v>
      </c>
    </row>
    <row r="5610" spans="1:6" ht="54" x14ac:dyDescent="0.25">
      <c r="A5610" s="62">
        <v>89455</v>
      </c>
      <c r="B5610" s="63" t="s">
        <v>17622</v>
      </c>
      <c r="C5610" s="62" t="s">
        <v>238</v>
      </c>
      <c r="D5610" s="62" t="s">
        <v>12010</v>
      </c>
      <c r="E5610" s="64">
        <v>94.81</v>
      </c>
      <c r="F5610" s="62" t="s">
        <v>12011</v>
      </c>
    </row>
    <row r="5611" spans="1:6" ht="54" x14ac:dyDescent="0.25">
      <c r="A5611" s="62">
        <v>89456</v>
      </c>
      <c r="B5611" s="63" t="s">
        <v>17623</v>
      </c>
      <c r="C5611" s="62" t="s">
        <v>238</v>
      </c>
      <c r="D5611" s="62" t="s">
        <v>12010</v>
      </c>
      <c r="E5611" s="64">
        <v>90.13</v>
      </c>
      <c r="F5611" s="62" t="s">
        <v>12011</v>
      </c>
    </row>
    <row r="5612" spans="1:6" ht="54" x14ac:dyDescent="0.25">
      <c r="A5612" s="62">
        <v>89457</v>
      </c>
      <c r="B5612" s="63" t="s">
        <v>17624</v>
      </c>
      <c r="C5612" s="62" t="s">
        <v>238</v>
      </c>
      <c r="D5612" s="62" t="s">
        <v>12010</v>
      </c>
      <c r="E5612" s="64">
        <v>81.42</v>
      </c>
      <c r="F5612" s="62" t="s">
        <v>12011</v>
      </c>
    </row>
    <row r="5613" spans="1:6" ht="54" x14ac:dyDescent="0.25">
      <c r="A5613" s="62">
        <v>89458</v>
      </c>
      <c r="B5613" s="63" t="s">
        <v>17625</v>
      </c>
      <c r="C5613" s="62" t="s">
        <v>238</v>
      </c>
      <c r="D5613" s="62" t="s">
        <v>12010</v>
      </c>
      <c r="E5613" s="64">
        <v>75.290000000000006</v>
      </c>
      <c r="F5613" s="62" t="s">
        <v>12011</v>
      </c>
    </row>
    <row r="5614" spans="1:6" ht="54" x14ac:dyDescent="0.25">
      <c r="A5614" s="62">
        <v>89459</v>
      </c>
      <c r="B5614" s="63" t="s">
        <v>17626</v>
      </c>
      <c r="C5614" s="62" t="s">
        <v>238</v>
      </c>
      <c r="D5614" s="62" t="s">
        <v>12010</v>
      </c>
      <c r="E5614" s="64">
        <v>100.16</v>
      </c>
      <c r="F5614" s="62" t="s">
        <v>12011</v>
      </c>
    </row>
    <row r="5615" spans="1:6" ht="54" x14ac:dyDescent="0.25">
      <c r="A5615" s="62">
        <v>89460</v>
      </c>
      <c r="B5615" s="63" t="s">
        <v>17627</v>
      </c>
      <c r="C5615" s="62" t="s">
        <v>238</v>
      </c>
      <c r="D5615" s="62" t="s">
        <v>12010</v>
      </c>
      <c r="E5615" s="64">
        <v>93.36</v>
      </c>
      <c r="F5615" s="62" t="s">
        <v>12011</v>
      </c>
    </row>
    <row r="5616" spans="1:6" ht="54" x14ac:dyDescent="0.25">
      <c r="A5616" s="62">
        <v>89462</v>
      </c>
      <c r="B5616" s="63" t="s">
        <v>17628</v>
      </c>
      <c r="C5616" s="62" t="s">
        <v>238</v>
      </c>
      <c r="D5616" s="62" t="s">
        <v>12010</v>
      </c>
      <c r="E5616" s="64">
        <v>91.69</v>
      </c>
      <c r="F5616" s="62" t="s">
        <v>12011</v>
      </c>
    </row>
    <row r="5617" spans="1:6" ht="54" x14ac:dyDescent="0.25">
      <c r="A5617" s="62">
        <v>89463</v>
      </c>
      <c r="B5617" s="63" t="s">
        <v>17629</v>
      </c>
      <c r="C5617" s="62" t="s">
        <v>238</v>
      </c>
      <c r="D5617" s="62" t="s">
        <v>12010</v>
      </c>
      <c r="E5617" s="64">
        <v>87.56</v>
      </c>
      <c r="F5617" s="62" t="s">
        <v>12011</v>
      </c>
    </row>
    <row r="5618" spans="1:6" ht="54" x14ac:dyDescent="0.25">
      <c r="A5618" s="62">
        <v>89464</v>
      </c>
      <c r="B5618" s="63" t="s">
        <v>17630</v>
      </c>
      <c r="C5618" s="62" t="s">
        <v>238</v>
      </c>
      <c r="D5618" s="62" t="s">
        <v>12010</v>
      </c>
      <c r="E5618" s="64">
        <v>110.11</v>
      </c>
      <c r="F5618" s="62" t="s">
        <v>12011</v>
      </c>
    </row>
    <row r="5619" spans="1:6" ht="54" x14ac:dyDescent="0.25">
      <c r="A5619" s="62">
        <v>89465</v>
      </c>
      <c r="B5619" s="63" t="s">
        <v>17631</v>
      </c>
      <c r="C5619" s="62" t="s">
        <v>238</v>
      </c>
      <c r="D5619" s="62" t="s">
        <v>12010</v>
      </c>
      <c r="E5619" s="64">
        <v>105.59</v>
      </c>
      <c r="F5619" s="62" t="s">
        <v>12011</v>
      </c>
    </row>
    <row r="5620" spans="1:6" ht="54" x14ac:dyDescent="0.25">
      <c r="A5620" s="62">
        <v>89466</v>
      </c>
      <c r="B5620" s="63" t="s">
        <v>17632</v>
      </c>
      <c r="C5620" s="62" t="s">
        <v>238</v>
      </c>
      <c r="D5620" s="62" t="s">
        <v>12010</v>
      </c>
      <c r="E5620" s="64">
        <v>98.4</v>
      </c>
      <c r="F5620" s="62" t="s">
        <v>12011</v>
      </c>
    </row>
    <row r="5621" spans="1:6" ht="54" x14ac:dyDescent="0.25">
      <c r="A5621" s="62">
        <v>89467</v>
      </c>
      <c r="B5621" s="63" t="s">
        <v>17633</v>
      </c>
      <c r="C5621" s="62" t="s">
        <v>238</v>
      </c>
      <c r="D5621" s="62" t="s">
        <v>12010</v>
      </c>
      <c r="E5621" s="64">
        <v>91.46</v>
      </c>
      <c r="F5621" s="62" t="s">
        <v>12011</v>
      </c>
    </row>
    <row r="5622" spans="1:6" ht="54" x14ac:dyDescent="0.25">
      <c r="A5622" s="62">
        <v>89468</v>
      </c>
      <c r="B5622" s="63" t="s">
        <v>17634</v>
      </c>
      <c r="C5622" s="62" t="s">
        <v>238</v>
      </c>
      <c r="D5622" s="62" t="s">
        <v>12010</v>
      </c>
      <c r="E5622" s="64">
        <v>117.16</v>
      </c>
      <c r="F5622" s="62" t="s">
        <v>12011</v>
      </c>
    </row>
    <row r="5623" spans="1:6" ht="54" x14ac:dyDescent="0.25">
      <c r="A5623" s="62">
        <v>89469</v>
      </c>
      <c r="B5623" s="63" t="s">
        <v>17635</v>
      </c>
      <c r="C5623" s="62" t="s">
        <v>238</v>
      </c>
      <c r="D5623" s="62" t="s">
        <v>12010</v>
      </c>
      <c r="E5623" s="64">
        <v>109.83</v>
      </c>
      <c r="F5623" s="62" t="s">
        <v>12011</v>
      </c>
    </row>
    <row r="5624" spans="1:6" ht="54" x14ac:dyDescent="0.25">
      <c r="A5624" s="62">
        <v>89470</v>
      </c>
      <c r="B5624" s="63" t="s">
        <v>17636</v>
      </c>
      <c r="C5624" s="62" t="s">
        <v>238</v>
      </c>
      <c r="D5624" s="62" t="s">
        <v>12010</v>
      </c>
      <c r="E5624" s="64">
        <v>92.05</v>
      </c>
      <c r="F5624" s="62" t="s">
        <v>12011</v>
      </c>
    </row>
    <row r="5625" spans="1:6" ht="54" x14ac:dyDescent="0.25">
      <c r="A5625" s="62">
        <v>89471</v>
      </c>
      <c r="B5625" s="63" t="s">
        <v>17637</v>
      </c>
      <c r="C5625" s="62" t="s">
        <v>238</v>
      </c>
      <c r="D5625" s="62" t="s">
        <v>12010</v>
      </c>
      <c r="E5625" s="64">
        <v>87.96</v>
      </c>
      <c r="F5625" s="62" t="s">
        <v>12011</v>
      </c>
    </row>
    <row r="5626" spans="1:6" ht="54" x14ac:dyDescent="0.25">
      <c r="A5626" s="62">
        <v>89472</v>
      </c>
      <c r="B5626" s="63" t="s">
        <v>17638</v>
      </c>
      <c r="C5626" s="62" t="s">
        <v>238</v>
      </c>
      <c r="D5626" s="62" t="s">
        <v>12010</v>
      </c>
      <c r="E5626" s="64">
        <v>110.14</v>
      </c>
      <c r="F5626" s="62" t="s">
        <v>12011</v>
      </c>
    </row>
    <row r="5627" spans="1:6" ht="54" x14ac:dyDescent="0.25">
      <c r="A5627" s="62">
        <v>89473</v>
      </c>
      <c r="B5627" s="63" t="s">
        <v>17639</v>
      </c>
      <c r="C5627" s="62" t="s">
        <v>238</v>
      </c>
      <c r="D5627" s="62" t="s">
        <v>12010</v>
      </c>
      <c r="E5627" s="64">
        <v>105.74</v>
      </c>
      <c r="F5627" s="62" t="s">
        <v>12011</v>
      </c>
    </row>
    <row r="5628" spans="1:6" ht="54" x14ac:dyDescent="0.25">
      <c r="A5628" s="62">
        <v>89474</v>
      </c>
      <c r="B5628" s="63" t="s">
        <v>17640</v>
      </c>
      <c r="C5628" s="62" t="s">
        <v>238</v>
      </c>
      <c r="D5628" s="62" t="s">
        <v>12010</v>
      </c>
      <c r="E5628" s="64">
        <v>101.46</v>
      </c>
      <c r="F5628" s="62" t="s">
        <v>12011</v>
      </c>
    </row>
    <row r="5629" spans="1:6" ht="54" x14ac:dyDescent="0.25">
      <c r="A5629" s="62">
        <v>89475</v>
      </c>
      <c r="B5629" s="63" t="s">
        <v>17641</v>
      </c>
      <c r="C5629" s="62" t="s">
        <v>238</v>
      </c>
      <c r="D5629" s="62" t="s">
        <v>12010</v>
      </c>
      <c r="E5629" s="64">
        <v>93.28</v>
      </c>
      <c r="F5629" s="62" t="s">
        <v>12011</v>
      </c>
    </row>
    <row r="5630" spans="1:6" ht="54" x14ac:dyDescent="0.25">
      <c r="A5630" s="62">
        <v>89476</v>
      </c>
      <c r="B5630" s="63" t="s">
        <v>17642</v>
      </c>
      <c r="C5630" s="62" t="s">
        <v>238</v>
      </c>
      <c r="D5630" s="62" t="s">
        <v>12010</v>
      </c>
      <c r="E5630" s="64">
        <v>120.33</v>
      </c>
      <c r="F5630" s="62" t="s">
        <v>12011</v>
      </c>
    </row>
    <row r="5631" spans="1:6" ht="54" x14ac:dyDescent="0.25">
      <c r="A5631" s="62">
        <v>89477</v>
      </c>
      <c r="B5631" s="63" t="s">
        <v>17643</v>
      </c>
      <c r="C5631" s="62" t="s">
        <v>238</v>
      </c>
      <c r="D5631" s="62" t="s">
        <v>12010</v>
      </c>
      <c r="E5631" s="64">
        <v>111.75</v>
      </c>
      <c r="F5631" s="62" t="s">
        <v>12011</v>
      </c>
    </row>
    <row r="5632" spans="1:6" ht="54" x14ac:dyDescent="0.25">
      <c r="A5632" s="62">
        <v>89478</v>
      </c>
      <c r="B5632" s="63" t="s">
        <v>17644</v>
      </c>
      <c r="C5632" s="62" t="s">
        <v>238</v>
      </c>
      <c r="D5632" s="62" t="s">
        <v>12010</v>
      </c>
      <c r="E5632" s="64">
        <v>107.39</v>
      </c>
      <c r="F5632" s="62" t="s">
        <v>12011</v>
      </c>
    </row>
    <row r="5633" spans="1:6" ht="54" x14ac:dyDescent="0.25">
      <c r="A5633" s="62">
        <v>89479</v>
      </c>
      <c r="B5633" s="63" t="s">
        <v>17645</v>
      </c>
      <c r="C5633" s="62" t="s">
        <v>238</v>
      </c>
      <c r="D5633" s="62" t="s">
        <v>12010</v>
      </c>
      <c r="E5633" s="64">
        <v>103.27</v>
      </c>
      <c r="F5633" s="62" t="s">
        <v>12011</v>
      </c>
    </row>
    <row r="5634" spans="1:6" ht="54" x14ac:dyDescent="0.25">
      <c r="A5634" s="62">
        <v>89480</v>
      </c>
      <c r="B5634" s="63" t="s">
        <v>17646</v>
      </c>
      <c r="C5634" s="62" t="s">
        <v>238</v>
      </c>
      <c r="D5634" s="62" t="s">
        <v>12010</v>
      </c>
      <c r="E5634" s="64">
        <v>125.68</v>
      </c>
      <c r="F5634" s="62" t="s">
        <v>12011</v>
      </c>
    </row>
    <row r="5635" spans="1:6" ht="54" x14ac:dyDescent="0.25">
      <c r="A5635" s="62">
        <v>89483</v>
      </c>
      <c r="B5635" s="63" t="s">
        <v>17647</v>
      </c>
      <c r="C5635" s="62" t="s">
        <v>238</v>
      </c>
      <c r="D5635" s="62" t="s">
        <v>12010</v>
      </c>
      <c r="E5635" s="64">
        <v>121.43</v>
      </c>
      <c r="F5635" s="62" t="s">
        <v>12011</v>
      </c>
    </row>
    <row r="5636" spans="1:6" ht="54" x14ac:dyDescent="0.25">
      <c r="A5636" s="62">
        <v>89484</v>
      </c>
      <c r="B5636" s="63" t="s">
        <v>17648</v>
      </c>
      <c r="C5636" s="62" t="s">
        <v>238</v>
      </c>
      <c r="D5636" s="62" t="s">
        <v>12010</v>
      </c>
      <c r="E5636" s="64">
        <v>118.66</v>
      </c>
      <c r="F5636" s="62" t="s">
        <v>12011</v>
      </c>
    </row>
    <row r="5637" spans="1:6" ht="54" x14ac:dyDescent="0.25">
      <c r="A5637" s="62">
        <v>89486</v>
      </c>
      <c r="B5637" s="63" t="s">
        <v>17649</v>
      </c>
      <c r="C5637" s="62" t="s">
        <v>238</v>
      </c>
      <c r="D5637" s="62" t="s">
        <v>12010</v>
      </c>
      <c r="E5637" s="64">
        <v>109.95</v>
      </c>
      <c r="F5637" s="62" t="s">
        <v>12011</v>
      </c>
    </row>
    <row r="5638" spans="1:6" ht="54" x14ac:dyDescent="0.25">
      <c r="A5638" s="62">
        <v>89487</v>
      </c>
      <c r="B5638" s="63" t="s">
        <v>17650</v>
      </c>
      <c r="C5638" s="62" t="s">
        <v>238</v>
      </c>
      <c r="D5638" s="62" t="s">
        <v>12010</v>
      </c>
      <c r="E5638" s="64">
        <v>137.56</v>
      </c>
      <c r="F5638" s="62" t="s">
        <v>12011</v>
      </c>
    </row>
    <row r="5639" spans="1:6" ht="54" x14ac:dyDescent="0.25">
      <c r="A5639" s="62">
        <v>89488</v>
      </c>
      <c r="B5639" s="63" t="s">
        <v>17651</v>
      </c>
      <c r="C5639" s="62" t="s">
        <v>238</v>
      </c>
      <c r="D5639" s="62" t="s">
        <v>12010</v>
      </c>
      <c r="E5639" s="64">
        <v>128.44999999999999</v>
      </c>
      <c r="F5639" s="62" t="s">
        <v>12011</v>
      </c>
    </row>
    <row r="5640" spans="1:6" ht="54" x14ac:dyDescent="0.25">
      <c r="A5640" s="62">
        <v>91815</v>
      </c>
      <c r="B5640" s="63" t="s">
        <v>17652</v>
      </c>
      <c r="C5640" s="62" t="s">
        <v>238</v>
      </c>
      <c r="D5640" s="62" t="s">
        <v>12010</v>
      </c>
      <c r="E5640" s="64">
        <v>76.3</v>
      </c>
      <c r="F5640" s="62" t="s">
        <v>12011</v>
      </c>
    </row>
    <row r="5641" spans="1:6" ht="54" x14ac:dyDescent="0.25">
      <c r="A5641" s="62">
        <v>91816</v>
      </c>
      <c r="B5641" s="63" t="s">
        <v>17653</v>
      </c>
      <c r="C5641" s="62" t="s">
        <v>238</v>
      </c>
      <c r="D5641" s="62" t="s">
        <v>12010</v>
      </c>
      <c r="E5641" s="64">
        <v>92.04</v>
      </c>
      <c r="F5641" s="62" t="s">
        <v>12011</v>
      </c>
    </row>
    <row r="5642" spans="1:6" ht="40.5" x14ac:dyDescent="0.25">
      <c r="A5642" s="62">
        <v>101161</v>
      </c>
      <c r="B5642" s="63" t="s">
        <v>17654</v>
      </c>
      <c r="C5642" s="62" t="s">
        <v>238</v>
      </c>
      <c r="D5642" s="62" t="s">
        <v>12010</v>
      </c>
      <c r="E5642" s="64">
        <v>195.07</v>
      </c>
      <c r="F5642" s="62" t="s">
        <v>12011</v>
      </c>
    </row>
    <row r="5643" spans="1:6" ht="40.5" x14ac:dyDescent="0.25">
      <c r="A5643" s="62">
        <v>101163</v>
      </c>
      <c r="B5643" s="63" t="s">
        <v>17655</v>
      </c>
      <c r="C5643" s="62" t="s">
        <v>238</v>
      </c>
      <c r="D5643" s="62" t="s">
        <v>12010</v>
      </c>
      <c r="E5643" s="64">
        <v>690.65</v>
      </c>
      <c r="F5643" s="62" t="s">
        <v>12011</v>
      </c>
    </row>
    <row r="5644" spans="1:6" ht="40.5" x14ac:dyDescent="0.25">
      <c r="A5644" s="62">
        <v>101164</v>
      </c>
      <c r="B5644" s="63" t="s">
        <v>17656</v>
      </c>
      <c r="C5644" s="62" t="s">
        <v>238</v>
      </c>
      <c r="D5644" s="62" t="s">
        <v>12010</v>
      </c>
      <c r="E5644" s="64">
        <v>699.89</v>
      </c>
      <c r="F5644" s="62" t="s">
        <v>12011</v>
      </c>
    </row>
    <row r="5645" spans="1:6" ht="40.5" x14ac:dyDescent="0.25">
      <c r="A5645" s="62">
        <v>96358</v>
      </c>
      <c r="B5645" s="63" t="s">
        <v>17657</v>
      </c>
      <c r="C5645" s="62" t="s">
        <v>238</v>
      </c>
      <c r="D5645" s="62" t="s">
        <v>12010</v>
      </c>
      <c r="E5645" s="64">
        <v>87.87</v>
      </c>
      <c r="F5645" s="62" t="s">
        <v>12011</v>
      </c>
    </row>
    <row r="5646" spans="1:6" ht="40.5" x14ac:dyDescent="0.25">
      <c r="A5646" s="62">
        <v>96359</v>
      </c>
      <c r="B5646" s="63" t="s">
        <v>17658</v>
      </c>
      <c r="C5646" s="62" t="s">
        <v>238</v>
      </c>
      <c r="D5646" s="62" t="s">
        <v>12010</v>
      </c>
      <c r="E5646" s="64">
        <v>100.39</v>
      </c>
      <c r="F5646" s="62" t="s">
        <v>12011</v>
      </c>
    </row>
    <row r="5647" spans="1:6" ht="40.5" x14ac:dyDescent="0.25">
      <c r="A5647" s="62">
        <v>96360</v>
      </c>
      <c r="B5647" s="63" t="s">
        <v>17659</v>
      </c>
      <c r="C5647" s="62" t="s">
        <v>238</v>
      </c>
      <c r="D5647" s="62" t="s">
        <v>12010</v>
      </c>
      <c r="E5647" s="64">
        <v>119.9</v>
      </c>
      <c r="F5647" s="62" t="s">
        <v>12011</v>
      </c>
    </row>
    <row r="5648" spans="1:6" ht="40.5" x14ac:dyDescent="0.25">
      <c r="A5648" s="62">
        <v>96361</v>
      </c>
      <c r="B5648" s="63" t="s">
        <v>17660</v>
      </c>
      <c r="C5648" s="62" t="s">
        <v>238</v>
      </c>
      <c r="D5648" s="62" t="s">
        <v>12010</v>
      </c>
      <c r="E5648" s="64">
        <v>144.30000000000001</v>
      </c>
      <c r="F5648" s="62" t="s">
        <v>12011</v>
      </c>
    </row>
    <row r="5649" spans="1:6" ht="40.5" x14ac:dyDescent="0.25">
      <c r="A5649" s="62">
        <v>96362</v>
      </c>
      <c r="B5649" s="63" t="s">
        <v>17661</v>
      </c>
      <c r="C5649" s="62" t="s">
        <v>238</v>
      </c>
      <c r="D5649" s="62" t="s">
        <v>12010</v>
      </c>
      <c r="E5649" s="64">
        <v>112</v>
      </c>
      <c r="F5649" s="62" t="s">
        <v>12011</v>
      </c>
    </row>
    <row r="5650" spans="1:6" ht="40.5" x14ac:dyDescent="0.25">
      <c r="A5650" s="62">
        <v>96363</v>
      </c>
      <c r="B5650" s="63" t="s">
        <v>17662</v>
      </c>
      <c r="C5650" s="62" t="s">
        <v>238</v>
      </c>
      <c r="D5650" s="62" t="s">
        <v>12010</v>
      </c>
      <c r="E5650" s="64">
        <v>124.94</v>
      </c>
      <c r="F5650" s="62" t="s">
        <v>12011</v>
      </c>
    </row>
    <row r="5651" spans="1:6" ht="40.5" x14ac:dyDescent="0.25">
      <c r="A5651" s="62">
        <v>96364</v>
      </c>
      <c r="B5651" s="63" t="s">
        <v>17663</v>
      </c>
      <c r="C5651" s="62" t="s">
        <v>238</v>
      </c>
      <c r="D5651" s="62" t="s">
        <v>12010</v>
      </c>
      <c r="E5651" s="64">
        <v>144.03</v>
      </c>
      <c r="F5651" s="62" t="s">
        <v>12011</v>
      </c>
    </row>
    <row r="5652" spans="1:6" ht="40.5" x14ac:dyDescent="0.25">
      <c r="A5652" s="62">
        <v>96365</v>
      </c>
      <c r="B5652" s="63" t="s">
        <v>17664</v>
      </c>
      <c r="C5652" s="62" t="s">
        <v>238</v>
      </c>
      <c r="D5652" s="62" t="s">
        <v>12010</v>
      </c>
      <c r="E5652" s="64">
        <v>168.83</v>
      </c>
      <c r="F5652" s="62" t="s">
        <v>12011</v>
      </c>
    </row>
    <row r="5653" spans="1:6" ht="40.5" x14ac:dyDescent="0.25">
      <c r="A5653" s="62">
        <v>96366</v>
      </c>
      <c r="B5653" s="63" t="s">
        <v>17665</v>
      </c>
      <c r="C5653" s="62" t="s">
        <v>238</v>
      </c>
      <c r="D5653" s="62" t="s">
        <v>12010</v>
      </c>
      <c r="E5653" s="64">
        <v>136.13999999999999</v>
      </c>
      <c r="F5653" s="62" t="s">
        <v>12011</v>
      </c>
    </row>
    <row r="5654" spans="1:6" ht="40.5" x14ac:dyDescent="0.25">
      <c r="A5654" s="62">
        <v>96367</v>
      </c>
      <c r="B5654" s="63" t="s">
        <v>17666</v>
      </c>
      <c r="C5654" s="62" t="s">
        <v>238</v>
      </c>
      <c r="D5654" s="62" t="s">
        <v>12010</v>
      </c>
      <c r="E5654" s="64">
        <v>149.44999999999999</v>
      </c>
      <c r="F5654" s="62" t="s">
        <v>12011</v>
      </c>
    </row>
    <row r="5655" spans="1:6" ht="40.5" x14ac:dyDescent="0.25">
      <c r="A5655" s="62">
        <v>96368</v>
      </c>
      <c r="B5655" s="63" t="s">
        <v>17667</v>
      </c>
      <c r="C5655" s="62" t="s">
        <v>238</v>
      </c>
      <c r="D5655" s="62" t="s">
        <v>12010</v>
      </c>
      <c r="E5655" s="64">
        <v>168.17</v>
      </c>
      <c r="F5655" s="62" t="s">
        <v>12011</v>
      </c>
    </row>
    <row r="5656" spans="1:6" ht="40.5" x14ac:dyDescent="0.25">
      <c r="A5656" s="62">
        <v>96369</v>
      </c>
      <c r="B5656" s="63" t="s">
        <v>17668</v>
      </c>
      <c r="C5656" s="62" t="s">
        <v>238</v>
      </c>
      <c r="D5656" s="62" t="s">
        <v>12010</v>
      </c>
      <c r="E5656" s="64">
        <v>193.37</v>
      </c>
      <c r="F5656" s="62" t="s">
        <v>12011</v>
      </c>
    </row>
    <row r="5657" spans="1:6" ht="40.5" x14ac:dyDescent="0.25">
      <c r="A5657" s="62">
        <v>96370</v>
      </c>
      <c r="B5657" s="63" t="s">
        <v>17669</v>
      </c>
      <c r="C5657" s="62" t="s">
        <v>238</v>
      </c>
      <c r="D5657" s="62" t="s">
        <v>12010</v>
      </c>
      <c r="E5657" s="64">
        <v>60.58</v>
      </c>
      <c r="F5657" s="62" t="s">
        <v>12011</v>
      </c>
    </row>
    <row r="5658" spans="1:6" ht="40.5" x14ac:dyDescent="0.25">
      <c r="A5658" s="62">
        <v>96371</v>
      </c>
      <c r="B5658" s="63" t="s">
        <v>17670</v>
      </c>
      <c r="C5658" s="62" t="s">
        <v>238</v>
      </c>
      <c r="D5658" s="62" t="s">
        <v>12010</v>
      </c>
      <c r="E5658" s="64">
        <v>72.86</v>
      </c>
      <c r="F5658" s="62" t="s">
        <v>12011</v>
      </c>
    </row>
    <row r="5659" spans="1:6" x14ac:dyDescent="0.25">
      <c r="A5659" s="62">
        <v>96373</v>
      </c>
      <c r="B5659" s="63" t="s">
        <v>17671</v>
      </c>
      <c r="C5659" s="62" t="s">
        <v>74</v>
      </c>
      <c r="D5659" s="62" t="s">
        <v>12010</v>
      </c>
      <c r="E5659" s="64">
        <v>12.23</v>
      </c>
      <c r="F5659" s="62" t="s">
        <v>12011</v>
      </c>
    </row>
    <row r="5660" spans="1:6" ht="27" x14ac:dyDescent="0.25">
      <c r="A5660" s="62">
        <v>96374</v>
      </c>
      <c r="B5660" s="63" t="s">
        <v>17672</v>
      </c>
      <c r="C5660" s="62" t="s">
        <v>74</v>
      </c>
      <c r="D5660" s="62" t="s">
        <v>12010</v>
      </c>
      <c r="E5660" s="64">
        <v>32.1</v>
      </c>
      <c r="F5660" s="62" t="s">
        <v>12011</v>
      </c>
    </row>
    <row r="5661" spans="1:6" ht="27" x14ac:dyDescent="0.25">
      <c r="A5661" s="62">
        <v>102235</v>
      </c>
      <c r="B5661" s="63" t="s">
        <v>17673</v>
      </c>
      <c r="C5661" s="62" t="s">
        <v>238</v>
      </c>
      <c r="D5661" s="62" t="s">
        <v>12010</v>
      </c>
      <c r="E5661" s="64">
        <v>467.4</v>
      </c>
      <c r="F5661" s="62" t="s">
        <v>12011</v>
      </c>
    </row>
    <row r="5662" spans="1:6" ht="40.5" x14ac:dyDescent="0.25">
      <c r="A5662" s="62">
        <v>102253</v>
      </c>
      <c r="B5662" s="63" t="s">
        <v>17674</v>
      </c>
      <c r="C5662" s="62" t="s">
        <v>238</v>
      </c>
      <c r="D5662" s="62" t="s">
        <v>12010</v>
      </c>
      <c r="E5662" s="64">
        <v>797.52</v>
      </c>
      <c r="F5662" s="62" t="s">
        <v>12011</v>
      </c>
    </row>
    <row r="5663" spans="1:6" ht="40.5" x14ac:dyDescent="0.25">
      <c r="A5663" s="62">
        <v>102254</v>
      </c>
      <c r="B5663" s="63" t="s">
        <v>17675</v>
      </c>
      <c r="C5663" s="62" t="s">
        <v>238</v>
      </c>
      <c r="D5663" s="62" t="s">
        <v>12010</v>
      </c>
      <c r="E5663" s="64">
        <v>865.4</v>
      </c>
      <c r="F5663" s="62" t="s">
        <v>12011</v>
      </c>
    </row>
    <row r="5664" spans="1:6" ht="27" x14ac:dyDescent="0.25">
      <c r="A5664" s="62">
        <v>102255</v>
      </c>
      <c r="B5664" s="63" t="s">
        <v>17676</v>
      </c>
      <c r="C5664" s="62" t="s">
        <v>238</v>
      </c>
      <c r="D5664" s="62" t="s">
        <v>12010</v>
      </c>
      <c r="E5664" s="64">
        <v>828.92</v>
      </c>
      <c r="F5664" s="62" t="s">
        <v>12011</v>
      </c>
    </row>
    <row r="5665" spans="1:6" ht="27" x14ac:dyDescent="0.25">
      <c r="A5665" s="62">
        <v>102256</v>
      </c>
      <c r="B5665" s="63" t="s">
        <v>17677</v>
      </c>
      <c r="C5665" s="62" t="s">
        <v>238</v>
      </c>
      <c r="D5665" s="62" t="s">
        <v>12010</v>
      </c>
      <c r="E5665" s="65">
        <v>1006.74</v>
      </c>
      <c r="F5665" s="62" t="s">
        <v>12011</v>
      </c>
    </row>
    <row r="5666" spans="1:6" ht="40.5" x14ac:dyDescent="0.25">
      <c r="A5666" s="62">
        <v>102257</v>
      </c>
      <c r="B5666" s="63" t="s">
        <v>17678</v>
      </c>
      <c r="C5666" s="62" t="s">
        <v>238</v>
      </c>
      <c r="D5666" s="62" t="s">
        <v>12010</v>
      </c>
      <c r="E5666" s="64">
        <v>286.55</v>
      </c>
      <c r="F5666" s="62" t="s">
        <v>12011</v>
      </c>
    </row>
    <row r="5667" spans="1:6" ht="27" x14ac:dyDescent="0.25">
      <c r="A5667" s="62">
        <v>102258</v>
      </c>
      <c r="B5667" s="63" t="s">
        <v>17679</v>
      </c>
      <c r="C5667" s="62" t="s">
        <v>238</v>
      </c>
      <c r="D5667" s="62" t="s">
        <v>12010</v>
      </c>
      <c r="E5667" s="64">
        <v>334.48</v>
      </c>
      <c r="F5667" s="62" t="s">
        <v>12011</v>
      </c>
    </row>
    <row r="5668" spans="1:6" ht="40.5" x14ac:dyDescent="0.25">
      <c r="A5668" s="62">
        <v>101154</v>
      </c>
      <c r="B5668" s="63" t="s">
        <v>17680</v>
      </c>
      <c r="C5668" s="62" t="s">
        <v>238</v>
      </c>
      <c r="D5668" s="62" t="s">
        <v>12010</v>
      </c>
      <c r="E5668" s="64">
        <v>110.38</v>
      </c>
      <c r="F5668" s="62" t="s">
        <v>12011</v>
      </c>
    </row>
    <row r="5669" spans="1:6" ht="40.5" x14ac:dyDescent="0.25">
      <c r="A5669" s="62">
        <v>101155</v>
      </c>
      <c r="B5669" s="63" t="s">
        <v>17681</v>
      </c>
      <c r="C5669" s="62" t="s">
        <v>238</v>
      </c>
      <c r="D5669" s="62" t="s">
        <v>12010</v>
      </c>
      <c r="E5669" s="64">
        <v>155.26</v>
      </c>
      <c r="F5669" s="62" t="s">
        <v>12011</v>
      </c>
    </row>
    <row r="5670" spans="1:6" ht="40.5" x14ac:dyDescent="0.25">
      <c r="A5670" s="62">
        <v>101156</v>
      </c>
      <c r="B5670" s="63" t="s">
        <v>17682</v>
      </c>
      <c r="C5670" s="62" t="s">
        <v>238</v>
      </c>
      <c r="D5670" s="62" t="s">
        <v>12010</v>
      </c>
      <c r="E5670" s="64">
        <v>227.47</v>
      </c>
      <c r="F5670" s="62" t="s">
        <v>12011</v>
      </c>
    </row>
    <row r="5671" spans="1:6" ht="27" x14ac:dyDescent="0.25">
      <c r="A5671" s="62">
        <v>101810</v>
      </c>
      <c r="B5671" s="63" t="s">
        <v>17683</v>
      </c>
      <c r="C5671" s="62" t="s">
        <v>127</v>
      </c>
      <c r="D5671" s="62" t="s">
        <v>12010</v>
      </c>
      <c r="E5671" s="65">
        <v>1503.4</v>
      </c>
      <c r="F5671" s="62" t="s">
        <v>12011</v>
      </c>
    </row>
    <row r="5672" spans="1:6" ht="27" x14ac:dyDescent="0.25">
      <c r="A5672" s="62">
        <v>101811</v>
      </c>
      <c r="B5672" s="63" t="s">
        <v>17684</v>
      </c>
      <c r="C5672" s="62" t="s">
        <v>127</v>
      </c>
      <c r="D5672" s="62" t="s">
        <v>12010</v>
      </c>
      <c r="E5672" s="65">
        <v>1340.99</v>
      </c>
      <c r="F5672" s="62" t="s">
        <v>12011</v>
      </c>
    </row>
    <row r="5673" spans="1:6" ht="40.5" x14ac:dyDescent="0.25">
      <c r="A5673" s="62">
        <v>101812</v>
      </c>
      <c r="B5673" s="63" t="s">
        <v>17685</v>
      </c>
      <c r="C5673" s="62" t="s">
        <v>127</v>
      </c>
      <c r="D5673" s="62" t="s">
        <v>12010</v>
      </c>
      <c r="E5673" s="65">
        <v>1632.36</v>
      </c>
      <c r="F5673" s="62" t="s">
        <v>12011</v>
      </c>
    </row>
    <row r="5674" spans="1:6" ht="40.5" x14ac:dyDescent="0.25">
      <c r="A5674" s="62">
        <v>101813</v>
      </c>
      <c r="B5674" s="63" t="s">
        <v>17686</v>
      </c>
      <c r="C5674" s="62" t="s">
        <v>127</v>
      </c>
      <c r="D5674" s="62" t="s">
        <v>12010</v>
      </c>
      <c r="E5674" s="65">
        <v>1469.95</v>
      </c>
      <c r="F5674" s="62" t="s">
        <v>12011</v>
      </c>
    </row>
    <row r="5675" spans="1:6" ht="54" x14ac:dyDescent="0.25">
      <c r="A5675" s="62">
        <v>101814</v>
      </c>
      <c r="B5675" s="63" t="s">
        <v>17687</v>
      </c>
      <c r="C5675" s="62" t="s">
        <v>238</v>
      </c>
      <c r="D5675" s="62" t="s">
        <v>12010</v>
      </c>
      <c r="E5675" s="64">
        <v>41.62</v>
      </c>
      <c r="F5675" s="62" t="s">
        <v>12011</v>
      </c>
    </row>
    <row r="5676" spans="1:6" ht="67.5" x14ac:dyDescent="0.25">
      <c r="A5676" s="62">
        <v>101815</v>
      </c>
      <c r="B5676" s="63" t="s">
        <v>17688</v>
      </c>
      <c r="C5676" s="62" t="s">
        <v>238</v>
      </c>
      <c r="D5676" s="62" t="s">
        <v>12010</v>
      </c>
      <c r="E5676" s="64">
        <v>81.599999999999994</v>
      </c>
      <c r="F5676" s="62" t="s">
        <v>12011</v>
      </c>
    </row>
    <row r="5677" spans="1:6" ht="54" x14ac:dyDescent="0.25">
      <c r="A5677" s="62">
        <v>101816</v>
      </c>
      <c r="B5677" s="63" t="s">
        <v>17689</v>
      </c>
      <c r="C5677" s="62" t="s">
        <v>238</v>
      </c>
      <c r="D5677" s="62" t="s">
        <v>12010</v>
      </c>
      <c r="E5677" s="64">
        <v>61.6</v>
      </c>
      <c r="F5677" s="62" t="s">
        <v>12011</v>
      </c>
    </row>
    <row r="5678" spans="1:6" ht="54" x14ac:dyDescent="0.25">
      <c r="A5678" s="62">
        <v>101817</v>
      </c>
      <c r="B5678" s="63" t="s">
        <v>17690</v>
      </c>
      <c r="C5678" s="62" t="s">
        <v>238</v>
      </c>
      <c r="D5678" s="62" t="s">
        <v>12010</v>
      </c>
      <c r="E5678" s="64">
        <v>47.2</v>
      </c>
      <c r="F5678" s="62" t="s">
        <v>12011</v>
      </c>
    </row>
    <row r="5679" spans="1:6" ht="54" x14ac:dyDescent="0.25">
      <c r="A5679" s="62">
        <v>101818</v>
      </c>
      <c r="B5679" s="63" t="s">
        <v>17691</v>
      </c>
      <c r="C5679" s="62" t="s">
        <v>238</v>
      </c>
      <c r="D5679" s="62" t="s">
        <v>12010</v>
      </c>
      <c r="E5679" s="64">
        <v>67.34</v>
      </c>
      <c r="F5679" s="62" t="s">
        <v>12011</v>
      </c>
    </row>
    <row r="5680" spans="1:6" ht="54" x14ac:dyDescent="0.25">
      <c r="A5680" s="62">
        <v>101819</v>
      </c>
      <c r="B5680" s="63" t="s">
        <v>17692</v>
      </c>
      <c r="C5680" s="62" t="s">
        <v>238</v>
      </c>
      <c r="D5680" s="62" t="s">
        <v>12010</v>
      </c>
      <c r="E5680" s="64">
        <v>59.04</v>
      </c>
      <c r="F5680" s="62" t="s">
        <v>12011</v>
      </c>
    </row>
    <row r="5681" spans="1:6" ht="54" x14ac:dyDescent="0.25">
      <c r="A5681" s="62">
        <v>101820</v>
      </c>
      <c r="B5681" s="63" t="s">
        <v>17693</v>
      </c>
      <c r="C5681" s="62" t="s">
        <v>238</v>
      </c>
      <c r="D5681" s="62" t="s">
        <v>12010</v>
      </c>
      <c r="E5681" s="64">
        <v>40.630000000000003</v>
      </c>
      <c r="F5681" s="62" t="s">
        <v>12011</v>
      </c>
    </row>
    <row r="5682" spans="1:6" ht="40.5" x14ac:dyDescent="0.25">
      <c r="A5682" s="62">
        <v>101822</v>
      </c>
      <c r="B5682" s="63" t="s">
        <v>17694</v>
      </c>
      <c r="C5682" s="62" t="s">
        <v>127</v>
      </c>
      <c r="D5682" s="62" t="s">
        <v>12010</v>
      </c>
      <c r="E5682" s="64">
        <v>130.21</v>
      </c>
      <c r="F5682" s="62" t="s">
        <v>12011</v>
      </c>
    </row>
    <row r="5683" spans="1:6" ht="40.5" x14ac:dyDescent="0.25">
      <c r="A5683" s="62">
        <v>101823</v>
      </c>
      <c r="B5683" s="63" t="s">
        <v>17695</v>
      </c>
      <c r="C5683" s="62" t="s">
        <v>127</v>
      </c>
      <c r="D5683" s="62" t="s">
        <v>12010</v>
      </c>
      <c r="E5683" s="64">
        <v>157.18</v>
      </c>
      <c r="F5683" s="62" t="s">
        <v>12011</v>
      </c>
    </row>
    <row r="5684" spans="1:6" ht="40.5" x14ac:dyDescent="0.25">
      <c r="A5684" s="62">
        <v>101824</v>
      </c>
      <c r="B5684" s="63" t="s">
        <v>17696</v>
      </c>
      <c r="C5684" s="62" t="s">
        <v>127</v>
      </c>
      <c r="D5684" s="62" t="s">
        <v>12010</v>
      </c>
      <c r="E5684" s="64">
        <v>182.3</v>
      </c>
      <c r="F5684" s="62" t="s">
        <v>12011</v>
      </c>
    </row>
    <row r="5685" spans="1:6" ht="40.5" x14ac:dyDescent="0.25">
      <c r="A5685" s="62">
        <v>101825</v>
      </c>
      <c r="B5685" s="63" t="s">
        <v>17697</v>
      </c>
      <c r="C5685" s="62" t="s">
        <v>127</v>
      </c>
      <c r="D5685" s="62" t="s">
        <v>12010</v>
      </c>
      <c r="E5685" s="64">
        <v>206.74</v>
      </c>
      <c r="F5685" s="62" t="s">
        <v>12011</v>
      </c>
    </row>
    <row r="5686" spans="1:6" ht="40.5" x14ac:dyDescent="0.25">
      <c r="A5686" s="62">
        <v>101826</v>
      </c>
      <c r="B5686" s="63" t="s">
        <v>17698</v>
      </c>
      <c r="C5686" s="62" t="s">
        <v>127</v>
      </c>
      <c r="D5686" s="62" t="s">
        <v>12010</v>
      </c>
      <c r="E5686" s="64">
        <v>230.85</v>
      </c>
      <c r="F5686" s="62" t="s">
        <v>12011</v>
      </c>
    </row>
    <row r="5687" spans="1:6" ht="40.5" x14ac:dyDescent="0.25">
      <c r="A5687" s="62">
        <v>101827</v>
      </c>
      <c r="B5687" s="63" t="s">
        <v>17699</v>
      </c>
      <c r="C5687" s="62" t="s">
        <v>127</v>
      </c>
      <c r="D5687" s="62" t="s">
        <v>12010</v>
      </c>
      <c r="E5687" s="64">
        <v>187.66</v>
      </c>
      <c r="F5687" s="62" t="s">
        <v>12011</v>
      </c>
    </row>
    <row r="5688" spans="1:6" ht="40.5" x14ac:dyDescent="0.25">
      <c r="A5688" s="62">
        <v>101828</v>
      </c>
      <c r="B5688" s="63" t="s">
        <v>17700</v>
      </c>
      <c r="C5688" s="62" t="s">
        <v>127</v>
      </c>
      <c r="D5688" s="62" t="s">
        <v>12010</v>
      </c>
      <c r="E5688" s="64">
        <v>178.09</v>
      </c>
      <c r="F5688" s="62" t="s">
        <v>12011</v>
      </c>
    </row>
    <row r="5689" spans="1:6" ht="40.5" x14ac:dyDescent="0.25">
      <c r="A5689" s="62">
        <v>101829</v>
      </c>
      <c r="B5689" s="63" t="s">
        <v>17701</v>
      </c>
      <c r="C5689" s="62" t="s">
        <v>127</v>
      </c>
      <c r="D5689" s="62" t="s">
        <v>12010</v>
      </c>
      <c r="E5689" s="64">
        <v>237.46</v>
      </c>
      <c r="F5689" s="62" t="s">
        <v>12011</v>
      </c>
    </row>
    <row r="5690" spans="1:6" ht="40.5" x14ac:dyDescent="0.25">
      <c r="A5690" s="62">
        <v>101830</v>
      </c>
      <c r="B5690" s="63" t="s">
        <v>17702</v>
      </c>
      <c r="C5690" s="62" t="s">
        <v>127</v>
      </c>
      <c r="D5690" s="62" t="s">
        <v>12010</v>
      </c>
      <c r="E5690" s="64">
        <v>260.75</v>
      </c>
      <c r="F5690" s="62" t="s">
        <v>12011</v>
      </c>
    </row>
    <row r="5691" spans="1:6" ht="40.5" x14ac:dyDescent="0.25">
      <c r="A5691" s="62">
        <v>101831</v>
      </c>
      <c r="B5691" s="63" t="s">
        <v>17703</v>
      </c>
      <c r="C5691" s="62" t="s">
        <v>127</v>
      </c>
      <c r="D5691" s="62" t="s">
        <v>12010</v>
      </c>
      <c r="E5691" s="64">
        <v>283.70999999999998</v>
      </c>
      <c r="F5691" s="62" t="s">
        <v>12011</v>
      </c>
    </row>
    <row r="5692" spans="1:6" ht="40.5" x14ac:dyDescent="0.25">
      <c r="A5692" s="62">
        <v>101832</v>
      </c>
      <c r="B5692" s="63" t="s">
        <v>17704</v>
      </c>
      <c r="C5692" s="62" t="s">
        <v>127</v>
      </c>
      <c r="D5692" s="62" t="s">
        <v>12010</v>
      </c>
      <c r="E5692" s="64">
        <v>228.26</v>
      </c>
      <c r="F5692" s="62" t="s">
        <v>12011</v>
      </c>
    </row>
    <row r="5693" spans="1:6" ht="40.5" x14ac:dyDescent="0.25">
      <c r="A5693" s="62">
        <v>101833</v>
      </c>
      <c r="B5693" s="63" t="s">
        <v>17705</v>
      </c>
      <c r="C5693" s="62" t="s">
        <v>127</v>
      </c>
      <c r="D5693" s="62" t="s">
        <v>12010</v>
      </c>
      <c r="E5693" s="64">
        <v>251.74</v>
      </c>
      <c r="F5693" s="62" t="s">
        <v>12011</v>
      </c>
    </row>
    <row r="5694" spans="1:6" ht="40.5" x14ac:dyDescent="0.25">
      <c r="A5694" s="62">
        <v>101834</v>
      </c>
      <c r="B5694" s="63" t="s">
        <v>17706</v>
      </c>
      <c r="C5694" s="62" t="s">
        <v>127</v>
      </c>
      <c r="D5694" s="62" t="s">
        <v>12010</v>
      </c>
      <c r="E5694" s="64">
        <v>274.89999999999998</v>
      </c>
      <c r="F5694" s="62" t="s">
        <v>12011</v>
      </c>
    </row>
    <row r="5695" spans="1:6" ht="40.5" x14ac:dyDescent="0.25">
      <c r="A5695" s="62">
        <v>101835</v>
      </c>
      <c r="B5695" s="63" t="s">
        <v>17707</v>
      </c>
      <c r="C5695" s="62" t="s">
        <v>127</v>
      </c>
      <c r="D5695" s="62" t="s">
        <v>12010</v>
      </c>
      <c r="E5695" s="64">
        <v>242.54</v>
      </c>
      <c r="F5695" s="62" t="s">
        <v>12011</v>
      </c>
    </row>
    <row r="5696" spans="1:6" ht="40.5" x14ac:dyDescent="0.25">
      <c r="A5696" s="62">
        <v>101836</v>
      </c>
      <c r="B5696" s="63" t="s">
        <v>17708</v>
      </c>
      <c r="C5696" s="62" t="s">
        <v>127</v>
      </c>
      <c r="D5696" s="62" t="s">
        <v>12010</v>
      </c>
      <c r="E5696" s="64">
        <v>25.85</v>
      </c>
      <c r="F5696" s="62" t="s">
        <v>12011</v>
      </c>
    </row>
    <row r="5697" spans="1:6" ht="40.5" x14ac:dyDescent="0.25">
      <c r="A5697" s="62">
        <v>101837</v>
      </c>
      <c r="B5697" s="63" t="s">
        <v>17709</v>
      </c>
      <c r="C5697" s="62" t="s">
        <v>127</v>
      </c>
      <c r="D5697" s="62" t="s">
        <v>12010</v>
      </c>
      <c r="E5697" s="64">
        <v>52.82</v>
      </c>
      <c r="F5697" s="62" t="s">
        <v>12011</v>
      </c>
    </row>
    <row r="5698" spans="1:6" ht="40.5" x14ac:dyDescent="0.25">
      <c r="A5698" s="62">
        <v>101838</v>
      </c>
      <c r="B5698" s="63" t="s">
        <v>17710</v>
      </c>
      <c r="C5698" s="62" t="s">
        <v>127</v>
      </c>
      <c r="D5698" s="62" t="s">
        <v>12010</v>
      </c>
      <c r="E5698" s="64">
        <v>77.94</v>
      </c>
      <c r="F5698" s="62" t="s">
        <v>12011</v>
      </c>
    </row>
    <row r="5699" spans="1:6" ht="40.5" x14ac:dyDescent="0.25">
      <c r="A5699" s="62">
        <v>101839</v>
      </c>
      <c r="B5699" s="63" t="s">
        <v>17711</v>
      </c>
      <c r="C5699" s="62" t="s">
        <v>127</v>
      </c>
      <c r="D5699" s="62" t="s">
        <v>12010</v>
      </c>
      <c r="E5699" s="64">
        <v>102.38</v>
      </c>
      <c r="F5699" s="62" t="s">
        <v>12011</v>
      </c>
    </row>
    <row r="5700" spans="1:6" ht="40.5" x14ac:dyDescent="0.25">
      <c r="A5700" s="62">
        <v>101840</v>
      </c>
      <c r="B5700" s="63" t="s">
        <v>17712</v>
      </c>
      <c r="C5700" s="62" t="s">
        <v>127</v>
      </c>
      <c r="D5700" s="62" t="s">
        <v>12010</v>
      </c>
      <c r="E5700" s="64">
        <v>172.45</v>
      </c>
      <c r="F5700" s="62" t="s">
        <v>12011</v>
      </c>
    </row>
    <row r="5701" spans="1:6" ht="40.5" x14ac:dyDescent="0.25">
      <c r="A5701" s="62">
        <v>101841</v>
      </c>
      <c r="B5701" s="63" t="s">
        <v>17713</v>
      </c>
      <c r="C5701" s="62" t="s">
        <v>127</v>
      </c>
      <c r="D5701" s="62" t="s">
        <v>12010</v>
      </c>
      <c r="E5701" s="64">
        <v>83.3</v>
      </c>
      <c r="F5701" s="62" t="s">
        <v>12011</v>
      </c>
    </row>
    <row r="5702" spans="1:6" ht="40.5" x14ac:dyDescent="0.25">
      <c r="A5702" s="62">
        <v>101842</v>
      </c>
      <c r="B5702" s="63" t="s">
        <v>17714</v>
      </c>
      <c r="C5702" s="62" t="s">
        <v>127</v>
      </c>
      <c r="D5702" s="62" t="s">
        <v>12010</v>
      </c>
      <c r="E5702" s="64">
        <v>73.73</v>
      </c>
      <c r="F5702" s="62" t="s">
        <v>12011</v>
      </c>
    </row>
    <row r="5703" spans="1:6" ht="40.5" x14ac:dyDescent="0.25">
      <c r="A5703" s="62">
        <v>101843</v>
      </c>
      <c r="B5703" s="63" t="s">
        <v>17715</v>
      </c>
      <c r="C5703" s="62" t="s">
        <v>127</v>
      </c>
      <c r="D5703" s="62" t="s">
        <v>12010</v>
      </c>
      <c r="E5703" s="64">
        <v>133.1</v>
      </c>
      <c r="F5703" s="62" t="s">
        <v>12011</v>
      </c>
    </row>
    <row r="5704" spans="1:6" ht="40.5" x14ac:dyDescent="0.25">
      <c r="A5704" s="62">
        <v>101844</v>
      </c>
      <c r="B5704" s="63" t="s">
        <v>17716</v>
      </c>
      <c r="C5704" s="62" t="s">
        <v>127</v>
      </c>
      <c r="D5704" s="62" t="s">
        <v>12010</v>
      </c>
      <c r="E5704" s="64">
        <v>156.38999999999999</v>
      </c>
      <c r="F5704" s="62" t="s">
        <v>12011</v>
      </c>
    </row>
    <row r="5705" spans="1:6" ht="40.5" x14ac:dyDescent="0.25">
      <c r="A5705" s="62">
        <v>101845</v>
      </c>
      <c r="B5705" s="63" t="s">
        <v>17717</v>
      </c>
      <c r="C5705" s="62" t="s">
        <v>127</v>
      </c>
      <c r="D5705" s="62" t="s">
        <v>12010</v>
      </c>
      <c r="E5705" s="64">
        <v>179.35</v>
      </c>
      <c r="F5705" s="62" t="s">
        <v>12011</v>
      </c>
    </row>
    <row r="5706" spans="1:6" ht="40.5" x14ac:dyDescent="0.25">
      <c r="A5706" s="62">
        <v>101846</v>
      </c>
      <c r="B5706" s="63" t="s">
        <v>17718</v>
      </c>
      <c r="C5706" s="62" t="s">
        <v>127</v>
      </c>
      <c r="D5706" s="62" t="s">
        <v>12010</v>
      </c>
      <c r="E5706" s="64">
        <v>123.9</v>
      </c>
      <c r="F5706" s="62" t="s">
        <v>12011</v>
      </c>
    </row>
    <row r="5707" spans="1:6" ht="40.5" x14ac:dyDescent="0.25">
      <c r="A5707" s="62">
        <v>101847</v>
      </c>
      <c r="B5707" s="63" t="s">
        <v>17719</v>
      </c>
      <c r="C5707" s="62" t="s">
        <v>127</v>
      </c>
      <c r="D5707" s="62" t="s">
        <v>12010</v>
      </c>
      <c r="E5707" s="64">
        <v>147.38</v>
      </c>
      <c r="F5707" s="62" t="s">
        <v>12011</v>
      </c>
    </row>
    <row r="5708" spans="1:6" ht="40.5" x14ac:dyDescent="0.25">
      <c r="A5708" s="62">
        <v>101848</v>
      </c>
      <c r="B5708" s="63" t="s">
        <v>17720</v>
      </c>
      <c r="C5708" s="62" t="s">
        <v>127</v>
      </c>
      <c r="D5708" s="62" t="s">
        <v>12010</v>
      </c>
      <c r="E5708" s="64">
        <v>170.54</v>
      </c>
      <c r="F5708" s="62" t="s">
        <v>12011</v>
      </c>
    </row>
    <row r="5709" spans="1:6" ht="40.5" x14ac:dyDescent="0.25">
      <c r="A5709" s="62">
        <v>101849</v>
      </c>
      <c r="B5709" s="63" t="s">
        <v>17721</v>
      </c>
      <c r="C5709" s="62" t="s">
        <v>127</v>
      </c>
      <c r="D5709" s="62" t="s">
        <v>12010</v>
      </c>
      <c r="E5709" s="64">
        <v>138.18</v>
      </c>
      <c r="F5709" s="62" t="s">
        <v>12011</v>
      </c>
    </row>
    <row r="5710" spans="1:6" ht="40.5" x14ac:dyDescent="0.25">
      <c r="A5710" s="62">
        <v>101850</v>
      </c>
      <c r="B5710" s="63" t="s">
        <v>17722</v>
      </c>
      <c r="C5710" s="62" t="s">
        <v>238</v>
      </c>
      <c r="D5710" s="62" t="s">
        <v>12010</v>
      </c>
      <c r="E5710" s="64">
        <v>54.97</v>
      </c>
      <c r="F5710" s="62" t="s">
        <v>12011</v>
      </c>
    </row>
    <row r="5711" spans="1:6" ht="54" x14ac:dyDescent="0.25">
      <c r="A5711" s="62">
        <v>101851</v>
      </c>
      <c r="B5711" s="63" t="s">
        <v>17723</v>
      </c>
      <c r="C5711" s="62" t="s">
        <v>238</v>
      </c>
      <c r="D5711" s="62" t="s">
        <v>12010</v>
      </c>
      <c r="E5711" s="64">
        <v>144.15</v>
      </c>
      <c r="F5711" s="62" t="s">
        <v>12011</v>
      </c>
    </row>
    <row r="5712" spans="1:6" ht="40.5" x14ac:dyDescent="0.25">
      <c r="A5712" s="62">
        <v>101852</v>
      </c>
      <c r="B5712" s="63" t="s">
        <v>17724</v>
      </c>
      <c r="C5712" s="62" t="s">
        <v>238</v>
      </c>
      <c r="D5712" s="62" t="s">
        <v>12010</v>
      </c>
      <c r="E5712" s="64">
        <v>67.040000000000006</v>
      </c>
      <c r="F5712" s="62" t="s">
        <v>12011</v>
      </c>
    </row>
    <row r="5713" spans="1:6" ht="40.5" x14ac:dyDescent="0.25">
      <c r="A5713" s="62">
        <v>101853</v>
      </c>
      <c r="B5713" s="63" t="s">
        <v>17725</v>
      </c>
      <c r="C5713" s="62" t="s">
        <v>238</v>
      </c>
      <c r="D5713" s="62" t="s">
        <v>12010</v>
      </c>
      <c r="E5713" s="64">
        <v>47.76</v>
      </c>
      <c r="F5713" s="62" t="s">
        <v>12011</v>
      </c>
    </row>
    <row r="5714" spans="1:6" ht="54" x14ac:dyDescent="0.25">
      <c r="A5714" s="62">
        <v>101854</v>
      </c>
      <c r="B5714" s="63" t="s">
        <v>17726</v>
      </c>
      <c r="C5714" s="62" t="s">
        <v>238</v>
      </c>
      <c r="D5714" s="62" t="s">
        <v>12010</v>
      </c>
      <c r="E5714" s="64">
        <v>144.87</v>
      </c>
      <c r="F5714" s="62" t="s">
        <v>12011</v>
      </c>
    </row>
    <row r="5715" spans="1:6" ht="40.5" x14ac:dyDescent="0.25">
      <c r="A5715" s="62">
        <v>101855</v>
      </c>
      <c r="B5715" s="63" t="s">
        <v>17727</v>
      </c>
      <c r="C5715" s="62" t="s">
        <v>238</v>
      </c>
      <c r="D5715" s="62" t="s">
        <v>12010</v>
      </c>
      <c r="E5715" s="64">
        <v>67.900000000000006</v>
      </c>
      <c r="F5715" s="62" t="s">
        <v>12011</v>
      </c>
    </row>
    <row r="5716" spans="1:6" ht="40.5" x14ac:dyDescent="0.25">
      <c r="A5716" s="62">
        <v>101856</v>
      </c>
      <c r="B5716" s="63" t="s">
        <v>17728</v>
      </c>
      <c r="C5716" s="62" t="s">
        <v>238</v>
      </c>
      <c r="D5716" s="62" t="s">
        <v>12010</v>
      </c>
      <c r="E5716" s="64">
        <v>23.8</v>
      </c>
      <c r="F5716" s="62" t="s">
        <v>12011</v>
      </c>
    </row>
    <row r="5717" spans="1:6" ht="54" x14ac:dyDescent="0.25">
      <c r="A5717" s="62">
        <v>101857</v>
      </c>
      <c r="B5717" s="63" t="s">
        <v>17729</v>
      </c>
      <c r="C5717" s="62" t="s">
        <v>238</v>
      </c>
      <c r="D5717" s="62" t="s">
        <v>12010</v>
      </c>
      <c r="E5717" s="64">
        <v>30.8</v>
      </c>
      <c r="F5717" s="62" t="s">
        <v>12011</v>
      </c>
    </row>
    <row r="5718" spans="1:6" ht="54" x14ac:dyDescent="0.25">
      <c r="A5718" s="62">
        <v>101858</v>
      </c>
      <c r="B5718" s="63" t="s">
        <v>17730</v>
      </c>
      <c r="C5718" s="62" t="s">
        <v>238</v>
      </c>
      <c r="D5718" s="62" t="s">
        <v>12010</v>
      </c>
      <c r="E5718" s="64">
        <v>24.4</v>
      </c>
      <c r="F5718" s="62" t="s">
        <v>12011</v>
      </c>
    </row>
    <row r="5719" spans="1:6" ht="54" x14ac:dyDescent="0.25">
      <c r="A5719" s="62">
        <v>101859</v>
      </c>
      <c r="B5719" s="63" t="s">
        <v>17731</v>
      </c>
      <c r="C5719" s="62" t="s">
        <v>238</v>
      </c>
      <c r="D5719" s="62" t="s">
        <v>12010</v>
      </c>
      <c r="E5719" s="64">
        <v>27.41</v>
      </c>
      <c r="F5719" s="62" t="s">
        <v>12011</v>
      </c>
    </row>
    <row r="5720" spans="1:6" ht="54" x14ac:dyDescent="0.25">
      <c r="A5720" s="62">
        <v>101860</v>
      </c>
      <c r="B5720" s="63" t="s">
        <v>17732</v>
      </c>
      <c r="C5720" s="62" t="s">
        <v>238</v>
      </c>
      <c r="D5720" s="62" t="s">
        <v>12010</v>
      </c>
      <c r="E5720" s="64">
        <v>32.14</v>
      </c>
      <c r="F5720" s="62" t="s">
        <v>12011</v>
      </c>
    </row>
    <row r="5721" spans="1:6" ht="54" x14ac:dyDescent="0.25">
      <c r="A5721" s="62">
        <v>101861</v>
      </c>
      <c r="B5721" s="63" t="s">
        <v>17733</v>
      </c>
      <c r="C5721" s="62" t="s">
        <v>238</v>
      </c>
      <c r="D5721" s="62" t="s">
        <v>12010</v>
      </c>
      <c r="E5721" s="64">
        <v>29.79</v>
      </c>
      <c r="F5721" s="62" t="s">
        <v>12011</v>
      </c>
    </row>
    <row r="5722" spans="1:6" ht="54" x14ac:dyDescent="0.25">
      <c r="A5722" s="62">
        <v>101862</v>
      </c>
      <c r="B5722" s="63" t="s">
        <v>17734</v>
      </c>
      <c r="C5722" s="62" t="s">
        <v>238</v>
      </c>
      <c r="D5722" s="62" t="s">
        <v>12010</v>
      </c>
      <c r="E5722" s="64">
        <v>32.85</v>
      </c>
      <c r="F5722" s="62" t="s">
        <v>12011</v>
      </c>
    </row>
    <row r="5723" spans="1:6" ht="54" x14ac:dyDescent="0.25">
      <c r="A5723" s="62">
        <v>101863</v>
      </c>
      <c r="B5723" s="63" t="s">
        <v>17735</v>
      </c>
      <c r="C5723" s="62" t="s">
        <v>238</v>
      </c>
      <c r="D5723" s="62" t="s">
        <v>12010</v>
      </c>
      <c r="E5723" s="64">
        <v>24.82</v>
      </c>
      <c r="F5723" s="62" t="s">
        <v>12011</v>
      </c>
    </row>
    <row r="5724" spans="1:6" ht="54" x14ac:dyDescent="0.25">
      <c r="A5724" s="62">
        <v>101864</v>
      </c>
      <c r="B5724" s="63" t="s">
        <v>17736</v>
      </c>
      <c r="C5724" s="62" t="s">
        <v>238</v>
      </c>
      <c r="D5724" s="62" t="s">
        <v>12010</v>
      </c>
      <c r="E5724" s="64">
        <v>29.55</v>
      </c>
      <c r="F5724" s="62" t="s">
        <v>12011</v>
      </c>
    </row>
    <row r="5725" spans="1:6" ht="54" x14ac:dyDescent="0.25">
      <c r="A5725" s="62">
        <v>101865</v>
      </c>
      <c r="B5725" s="63" t="s">
        <v>17737</v>
      </c>
      <c r="C5725" s="62" t="s">
        <v>238</v>
      </c>
      <c r="D5725" s="62" t="s">
        <v>12010</v>
      </c>
      <c r="E5725" s="64">
        <v>34.28</v>
      </c>
      <c r="F5725" s="62" t="s">
        <v>12011</v>
      </c>
    </row>
    <row r="5726" spans="1:6" ht="54" x14ac:dyDescent="0.25">
      <c r="A5726" s="62">
        <v>101866</v>
      </c>
      <c r="B5726" s="63" t="s">
        <v>17738</v>
      </c>
      <c r="C5726" s="62" t="s">
        <v>238</v>
      </c>
      <c r="D5726" s="62" t="s">
        <v>12010</v>
      </c>
      <c r="E5726" s="64">
        <v>30.02</v>
      </c>
      <c r="F5726" s="62" t="s">
        <v>12011</v>
      </c>
    </row>
    <row r="5727" spans="1:6" ht="54" x14ac:dyDescent="0.25">
      <c r="A5727" s="62">
        <v>101867</v>
      </c>
      <c r="B5727" s="63" t="s">
        <v>17739</v>
      </c>
      <c r="C5727" s="62" t="s">
        <v>238</v>
      </c>
      <c r="D5727" s="62" t="s">
        <v>12010</v>
      </c>
      <c r="E5727" s="64">
        <v>34.75</v>
      </c>
      <c r="F5727" s="62" t="s">
        <v>12011</v>
      </c>
    </row>
    <row r="5728" spans="1:6" ht="54" x14ac:dyDescent="0.25">
      <c r="A5728" s="62">
        <v>101868</v>
      </c>
      <c r="B5728" s="63" t="s">
        <v>17740</v>
      </c>
      <c r="C5728" s="62" t="s">
        <v>238</v>
      </c>
      <c r="D5728" s="62" t="s">
        <v>12010</v>
      </c>
      <c r="E5728" s="64">
        <v>26.71</v>
      </c>
      <c r="F5728" s="62" t="s">
        <v>12011</v>
      </c>
    </row>
    <row r="5729" spans="1:6" ht="54" x14ac:dyDescent="0.25">
      <c r="A5729" s="62">
        <v>101869</v>
      </c>
      <c r="B5729" s="63" t="s">
        <v>17741</v>
      </c>
      <c r="C5729" s="62" t="s">
        <v>238</v>
      </c>
      <c r="D5729" s="62" t="s">
        <v>12010</v>
      </c>
      <c r="E5729" s="64">
        <v>31.46</v>
      </c>
      <c r="F5729" s="62" t="s">
        <v>12011</v>
      </c>
    </row>
    <row r="5730" spans="1:6" ht="54" x14ac:dyDescent="0.25">
      <c r="A5730" s="62">
        <v>101870</v>
      </c>
      <c r="B5730" s="63" t="s">
        <v>17742</v>
      </c>
      <c r="C5730" s="62" t="s">
        <v>238</v>
      </c>
      <c r="D5730" s="62" t="s">
        <v>12010</v>
      </c>
      <c r="E5730" s="64">
        <v>36.17</v>
      </c>
      <c r="F5730" s="62" t="s">
        <v>12011</v>
      </c>
    </row>
    <row r="5731" spans="1:6" ht="27" x14ac:dyDescent="0.25">
      <c r="A5731" s="62">
        <v>102096</v>
      </c>
      <c r="B5731" s="63" t="s">
        <v>17743</v>
      </c>
      <c r="C5731" s="62" t="s">
        <v>127</v>
      </c>
      <c r="D5731" s="62" t="s">
        <v>12010</v>
      </c>
      <c r="E5731" s="65">
        <v>1720.84</v>
      </c>
      <c r="F5731" s="62" t="s">
        <v>12011</v>
      </c>
    </row>
    <row r="5732" spans="1:6" ht="40.5" x14ac:dyDescent="0.25">
      <c r="A5732" s="62">
        <v>102098</v>
      </c>
      <c r="B5732" s="63" t="s">
        <v>17744</v>
      </c>
      <c r="C5732" s="62" t="s">
        <v>127</v>
      </c>
      <c r="D5732" s="62" t="s">
        <v>12010</v>
      </c>
      <c r="E5732" s="65">
        <v>1849.8</v>
      </c>
      <c r="F5732" s="62" t="s">
        <v>12011</v>
      </c>
    </row>
    <row r="5733" spans="1:6" ht="27" x14ac:dyDescent="0.25">
      <c r="A5733" s="62">
        <v>102101</v>
      </c>
      <c r="B5733" s="63" t="s">
        <v>17745</v>
      </c>
      <c r="C5733" s="62" t="s">
        <v>238</v>
      </c>
      <c r="D5733" s="62" t="s">
        <v>12379</v>
      </c>
      <c r="E5733" s="64">
        <v>4.2</v>
      </c>
      <c r="F5733" s="62" t="s">
        <v>12011</v>
      </c>
    </row>
    <row r="5734" spans="1:6" ht="54" x14ac:dyDescent="0.25">
      <c r="A5734" s="62">
        <v>102988</v>
      </c>
      <c r="B5734" s="63" t="s">
        <v>17746</v>
      </c>
      <c r="C5734" s="62" t="s">
        <v>238</v>
      </c>
      <c r="D5734" s="62" t="s">
        <v>12010</v>
      </c>
      <c r="E5734" s="64">
        <v>55.68</v>
      </c>
      <c r="F5734" s="62" t="s">
        <v>12011</v>
      </c>
    </row>
    <row r="5735" spans="1:6" ht="27" x14ac:dyDescent="0.25">
      <c r="A5735" s="62">
        <v>100576</v>
      </c>
      <c r="B5735" s="63" t="s">
        <v>17747</v>
      </c>
      <c r="C5735" s="62" t="s">
        <v>238</v>
      </c>
      <c r="D5735" s="62" t="s">
        <v>12010</v>
      </c>
      <c r="E5735" s="64">
        <v>2.4</v>
      </c>
      <c r="F5735" s="62" t="s">
        <v>12011</v>
      </c>
    </row>
    <row r="5736" spans="1:6" ht="27" x14ac:dyDescent="0.25">
      <c r="A5736" s="62">
        <v>100577</v>
      </c>
      <c r="B5736" s="63" t="s">
        <v>17748</v>
      </c>
      <c r="C5736" s="62" t="s">
        <v>238</v>
      </c>
      <c r="D5736" s="62" t="s">
        <v>12010</v>
      </c>
      <c r="E5736" s="64">
        <v>1.1399999999999999</v>
      </c>
      <c r="F5736" s="62" t="s">
        <v>12011</v>
      </c>
    </row>
    <row r="5737" spans="1:6" ht="40.5" x14ac:dyDescent="0.25">
      <c r="A5737" s="62">
        <v>96388</v>
      </c>
      <c r="B5737" s="63" t="s">
        <v>17749</v>
      </c>
      <c r="C5737" s="62" t="s">
        <v>127</v>
      </c>
      <c r="D5737" s="62" t="s">
        <v>12010</v>
      </c>
      <c r="E5737" s="64">
        <v>11.3</v>
      </c>
      <c r="F5737" s="62" t="s">
        <v>12011</v>
      </c>
    </row>
    <row r="5738" spans="1:6" ht="54" x14ac:dyDescent="0.25">
      <c r="A5738" s="62">
        <v>96389</v>
      </c>
      <c r="B5738" s="63" t="s">
        <v>17750</v>
      </c>
      <c r="C5738" s="62" t="s">
        <v>127</v>
      </c>
      <c r="D5738" s="62" t="s">
        <v>12010</v>
      </c>
      <c r="E5738" s="64">
        <v>43.4</v>
      </c>
      <c r="F5738" s="62" t="s">
        <v>12011</v>
      </c>
    </row>
    <row r="5739" spans="1:6" ht="54" x14ac:dyDescent="0.25">
      <c r="A5739" s="62">
        <v>96390</v>
      </c>
      <c r="B5739" s="63" t="s">
        <v>17751</v>
      </c>
      <c r="C5739" s="62" t="s">
        <v>127</v>
      </c>
      <c r="D5739" s="62" t="s">
        <v>12010</v>
      </c>
      <c r="E5739" s="64">
        <v>66.650000000000006</v>
      </c>
      <c r="F5739" s="62" t="s">
        <v>12011</v>
      </c>
    </row>
    <row r="5740" spans="1:6" ht="54" x14ac:dyDescent="0.25">
      <c r="A5740" s="62">
        <v>96391</v>
      </c>
      <c r="B5740" s="63" t="s">
        <v>17752</v>
      </c>
      <c r="C5740" s="62" t="s">
        <v>127</v>
      </c>
      <c r="D5740" s="62" t="s">
        <v>12010</v>
      </c>
      <c r="E5740" s="64">
        <v>91.9</v>
      </c>
      <c r="F5740" s="62" t="s">
        <v>12011</v>
      </c>
    </row>
    <row r="5741" spans="1:6" ht="54" x14ac:dyDescent="0.25">
      <c r="A5741" s="62">
        <v>96392</v>
      </c>
      <c r="B5741" s="63" t="s">
        <v>17753</v>
      </c>
      <c r="C5741" s="62" t="s">
        <v>127</v>
      </c>
      <c r="D5741" s="62" t="s">
        <v>12010</v>
      </c>
      <c r="E5741" s="64">
        <v>116.01</v>
      </c>
      <c r="F5741" s="62" t="s">
        <v>12011</v>
      </c>
    </row>
    <row r="5742" spans="1:6" ht="40.5" x14ac:dyDescent="0.25">
      <c r="A5742" s="62">
        <v>96396</v>
      </c>
      <c r="B5742" s="63" t="s">
        <v>17754</v>
      </c>
      <c r="C5742" s="62" t="s">
        <v>127</v>
      </c>
      <c r="D5742" s="62" t="s">
        <v>12010</v>
      </c>
      <c r="E5742" s="64">
        <v>124.9</v>
      </c>
      <c r="F5742" s="62" t="s">
        <v>12011</v>
      </c>
    </row>
    <row r="5743" spans="1:6" ht="40.5" x14ac:dyDescent="0.25">
      <c r="A5743" s="62">
        <v>96397</v>
      </c>
      <c r="B5743" s="63" t="s">
        <v>17755</v>
      </c>
      <c r="C5743" s="62" t="s">
        <v>127</v>
      </c>
      <c r="D5743" s="62" t="s">
        <v>12010</v>
      </c>
      <c r="E5743" s="64">
        <v>173.56</v>
      </c>
      <c r="F5743" s="62" t="s">
        <v>12011</v>
      </c>
    </row>
    <row r="5744" spans="1:6" ht="40.5" x14ac:dyDescent="0.25">
      <c r="A5744" s="62">
        <v>96398</v>
      </c>
      <c r="B5744" s="63" t="s">
        <v>17756</v>
      </c>
      <c r="C5744" s="62" t="s">
        <v>127</v>
      </c>
      <c r="D5744" s="62" t="s">
        <v>12010</v>
      </c>
      <c r="E5744" s="64">
        <v>238.04</v>
      </c>
      <c r="F5744" s="62" t="s">
        <v>12011</v>
      </c>
    </row>
    <row r="5745" spans="1:6" ht="40.5" x14ac:dyDescent="0.25">
      <c r="A5745" s="62">
        <v>96399</v>
      </c>
      <c r="B5745" s="63" t="s">
        <v>17757</v>
      </c>
      <c r="C5745" s="62" t="s">
        <v>127</v>
      </c>
      <c r="D5745" s="62" t="s">
        <v>12010</v>
      </c>
      <c r="E5745" s="64">
        <v>86.7</v>
      </c>
      <c r="F5745" s="62" t="s">
        <v>12011</v>
      </c>
    </row>
    <row r="5746" spans="1:6" ht="40.5" x14ac:dyDescent="0.25">
      <c r="A5746" s="62">
        <v>96400</v>
      </c>
      <c r="B5746" s="63" t="s">
        <v>17758</v>
      </c>
      <c r="C5746" s="62" t="s">
        <v>127</v>
      </c>
      <c r="D5746" s="62" t="s">
        <v>12010</v>
      </c>
      <c r="E5746" s="64">
        <v>113.05</v>
      </c>
      <c r="F5746" s="62" t="s">
        <v>12011</v>
      </c>
    </row>
    <row r="5747" spans="1:6" ht="27" x14ac:dyDescent="0.25">
      <c r="A5747" s="62">
        <v>96402</v>
      </c>
      <c r="B5747" s="63" t="s">
        <v>17759</v>
      </c>
      <c r="C5747" s="62" t="s">
        <v>238</v>
      </c>
      <c r="D5747" s="62" t="s">
        <v>12010</v>
      </c>
      <c r="E5747" s="64">
        <v>2.84</v>
      </c>
      <c r="F5747" s="62" t="s">
        <v>12011</v>
      </c>
    </row>
    <row r="5748" spans="1:6" ht="54" x14ac:dyDescent="0.25">
      <c r="A5748" s="62">
        <v>100564</v>
      </c>
      <c r="B5748" s="63" t="s">
        <v>17760</v>
      </c>
      <c r="C5748" s="62" t="s">
        <v>127</v>
      </c>
      <c r="D5748" s="62" t="s">
        <v>12010</v>
      </c>
      <c r="E5748" s="64">
        <v>79.55</v>
      </c>
      <c r="F5748" s="62" t="s">
        <v>12011</v>
      </c>
    </row>
    <row r="5749" spans="1:6" ht="54" x14ac:dyDescent="0.25">
      <c r="A5749" s="62">
        <v>100565</v>
      </c>
      <c r="B5749" s="63" t="s">
        <v>17761</v>
      </c>
      <c r="C5749" s="62" t="s">
        <v>127</v>
      </c>
      <c r="D5749" s="62" t="s">
        <v>12010</v>
      </c>
      <c r="E5749" s="64">
        <v>70.010000000000005</v>
      </c>
      <c r="F5749" s="62" t="s">
        <v>12011</v>
      </c>
    </row>
    <row r="5750" spans="1:6" ht="54" x14ac:dyDescent="0.25">
      <c r="A5750" s="62">
        <v>100566</v>
      </c>
      <c r="B5750" s="63" t="s">
        <v>17762</v>
      </c>
      <c r="C5750" s="62" t="s">
        <v>127</v>
      </c>
      <c r="D5750" s="62" t="s">
        <v>12010</v>
      </c>
      <c r="E5750" s="64">
        <v>129.34</v>
      </c>
      <c r="F5750" s="62" t="s">
        <v>12011</v>
      </c>
    </row>
    <row r="5751" spans="1:6" ht="54" x14ac:dyDescent="0.25">
      <c r="A5751" s="62">
        <v>100567</v>
      </c>
      <c r="B5751" s="63" t="s">
        <v>17763</v>
      </c>
      <c r="C5751" s="62" t="s">
        <v>127</v>
      </c>
      <c r="D5751" s="62" t="s">
        <v>12010</v>
      </c>
      <c r="E5751" s="64">
        <v>152.66999999999999</v>
      </c>
      <c r="F5751" s="62" t="s">
        <v>12011</v>
      </c>
    </row>
    <row r="5752" spans="1:6" ht="54" x14ac:dyDescent="0.25">
      <c r="A5752" s="62">
        <v>100568</v>
      </c>
      <c r="B5752" s="63" t="s">
        <v>17764</v>
      </c>
      <c r="C5752" s="62" t="s">
        <v>127</v>
      </c>
      <c r="D5752" s="62" t="s">
        <v>12010</v>
      </c>
      <c r="E5752" s="64">
        <v>175.59</v>
      </c>
      <c r="F5752" s="62" t="s">
        <v>12011</v>
      </c>
    </row>
    <row r="5753" spans="1:6" ht="54" x14ac:dyDescent="0.25">
      <c r="A5753" s="62">
        <v>100569</v>
      </c>
      <c r="B5753" s="63" t="s">
        <v>17765</v>
      </c>
      <c r="C5753" s="62" t="s">
        <v>127</v>
      </c>
      <c r="D5753" s="62" t="s">
        <v>12010</v>
      </c>
      <c r="E5753" s="64">
        <v>120.15</v>
      </c>
      <c r="F5753" s="62" t="s">
        <v>12011</v>
      </c>
    </row>
    <row r="5754" spans="1:6" ht="54" x14ac:dyDescent="0.25">
      <c r="A5754" s="62">
        <v>100570</v>
      </c>
      <c r="B5754" s="63" t="s">
        <v>17766</v>
      </c>
      <c r="C5754" s="62" t="s">
        <v>127</v>
      </c>
      <c r="D5754" s="62" t="s">
        <v>12010</v>
      </c>
      <c r="E5754" s="64">
        <v>145.97</v>
      </c>
      <c r="F5754" s="62" t="s">
        <v>12011</v>
      </c>
    </row>
    <row r="5755" spans="1:6" ht="54" x14ac:dyDescent="0.25">
      <c r="A5755" s="62">
        <v>100571</v>
      </c>
      <c r="B5755" s="63" t="s">
        <v>17767</v>
      </c>
      <c r="C5755" s="62" t="s">
        <v>127</v>
      </c>
      <c r="D5755" s="62" t="s">
        <v>12010</v>
      </c>
      <c r="E5755" s="64">
        <v>166.82</v>
      </c>
      <c r="F5755" s="62" t="s">
        <v>12011</v>
      </c>
    </row>
    <row r="5756" spans="1:6" ht="54" x14ac:dyDescent="0.25">
      <c r="A5756" s="62">
        <v>100572</v>
      </c>
      <c r="B5756" s="63" t="s">
        <v>17768</v>
      </c>
      <c r="C5756" s="62" t="s">
        <v>127</v>
      </c>
      <c r="D5756" s="62" t="s">
        <v>12010</v>
      </c>
      <c r="E5756" s="64">
        <v>84.92</v>
      </c>
      <c r="F5756" s="62" t="s">
        <v>12011</v>
      </c>
    </row>
    <row r="5757" spans="1:6" ht="54" x14ac:dyDescent="0.25">
      <c r="A5757" s="62">
        <v>100573</v>
      </c>
      <c r="B5757" s="63" t="s">
        <v>17769</v>
      </c>
      <c r="C5757" s="62" t="s">
        <v>127</v>
      </c>
      <c r="D5757" s="62" t="s">
        <v>12010</v>
      </c>
      <c r="E5757" s="64">
        <v>75.38</v>
      </c>
      <c r="F5757" s="62" t="s">
        <v>12011</v>
      </c>
    </row>
    <row r="5758" spans="1:6" x14ac:dyDescent="0.25">
      <c r="A5758" s="62">
        <v>100574</v>
      </c>
      <c r="B5758" s="63" t="s">
        <v>17770</v>
      </c>
      <c r="C5758" s="62" t="s">
        <v>127</v>
      </c>
      <c r="D5758" s="62" t="s">
        <v>12010</v>
      </c>
      <c r="E5758" s="64">
        <v>1.44</v>
      </c>
      <c r="F5758" s="62" t="s">
        <v>12011</v>
      </c>
    </row>
    <row r="5759" spans="1:6" x14ac:dyDescent="0.25">
      <c r="A5759" s="62">
        <v>100575</v>
      </c>
      <c r="B5759" s="63" t="s">
        <v>17771</v>
      </c>
      <c r="C5759" s="62" t="s">
        <v>238</v>
      </c>
      <c r="D5759" s="62" t="s">
        <v>12010</v>
      </c>
      <c r="E5759" s="64">
        <v>0.12</v>
      </c>
      <c r="F5759" s="62" t="s">
        <v>12011</v>
      </c>
    </row>
    <row r="5760" spans="1:6" ht="54" x14ac:dyDescent="0.25">
      <c r="A5760" s="62">
        <v>101767</v>
      </c>
      <c r="B5760" s="63" t="s">
        <v>17772</v>
      </c>
      <c r="C5760" s="62" t="s">
        <v>127</v>
      </c>
      <c r="D5760" s="62" t="s">
        <v>12010</v>
      </c>
      <c r="E5760" s="64">
        <v>27.45</v>
      </c>
      <c r="F5760" s="62" t="s">
        <v>12011</v>
      </c>
    </row>
    <row r="5761" spans="1:6" ht="54" x14ac:dyDescent="0.25">
      <c r="A5761" s="62">
        <v>101768</v>
      </c>
      <c r="B5761" s="63" t="s">
        <v>17773</v>
      </c>
      <c r="C5761" s="62" t="s">
        <v>127</v>
      </c>
      <c r="D5761" s="62" t="s">
        <v>12010</v>
      </c>
      <c r="E5761" s="64">
        <v>42.79</v>
      </c>
      <c r="F5761" s="62" t="s">
        <v>12011</v>
      </c>
    </row>
    <row r="5762" spans="1:6" ht="27" x14ac:dyDescent="0.25">
      <c r="A5762" s="62">
        <v>92391</v>
      </c>
      <c r="B5762" s="63" t="s">
        <v>17774</v>
      </c>
      <c r="C5762" s="62" t="s">
        <v>238</v>
      </c>
      <c r="D5762" s="62" t="s">
        <v>12010</v>
      </c>
      <c r="E5762" s="64">
        <v>62.77</v>
      </c>
      <c r="F5762" s="62" t="s">
        <v>12011</v>
      </c>
    </row>
    <row r="5763" spans="1:6" ht="27" x14ac:dyDescent="0.25">
      <c r="A5763" s="62">
        <v>92392</v>
      </c>
      <c r="B5763" s="63" t="s">
        <v>17775</v>
      </c>
      <c r="C5763" s="62" t="s">
        <v>238</v>
      </c>
      <c r="D5763" s="62" t="s">
        <v>12010</v>
      </c>
      <c r="E5763" s="64">
        <v>131.86000000000001</v>
      </c>
      <c r="F5763" s="62" t="s">
        <v>12011</v>
      </c>
    </row>
    <row r="5764" spans="1:6" ht="27" x14ac:dyDescent="0.25">
      <c r="A5764" s="62">
        <v>92393</v>
      </c>
      <c r="B5764" s="63" t="s">
        <v>17776</v>
      </c>
      <c r="C5764" s="62" t="s">
        <v>238</v>
      </c>
      <c r="D5764" s="62" t="s">
        <v>12010</v>
      </c>
      <c r="E5764" s="64">
        <v>62.54</v>
      </c>
      <c r="F5764" s="62" t="s">
        <v>12011</v>
      </c>
    </row>
    <row r="5765" spans="1:6" ht="27" x14ac:dyDescent="0.25">
      <c r="A5765" s="62">
        <v>92394</v>
      </c>
      <c r="B5765" s="63" t="s">
        <v>17777</v>
      </c>
      <c r="C5765" s="62" t="s">
        <v>238</v>
      </c>
      <c r="D5765" s="62" t="s">
        <v>12010</v>
      </c>
      <c r="E5765" s="64">
        <v>79.27</v>
      </c>
      <c r="F5765" s="62" t="s">
        <v>12011</v>
      </c>
    </row>
    <row r="5766" spans="1:6" ht="27" x14ac:dyDescent="0.25">
      <c r="A5766" s="62">
        <v>92395</v>
      </c>
      <c r="B5766" s="63" t="s">
        <v>17778</v>
      </c>
      <c r="C5766" s="62" t="s">
        <v>238</v>
      </c>
      <c r="D5766" s="62" t="s">
        <v>12010</v>
      </c>
      <c r="E5766" s="64">
        <v>97.33</v>
      </c>
      <c r="F5766" s="62" t="s">
        <v>12011</v>
      </c>
    </row>
    <row r="5767" spans="1:6" ht="40.5" x14ac:dyDescent="0.25">
      <c r="A5767" s="62">
        <v>92396</v>
      </c>
      <c r="B5767" s="63" t="s">
        <v>17779</v>
      </c>
      <c r="C5767" s="62" t="s">
        <v>238</v>
      </c>
      <c r="D5767" s="62" t="s">
        <v>12010</v>
      </c>
      <c r="E5767" s="64">
        <v>77.97</v>
      </c>
      <c r="F5767" s="62" t="s">
        <v>12011</v>
      </c>
    </row>
    <row r="5768" spans="1:6" ht="40.5" x14ac:dyDescent="0.25">
      <c r="A5768" s="62">
        <v>92397</v>
      </c>
      <c r="B5768" s="63" t="s">
        <v>17780</v>
      </c>
      <c r="C5768" s="62" t="s">
        <v>238</v>
      </c>
      <c r="D5768" s="62" t="s">
        <v>12010</v>
      </c>
      <c r="E5768" s="64">
        <v>63.04</v>
      </c>
      <c r="F5768" s="62" t="s">
        <v>12011</v>
      </c>
    </row>
    <row r="5769" spans="1:6" ht="40.5" x14ac:dyDescent="0.25">
      <c r="A5769" s="62">
        <v>92398</v>
      </c>
      <c r="B5769" s="63" t="s">
        <v>17781</v>
      </c>
      <c r="C5769" s="62" t="s">
        <v>238</v>
      </c>
      <c r="D5769" s="62" t="s">
        <v>12010</v>
      </c>
      <c r="E5769" s="64">
        <v>81.55</v>
      </c>
      <c r="F5769" s="62" t="s">
        <v>12011</v>
      </c>
    </row>
    <row r="5770" spans="1:6" ht="27" x14ac:dyDescent="0.25">
      <c r="A5770" s="62">
        <v>92399</v>
      </c>
      <c r="B5770" s="63" t="s">
        <v>17782</v>
      </c>
      <c r="C5770" s="62" t="s">
        <v>238</v>
      </c>
      <c r="D5770" s="62" t="s">
        <v>12010</v>
      </c>
      <c r="E5770" s="64">
        <v>83.17</v>
      </c>
      <c r="F5770" s="62" t="s">
        <v>12011</v>
      </c>
    </row>
    <row r="5771" spans="1:6" ht="27" x14ac:dyDescent="0.25">
      <c r="A5771" s="62">
        <v>92400</v>
      </c>
      <c r="B5771" s="63" t="s">
        <v>17783</v>
      </c>
      <c r="C5771" s="62" t="s">
        <v>238</v>
      </c>
      <c r="D5771" s="62" t="s">
        <v>12010</v>
      </c>
      <c r="E5771" s="64">
        <v>98.13</v>
      </c>
      <c r="F5771" s="62" t="s">
        <v>12011</v>
      </c>
    </row>
    <row r="5772" spans="1:6" ht="27" x14ac:dyDescent="0.25">
      <c r="A5772" s="62">
        <v>92401</v>
      </c>
      <c r="B5772" s="63" t="s">
        <v>17784</v>
      </c>
      <c r="C5772" s="62" t="s">
        <v>238</v>
      </c>
      <c r="D5772" s="62" t="s">
        <v>12010</v>
      </c>
      <c r="E5772" s="64">
        <v>99.87</v>
      </c>
      <c r="F5772" s="62" t="s">
        <v>12011</v>
      </c>
    </row>
    <row r="5773" spans="1:6" ht="27" x14ac:dyDescent="0.25">
      <c r="A5773" s="62">
        <v>92402</v>
      </c>
      <c r="B5773" s="63" t="s">
        <v>17785</v>
      </c>
      <c r="C5773" s="62" t="s">
        <v>238</v>
      </c>
      <c r="D5773" s="62" t="s">
        <v>12010</v>
      </c>
      <c r="E5773" s="64">
        <v>80.12</v>
      </c>
      <c r="F5773" s="62" t="s">
        <v>12011</v>
      </c>
    </row>
    <row r="5774" spans="1:6" ht="27" x14ac:dyDescent="0.25">
      <c r="A5774" s="62">
        <v>92403</v>
      </c>
      <c r="B5774" s="63" t="s">
        <v>17786</v>
      </c>
      <c r="C5774" s="62" t="s">
        <v>238</v>
      </c>
      <c r="D5774" s="62" t="s">
        <v>12010</v>
      </c>
      <c r="E5774" s="64">
        <v>65.040000000000006</v>
      </c>
      <c r="F5774" s="62" t="s">
        <v>12011</v>
      </c>
    </row>
    <row r="5775" spans="1:6" ht="27" x14ac:dyDescent="0.25">
      <c r="A5775" s="62">
        <v>92404</v>
      </c>
      <c r="B5775" s="63" t="s">
        <v>17787</v>
      </c>
      <c r="C5775" s="62" t="s">
        <v>238</v>
      </c>
      <c r="D5775" s="62" t="s">
        <v>12010</v>
      </c>
      <c r="E5775" s="64">
        <v>83.56</v>
      </c>
      <c r="F5775" s="62" t="s">
        <v>12011</v>
      </c>
    </row>
    <row r="5776" spans="1:6" ht="27" x14ac:dyDescent="0.25">
      <c r="A5776" s="62">
        <v>92405</v>
      </c>
      <c r="B5776" s="63" t="s">
        <v>17788</v>
      </c>
      <c r="C5776" s="62" t="s">
        <v>238</v>
      </c>
      <c r="D5776" s="62" t="s">
        <v>12010</v>
      </c>
      <c r="E5776" s="64">
        <v>85.15</v>
      </c>
      <c r="F5776" s="62" t="s">
        <v>12011</v>
      </c>
    </row>
    <row r="5777" spans="1:6" ht="27" x14ac:dyDescent="0.25">
      <c r="A5777" s="62">
        <v>92406</v>
      </c>
      <c r="B5777" s="63" t="s">
        <v>17789</v>
      </c>
      <c r="C5777" s="62" t="s">
        <v>238</v>
      </c>
      <c r="D5777" s="62" t="s">
        <v>12010</v>
      </c>
      <c r="E5777" s="64">
        <v>100.17</v>
      </c>
      <c r="F5777" s="62" t="s">
        <v>12011</v>
      </c>
    </row>
    <row r="5778" spans="1:6" ht="27" x14ac:dyDescent="0.25">
      <c r="A5778" s="62">
        <v>92407</v>
      </c>
      <c r="B5778" s="63" t="s">
        <v>17790</v>
      </c>
      <c r="C5778" s="62" t="s">
        <v>238</v>
      </c>
      <c r="D5778" s="62" t="s">
        <v>12010</v>
      </c>
      <c r="E5778" s="64">
        <v>101.87</v>
      </c>
      <c r="F5778" s="62" t="s">
        <v>12011</v>
      </c>
    </row>
    <row r="5779" spans="1:6" ht="40.5" x14ac:dyDescent="0.25">
      <c r="A5779" s="62">
        <v>93679</v>
      </c>
      <c r="B5779" s="63" t="s">
        <v>17791</v>
      </c>
      <c r="C5779" s="62" t="s">
        <v>238</v>
      </c>
      <c r="D5779" s="62" t="s">
        <v>12010</v>
      </c>
      <c r="E5779" s="64">
        <v>86.51</v>
      </c>
      <c r="F5779" s="62" t="s">
        <v>12011</v>
      </c>
    </row>
    <row r="5780" spans="1:6" ht="40.5" x14ac:dyDescent="0.25">
      <c r="A5780" s="62">
        <v>93680</v>
      </c>
      <c r="B5780" s="63" t="s">
        <v>17792</v>
      </c>
      <c r="C5780" s="62" t="s">
        <v>238</v>
      </c>
      <c r="D5780" s="62" t="s">
        <v>12010</v>
      </c>
      <c r="E5780" s="64">
        <v>71.209999999999994</v>
      </c>
      <c r="F5780" s="62" t="s">
        <v>12011</v>
      </c>
    </row>
    <row r="5781" spans="1:6" ht="40.5" x14ac:dyDescent="0.25">
      <c r="A5781" s="62">
        <v>93681</v>
      </c>
      <c r="B5781" s="63" t="s">
        <v>17793</v>
      </c>
      <c r="C5781" s="62" t="s">
        <v>238</v>
      </c>
      <c r="D5781" s="62" t="s">
        <v>12010</v>
      </c>
      <c r="E5781" s="64">
        <v>88.1</v>
      </c>
      <c r="F5781" s="62" t="s">
        <v>12011</v>
      </c>
    </row>
    <row r="5782" spans="1:6" ht="27" x14ac:dyDescent="0.25">
      <c r="A5782" s="62">
        <v>93682</v>
      </c>
      <c r="B5782" s="63" t="s">
        <v>17794</v>
      </c>
      <c r="C5782" s="62" t="s">
        <v>238</v>
      </c>
      <c r="D5782" s="62" t="s">
        <v>12010</v>
      </c>
      <c r="E5782" s="64">
        <v>89.78</v>
      </c>
      <c r="F5782" s="62" t="s">
        <v>12011</v>
      </c>
    </row>
    <row r="5783" spans="1:6" ht="27" x14ac:dyDescent="0.25">
      <c r="A5783" s="62">
        <v>97104</v>
      </c>
      <c r="B5783" s="63" t="s">
        <v>17795</v>
      </c>
      <c r="C5783" s="62" t="s">
        <v>238</v>
      </c>
      <c r="D5783" s="62" t="s">
        <v>12010</v>
      </c>
      <c r="E5783" s="64">
        <v>117.63</v>
      </c>
      <c r="F5783" s="62" t="s">
        <v>12011</v>
      </c>
    </row>
    <row r="5784" spans="1:6" ht="27" x14ac:dyDescent="0.25">
      <c r="A5784" s="62">
        <v>97105</v>
      </c>
      <c r="B5784" s="63" t="s">
        <v>17796</v>
      </c>
      <c r="C5784" s="62" t="s">
        <v>238</v>
      </c>
      <c r="D5784" s="62" t="s">
        <v>12010</v>
      </c>
      <c r="E5784" s="64">
        <v>132.28</v>
      </c>
      <c r="F5784" s="62" t="s">
        <v>12011</v>
      </c>
    </row>
    <row r="5785" spans="1:6" ht="27" x14ac:dyDescent="0.25">
      <c r="A5785" s="62">
        <v>97106</v>
      </c>
      <c r="B5785" s="63" t="s">
        <v>17797</v>
      </c>
      <c r="C5785" s="62" t="s">
        <v>238</v>
      </c>
      <c r="D5785" s="62" t="s">
        <v>12010</v>
      </c>
      <c r="E5785" s="64">
        <v>146.05000000000001</v>
      </c>
      <c r="F5785" s="62" t="s">
        <v>12011</v>
      </c>
    </row>
    <row r="5786" spans="1:6" ht="27" x14ac:dyDescent="0.25">
      <c r="A5786" s="62">
        <v>97107</v>
      </c>
      <c r="B5786" s="63" t="s">
        <v>17798</v>
      </c>
      <c r="C5786" s="62" t="s">
        <v>238</v>
      </c>
      <c r="D5786" s="62" t="s">
        <v>12010</v>
      </c>
      <c r="E5786" s="64">
        <v>167.39</v>
      </c>
      <c r="F5786" s="62" t="s">
        <v>12011</v>
      </c>
    </row>
    <row r="5787" spans="1:6" ht="27" x14ac:dyDescent="0.25">
      <c r="A5787" s="62">
        <v>97108</v>
      </c>
      <c r="B5787" s="63" t="s">
        <v>17799</v>
      </c>
      <c r="C5787" s="62" t="s">
        <v>238</v>
      </c>
      <c r="D5787" s="62" t="s">
        <v>12010</v>
      </c>
      <c r="E5787" s="64">
        <v>193.02</v>
      </c>
      <c r="F5787" s="62" t="s">
        <v>12011</v>
      </c>
    </row>
    <row r="5788" spans="1:6" ht="27" x14ac:dyDescent="0.25">
      <c r="A5788" s="62">
        <v>97109</v>
      </c>
      <c r="B5788" s="63" t="s">
        <v>17800</v>
      </c>
      <c r="C5788" s="62" t="s">
        <v>238</v>
      </c>
      <c r="D5788" s="62" t="s">
        <v>12010</v>
      </c>
      <c r="E5788" s="64">
        <v>213.83</v>
      </c>
      <c r="F5788" s="62" t="s">
        <v>12011</v>
      </c>
    </row>
    <row r="5789" spans="1:6" ht="27" x14ac:dyDescent="0.25">
      <c r="A5789" s="62">
        <v>97111</v>
      </c>
      <c r="B5789" s="63" t="s">
        <v>17801</v>
      </c>
      <c r="C5789" s="62" t="s">
        <v>238</v>
      </c>
      <c r="D5789" s="62" t="s">
        <v>12010</v>
      </c>
      <c r="E5789" s="64">
        <v>277.38</v>
      </c>
      <c r="F5789" s="62" t="s">
        <v>12011</v>
      </c>
    </row>
    <row r="5790" spans="1:6" ht="27" x14ac:dyDescent="0.25">
      <c r="A5790" s="62">
        <v>97112</v>
      </c>
      <c r="B5790" s="63" t="s">
        <v>17802</v>
      </c>
      <c r="C5790" s="62" t="s">
        <v>238</v>
      </c>
      <c r="D5790" s="62" t="s">
        <v>12010</v>
      </c>
      <c r="E5790" s="64">
        <v>230.75</v>
      </c>
      <c r="F5790" s="62" t="s">
        <v>12011</v>
      </c>
    </row>
    <row r="5791" spans="1:6" ht="27" x14ac:dyDescent="0.25">
      <c r="A5791" s="62">
        <v>97113</v>
      </c>
      <c r="B5791" s="63" t="s">
        <v>17803</v>
      </c>
      <c r="C5791" s="62" t="s">
        <v>238</v>
      </c>
      <c r="D5791" s="62" t="s">
        <v>12010</v>
      </c>
      <c r="E5791" s="64">
        <v>1.89</v>
      </c>
      <c r="F5791" s="62" t="s">
        <v>12011</v>
      </c>
    </row>
    <row r="5792" spans="1:6" ht="27" x14ac:dyDescent="0.25">
      <c r="A5792" s="62">
        <v>97114</v>
      </c>
      <c r="B5792" s="63" t="s">
        <v>17804</v>
      </c>
      <c r="C5792" s="62" t="s">
        <v>74</v>
      </c>
      <c r="D5792" s="62" t="s">
        <v>12010</v>
      </c>
      <c r="E5792" s="64">
        <v>0.39</v>
      </c>
      <c r="F5792" s="62" t="s">
        <v>12011</v>
      </c>
    </row>
    <row r="5793" spans="1:6" ht="27" x14ac:dyDescent="0.25">
      <c r="A5793" s="62">
        <v>97115</v>
      </c>
      <c r="B5793" s="63" t="s">
        <v>17805</v>
      </c>
      <c r="C5793" s="62" t="s">
        <v>265</v>
      </c>
      <c r="D5793" s="62" t="s">
        <v>12010</v>
      </c>
      <c r="E5793" s="64">
        <v>49.74</v>
      </c>
      <c r="F5793" s="62" t="s">
        <v>12011</v>
      </c>
    </row>
    <row r="5794" spans="1:6" ht="40.5" x14ac:dyDescent="0.25">
      <c r="A5794" s="62">
        <v>97116</v>
      </c>
      <c r="B5794" s="63" t="s">
        <v>17806</v>
      </c>
      <c r="C5794" s="62" t="s">
        <v>265</v>
      </c>
      <c r="D5794" s="62" t="s">
        <v>12010</v>
      </c>
      <c r="E5794" s="64">
        <v>25.94</v>
      </c>
      <c r="F5794" s="62" t="s">
        <v>12011</v>
      </c>
    </row>
    <row r="5795" spans="1:6" ht="40.5" x14ac:dyDescent="0.25">
      <c r="A5795" s="62">
        <v>97117</v>
      </c>
      <c r="B5795" s="63" t="s">
        <v>17807</v>
      </c>
      <c r="C5795" s="62" t="s">
        <v>265</v>
      </c>
      <c r="D5795" s="62" t="s">
        <v>12010</v>
      </c>
      <c r="E5795" s="64">
        <v>23.12</v>
      </c>
      <c r="F5795" s="62" t="s">
        <v>12011</v>
      </c>
    </row>
    <row r="5796" spans="1:6" ht="40.5" x14ac:dyDescent="0.25">
      <c r="A5796" s="62">
        <v>97118</v>
      </c>
      <c r="B5796" s="63" t="s">
        <v>17808</v>
      </c>
      <c r="C5796" s="62" t="s">
        <v>265</v>
      </c>
      <c r="D5796" s="62" t="s">
        <v>12010</v>
      </c>
      <c r="E5796" s="64">
        <v>19.399999999999999</v>
      </c>
      <c r="F5796" s="62" t="s">
        <v>12011</v>
      </c>
    </row>
    <row r="5797" spans="1:6" ht="40.5" x14ac:dyDescent="0.25">
      <c r="A5797" s="62">
        <v>97119</v>
      </c>
      <c r="B5797" s="63" t="s">
        <v>17809</v>
      </c>
      <c r="C5797" s="62" t="s">
        <v>265</v>
      </c>
      <c r="D5797" s="62" t="s">
        <v>12010</v>
      </c>
      <c r="E5797" s="64">
        <v>17.71</v>
      </c>
      <c r="F5797" s="62" t="s">
        <v>12011</v>
      </c>
    </row>
    <row r="5798" spans="1:6" ht="27" x14ac:dyDescent="0.25">
      <c r="A5798" s="62">
        <v>97120</v>
      </c>
      <c r="B5798" s="63" t="s">
        <v>17810</v>
      </c>
      <c r="C5798" s="62" t="s">
        <v>265</v>
      </c>
      <c r="D5798" s="62" t="s">
        <v>12010</v>
      </c>
      <c r="E5798" s="64">
        <v>11.43</v>
      </c>
      <c r="F5798" s="62" t="s">
        <v>12011</v>
      </c>
    </row>
    <row r="5799" spans="1:6" ht="27" x14ac:dyDescent="0.25">
      <c r="A5799" s="62">
        <v>97802</v>
      </c>
      <c r="B5799" s="63" t="s">
        <v>17811</v>
      </c>
      <c r="C5799" s="62" t="s">
        <v>238</v>
      </c>
      <c r="D5799" s="62" t="s">
        <v>12010</v>
      </c>
      <c r="E5799" s="64">
        <v>7.46</v>
      </c>
      <c r="F5799" s="62" t="s">
        <v>12011</v>
      </c>
    </row>
    <row r="5800" spans="1:6" ht="27" x14ac:dyDescent="0.25">
      <c r="A5800" s="62">
        <v>97803</v>
      </c>
      <c r="B5800" s="63" t="s">
        <v>17812</v>
      </c>
      <c r="C5800" s="62" t="s">
        <v>238</v>
      </c>
      <c r="D5800" s="62" t="s">
        <v>12010</v>
      </c>
      <c r="E5800" s="64">
        <v>11.43</v>
      </c>
      <c r="F5800" s="62" t="s">
        <v>12011</v>
      </c>
    </row>
    <row r="5801" spans="1:6" ht="27" x14ac:dyDescent="0.25">
      <c r="A5801" s="62">
        <v>97805</v>
      </c>
      <c r="B5801" s="63" t="s">
        <v>17813</v>
      </c>
      <c r="C5801" s="62" t="s">
        <v>238</v>
      </c>
      <c r="D5801" s="62" t="s">
        <v>12010</v>
      </c>
      <c r="E5801" s="64">
        <v>18.64</v>
      </c>
      <c r="F5801" s="62" t="s">
        <v>12011</v>
      </c>
    </row>
    <row r="5802" spans="1:6" ht="27" x14ac:dyDescent="0.25">
      <c r="A5802" s="62">
        <v>97806</v>
      </c>
      <c r="B5802" s="63" t="s">
        <v>17814</v>
      </c>
      <c r="C5802" s="62" t="s">
        <v>238</v>
      </c>
      <c r="D5802" s="62" t="s">
        <v>12010</v>
      </c>
      <c r="E5802" s="64">
        <v>22.56</v>
      </c>
      <c r="F5802" s="62" t="s">
        <v>12011</v>
      </c>
    </row>
    <row r="5803" spans="1:6" ht="27" x14ac:dyDescent="0.25">
      <c r="A5803" s="62">
        <v>97807</v>
      </c>
      <c r="B5803" s="63" t="s">
        <v>17815</v>
      </c>
      <c r="C5803" s="62" t="s">
        <v>238</v>
      </c>
      <c r="D5803" s="62" t="s">
        <v>12010</v>
      </c>
      <c r="E5803" s="64">
        <v>25.5</v>
      </c>
      <c r="F5803" s="62" t="s">
        <v>12011</v>
      </c>
    </row>
    <row r="5804" spans="1:6" ht="27" x14ac:dyDescent="0.25">
      <c r="A5804" s="62">
        <v>97809</v>
      </c>
      <c r="B5804" s="63" t="s">
        <v>17816</v>
      </c>
      <c r="C5804" s="62" t="s">
        <v>238</v>
      </c>
      <c r="D5804" s="62" t="s">
        <v>12010</v>
      </c>
      <c r="E5804" s="64">
        <v>20.88</v>
      </c>
      <c r="F5804" s="62" t="s">
        <v>12011</v>
      </c>
    </row>
    <row r="5805" spans="1:6" ht="27" x14ac:dyDescent="0.25">
      <c r="A5805" s="62">
        <v>97810</v>
      </c>
      <c r="B5805" s="63" t="s">
        <v>17817</v>
      </c>
      <c r="C5805" s="62" t="s">
        <v>238</v>
      </c>
      <c r="D5805" s="62" t="s">
        <v>12010</v>
      </c>
      <c r="E5805" s="64">
        <v>22.7</v>
      </c>
      <c r="F5805" s="62" t="s">
        <v>12011</v>
      </c>
    </row>
    <row r="5806" spans="1:6" ht="27" x14ac:dyDescent="0.25">
      <c r="A5806" s="62">
        <v>97811</v>
      </c>
      <c r="B5806" s="63" t="s">
        <v>17818</v>
      </c>
      <c r="C5806" s="62" t="s">
        <v>238</v>
      </c>
      <c r="D5806" s="62" t="s">
        <v>12010</v>
      </c>
      <c r="E5806" s="64">
        <v>25.73</v>
      </c>
      <c r="F5806" s="62" t="s">
        <v>12011</v>
      </c>
    </row>
    <row r="5807" spans="1:6" ht="27" x14ac:dyDescent="0.25">
      <c r="A5807" s="62">
        <v>101167</v>
      </c>
      <c r="B5807" s="63" t="s">
        <v>17819</v>
      </c>
      <c r="C5807" s="62" t="s">
        <v>238</v>
      </c>
      <c r="D5807" s="62" t="s">
        <v>12010</v>
      </c>
      <c r="E5807" s="64">
        <v>116.48</v>
      </c>
      <c r="F5807" s="62" t="s">
        <v>12011</v>
      </c>
    </row>
    <row r="5808" spans="1:6" ht="27" x14ac:dyDescent="0.25">
      <c r="A5808" s="62">
        <v>101168</v>
      </c>
      <c r="B5808" s="63" t="s">
        <v>17820</v>
      </c>
      <c r="C5808" s="62" t="s">
        <v>238</v>
      </c>
      <c r="D5808" s="62" t="s">
        <v>12010</v>
      </c>
      <c r="E5808" s="64">
        <v>172.62</v>
      </c>
      <c r="F5808" s="62" t="s">
        <v>12011</v>
      </c>
    </row>
    <row r="5809" spans="1:6" ht="27" x14ac:dyDescent="0.25">
      <c r="A5809" s="62">
        <v>101169</v>
      </c>
      <c r="B5809" s="63" t="s">
        <v>17821</v>
      </c>
      <c r="C5809" s="62" t="s">
        <v>238</v>
      </c>
      <c r="D5809" s="62" t="s">
        <v>12010</v>
      </c>
      <c r="E5809" s="64">
        <v>128.57</v>
      </c>
      <c r="F5809" s="62" t="s">
        <v>12011</v>
      </c>
    </row>
    <row r="5810" spans="1:6" ht="27" x14ac:dyDescent="0.25">
      <c r="A5810" s="62">
        <v>101170</v>
      </c>
      <c r="B5810" s="63" t="s">
        <v>17822</v>
      </c>
      <c r="C5810" s="62" t="s">
        <v>238</v>
      </c>
      <c r="D5810" s="62" t="s">
        <v>12010</v>
      </c>
      <c r="E5810" s="64">
        <v>33.5</v>
      </c>
      <c r="F5810" s="62" t="s">
        <v>12011</v>
      </c>
    </row>
    <row r="5811" spans="1:6" ht="27" x14ac:dyDescent="0.25">
      <c r="A5811" s="62">
        <v>101171</v>
      </c>
      <c r="B5811" s="63" t="s">
        <v>17823</v>
      </c>
      <c r="C5811" s="62" t="s">
        <v>238</v>
      </c>
      <c r="D5811" s="62" t="s">
        <v>12010</v>
      </c>
      <c r="E5811" s="64">
        <v>102.82</v>
      </c>
      <c r="F5811" s="62" t="s">
        <v>12011</v>
      </c>
    </row>
    <row r="5812" spans="1:6" ht="27" x14ac:dyDescent="0.25">
      <c r="A5812" s="62">
        <v>101172</v>
      </c>
      <c r="B5812" s="63" t="s">
        <v>17824</v>
      </c>
      <c r="C5812" s="62" t="s">
        <v>238</v>
      </c>
      <c r="D5812" s="62" t="s">
        <v>12010</v>
      </c>
      <c r="E5812" s="64">
        <v>53.74</v>
      </c>
      <c r="F5812" s="62" t="s">
        <v>12011</v>
      </c>
    </row>
    <row r="5813" spans="1:6" ht="27" x14ac:dyDescent="0.25">
      <c r="A5813" s="62">
        <v>103904</v>
      </c>
      <c r="B5813" s="63" t="s">
        <v>17825</v>
      </c>
      <c r="C5813" s="62" t="s">
        <v>238</v>
      </c>
      <c r="D5813" s="62" t="s">
        <v>12010</v>
      </c>
      <c r="E5813" s="64">
        <v>114.61</v>
      </c>
      <c r="F5813" s="62" t="s">
        <v>12011</v>
      </c>
    </row>
    <row r="5814" spans="1:6" ht="27" x14ac:dyDescent="0.25">
      <c r="A5814" s="62">
        <v>103905</v>
      </c>
      <c r="B5814" s="63" t="s">
        <v>17826</v>
      </c>
      <c r="C5814" s="62" t="s">
        <v>238</v>
      </c>
      <c r="D5814" s="62" t="s">
        <v>12010</v>
      </c>
      <c r="E5814" s="64">
        <v>120.76</v>
      </c>
      <c r="F5814" s="62" t="s">
        <v>12011</v>
      </c>
    </row>
    <row r="5815" spans="1:6" ht="27" x14ac:dyDescent="0.25">
      <c r="A5815" s="62">
        <v>103906</v>
      </c>
      <c r="B5815" s="63" t="s">
        <v>17827</v>
      </c>
      <c r="C5815" s="62" t="s">
        <v>238</v>
      </c>
      <c r="D5815" s="62" t="s">
        <v>12010</v>
      </c>
      <c r="E5815" s="64">
        <v>145.28</v>
      </c>
      <c r="F5815" s="62" t="s">
        <v>12011</v>
      </c>
    </row>
    <row r="5816" spans="1:6" ht="27" x14ac:dyDescent="0.25">
      <c r="A5816" s="62">
        <v>103907</v>
      </c>
      <c r="B5816" s="63" t="s">
        <v>17828</v>
      </c>
      <c r="C5816" s="62" t="s">
        <v>238</v>
      </c>
      <c r="D5816" s="62" t="s">
        <v>12010</v>
      </c>
      <c r="E5816" s="64">
        <v>126.95</v>
      </c>
      <c r="F5816" s="62" t="s">
        <v>12011</v>
      </c>
    </row>
    <row r="5817" spans="1:6" ht="27" x14ac:dyDescent="0.25">
      <c r="A5817" s="62">
        <v>103908</v>
      </c>
      <c r="B5817" s="63" t="s">
        <v>17829</v>
      </c>
      <c r="C5817" s="62" t="s">
        <v>238</v>
      </c>
      <c r="D5817" s="62" t="s">
        <v>12010</v>
      </c>
      <c r="E5817" s="64">
        <v>142.04</v>
      </c>
      <c r="F5817" s="62" t="s">
        <v>12011</v>
      </c>
    </row>
    <row r="5818" spans="1:6" ht="27" x14ac:dyDescent="0.25">
      <c r="A5818" s="62">
        <v>103909</v>
      </c>
      <c r="B5818" s="63" t="s">
        <v>17830</v>
      </c>
      <c r="C5818" s="62" t="s">
        <v>238</v>
      </c>
      <c r="D5818" s="62" t="s">
        <v>12010</v>
      </c>
      <c r="E5818" s="64">
        <v>162.88</v>
      </c>
      <c r="F5818" s="62" t="s">
        <v>12011</v>
      </c>
    </row>
    <row r="5819" spans="1:6" ht="27" x14ac:dyDescent="0.25">
      <c r="A5819" s="62">
        <v>103911</v>
      </c>
      <c r="B5819" s="63" t="s">
        <v>17831</v>
      </c>
      <c r="C5819" s="62" t="s">
        <v>238</v>
      </c>
      <c r="D5819" s="62" t="s">
        <v>12010</v>
      </c>
      <c r="E5819" s="64">
        <v>188</v>
      </c>
      <c r="F5819" s="62" t="s">
        <v>12011</v>
      </c>
    </row>
    <row r="5820" spans="1:6" ht="27" x14ac:dyDescent="0.25">
      <c r="A5820" s="62">
        <v>103912</v>
      </c>
      <c r="B5820" s="63" t="s">
        <v>17832</v>
      </c>
      <c r="C5820" s="62" t="s">
        <v>238</v>
      </c>
      <c r="D5820" s="62" t="s">
        <v>12010</v>
      </c>
      <c r="E5820" s="64">
        <v>93.27</v>
      </c>
      <c r="F5820" s="62" t="s">
        <v>12011</v>
      </c>
    </row>
    <row r="5821" spans="1:6" ht="27" x14ac:dyDescent="0.25">
      <c r="A5821" s="62">
        <v>103913</v>
      </c>
      <c r="B5821" s="63" t="s">
        <v>17833</v>
      </c>
      <c r="C5821" s="62" t="s">
        <v>238</v>
      </c>
      <c r="D5821" s="62" t="s">
        <v>12010</v>
      </c>
      <c r="E5821" s="64">
        <v>121.15</v>
      </c>
      <c r="F5821" s="62" t="s">
        <v>12011</v>
      </c>
    </row>
    <row r="5822" spans="1:6" ht="27" x14ac:dyDescent="0.25">
      <c r="A5822" s="62">
        <v>103914</v>
      </c>
      <c r="B5822" s="63" t="s">
        <v>17834</v>
      </c>
      <c r="C5822" s="62" t="s">
        <v>238</v>
      </c>
      <c r="D5822" s="62" t="s">
        <v>12010</v>
      </c>
      <c r="E5822" s="64">
        <v>141.41999999999999</v>
      </c>
      <c r="F5822" s="62" t="s">
        <v>12011</v>
      </c>
    </row>
    <row r="5823" spans="1:6" ht="27" x14ac:dyDescent="0.25">
      <c r="A5823" s="62">
        <v>103915</v>
      </c>
      <c r="B5823" s="63" t="s">
        <v>17835</v>
      </c>
      <c r="C5823" s="62" t="s">
        <v>238</v>
      </c>
      <c r="D5823" s="62" t="s">
        <v>12010</v>
      </c>
      <c r="E5823" s="64">
        <v>155.55000000000001</v>
      </c>
      <c r="F5823" s="62" t="s">
        <v>12011</v>
      </c>
    </row>
    <row r="5824" spans="1:6" ht="27" x14ac:dyDescent="0.25">
      <c r="A5824" s="62">
        <v>103916</v>
      </c>
      <c r="B5824" s="63" t="s">
        <v>17836</v>
      </c>
      <c r="C5824" s="62" t="s">
        <v>238</v>
      </c>
      <c r="D5824" s="62" t="s">
        <v>12010</v>
      </c>
      <c r="E5824" s="64">
        <v>176.46</v>
      </c>
      <c r="F5824" s="62" t="s">
        <v>12011</v>
      </c>
    </row>
    <row r="5825" spans="1:6" ht="27" x14ac:dyDescent="0.25">
      <c r="A5825" s="62">
        <v>103917</v>
      </c>
      <c r="B5825" s="63" t="s">
        <v>17837</v>
      </c>
      <c r="C5825" s="62" t="s">
        <v>238</v>
      </c>
      <c r="D5825" s="62" t="s">
        <v>12010</v>
      </c>
      <c r="E5825" s="64">
        <v>205.93</v>
      </c>
      <c r="F5825" s="62" t="s">
        <v>12011</v>
      </c>
    </row>
    <row r="5826" spans="1:6" ht="27" x14ac:dyDescent="0.25">
      <c r="A5826" s="62">
        <v>103918</v>
      </c>
      <c r="B5826" s="63" t="s">
        <v>17838</v>
      </c>
      <c r="C5826" s="62" t="s">
        <v>238</v>
      </c>
      <c r="D5826" s="62" t="s">
        <v>12010</v>
      </c>
      <c r="E5826" s="64">
        <v>215.89</v>
      </c>
      <c r="F5826" s="62" t="s">
        <v>12011</v>
      </c>
    </row>
    <row r="5827" spans="1:6" ht="40.5" x14ac:dyDescent="0.25">
      <c r="A5827" s="62">
        <v>103694</v>
      </c>
      <c r="B5827" s="63" t="s">
        <v>17839</v>
      </c>
      <c r="C5827" s="62" t="s">
        <v>517</v>
      </c>
      <c r="D5827" s="62" t="s">
        <v>12010</v>
      </c>
      <c r="E5827" s="64">
        <v>102.55</v>
      </c>
      <c r="F5827" s="62" t="s">
        <v>12011</v>
      </c>
    </row>
    <row r="5828" spans="1:6" ht="40.5" x14ac:dyDescent="0.25">
      <c r="A5828" s="62">
        <v>103695</v>
      </c>
      <c r="B5828" s="63" t="s">
        <v>17840</v>
      </c>
      <c r="C5828" s="62" t="s">
        <v>517</v>
      </c>
      <c r="D5828" s="62" t="s">
        <v>12010</v>
      </c>
      <c r="E5828" s="64">
        <v>91.79</v>
      </c>
      <c r="F5828" s="62" t="s">
        <v>12011</v>
      </c>
    </row>
    <row r="5829" spans="1:6" ht="40.5" x14ac:dyDescent="0.25">
      <c r="A5829" s="62">
        <v>103696</v>
      </c>
      <c r="B5829" s="63" t="s">
        <v>17841</v>
      </c>
      <c r="C5829" s="62" t="s">
        <v>517</v>
      </c>
      <c r="D5829" s="62" t="s">
        <v>12010</v>
      </c>
      <c r="E5829" s="64">
        <v>131.72999999999999</v>
      </c>
      <c r="F5829" s="62" t="s">
        <v>12011</v>
      </c>
    </row>
    <row r="5830" spans="1:6" ht="40.5" x14ac:dyDescent="0.25">
      <c r="A5830" s="62">
        <v>103697</v>
      </c>
      <c r="B5830" s="63" t="s">
        <v>17842</v>
      </c>
      <c r="C5830" s="62" t="s">
        <v>517</v>
      </c>
      <c r="D5830" s="62" t="s">
        <v>12010</v>
      </c>
      <c r="E5830" s="64">
        <v>120.97</v>
      </c>
      <c r="F5830" s="62" t="s">
        <v>12011</v>
      </c>
    </row>
    <row r="5831" spans="1:6" ht="40.5" x14ac:dyDescent="0.25">
      <c r="A5831" s="62">
        <v>95995</v>
      </c>
      <c r="B5831" s="63" t="s">
        <v>17843</v>
      </c>
      <c r="C5831" s="62" t="s">
        <v>127</v>
      </c>
      <c r="D5831" s="62" t="s">
        <v>12010</v>
      </c>
      <c r="E5831" s="65">
        <v>1448.12</v>
      </c>
      <c r="F5831" s="62" t="s">
        <v>12011</v>
      </c>
    </row>
    <row r="5832" spans="1:6" ht="27" x14ac:dyDescent="0.25">
      <c r="A5832" s="62">
        <v>95996</v>
      </c>
      <c r="B5832" s="63" t="s">
        <v>17844</v>
      </c>
      <c r="C5832" s="62" t="s">
        <v>127</v>
      </c>
      <c r="D5832" s="62" t="s">
        <v>12010</v>
      </c>
      <c r="E5832" s="65">
        <v>1251.2</v>
      </c>
      <c r="F5832" s="62" t="s">
        <v>12011</v>
      </c>
    </row>
    <row r="5833" spans="1:6" ht="27" x14ac:dyDescent="0.25">
      <c r="A5833" s="62">
        <v>96001</v>
      </c>
      <c r="B5833" s="63" t="s">
        <v>17845</v>
      </c>
      <c r="C5833" s="62" t="s">
        <v>238</v>
      </c>
      <c r="D5833" s="62" t="s">
        <v>12010</v>
      </c>
      <c r="E5833" s="64">
        <v>7.39</v>
      </c>
      <c r="F5833" s="62" t="s">
        <v>12011</v>
      </c>
    </row>
    <row r="5834" spans="1:6" x14ac:dyDescent="0.25">
      <c r="A5834" s="62">
        <v>96393</v>
      </c>
      <c r="B5834" s="63" t="s">
        <v>17846</v>
      </c>
      <c r="C5834" s="62" t="s">
        <v>127</v>
      </c>
      <c r="D5834" s="62" t="s">
        <v>12010</v>
      </c>
      <c r="E5834" s="64">
        <v>112.33</v>
      </c>
      <c r="F5834" s="62" t="s">
        <v>12011</v>
      </c>
    </row>
    <row r="5835" spans="1:6" x14ac:dyDescent="0.25">
      <c r="A5835" s="62">
        <v>96394</v>
      </c>
      <c r="B5835" s="63" t="s">
        <v>17847</v>
      </c>
      <c r="C5835" s="62" t="s">
        <v>127</v>
      </c>
      <c r="D5835" s="62" t="s">
        <v>12010</v>
      </c>
      <c r="E5835" s="64">
        <v>159.32</v>
      </c>
      <c r="F5835" s="62" t="s">
        <v>12011</v>
      </c>
    </row>
    <row r="5836" spans="1:6" x14ac:dyDescent="0.25">
      <c r="A5836" s="62">
        <v>96395</v>
      </c>
      <c r="B5836" s="63" t="s">
        <v>17848</v>
      </c>
      <c r="C5836" s="62" t="s">
        <v>127</v>
      </c>
      <c r="D5836" s="62" t="s">
        <v>12010</v>
      </c>
      <c r="E5836" s="64">
        <v>225.47</v>
      </c>
      <c r="F5836" s="62" t="s">
        <v>12011</v>
      </c>
    </row>
    <row r="5837" spans="1:6" ht="40.5" x14ac:dyDescent="0.25">
      <c r="A5837" s="62">
        <v>100624</v>
      </c>
      <c r="B5837" s="63" t="s">
        <v>17849</v>
      </c>
      <c r="C5837" s="62" t="s">
        <v>127</v>
      </c>
      <c r="D5837" s="62" t="s">
        <v>12010</v>
      </c>
      <c r="E5837" s="65">
        <v>1022.01</v>
      </c>
      <c r="F5837" s="62" t="s">
        <v>12011</v>
      </c>
    </row>
    <row r="5838" spans="1:6" ht="27" x14ac:dyDescent="0.25">
      <c r="A5838" s="62">
        <v>100625</v>
      </c>
      <c r="B5838" s="63" t="s">
        <v>17850</v>
      </c>
      <c r="C5838" s="62" t="s">
        <v>127</v>
      </c>
      <c r="D5838" s="62" t="s">
        <v>12010</v>
      </c>
      <c r="E5838" s="64">
        <v>983.64</v>
      </c>
      <c r="F5838" s="62" t="s">
        <v>12011</v>
      </c>
    </row>
    <row r="5839" spans="1:6" ht="40.5" x14ac:dyDescent="0.25">
      <c r="A5839" s="62">
        <v>101020</v>
      </c>
      <c r="B5839" s="63" t="s">
        <v>17851</v>
      </c>
      <c r="C5839" s="62" t="s">
        <v>17852</v>
      </c>
      <c r="D5839" s="62" t="s">
        <v>12010</v>
      </c>
      <c r="E5839" s="64">
        <v>464.63</v>
      </c>
      <c r="F5839" s="62" t="s">
        <v>12011</v>
      </c>
    </row>
    <row r="5840" spans="1:6" ht="40.5" x14ac:dyDescent="0.25">
      <c r="A5840" s="62">
        <v>101021</v>
      </c>
      <c r="B5840" s="63" t="s">
        <v>17853</v>
      </c>
      <c r="C5840" s="62" t="s">
        <v>17852</v>
      </c>
      <c r="D5840" s="62" t="s">
        <v>12010</v>
      </c>
      <c r="E5840" s="64">
        <v>501.43</v>
      </c>
      <c r="F5840" s="62" t="s">
        <v>12011</v>
      </c>
    </row>
    <row r="5841" spans="1:6" ht="40.5" x14ac:dyDescent="0.25">
      <c r="A5841" s="62">
        <v>101022</v>
      </c>
      <c r="B5841" s="63" t="s">
        <v>17854</v>
      </c>
      <c r="C5841" s="62" t="s">
        <v>17852</v>
      </c>
      <c r="D5841" s="62" t="s">
        <v>12010</v>
      </c>
      <c r="E5841" s="64">
        <v>398.08</v>
      </c>
      <c r="F5841" s="62" t="s">
        <v>12011</v>
      </c>
    </row>
    <row r="5842" spans="1:6" ht="40.5" x14ac:dyDescent="0.25">
      <c r="A5842" s="62">
        <v>101023</v>
      </c>
      <c r="B5842" s="63" t="s">
        <v>17855</v>
      </c>
      <c r="C5842" s="62" t="s">
        <v>17852</v>
      </c>
      <c r="D5842" s="62" t="s">
        <v>12010</v>
      </c>
      <c r="E5842" s="64">
        <v>434.89</v>
      </c>
      <c r="F5842" s="62" t="s">
        <v>12011</v>
      </c>
    </row>
    <row r="5843" spans="1:6" ht="40.5" x14ac:dyDescent="0.25">
      <c r="A5843" s="62">
        <v>101024</v>
      </c>
      <c r="B5843" s="63" t="s">
        <v>17856</v>
      </c>
      <c r="C5843" s="62" t="s">
        <v>17852</v>
      </c>
      <c r="D5843" s="62" t="s">
        <v>12010</v>
      </c>
      <c r="E5843" s="64">
        <v>403.98</v>
      </c>
      <c r="F5843" s="62" t="s">
        <v>12011</v>
      </c>
    </row>
    <row r="5844" spans="1:6" ht="40.5" x14ac:dyDescent="0.25">
      <c r="A5844" s="62">
        <v>101025</v>
      </c>
      <c r="B5844" s="63" t="s">
        <v>17857</v>
      </c>
      <c r="C5844" s="62" t="s">
        <v>17852</v>
      </c>
      <c r="D5844" s="62" t="s">
        <v>12010</v>
      </c>
      <c r="E5844" s="64">
        <v>440.78</v>
      </c>
      <c r="F5844" s="62" t="s">
        <v>12011</v>
      </c>
    </row>
    <row r="5845" spans="1:6" ht="27" x14ac:dyDescent="0.25">
      <c r="A5845" s="62">
        <v>101026</v>
      </c>
      <c r="B5845" s="63" t="s">
        <v>17858</v>
      </c>
      <c r="C5845" s="62" t="s">
        <v>17852</v>
      </c>
      <c r="D5845" s="62" t="s">
        <v>12010</v>
      </c>
      <c r="E5845" s="64">
        <v>380.06</v>
      </c>
      <c r="F5845" s="62" t="s">
        <v>12011</v>
      </c>
    </row>
    <row r="5846" spans="1:6" ht="27" x14ac:dyDescent="0.25">
      <c r="A5846" s="62">
        <v>101027</v>
      </c>
      <c r="B5846" s="63" t="s">
        <v>17859</v>
      </c>
      <c r="C5846" s="62" t="s">
        <v>17852</v>
      </c>
      <c r="D5846" s="62" t="s">
        <v>12010</v>
      </c>
      <c r="E5846" s="64">
        <v>387.47</v>
      </c>
      <c r="F5846" s="62" t="s">
        <v>12011</v>
      </c>
    </row>
    <row r="5847" spans="1:6" ht="40.5" x14ac:dyDescent="0.25">
      <c r="A5847" s="62">
        <v>88411</v>
      </c>
      <c r="B5847" s="63" t="s">
        <v>17860</v>
      </c>
      <c r="C5847" s="62" t="s">
        <v>238</v>
      </c>
      <c r="D5847" s="62" t="s">
        <v>12379</v>
      </c>
      <c r="E5847" s="64">
        <v>3.33</v>
      </c>
      <c r="F5847" s="62" t="s">
        <v>12011</v>
      </c>
    </row>
    <row r="5848" spans="1:6" ht="40.5" x14ac:dyDescent="0.25">
      <c r="A5848" s="62">
        <v>88412</v>
      </c>
      <c r="B5848" s="63" t="s">
        <v>17861</v>
      </c>
      <c r="C5848" s="62" t="s">
        <v>238</v>
      </c>
      <c r="D5848" s="62" t="s">
        <v>12379</v>
      </c>
      <c r="E5848" s="64">
        <v>2.5</v>
      </c>
      <c r="F5848" s="62" t="s">
        <v>12011</v>
      </c>
    </row>
    <row r="5849" spans="1:6" ht="40.5" x14ac:dyDescent="0.25">
      <c r="A5849" s="62">
        <v>88413</v>
      </c>
      <c r="B5849" s="63" t="s">
        <v>17862</v>
      </c>
      <c r="C5849" s="62" t="s">
        <v>238</v>
      </c>
      <c r="D5849" s="62" t="s">
        <v>12379</v>
      </c>
      <c r="E5849" s="64">
        <v>5</v>
      </c>
      <c r="F5849" s="62" t="s">
        <v>12011</v>
      </c>
    </row>
    <row r="5850" spans="1:6" ht="40.5" x14ac:dyDescent="0.25">
      <c r="A5850" s="62">
        <v>88414</v>
      </c>
      <c r="B5850" s="63" t="s">
        <v>17863</v>
      </c>
      <c r="C5850" s="62" t="s">
        <v>238</v>
      </c>
      <c r="D5850" s="62" t="s">
        <v>12379</v>
      </c>
      <c r="E5850" s="64">
        <v>5.55</v>
      </c>
      <c r="F5850" s="62" t="s">
        <v>12011</v>
      </c>
    </row>
    <row r="5851" spans="1:6" ht="27" x14ac:dyDescent="0.25">
      <c r="A5851" s="62">
        <v>88415</v>
      </c>
      <c r="B5851" s="63" t="s">
        <v>17864</v>
      </c>
      <c r="C5851" s="62" t="s">
        <v>238</v>
      </c>
      <c r="D5851" s="62" t="s">
        <v>12379</v>
      </c>
      <c r="E5851" s="64">
        <v>3.59</v>
      </c>
      <c r="F5851" s="62" t="s">
        <v>12011</v>
      </c>
    </row>
    <row r="5852" spans="1:6" ht="40.5" x14ac:dyDescent="0.25">
      <c r="A5852" s="62">
        <v>88416</v>
      </c>
      <c r="B5852" s="63" t="s">
        <v>17865</v>
      </c>
      <c r="C5852" s="62" t="s">
        <v>238</v>
      </c>
      <c r="D5852" s="62" t="s">
        <v>12010</v>
      </c>
      <c r="E5852" s="64">
        <v>17.989999999999998</v>
      </c>
      <c r="F5852" s="62" t="s">
        <v>12011</v>
      </c>
    </row>
    <row r="5853" spans="1:6" ht="40.5" x14ac:dyDescent="0.25">
      <c r="A5853" s="62">
        <v>88417</v>
      </c>
      <c r="B5853" s="63" t="s">
        <v>17866</v>
      </c>
      <c r="C5853" s="62" t="s">
        <v>238</v>
      </c>
      <c r="D5853" s="62" t="s">
        <v>12010</v>
      </c>
      <c r="E5853" s="64">
        <v>15.03</v>
      </c>
      <c r="F5853" s="62" t="s">
        <v>12011</v>
      </c>
    </row>
    <row r="5854" spans="1:6" ht="40.5" x14ac:dyDescent="0.25">
      <c r="A5854" s="62">
        <v>88420</v>
      </c>
      <c r="B5854" s="63" t="s">
        <v>17867</v>
      </c>
      <c r="C5854" s="62" t="s">
        <v>238</v>
      </c>
      <c r="D5854" s="62" t="s">
        <v>12010</v>
      </c>
      <c r="E5854" s="64">
        <v>23.99</v>
      </c>
      <c r="F5854" s="62" t="s">
        <v>12011</v>
      </c>
    </row>
    <row r="5855" spans="1:6" ht="40.5" x14ac:dyDescent="0.25">
      <c r="A5855" s="62">
        <v>88421</v>
      </c>
      <c r="B5855" s="63" t="s">
        <v>17868</v>
      </c>
      <c r="C5855" s="62" t="s">
        <v>238</v>
      </c>
      <c r="D5855" s="62" t="s">
        <v>12010</v>
      </c>
      <c r="E5855" s="64">
        <v>25.88</v>
      </c>
      <c r="F5855" s="62" t="s">
        <v>12011</v>
      </c>
    </row>
    <row r="5856" spans="1:6" ht="27" x14ac:dyDescent="0.25">
      <c r="A5856" s="62">
        <v>88423</v>
      </c>
      <c r="B5856" s="63" t="s">
        <v>17869</v>
      </c>
      <c r="C5856" s="62" t="s">
        <v>238</v>
      </c>
      <c r="D5856" s="62" t="s">
        <v>12010</v>
      </c>
      <c r="E5856" s="64">
        <v>18.920000000000002</v>
      </c>
      <c r="F5856" s="62" t="s">
        <v>12011</v>
      </c>
    </row>
    <row r="5857" spans="1:6" ht="40.5" x14ac:dyDescent="0.25">
      <c r="A5857" s="62">
        <v>88424</v>
      </c>
      <c r="B5857" s="63" t="s">
        <v>17870</v>
      </c>
      <c r="C5857" s="62" t="s">
        <v>238</v>
      </c>
      <c r="D5857" s="62" t="s">
        <v>12010</v>
      </c>
      <c r="E5857" s="64">
        <v>22.07</v>
      </c>
      <c r="F5857" s="62" t="s">
        <v>12011</v>
      </c>
    </row>
    <row r="5858" spans="1:6" ht="40.5" x14ac:dyDescent="0.25">
      <c r="A5858" s="62">
        <v>88426</v>
      </c>
      <c r="B5858" s="63" t="s">
        <v>17871</v>
      </c>
      <c r="C5858" s="62" t="s">
        <v>238</v>
      </c>
      <c r="D5858" s="62" t="s">
        <v>12010</v>
      </c>
      <c r="E5858" s="64">
        <v>16.940000000000001</v>
      </c>
      <c r="F5858" s="62" t="s">
        <v>12011</v>
      </c>
    </row>
    <row r="5859" spans="1:6" ht="40.5" x14ac:dyDescent="0.25">
      <c r="A5859" s="62">
        <v>88428</v>
      </c>
      <c r="B5859" s="63" t="s">
        <v>17872</v>
      </c>
      <c r="C5859" s="62" t="s">
        <v>238</v>
      </c>
      <c r="D5859" s="62" t="s">
        <v>12010</v>
      </c>
      <c r="E5859" s="64">
        <v>32.380000000000003</v>
      </c>
      <c r="F5859" s="62" t="s">
        <v>12011</v>
      </c>
    </row>
    <row r="5860" spans="1:6" ht="40.5" x14ac:dyDescent="0.25">
      <c r="A5860" s="62">
        <v>88429</v>
      </c>
      <c r="B5860" s="63" t="s">
        <v>17873</v>
      </c>
      <c r="C5860" s="62" t="s">
        <v>238</v>
      </c>
      <c r="D5860" s="62" t="s">
        <v>12010</v>
      </c>
      <c r="E5860" s="64">
        <v>35.68</v>
      </c>
      <c r="F5860" s="62" t="s">
        <v>12011</v>
      </c>
    </row>
    <row r="5861" spans="1:6" ht="27" x14ac:dyDescent="0.25">
      <c r="A5861" s="62">
        <v>88431</v>
      </c>
      <c r="B5861" s="63" t="s">
        <v>17874</v>
      </c>
      <c r="C5861" s="62" t="s">
        <v>238</v>
      </c>
      <c r="D5861" s="62" t="s">
        <v>12010</v>
      </c>
      <c r="E5861" s="64">
        <v>23.68</v>
      </c>
      <c r="F5861" s="62" t="s">
        <v>12011</v>
      </c>
    </row>
    <row r="5862" spans="1:6" ht="27" x14ac:dyDescent="0.25">
      <c r="A5862" s="62">
        <v>88432</v>
      </c>
      <c r="B5862" s="63" t="s">
        <v>17875</v>
      </c>
      <c r="C5862" s="62" t="s">
        <v>238</v>
      </c>
      <c r="D5862" s="62" t="s">
        <v>12010</v>
      </c>
      <c r="E5862" s="64">
        <v>18.97</v>
      </c>
      <c r="F5862" s="62" t="s">
        <v>12011</v>
      </c>
    </row>
    <row r="5863" spans="1:6" ht="27" x14ac:dyDescent="0.25">
      <c r="A5863" s="62">
        <v>88484</v>
      </c>
      <c r="B5863" s="63" t="s">
        <v>17876</v>
      </c>
      <c r="C5863" s="62" t="s">
        <v>238</v>
      </c>
      <c r="D5863" s="62" t="s">
        <v>12379</v>
      </c>
      <c r="E5863" s="64">
        <v>3.62</v>
      </c>
      <c r="F5863" s="62" t="s">
        <v>12011</v>
      </c>
    </row>
    <row r="5864" spans="1:6" ht="27" x14ac:dyDescent="0.25">
      <c r="A5864" s="62">
        <v>88485</v>
      </c>
      <c r="B5864" s="63" t="s">
        <v>17877</v>
      </c>
      <c r="C5864" s="62" t="s">
        <v>238</v>
      </c>
      <c r="D5864" s="62" t="s">
        <v>12379</v>
      </c>
      <c r="E5864" s="64">
        <v>3.12</v>
      </c>
      <c r="F5864" s="62" t="s">
        <v>12011</v>
      </c>
    </row>
    <row r="5865" spans="1:6" ht="27" x14ac:dyDescent="0.25">
      <c r="A5865" s="62">
        <v>88488</v>
      </c>
      <c r="B5865" s="63" t="s">
        <v>17878</v>
      </c>
      <c r="C5865" s="62" t="s">
        <v>238</v>
      </c>
      <c r="D5865" s="62" t="s">
        <v>12379</v>
      </c>
      <c r="E5865" s="64">
        <v>18.600000000000001</v>
      </c>
      <c r="F5865" s="62" t="s">
        <v>12011</v>
      </c>
    </row>
    <row r="5866" spans="1:6" ht="27" x14ac:dyDescent="0.25">
      <c r="A5866" s="62">
        <v>88489</v>
      </c>
      <c r="B5866" s="63" t="s">
        <v>17879</v>
      </c>
      <c r="C5866" s="62" t="s">
        <v>238</v>
      </c>
      <c r="D5866" s="62" t="s">
        <v>12379</v>
      </c>
      <c r="E5866" s="64">
        <v>16.329999999999998</v>
      </c>
      <c r="F5866" s="62" t="s">
        <v>12011</v>
      </c>
    </row>
    <row r="5867" spans="1:6" ht="27" x14ac:dyDescent="0.25">
      <c r="A5867" s="62">
        <v>88494</v>
      </c>
      <c r="B5867" s="63" t="s">
        <v>17880</v>
      </c>
      <c r="C5867" s="62" t="s">
        <v>238</v>
      </c>
      <c r="D5867" s="62" t="s">
        <v>12010</v>
      </c>
      <c r="E5867" s="64">
        <v>24.02</v>
      </c>
      <c r="F5867" s="62" t="s">
        <v>12011</v>
      </c>
    </row>
    <row r="5868" spans="1:6" ht="27" x14ac:dyDescent="0.25">
      <c r="A5868" s="62">
        <v>88495</v>
      </c>
      <c r="B5868" s="63" t="s">
        <v>17881</v>
      </c>
      <c r="C5868" s="62" t="s">
        <v>238</v>
      </c>
      <c r="D5868" s="62" t="s">
        <v>12010</v>
      </c>
      <c r="E5868" s="64">
        <v>13.17</v>
      </c>
      <c r="F5868" s="62" t="s">
        <v>12011</v>
      </c>
    </row>
    <row r="5869" spans="1:6" ht="27" x14ac:dyDescent="0.25">
      <c r="A5869" s="62">
        <v>88496</v>
      </c>
      <c r="B5869" s="63" t="s">
        <v>17882</v>
      </c>
      <c r="C5869" s="62" t="s">
        <v>238</v>
      </c>
      <c r="D5869" s="62" t="s">
        <v>12010</v>
      </c>
      <c r="E5869" s="64">
        <v>32.65</v>
      </c>
      <c r="F5869" s="62" t="s">
        <v>12011</v>
      </c>
    </row>
    <row r="5870" spans="1:6" ht="27" x14ac:dyDescent="0.25">
      <c r="A5870" s="62">
        <v>88497</v>
      </c>
      <c r="B5870" s="63" t="s">
        <v>17883</v>
      </c>
      <c r="C5870" s="62" t="s">
        <v>238</v>
      </c>
      <c r="D5870" s="62" t="s">
        <v>12010</v>
      </c>
      <c r="E5870" s="64">
        <v>18.16</v>
      </c>
      <c r="F5870" s="62" t="s">
        <v>12011</v>
      </c>
    </row>
    <row r="5871" spans="1:6" ht="27" x14ac:dyDescent="0.25">
      <c r="A5871" s="62">
        <v>95305</v>
      </c>
      <c r="B5871" s="63" t="s">
        <v>17884</v>
      </c>
      <c r="C5871" s="62" t="s">
        <v>238</v>
      </c>
      <c r="D5871" s="62" t="s">
        <v>12010</v>
      </c>
      <c r="E5871" s="64">
        <v>14.81</v>
      </c>
      <c r="F5871" s="62" t="s">
        <v>12011</v>
      </c>
    </row>
    <row r="5872" spans="1:6" ht="27" x14ac:dyDescent="0.25">
      <c r="A5872" s="62">
        <v>95306</v>
      </c>
      <c r="B5872" s="63" t="s">
        <v>17885</v>
      </c>
      <c r="C5872" s="62" t="s">
        <v>238</v>
      </c>
      <c r="D5872" s="62" t="s">
        <v>12010</v>
      </c>
      <c r="E5872" s="64">
        <v>17.68</v>
      </c>
      <c r="F5872" s="62" t="s">
        <v>12011</v>
      </c>
    </row>
    <row r="5873" spans="1:6" ht="40.5" x14ac:dyDescent="0.25">
      <c r="A5873" s="62">
        <v>95622</v>
      </c>
      <c r="B5873" s="63" t="s">
        <v>17886</v>
      </c>
      <c r="C5873" s="62" t="s">
        <v>238</v>
      </c>
      <c r="D5873" s="62" t="s">
        <v>12379</v>
      </c>
      <c r="E5873" s="64">
        <v>16.899999999999999</v>
      </c>
      <c r="F5873" s="62" t="s">
        <v>12011</v>
      </c>
    </row>
    <row r="5874" spans="1:6" ht="40.5" x14ac:dyDescent="0.25">
      <c r="A5874" s="62">
        <v>95623</v>
      </c>
      <c r="B5874" s="63" t="s">
        <v>17887</v>
      </c>
      <c r="C5874" s="62" t="s">
        <v>238</v>
      </c>
      <c r="D5874" s="62" t="s">
        <v>12379</v>
      </c>
      <c r="E5874" s="64">
        <v>12.86</v>
      </c>
      <c r="F5874" s="62" t="s">
        <v>12011</v>
      </c>
    </row>
    <row r="5875" spans="1:6" ht="40.5" x14ac:dyDescent="0.25">
      <c r="A5875" s="62">
        <v>95624</v>
      </c>
      <c r="B5875" s="63" t="s">
        <v>17888</v>
      </c>
      <c r="C5875" s="62" t="s">
        <v>238</v>
      </c>
      <c r="D5875" s="62" t="s">
        <v>12379</v>
      </c>
      <c r="E5875" s="64">
        <v>25.14</v>
      </c>
      <c r="F5875" s="62" t="s">
        <v>12011</v>
      </c>
    </row>
    <row r="5876" spans="1:6" ht="40.5" x14ac:dyDescent="0.25">
      <c r="A5876" s="62">
        <v>95625</v>
      </c>
      <c r="B5876" s="63" t="s">
        <v>17889</v>
      </c>
      <c r="C5876" s="62" t="s">
        <v>238</v>
      </c>
      <c r="D5876" s="62" t="s">
        <v>12379</v>
      </c>
      <c r="E5876" s="64">
        <v>27.75</v>
      </c>
      <c r="F5876" s="62" t="s">
        <v>12011</v>
      </c>
    </row>
    <row r="5877" spans="1:6" ht="27" x14ac:dyDescent="0.25">
      <c r="A5877" s="62">
        <v>95626</v>
      </c>
      <c r="B5877" s="63" t="s">
        <v>17890</v>
      </c>
      <c r="C5877" s="62" t="s">
        <v>238</v>
      </c>
      <c r="D5877" s="62" t="s">
        <v>12379</v>
      </c>
      <c r="E5877" s="64">
        <v>18.22</v>
      </c>
      <c r="F5877" s="62" t="s">
        <v>12011</v>
      </c>
    </row>
    <row r="5878" spans="1:6" ht="40.5" x14ac:dyDescent="0.25">
      <c r="A5878" s="62">
        <v>96126</v>
      </c>
      <c r="B5878" s="63" t="s">
        <v>17891</v>
      </c>
      <c r="C5878" s="62" t="s">
        <v>238</v>
      </c>
      <c r="D5878" s="62" t="s">
        <v>12010</v>
      </c>
      <c r="E5878" s="64">
        <v>21.18</v>
      </c>
      <c r="F5878" s="62" t="s">
        <v>12011</v>
      </c>
    </row>
    <row r="5879" spans="1:6" ht="40.5" x14ac:dyDescent="0.25">
      <c r="A5879" s="62">
        <v>96127</v>
      </c>
      <c r="B5879" s="63" t="s">
        <v>17892</v>
      </c>
      <c r="C5879" s="62" t="s">
        <v>238</v>
      </c>
      <c r="D5879" s="62" t="s">
        <v>12010</v>
      </c>
      <c r="E5879" s="64">
        <v>16.12</v>
      </c>
      <c r="F5879" s="62" t="s">
        <v>12011</v>
      </c>
    </row>
    <row r="5880" spans="1:6" ht="40.5" x14ac:dyDescent="0.25">
      <c r="A5880" s="62">
        <v>96128</v>
      </c>
      <c r="B5880" s="63" t="s">
        <v>17893</v>
      </c>
      <c r="C5880" s="62" t="s">
        <v>238</v>
      </c>
      <c r="D5880" s="62" t="s">
        <v>12010</v>
      </c>
      <c r="E5880" s="64">
        <v>31.44</v>
      </c>
      <c r="F5880" s="62" t="s">
        <v>12011</v>
      </c>
    </row>
    <row r="5881" spans="1:6" ht="40.5" x14ac:dyDescent="0.25">
      <c r="A5881" s="62">
        <v>96129</v>
      </c>
      <c r="B5881" s="63" t="s">
        <v>17894</v>
      </c>
      <c r="C5881" s="62" t="s">
        <v>238</v>
      </c>
      <c r="D5881" s="62" t="s">
        <v>12010</v>
      </c>
      <c r="E5881" s="64">
        <v>34.700000000000003</v>
      </c>
      <c r="F5881" s="62" t="s">
        <v>12011</v>
      </c>
    </row>
    <row r="5882" spans="1:6" ht="27" x14ac:dyDescent="0.25">
      <c r="A5882" s="62">
        <v>96130</v>
      </c>
      <c r="B5882" s="63" t="s">
        <v>17895</v>
      </c>
      <c r="C5882" s="62" t="s">
        <v>238</v>
      </c>
      <c r="D5882" s="62" t="s">
        <v>12010</v>
      </c>
      <c r="E5882" s="64">
        <v>22.78</v>
      </c>
      <c r="F5882" s="62" t="s">
        <v>12011</v>
      </c>
    </row>
    <row r="5883" spans="1:6" ht="40.5" x14ac:dyDescent="0.25">
      <c r="A5883" s="62">
        <v>96131</v>
      </c>
      <c r="B5883" s="63" t="s">
        <v>17896</v>
      </c>
      <c r="C5883" s="62" t="s">
        <v>238</v>
      </c>
      <c r="D5883" s="62" t="s">
        <v>12010</v>
      </c>
      <c r="E5883" s="64">
        <v>29.25</v>
      </c>
      <c r="F5883" s="62" t="s">
        <v>12011</v>
      </c>
    </row>
    <row r="5884" spans="1:6" ht="40.5" x14ac:dyDescent="0.25">
      <c r="A5884" s="62">
        <v>96132</v>
      </c>
      <c r="B5884" s="63" t="s">
        <v>17897</v>
      </c>
      <c r="C5884" s="62" t="s">
        <v>238</v>
      </c>
      <c r="D5884" s="62" t="s">
        <v>12010</v>
      </c>
      <c r="E5884" s="64">
        <v>22.51</v>
      </c>
      <c r="F5884" s="62" t="s">
        <v>12011</v>
      </c>
    </row>
    <row r="5885" spans="1:6" ht="40.5" x14ac:dyDescent="0.25">
      <c r="A5885" s="62">
        <v>96133</v>
      </c>
      <c r="B5885" s="63" t="s">
        <v>17898</v>
      </c>
      <c r="C5885" s="62" t="s">
        <v>238</v>
      </c>
      <c r="D5885" s="62" t="s">
        <v>12010</v>
      </c>
      <c r="E5885" s="64">
        <v>42.89</v>
      </c>
      <c r="F5885" s="62" t="s">
        <v>12011</v>
      </c>
    </row>
    <row r="5886" spans="1:6" ht="40.5" x14ac:dyDescent="0.25">
      <c r="A5886" s="62">
        <v>96134</v>
      </c>
      <c r="B5886" s="63" t="s">
        <v>17899</v>
      </c>
      <c r="C5886" s="62" t="s">
        <v>238</v>
      </c>
      <c r="D5886" s="62" t="s">
        <v>12010</v>
      </c>
      <c r="E5886" s="64">
        <v>47.24</v>
      </c>
      <c r="F5886" s="62" t="s">
        <v>12011</v>
      </c>
    </row>
    <row r="5887" spans="1:6" ht="27" x14ac:dyDescent="0.25">
      <c r="A5887" s="62">
        <v>96135</v>
      </c>
      <c r="B5887" s="63" t="s">
        <v>17900</v>
      </c>
      <c r="C5887" s="62" t="s">
        <v>238</v>
      </c>
      <c r="D5887" s="62" t="s">
        <v>12010</v>
      </c>
      <c r="E5887" s="64">
        <v>31.4</v>
      </c>
      <c r="F5887" s="62" t="s">
        <v>12011</v>
      </c>
    </row>
    <row r="5888" spans="1:6" ht="27" x14ac:dyDescent="0.25">
      <c r="A5888" s="62">
        <v>102193</v>
      </c>
      <c r="B5888" s="63" t="s">
        <v>17901</v>
      </c>
      <c r="C5888" s="62" t="s">
        <v>238</v>
      </c>
      <c r="D5888" s="62" t="s">
        <v>12010</v>
      </c>
      <c r="E5888" s="64">
        <v>2.19</v>
      </c>
      <c r="F5888" s="62" t="s">
        <v>12011</v>
      </c>
    </row>
    <row r="5889" spans="1:6" x14ac:dyDescent="0.25">
      <c r="A5889" s="62">
        <v>102194</v>
      </c>
      <c r="B5889" s="63" t="s">
        <v>17902</v>
      </c>
      <c r="C5889" s="62" t="s">
        <v>238</v>
      </c>
      <c r="D5889" s="62" t="s">
        <v>12010</v>
      </c>
      <c r="E5889" s="64">
        <v>8.83</v>
      </c>
      <c r="F5889" s="62" t="s">
        <v>12011</v>
      </c>
    </row>
    <row r="5890" spans="1:6" ht="27" x14ac:dyDescent="0.25">
      <c r="A5890" s="62">
        <v>102197</v>
      </c>
      <c r="B5890" s="63" t="s">
        <v>17903</v>
      </c>
      <c r="C5890" s="62" t="s">
        <v>238</v>
      </c>
      <c r="D5890" s="62" t="s">
        <v>12010</v>
      </c>
      <c r="E5890" s="64">
        <v>27.23</v>
      </c>
      <c r="F5890" s="62" t="s">
        <v>12011</v>
      </c>
    </row>
    <row r="5891" spans="1:6" ht="27" x14ac:dyDescent="0.25">
      <c r="A5891" s="62">
        <v>102200</v>
      </c>
      <c r="B5891" s="63" t="s">
        <v>17904</v>
      </c>
      <c r="C5891" s="62" t="s">
        <v>238</v>
      </c>
      <c r="D5891" s="62" t="s">
        <v>12010</v>
      </c>
      <c r="E5891" s="64">
        <v>21.7</v>
      </c>
      <c r="F5891" s="62" t="s">
        <v>12011</v>
      </c>
    </row>
    <row r="5892" spans="1:6" ht="27" x14ac:dyDescent="0.25">
      <c r="A5892" s="62">
        <v>102201</v>
      </c>
      <c r="B5892" s="63" t="s">
        <v>17905</v>
      </c>
      <c r="C5892" s="62" t="s">
        <v>238</v>
      </c>
      <c r="D5892" s="62" t="s">
        <v>12010</v>
      </c>
      <c r="E5892" s="64">
        <v>20.25</v>
      </c>
      <c r="F5892" s="62" t="s">
        <v>12011</v>
      </c>
    </row>
    <row r="5893" spans="1:6" ht="27" x14ac:dyDescent="0.25">
      <c r="A5893" s="62">
        <v>102202</v>
      </c>
      <c r="B5893" s="63" t="s">
        <v>17906</v>
      </c>
      <c r="C5893" s="62" t="s">
        <v>238</v>
      </c>
      <c r="D5893" s="62" t="s">
        <v>12010</v>
      </c>
      <c r="E5893" s="64">
        <v>51.48</v>
      </c>
      <c r="F5893" s="62" t="s">
        <v>12011</v>
      </c>
    </row>
    <row r="5894" spans="1:6" ht="27" x14ac:dyDescent="0.25">
      <c r="A5894" s="62">
        <v>102203</v>
      </c>
      <c r="B5894" s="63" t="s">
        <v>17907</v>
      </c>
      <c r="C5894" s="62" t="s">
        <v>238</v>
      </c>
      <c r="D5894" s="62" t="s">
        <v>12010</v>
      </c>
      <c r="E5894" s="64">
        <v>10.41</v>
      </c>
      <c r="F5894" s="62" t="s">
        <v>12011</v>
      </c>
    </row>
    <row r="5895" spans="1:6" ht="27" x14ac:dyDescent="0.25">
      <c r="A5895" s="62">
        <v>102204</v>
      </c>
      <c r="B5895" s="63" t="s">
        <v>17908</v>
      </c>
      <c r="C5895" s="62" t="s">
        <v>238</v>
      </c>
      <c r="D5895" s="62" t="s">
        <v>12010</v>
      </c>
      <c r="E5895" s="64">
        <v>10.69</v>
      </c>
      <c r="F5895" s="62" t="s">
        <v>12011</v>
      </c>
    </row>
    <row r="5896" spans="1:6" ht="27" x14ac:dyDescent="0.25">
      <c r="A5896" s="62">
        <v>102205</v>
      </c>
      <c r="B5896" s="63" t="s">
        <v>17909</v>
      </c>
      <c r="C5896" s="62" t="s">
        <v>238</v>
      </c>
      <c r="D5896" s="62" t="s">
        <v>12379</v>
      </c>
      <c r="E5896" s="64">
        <v>9.81</v>
      </c>
      <c r="F5896" s="62" t="s">
        <v>12011</v>
      </c>
    </row>
    <row r="5897" spans="1:6" ht="27" x14ac:dyDescent="0.25">
      <c r="A5897" s="62">
        <v>102207</v>
      </c>
      <c r="B5897" s="63" t="s">
        <v>17910</v>
      </c>
      <c r="C5897" s="62" t="s">
        <v>238</v>
      </c>
      <c r="D5897" s="62" t="s">
        <v>12010</v>
      </c>
      <c r="E5897" s="64">
        <v>8.93</v>
      </c>
      <c r="F5897" s="62" t="s">
        <v>12011</v>
      </c>
    </row>
    <row r="5898" spans="1:6" ht="27" x14ac:dyDescent="0.25">
      <c r="A5898" s="62">
        <v>102208</v>
      </c>
      <c r="B5898" s="63" t="s">
        <v>17911</v>
      </c>
      <c r="C5898" s="62" t="s">
        <v>238</v>
      </c>
      <c r="D5898" s="62" t="s">
        <v>12010</v>
      </c>
      <c r="E5898" s="64">
        <v>8.5500000000000007</v>
      </c>
      <c r="F5898" s="62" t="s">
        <v>12011</v>
      </c>
    </row>
    <row r="5899" spans="1:6" ht="27" x14ac:dyDescent="0.25">
      <c r="A5899" s="62">
        <v>102209</v>
      </c>
      <c r="B5899" s="63" t="s">
        <v>17912</v>
      </c>
      <c r="C5899" s="62" t="s">
        <v>238</v>
      </c>
      <c r="D5899" s="62" t="s">
        <v>12010</v>
      </c>
      <c r="E5899" s="64">
        <v>8.8000000000000007</v>
      </c>
      <c r="F5899" s="62" t="s">
        <v>12011</v>
      </c>
    </row>
    <row r="5900" spans="1:6" ht="27" x14ac:dyDescent="0.25">
      <c r="A5900" s="62">
        <v>102210</v>
      </c>
      <c r="B5900" s="63" t="s">
        <v>17913</v>
      </c>
      <c r="C5900" s="62" t="s">
        <v>238</v>
      </c>
      <c r="D5900" s="62" t="s">
        <v>12379</v>
      </c>
      <c r="E5900" s="64">
        <v>8.43</v>
      </c>
      <c r="F5900" s="62" t="s">
        <v>12011</v>
      </c>
    </row>
    <row r="5901" spans="1:6" ht="27" x14ac:dyDescent="0.25">
      <c r="A5901" s="62">
        <v>102213</v>
      </c>
      <c r="B5901" s="63" t="s">
        <v>17914</v>
      </c>
      <c r="C5901" s="62" t="s">
        <v>238</v>
      </c>
      <c r="D5901" s="62" t="s">
        <v>12010</v>
      </c>
      <c r="E5901" s="64">
        <v>20.85</v>
      </c>
      <c r="F5901" s="62" t="s">
        <v>12011</v>
      </c>
    </row>
    <row r="5902" spans="1:6" ht="27" x14ac:dyDescent="0.25">
      <c r="A5902" s="62">
        <v>102214</v>
      </c>
      <c r="B5902" s="63" t="s">
        <v>17915</v>
      </c>
      <c r="C5902" s="62" t="s">
        <v>238</v>
      </c>
      <c r="D5902" s="62" t="s">
        <v>12010</v>
      </c>
      <c r="E5902" s="64">
        <v>21.39</v>
      </c>
      <c r="F5902" s="62" t="s">
        <v>12011</v>
      </c>
    </row>
    <row r="5903" spans="1:6" ht="27" x14ac:dyDescent="0.25">
      <c r="A5903" s="62">
        <v>102215</v>
      </c>
      <c r="B5903" s="63" t="s">
        <v>17916</v>
      </c>
      <c r="C5903" s="62" t="s">
        <v>238</v>
      </c>
      <c r="D5903" s="62" t="s">
        <v>12379</v>
      </c>
      <c r="E5903" s="64">
        <v>19.64</v>
      </c>
      <c r="F5903" s="62" t="s">
        <v>12011</v>
      </c>
    </row>
    <row r="5904" spans="1:6" ht="27" x14ac:dyDescent="0.25">
      <c r="A5904" s="62">
        <v>102217</v>
      </c>
      <c r="B5904" s="63" t="s">
        <v>17917</v>
      </c>
      <c r="C5904" s="62" t="s">
        <v>238</v>
      </c>
      <c r="D5904" s="62" t="s">
        <v>12010</v>
      </c>
      <c r="E5904" s="64">
        <v>17.89</v>
      </c>
      <c r="F5904" s="62" t="s">
        <v>12011</v>
      </c>
    </row>
    <row r="5905" spans="1:6" ht="27" x14ac:dyDescent="0.25">
      <c r="A5905" s="62">
        <v>102218</v>
      </c>
      <c r="B5905" s="63" t="s">
        <v>17918</v>
      </c>
      <c r="C5905" s="62" t="s">
        <v>238</v>
      </c>
      <c r="D5905" s="62" t="s">
        <v>12010</v>
      </c>
      <c r="E5905" s="64">
        <v>17.11</v>
      </c>
      <c r="F5905" s="62" t="s">
        <v>12011</v>
      </c>
    </row>
    <row r="5906" spans="1:6" ht="27" x14ac:dyDescent="0.25">
      <c r="A5906" s="62">
        <v>102219</v>
      </c>
      <c r="B5906" s="63" t="s">
        <v>17919</v>
      </c>
      <c r="C5906" s="62" t="s">
        <v>238</v>
      </c>
      <c r="D5906" s="62" t="s">
        <v>12010</v>
      </c>
      <c r="E5906" s="64">
        <v>17.61</v>
      </c>
      <c r="F5906" s="62" t="s">
        <v>12011</v>
      </c>
    </row>
    <row r="5907" spans="1:6" ht="27" x14ac:dyDescent="0.25">
      <c r="A5907" s="62">
        <v>102220</v>
      </c>
      <c r="B5907" s="63" t="s">
        <v>17920</v>
      </c>
      <c r="C5907" s="62" t="s">
        <v>238</v>
      </c>
      <c r="D5907" s="62" t="s">
        <v>12379</v>
      </c>
      <c r="E5907" s="64">
        <v>16.86</v>
      </c>
      <c r="F5907" s="62" t="s">
        <v>12011</v>
      </c>
    </row>
    <row r="5908" spans="1:6" ht="27" x14ac:dyDescent="0.25">
      <c r="A5908" s="62">
        <v>102223</v>
      </c>
      <c r="B5908" s="63" t="s">
        <v>17921</v>
      </c>
      <c r="C5908" s="62" t="s">
        <v>238</v>
      </c>
      <c r="D5908" s="62" t="s">
        <v>12010</v>
      </c>
      <c r="E5908" s="64">
        <v>31.27</v>
      </c>
      <c r="F5908" s="62" t="s">
        <v>12011</v>
      </c>
    </row>
    <row r="5909" spans="1:6" ht="27" x14ac:dyDescent="0.25">
      <c r="A5909" s="62">
        <v>102224</v>
      </c>
      <c r="B5909" s="63" t="s">
        <v>17922</v>
      </c>
      <c r="C5909" s="62" t="s">
        <v>238</v>
      </c>
      <c r="D5909" s="62" t="s">
        <v>12010</v>
      </c>
      <c r="E5909" s="64">
        <v>32.1</v>
      </c>
      <c r="F5909" s="62" t="s">
        <v>12011</v>
      </c>
    </row>
    <row r="5910" spans="1:6" ht="27" x14ac:dyDescent="0.25">
      <c r="A5910" s="62">
        <v>102225</v>
      </c>
      <c r="B5910" s="63" t="s">
        <v>17923</v>
      </c>
      <c r="C5910" s="62" t="s">
        <v>238</v>
      </c>
      <c r="D5910" s="62" t="s">
        <v>12379</v>
      </c>
      <c r="E5910" s="64">
        <v>29.46</v>
      </c>
      <c r="F5910" s="62" t="s">
        <v>12011</v>
      </c>
    </row>
    <row r="5911" spans="1:6" ht="27" x14ac:dyDescent="0.25">
      <c r="A5911" s="62">
        <v>102227</v>
      </c>
      <c r="B5911" s="63" t="s">
        <v>17924</v>
      </c>
      <c r="C5911" s="62" t="s">
        <v>238</v>
      </c>
      <c r="D5911" s="62" t="s">
        <v>12010</v>
      </c>
      <c r="E5911" s="64">
        <v>26.84</v>
      </c>
      <c r="F5911" s="62" t="s">
        <v>12011</v>
      </c>
    </row>
    <row r="5912" spans="1:6" ht="27" x14ac:dyDescent="0.25">
      <c r="A5912" s="62">
        <v>102228</v>
      </c>
      <c r="B5912" s="63" t="s">
        <v>17925</v>
      </c>
      <c r="C5912" s="62" t="s">
        <v>238</v>
      </c>
      <c r="D5912" s="62" t="s">
        <v>12010</v>
      </c>
      <c r="E5912" s="64">
        <v>25.7</v>
      </c>
      <c r="F5912" s="62" t="s">
        <v>12011</v>
      </c>
    </row>
    <row r="5913" spans="1:6" ht="27" x14ac:dyDescent="0.25">
      <c r="A5913" s="62">
        <v>102229</v>
      </c>
      <c r="B5913" s="63" t="s">
        <v>17926</v>
      </c>
      <c r="C5913" s="62" t="s">
        <v>238</v>
      </c>
      <c r="D5913" s="62" t="s">
        <v>12010</v>
      </c>
      <c r="E5913" s="64">
        <v>26.44</v>
      </c>
      <c r="F5913" s="62" t="s">
        <v>12011</v>
      </c>
    </row>
    <row r="5914" spans="1:6" ht="27" x14ac:dyDescent="0.25">
      <c r="A5914" s="62">
        <v>102230</v>
      </c>
      <c r="B5914" s="63" t="s">
        <v>17927</v>
      </c>
      <c r="C5914" s="62" t="s">
        <v>238</v>
      </c>
      <c r="D5914" s="62" t="s">
        <v>12379</v>
      </c>
      <c r="E5914" s="64">
        <v>25.31</v>
      </c>
      <c r="F5914" s="62" t="s">
        <v>12011</v>
      </c>
    </row>
    <row r="5915" spans="1:6" x14ac:dyDescent="0.25">
      <c r="A5915" s="62">
        <v>102233</v>
      </c>
      <c r="B5915" s="63" t="s">
        <v>17928</v>
      </c>
      <c r="C5915" s="62" t="s">
        <v>238</v>
      </c>
      <c r="D5915" s="62" t="s">
        <v>12010</v>
      </c>
      <c r="E5915" s="64">
        <v>11.72</v>
      </c>
      <c r="F5915" s="62" t="s">
        <v>12011</v>
      </c>
    </row>
    <row r="5916" spans="1:6" x14ac:dyDescent="0.25">
      <c r="A5916" s="62">
        <v>102234</v>
      </c>
      <c r="B5916" s="63" t="s">
        <v>17929</v>
      </c>
      <c r="C5916" s="62" t="s">
        <v>238</v>
      </c>
      <c r="D5916" s="62" t="s">
        <v>12010</v>
      </c>
      <c r="E5916" s="64">
        <v>23.45</v>
      </c>
      <c r="F5916" s="62" t="s">
        <v>12011</v>
      </c>
    </row>
    <row r="5917" spans="1:6" ht="27" x14ac:dyDescent="0.25">
      <c r="A5917" s="62">
        <v>100716</v>
      </c>
      <c r="B5917" s="63" t="s">
        <v>17930</v>
      </c>
      <c r="C5917" s="62" t="s">
        <v>238</v>
      </c>
      <c r="D5917" s="62" t="s">
        <v>12010</v>
      </c>
      <c r="E5917" s="64">
        <v>27.58</v>
      </c>
      <c r="F5917" s="62" t="s">
        <v>12011</v>
      </c>
    </row>
    <row r="5918" spans="1:6" ht="27" x14ac:dyDescent="0.25">
      <c r="A5918" s="62">
        <v>100717</v>
      </c>
      <c r="B5918" s="63" t="s">
        <v>17931</v>
      </c>
      <c r="C5918" s="62" t="s">
        <v>238</v>
      </c>
      <c r="D5918" s="62" t="s">
        <v>12010</v>
      </c>
      <c r="E5918" s="64">
        <v>10.5</v>
      </c>
      <c r="F5918" s="62" t="s">
        <v>12011</v>
      </c>
    </row>
    <row r="5919" spans="1:6" x14ac:dyDescent="0.25">
      <c r="A5919" s="62">
        <v>100718</v>
      </c>
      <c r="B5919" s="63" t="s">
        <v>17932</v>
      </c>
      <c r="C5919" s="62" t="s">
        <v>74</v>
      </c>
      <c r="D5919" s="62" t="s">
        <v>12010</v>
      </c>
      <c r="E5919" s="64">
        <v>1.48</v>
      </c>
      <c r="F5919" s="62" t="s">
        <v>12011</v>
      </c>
    </row>
    <row r="5920" spans="1:6" ht="40.5" x14ac:dyDescent="0.25">
      <c r="A5920" s="62">
        <v>100719</v>
      </c>
      <c r="B5920" s="63" t="s">
        <v>17933</v>
      </c>
      <c r="C5920" s="62" t="s">
        <v>238</v>
      </c>
      <c r="D5920" s="62" t="s">
        <v>12010</v>
      </c>
      <c r="E5920" s="64">
        <v>10.72</v>
      </c>
      <c r="F5920" s="62" t="s">
        <v>12011</v>
      </c>
    </row>
    <row r="5921" spans="1:6" ht="40.5" x14ac:dyDescent="0.25">
      <c r="A5921" s="62">
        <v>100720</v>
      </c>
      <c r="B5921" s="63" t="s">
        <v>17934</v>
      </c>
      <c r="C5921" s="62" t="s">
        <v>238</v>
      </c>
      <c r="D5921" s="62" t="s">
        <v>12010</v>
      </c>
      <c r="E5921" s="64">
        <v>11.2</v>
      </c>
      <c r="F5921" s="62" t="s">
        <v>12011</v>
      </c>
    </row>
    <row r="5922" spans="1:6" ht="40.5" x14ac:dyDescent="0.25">
      <c r="A5922" s="62">
        <v>100721</v>
      </c>
      <c r="B5922" s="63" t="s">
        <v>17935</v>
      </c>
      <c r="C5922" s="62" t="s">
        <v>238</v>
      </c>
      <c r="D5922" s="62" t="s">
        <v>12010</v>
      </c>
      <c r="E5922" s="64">
        <v>26.09</v>
      </c>
      <c r="F5922" s="62" t="s">
        <v>12011</v>
      </c>
    </row>
    <row r="5923" spans="1:6" ht="40.5" x14ac:dyDescent="0.25">
      <c r="A5923" s="62">
        <v>100722</v>
      </c>
      <c r="B5923" s="63" t="s">
        <v>17936</v>
      </c>
      <c r="C5923" s="62" t="s">
        <v>238</v>
      </c>
      <c r="D5923" s="62" t="s">
        <v>12010</v>
      </c>
      <c r="E5923" s="64">
        <v>25.98</v>
      </c>
      <c r="F5923" s="62" t="s">
        <v>12011</v>
      </c>
    </row>
    <row r="5924" spans="1:6" ht="40.5" x14ac:dyDescent="0.25">
      <c r="A5924" s="62">
        <v>100723</v>
      </c>
      <c r="B5924" s="63" t="s">
        <v>17937</v>
      </c>
      <c r="C5924" s="62" t="s">
        <v>238</v>
      </c>
      <c r="D5924" s="62" t="s">
        <v>12010</v>
      </c>
      <c r="E5924" s="64">
        <v>11.5</v>
      </c>
      <c r="F5924" s="62" t="s">
        <v>12011</v>
      </c>
    </row>
    <row r="5925" spans="1:6" ht="40.5" x14ac:dyDescent="0.25">
      <c r="A5925" s="62">
        <v>100724</v>
      </c>
      <c r="B5925" s="63" t="s">
        <v>17938</v>
      </c>
      <c r="C5925" s="62" t="s">
        <v>238</v>
      </c>
      <c r="D5925" s="62" t="s">
        <v>12010</v>
      </c>
      <c r="E5925" s="64">
        <v>14.3</v>
      </c>
      <c r="F5925" s="62" t="s">
        <v>12011</v>
      </c>
    </row>
    <row r="5926" spans="1:6" ht="40.5" x14ac:dyDescent="0.25">
      <c r="A5926" s="62">
        <v>100725</v>
      </c>
      <c r="B5926" s="63" t="s">
        <v>17939</v>
      </c>
      <c r="C5926" s="62" t="s">
        <v>238</v>
      </c>
      <c r="D5926" s="62" t="s">
        <v>12010</v>
      </c>
      <c r="E5926" s="64">
        <v>26.35</v>
      </c>
      <c r="F5926" s="62" t="s">
        <v>12011</v>
      </c>
    </row>
    <row r="5927" spans="1:6" ht="54" x14ac:dyDescent="0.25">
      <c r="A5927" s="62">
        <v>100726</v>
      </c>
      <c r="B5927" s="63" t="s">
        <v>17940</v>
      </c>
      <c r="C5927" s="62" t="s">
        <v>238</v>
      </c>
      <c r="D5927" s="62" t="s">
        <v>12010</v>
      </c>
      <c r="E5927" s="64">
        <v>28.98</v>
      </c>
      <c r="F5927" s="62" t="s">
        <v>12011</v>
      </c>
    </row>
    <row r="5928" spans="1:6" ht="40.5" x14ac:dyDescent="0.25">
      <c r="A5928" s="62">
        <v>100727</v>
      </c>
      <c r="B5928" s="63" t="s">
        <v>17941</v>
      </c>
      <c r="C5928" s="62" t="s">
        <v>238</v>
      </c>
      <c r="D5928" s="62" t="s">
        <v>12010</v>
      </c>
      <c r="E5928" s="64">
        <v>25.86</v>
      </c>
      <c r="F5928" s="62" t="s">
        <v>12011</v>
      </c>
    </row>
    <row r="5929" spans="1:6" ht="40.5" x14ac:dyDescent="0.25">
      <c r="A5929" s="62">
        <v>100728</v>
      </c>
      <c r="B5929" s="63" t="s">
        <v>17942</v>
      </c>
      <c r="C5929" s="62" t="s">
        <v>238</v>
      </c>
      <c r="D5929" s="62" t="s">
        <v>12010</v>
      </c>
      <c r="E5929" s="64">
        <v>23.85</v>
      </c>
      <c r="F5929" s="62" t="s">
        <v>12011</v>
      </c>
    </row>
    <row r="5930" spans="1:6" ht="40.5" x14ac:dyDescent="0.25">
      <c r="A5930" s="62">
        <v>100729</v>
      </c>
      <c r="B5930" s="63" t="s">
        <v>17943</v>
      </c>
      <c r="C5930" s="62" t="s">
        <v>238</v>
      </c>
      <c r="D5930" s="62" t="s">
        <v>12010</v>
      </c>
      <c r="E5930" s="64">
        <v>19.64</v>
      </c>
      <c r="F5930" s="62" t="s">
        <v>12011</v>
      </c>
    </row>
    <row r="5931" spans="1:6" ht="40.5" x14ac:dyDescent="0.25">
      <c r="A5931" s="62">
        <v>100730</v>
      </c>
      <c r="B5931" s="63" t="s">
        <v>17944</v>
      </c>
      <c r="C5931" s="62" t="s">
        <v>238</v>
      </c>
      <c r="D5931" s="62" t="s">
        <v>12010</v>
      </c>
      <c r="E5931" s="64">
        <v>23.49</v>
      </c>
      <c r="F5931" s="62" t="s">
        <v>12011</v>
      </c>
    </row>
    <row r="5932" spans="1:6" ht="40.5" x14ac:dyDescent="0.25">
      <c r="A5932" s="62">
        <v>100733</v>
      </c>
      <c r="B5932" s="63" t="s">
        <v>17945</v>
      </c>
      <c r="C5932" s="62" t="s">
        <v>238</v>
      </c>
      <c r="D5932" s="62" t="s">
        <v>12010</v>
      </c>
      <c r="E5932" s="64">
        <v>13.23</v>
      </c>
      <c r="F5932" s="62" t="s">
        <v>12011</v>
      </c>
    </row>
    <row r="5933" spans="1:6" ht="40.5" x14ac:dyDescent="0.25">
      <c r="A5933" s="62">
        <v>100734</v>
      </c>
      <c r="B5933" s="63" t="s">
        <v>17946</v>
      </c>
      <c r="C5933" s="62" t="s">
        <v>238</v>
      </c>
      <c r="D5933" s="62" t="s">
        <v>12010</v>
      </c>
      <c r="E5933" s="64">
        <v>17.079999999999998</v>
      </c>
      <c r="F5933" s="62" t="s">
        <v>12011</v>
      </c>
    </row>
    <row r="5934" spans="1:6" ht="40.5" x14ac:dyDescent="0.25">
      <c r="A5934" s="62">
        <v>100735</v>
      </c>
      <c r="B5934" s="63" t="s">
        <v>17947</v>
      </c>
      <c r="C5934" s="62" t="s">
        <v>238</v>
      </c>
      <c r="D5934" s="62" t="s">
        <v>12010</v>
      </c>
      <c r="E5934" s="64">
        <v>11.83</v>
      </c>
      <c r="F5934" s="62" t="s">
        <v>12011</v>
      </c>
    </row>
    <row r="5935" spans="1:6" ht="40.5" x14ac:dyDescent="0.25">
      <c r="A5935" s="62">
        <v>100736</v>
      </c>
      <c r="B5935" s="63" t="s">
        <v>17948</v>
      </c>
      <c r="C5935" s="62" t="s">
        <v>238</v>
      </c>
      <c r="D5935" s="62" t="s">
        <v>12010</v>
      </c>
      <c r="E5935" s="64">
        <v>15.91</v>
      </c>
      <c r="F5935" s="62" t="s">
        <v>12011</v>
      </c>
    </row>
    <row r="5936" spans="1:6" ht="40.5" x14ac:dyDescent="0.25">
      <c r="A5936" s="62">
        <v>100739</v>
      </c>
      <c r="B5936" s="63" t="s">
        <v>17949</v>
      </c>
      <c r="C5936" s="62" t="s">
        <v>238</v>
      </c>
      <c r="D5936" s="62" t="s">
        <v>12010</v>
      </c>
      <c r="E5936" s="64">
        <v>10.56</v>
      </c>
      <c r="F5936" s="62" t="s">
        <v>12011</v>
      </c>
    </row>
    <row r="5937" spans="1:6" ht="40.5" x14ac:dyDescent="0.25">
      <c r="A5937" s="62">
        <v>100740</v>
      </c>
      <c r="B5937" s="63" t="s">
        <v>17950</v>
      </c>
      <c r="C5937" s="62" t="s">
        <v>238</v>
      </c>
      <c r="D5937" s="62" t="s">
        <v>12010</v>
      </c>
      <c r="E5937" s="64">
        <v>11.74</v>
      </c>
      <c r="F5937" s="62" t="s">
        <v>12011</v>
      </c>
    </row>
    <row r="5938" spans="1:6" ht="40.5" x14ac:dyDescent="0.25">
      <c r="A5938" s="62">
        <v>100741</v>
      </c>
      <c r="B5938" s="63" t="s">
        <v>17951</v>
      </c>
      <c r="C5938" s="62" t="s">
        <v>238</v>
      </c>
      <c r="D5938" s="62" t="s">
        <v>12010</v>
      </c>
      <c r="E5938" s="64">
        <v>25.74</v>
      </c>
      <c r="F5938" s="62" t="s">
        <v>12011</v>
      </c>
    </row>
    <row r="5939" spans="1:6" ht="54" x14ac:dyDescent="0.25">
      <c r="A5939" s="62">
        <v>100742</v>
      </c>
      <c r="B5939" s="63" t="s">
        <v>17952</v>
      </c>
      <c r="C5939" s="62" t="s">
        <v>238</v>
      </c>
      <c r="D5939" s="62" t="s">
        <v>12010</v>
      </c>
      <c r="E5939" s="64">
        <v>26.5</v>
      </c>
      <c r="F5939" s="62" t="s">
        <v>12011</v>
      </c>
    </row>
    <row r="5940" spans="1:6" ht="40.5" x14ac:dyDescent="0.25">
      <c r="A5940" s="62">
        <v>100743</v>
      </c>
      <c r="B5940" s="63" t="s">
        <v>17953</v>
      </c>
      <c r="C5940" s="62" t="s">
        <v>238</v>
      </c>
      <c r="D5940" s="62" t="s">
        <v>12379</v>
      </c>
      <c r="E5940" s="64">
        <v>10.33</v>
      </c>
      <c r="F5940" s="62" t="s">
        <v>12011</v>
      </c>
    </row>
    <row r="5941" spans="1:6" ht="40.5" x14ac:dyDescent="0.25">
      <c r="A5941" s="62">
        <v>100744</v>
      </c>
      <c r="B5941" s="63" t="s">
        <v>17954</v>
      </c>
      <c r="C5941" s="62" t="s">
        <v>238</v>
      </c>
      <c r="D5941" s="62" t="s">
        <v>12379</v>
      </c>
      <c r="E5941" s="64">
        <v>11.59</v>
      </c>
      <c r="F5941" s="62" t="s">
        <v>12011</v>
      </c>
    </row>
    <row r="5942" spans="1:6" ht="40.5" x14ac:dyDescent="0.25">
      <c r="A5942" s="62">
        <v>100745</v>
      </c>
      <c r="B5942" s="63" t="s">
        <v>17955</v>
      </c>
      <c r="C5942" s="62" t="s">
        <v>238</v>
      </c>
      <c r="D5942" s="62" t="s">
        <v>12379</v>
      </c>
      <c r="E5942" s="64">
        <v>25.49</v>
      </c>
      <c r="F5942" s="62" t="s">
        <v>12011</v>
      </c>
    </row>
    <row r="5943" spans="1:6" ht="54" x14ac:dyDescent="0.25">
      <c r="A5943" s="62">
        <v>100746</v>
      </c>
      <c r="B5943" s="63" t="s">
        <v>17956</v>
      </c>
      <c r="C5943" s="62" t="s">
        <v>238</v>
      </c>
      <c r="D5943" s="62" t="s">
        <v>12379</v>
      </c>
      <c r="E5943" s="64">
        <v>26.35</v>
      </c>
      <c r="F5943" s="62" t="s">
        <v>12011</v>
      </c>
    </row>
    <row r="5944" spans="1:6" ht="40.5" x14ac:dyDescent="0.25">
      <c r="A5944" s="62">
        <v>100747</v>
      </c>
      <c r="B5944" s="63" t="s">
        <v>17957</v>
      </c>
      <c r="C5944" s="62" t="s">
        <v>238</v>
      </c>
      <c r="D5944" s="62" t="s">
        <v>12010</v>
      </c>
      <c r="E5944" s="64">
        <v>10.42</v>
      </c>
      <c r="F5944" s="62" t="s">
        <v>12011</v>
      </c>
    </row>
    <row r="5945" spans="1:6" ht="40.5" x14ac:dyDescent="0.25">
      <c r="A5945" s="62">
        <v>100748</v>
      </c>
      <c r="B5945" s="63" t="s">
        <v>17958</v>
      </c>
      <c r="C5945" s="62" t="s">
        <v>238</v>
      </c>
      <c r="D5945" s="62" t="s">
        <v>12010</v>
      </c>
      <c r="E5945" s="64">
        <v>11.65</v>
      </c>
      <c r="F5945" s="62" t="s">
        <v>12011</v>
      </c>
    </row>
    <row r="5946" spans="1:6" ht="40.5" x14ac:dyDescent="0.25">
      <c r="A5946" s="62">
        <v>100749</v>
      </c>
      <c r="B5946" s="63" t="s">
        <v>17959</v>
      </c>
      <c r="C5946" s="62" t="s">
        <v>238</v>
      </c>
      <c r="D5946" s="62" t="s">
        <v>12010</v>
      </c>
      <c r="E5946" s="64">
        <v>25.6</v>
      </c>
      <c r="F5946" s="62" t="s">
        <v>12011</v>
      </c>
    </row>
    <row r="5947" spans="1:6" ht="40.5" x14ac:dyDescent="0.25">
      <c r="A5947" s="62">
        <v>100750</v>
      </c>
      <c r="B5947" s="63" t="s">
        <v>17960</v>
      </c>
      <c r="C5947" s="62" t="s">
        <v>238</v>
      </c>
      <c r="D5947" s="62" t="s">
        <v>12010</v>
      </c>
      <c r="E5947" s="64">
        <v>26.41</v>
      </c>
      <c r="F5947" s="62" t="s">
        <v>12011</v>
      </c>
    </row>
    <row r="5948" spans="1:6" ht="40.5" x14ac:dyDescent="0.25">
      <c r="A5948" s="62">
        <v>100751</v>
      </c>
      <c r="B5948" s="63" t="s">
        <v>17961</v>
      </c>
      <c r="C5948" s="62" t="s">
        <v>238</v>
      </c>
      <c r="D5948" s="62" t="s">
        <v>12010</v>
      </c>
      <c r="E5948" s="64">
        <v>39.29</v>
      </c>
      <c r="F5948" s="62" t="s">
        <v>12011</v>
      </c>
    </row>
    <row r="5949" spans="1:6" ht="40.5" x14ac:dyDescent="0.25">
      <c r="A5949" s="62">
        <v>100752</v>
      </c>
      <c r="B5949" s="63" t="s">
        <v>17962</v>
      </c>
      <c r="C5949" s="62" t="s">
        <v>238</v>
      </c>
      <c r="D5949" s="62" t="s">
        <v>12010</v>
      </c>
      <c r="E5949" s="64">
        <v>46.98</v>
      </c>
      <c r="F5949" s="62" t="s">
        <v>12011</v>
      </c>
    </row>
    <row r="5950" spans="1:6" ht="40.5" x14ac:dyDescent="0.25">
      <c r="A5950" s="62">
        <v>100753</v>
      </c>
      <c r="B5950" s="63" t="s">
        <v>17963</v>
      </c>
      <c r="C5950" s="62" t="s">
        <v>238</v>
      </c>
      <c r="D5950" s="62" t="s">
        <v>12010</v>
      </c>
      <c r="E5950" s="64">
        <v>23.67</v>
      </c>
      <c r="F5950" s="62" t="s">
        <v>12011</v>
      </c>
    </row>
    <row r="5951" spans="1:6" ht="40.5" x14ac:dyDescent="0.25">
      <c r="A5951" s="62">
        <v>100754</v>
      </c>
      <c r="B5951" s="63" t="s">
        <v>17964</v>
      </c>
      <c r="C5951" s="62" t="s">
        <v>238</v>
      </c>
      <c r="D5951" s="62" t="s">
        <v>12010</v>
      </c>
      <c r="E5951" s="64">
        <v>31.84</v>
      </c>
      <c r="F5951" s="62" t="s">
        <v>12011</v>
      </c>
    </row>
    <row r="5952" spans="1:6" ht="40.5" x14ac:dyDescent="0.25">
      <c r="A5952" s="62">
        <v>100757</v>
      </c>
      <c r="B5952" s="63" t="s">
        <v>17965</v>
      </c>
      <c r="C5952" s="62" t="s">
        <v>238</v>
      </c>
      <c r="D5952" s="62" t="s">
        <v>12010</v>
      </c>
      <c r="E5952" s="64">
        <v>51.49</v>
      </c>
      <c r="F5952" s="62" t="s">
        <v>12011</v>
      </c>
    </row>
    <row r="5953" spans="1:6" ht="54" x14ac:dyDescent="0.25">
      <c r="A5953" s="62">
        <v>100758</v>
      </c>
      <c r="B5953" s="63" t="s">
        <v>17966</v>
      </c>
      <c r="C5953" s="62" t="s">
        <v>238</v>
      </c>
      <c r="D5953" s="62" t="s">
        <v>12010</v>
      </c>
      <c r="E5953" s="64">
        <v>53.02</v>
      </c>
      <c r="F5953" s="62" t="s">
        <v>12011</v>
      </c>
    </row>
    <row r="5954" spans="1:6" ht="40.5" x14ac:dyDescent="0.25">
      <c r="A5954" s="62">
        <v>100759</v>
      </c>
      <c r="B5954" s="63" t="s">
        <v>17967</v>
      </c>
      <c r="C5954" s="62" t="s">
        <v>238</v>
      </c>
      <c r="D5954" s="62" t="s">
        <v>12379</v>
      </c>
      <c r="E5954" s="64">
        <v>50.99</v>
      </c>
      <c r="F5954" s="62" t="s">
        <v>12011</v>
      </c>
    </row>
    <row r="5955" spans="1:6" ht="54" x14ac:dyDescent="0.25">
      <c r="A5955" s="62">
        <v>100760</v>
      </c>
      <c r="B5955" s="63" t="s">
        <v>17968</v>
      </c>
      <c r="C5955" s="62" t="s">
        <v>238</v>
      </c>
      <c r="D5955" s="62" t="s">
        <v>12379</v>
      </c>
      <c r="E5955" s="64">
        <v>52.71</v>
      </c>
      <c r="F5955" s="62" t="s">
        <v>12011</v>
      </c>
    </row>
    <row r="5956" spans="1:6" ht="40.5" x14ac:dyDescent="0.25">
      <c r="A5956" s="62">
        <v>100761</v>
      </c>
      <c r="B5956" s="63" t="s">
        <v>17969</v>
      </c>
      <c r="C5956" s="62" t="s">
        <v>238</v>
      </c>
      <c r="D5956" s="62" t="s">
        <v>12010</v>
      </c>
      <c r="E5956" s="64">
        <v>51.2</v>
      </c>
      <c r="F5956" s="62" t="s">
        <v>12011</v>
      </c>
    </row>
    <row r="5957" spans="1:6" ht="40.5" x14ac:dyDescent="0.25">
      <c r="A5957" s="62">
        <v>100762</v>
      </c>
      <c r="B5957" s="63" t="s">
        <v>17970</v>
      </c>
      <c r="C5957" s="62" t="s">
        <v>238</v>
      </c>
      <c r="D5957" s="62" t="s">
        <v>12010</v>
      </c>
      <c r="E5957" s="64">
        <v>52.84</v>
      </c>
      <c r="F5957" s="62" t="s">
        <v>12011</v>
      </c>
    </row>
    <row r="5958" spans="1:6" ht="27" x14ac:dyDescent="0.25">
      <c r="A5958" s="62">
        <v>102488</v>
      </c>
      <c r="B5958" s="63" t="s">
        <v>17971</v>
      </c>
      <c r="C5958" s="62" t="s">
        <v>238</v>
      </c>
      <c r="D5958" s="62" t="s">
        <v>12010</v>
      </c>
      <c r="E5958" s="64">
        <v>3.57</v>
      </c>
      <c r="F5958" s="62" t="s">
        <v>12011</v>
      </c>
    </row>
    <row r="5959" spans="1:6" ht="27" x14ac:dyDescent="0.25">
      <c r="A5959" s="62">
        <v>102489</v>
      </c>
      <c r="B5959" s="63" t="s">
        <v>17972</v>
      </c>
      <c r="C5959" s="62" t="s">
        <v>238</v>
      </c>
      <c r="D5959" s="62" t="s">
        <v>12010</v>
      </c>
      <c r="E5959" s="64">
        <v>29.12</v>
      </c>
      <c r="F5959" s="62" t="s">
        <v>12011</v>
      </c>
    </row>
    <row r="5960" spans="1:6" ht="27" x14ac:dyDescent="0.25">
      <c r="A5960" s="62">
        <v>102491</v>
      </c>
      <c r="B5960" s="63" t="s">
        <v>17973</v>
      </c>
      <c r="C5960" s="62" t="s">
        <v>238</v>
      </c>
      <c r="D5960" s="62" t="s">
        <v>12010</v>
      </c>
      <c r="E5960" s="64">
        <v>20.68</v>
      </c>
      <c r="F5960" s="62" t="s">
        <v>12011</v>
      </c>
    </row>
    <row r="5961" spans="1:6" ht="27" x14ac:dyDescent="0.25">
      <c r="A5961" s="62">
        <v>102492</v>
      </c>
      <c r="B5961" s="63" t="s">
        <v>17974</v>
      </c>
      <c r="C5961" s="62" t="s">
        <v>238</v>
      </c>
      <c r="D5961" s="62" t="s">
        <v>12010</v>
      </c>
      <c r="E5961" s="64">
        <v>24.38</v>
      </c>
      <c r="F5961" s="62" t="s">
        <v>12011</v>
      </c>
    </row>
    <row r="5962" spans="1:6" ht="27" x14ac:dyDescent="0.25">
      <c r="A5962" s="62">
        <v>102494</v>
      </c>
      <c r="B5962" s="63" t="s">
        <v>17975</v>
      </c>
      <c r="C5962" s="62" t="s">
        <v>238</v>
      </c>
      <c r="D5962" s="62" t="s">
        <v>12010</v>
      </c>
      <c r="E5962" s="64">
        <v>61.79</v>
      </c>
      <c r="F5962" s="62" t="s">
        <v>12011</v>
      </c>
    </row>
    <row r="5963" spans="1:6" ht="27" x14ac:dyDescent="0.25">
      <c r="A5963" s="62">
        <v>102496</v>
      </c>
      <c r="B5963" s="63" t="s">
        <v>17976</v>
      </c>
      <c r="C5963" s="62" t="s">
        <v>74</v>
      </c>
      <c r="D5963" s="62" t="s">
        <v>12010</v>
      </c>
      <c r="E5963" s="64">
        <v>13.33</v>
      </c>
      <c r="F5963" s="62" t="s">
        <v>12011</v>
      </c>
    </row>
    <row r="5964" spans="1:6" ht="27" x14ac:dyDescent="0.25">
      <c r="A5964" s="62">
        <v>102497</v>
      </c>
      <c r="B5964" s="63" t="s">
        <v>17977</v>
      </c>
      <c r="C5964" s="62" t="s">
        <v>74</v>
      </c>
      <c r="D5964" s="62" t="s">
        <v>12010</v>
      </c>
      <c r="E5964" s="64">
        <v>5</v>
      </c>
      <c r="F5964" s="62" t="s">
        <v>12011</v>
      </c>
    </row>
    <row r="5965" spans="1:6" ht="27" x14ac:dyDescent="0.25">
      <c r="A5965" s="62">
        <v>102498</v>
      </c>
      <c r="B5965" s="63" t="s">
        <v>17978</v>
      </c>
      <c r="C5965" s="62" t="s">
        <v>74</v>
      </c>
      <c r="D5965" s="62" t="s">
        <v>12010</v>
      </c>
      <c r="E5965" s="64">
        <v>1.65</v>
      </c>
      <c r="F5965" s="62" t="s">
        <v>12011</v>
      </c>
    </row>
    <row r="5966" spans="1:6" x14ac:dyDescent="0.25">
      <c r="A5966" s="62">
        <v>102499</v>
      </c>
      <c r="B5966" s="63" t="s">
        <v>17979</v>
      </c>
      <c r="C5966" s="62" t="s">
        <v>238</v>
      </c>
      <c r="D5966" s="62" t="s">
        <v>12010</v>
      </c>
      <c r="E5966" s="64">
        <v>3.35</v>
      </c>
      <c r="F5966" s="62" t="s">
        <v>12011</v>
      </c>
    </row>
    <row r="5967" spans="1:6" ht="27" x14ac:dyDescent="0.25">
      <c r="A5967" s="62">
        <v>102500</v>
      </c>
      <c r="B5967" s="63" t="s">
        <v>17980</v>
      </c>
      <c r="C5967" s="62" t="s">
        <v>74</v>
      </c>
      <c r="D5967" s="62" t="s">
        <v>12010</v>
      </c>
      <c r="E5967" s="64">
        <v>4.57</v>
      </c>
      <c r="F5967" s="62" t="s">
        <v>12011</v>
      </c>
    </row>
    <row r="5968" spans="1:6" ht="27" x14ac:dyDescent="0.25">
      <c r="A5968" s="62">
        <v>102501</v>
      </c>
      <c r="B5968" s="63" t="s">
        <v>17981</v>
      </c>
      <c r="C5968" s="62" t="s">
        <v>238</v>
      </c>
      <c r="D5968" s="62" t="s">
        <v>12010</v>
      </c>
      <c r="E5968" s="64">
        <v>25.61</v>
      </c>
      <c r="F5968" s="62" t="s">
        <v>12011</v>
      </c>
    </row>
    <row r="5969" spans="1:6" ht="27" x14ac:dyDescent="0.25">
      <c r="A5969" s="62">
        <v>102504</v>
      </c>
      <c r="B5969" s="63" t="s">
        <v>17982</v>
      </c>
      <c r="C5969" s="62" t="s">
        <v>74</v>
      </c>
      <c r="D5969" s="62" t="s">
        <v>12010</v>
      </c>
      <c r="E5969" s="64">
        <v>10.63</v>
      </c>
      <c r="F5969" s="62" t="s">
        <v>12011</v>
      </c>
    </row>
    <row r="5970" spans="1:6" ht="27" x14ac:dyDescent="0.25">
      <c r="A5970" s="62">
        <v>102505</v>
      </c>
      <c r="B5970" s="63" t="s">
        <v>17983</v>
      </c>
      <c r="C5970" s="62" t="s">
        <v>74</v>
      </c>
      <c r="D5970" s="62" t="s">
        <v>12010</v>
      </c>
      <c r="E5970" s="64">
        <v>11.12</v>
      </c>
      <c r="F5970" s="62" t="s">
        <v>12011</v>
      </c>
    </row>
    <row r="5971" spans="1:6" ht="27" x14ac:dyDescent="0.25">
      <c r="A5971" s="62">
        <v>102506</v>
      </c>
      <c r="B5971" s="63" t="s">
        <v>17984</v>
      </c>
      <c r="C5971" s="62" t="s">
        <v>74</v>
      </c>
      <c r="D5971" s="62" t="s">
        <v>12010</v>
      </c>
      <c r="E5971" s="64">
        <v>11.61</v>
      </c>
      <c r="F5971" s="62" t="s">
        <v>12011</v>
      </c>
    </row>
    <row r="5972" spans="1:6" ht="27" x14ac:dyDescent="0.25">
      <c r="A5972" s="62">
        <v>102507</v>
      </c>
      <c r="B5972" s="63" t="s">
        <v>17985</v>
      </c>
      <c r="C5972" s="62" t="s">
        <v>74</v>
      </c>
      <c r="D5972" s="62" t="s">
        <v>12010</v>
      </c>
      <c r="E5972" s="64">
        <v>6.5</v>
      </c>
      <c r="F5972" s="62" t="s">
        <v>12011</v>
      </c>
    </row>
    <row r="5973" spans="1:6" ht="27" x14ac:dyDescent="0.25">
      <c r="A5973" s="62">
        <v>102508</v>
      </c>
      <c r="B5973" s="63" t="s">
        <v>17986</v>
      </c>
      <c r="C5973" s="62" t="s">
        <v>238</v>
      </c>
      <c r="D5973" s="62" t="s">
        <v>12010</v>
      </c>
      <c r="E5973" s="64">
        <v>45.33</v>
      </c>
      <c r="F5973" s="62" t="s">
        <v>12011</v>
      </c>
    </row>
    <row r="5974" spans="1:6" ht="40.5" x14ac:dyDescent="0.25">
      <c r="A5974" s="62">
        <v>102509</v>
      </c>
      <c r="B5974" s="63" t="s">
        <v>17987</v>
      </c>
      <c r="C5974" s="62" t="s">
        <v>238</v>
      </c>
      <c r="D5974" s="62" t="s">
        <v>12010</v>
      </c>
      <c r="E5974" s="64">
        <v>28.8</v>
      </c>
      <c r="F5974" s="62" t="s">
        <v>12011</v>
      </c>
    </row>
    <row r="5975" spans="1:6" ht="54" x14ac:dyDescent="0.25">
      <c r="A5975" s="62">
        <v>102512</v>
      </c>
      <c r="B5975" s="63" t="s">
        <v>17988</v>
      </c>
      <c r="C5975" s="62" t="s">
        <v>74</v>
      </c>
      <c r="D5975" s="62" t="s">
        <v>12010</v>
      </c>
      <c r="E5975" s="64">
        <v>4.88</v>
      </c>
      <c r="F5975" s="62" t="s">
        <v>12011</v>
      </c>
    </row>
    <row r="5976" spans="1:6" ht="27" x14ac:dyDescent="0.25">
      <c r="A5976" s="62">
        <v>102513</v>
      </c>
      <c r="B5976" s="63" t="s">
        <v>17989</v>
      </c>
      <c r="C5976" s="62" t="s">
        <v>238</v>
      </c>
      <c r="D5976" s="62" t="s">
        <v>12010</v>
      </c>
      <c r="E5976" s="64">
        <v>49.47</v>
      </c>
      <c r="F5976" s="62" t="s">
        <v>12011</v>
      </c>
    </row>
    <row r="5977" spans="1:6" ht="27" x14ac:dyDescent="0.25">
      <c r="A5977" s="62">
        <v>102520</v>
      </c>
      <c r="B5977" s="63" t="s">
        <v>17990</v>
      </c>
      <c r="C5977" s="62" t="s">
        <v>238</v>
      </c>
      <c r="D5977" s="62" t="s">
        <v>12010</v>
      </c>
      <c r="E5977" s="64">
        <v>86.09</v>
      </c>
      <c r="F5977" s="62" t="s">
        <v>12011</v>
      </c>
    </row>
    <row r="5978" spans="1:6" ht="40.5" x14ac:dyDescent="0.25">
      <c r="A5978" s="62">
        <v>101749</v>
      </c>
      <c r="B5978" s="63" t="s">
        <v>17991</v>
      </c>
      <c r="C5978" s="62" t="s">
        <v>238</v>
      </c>
      <c r="D5978" s="62" t="s">
        <v>12010</v>
      </c>
      <c r="E5978" s="64">
        <v>44.56</v>
      </c>
      <c r="F5978" s="62" t="s">
        <v>12011</v>
      </c>
    </row>
    <row r="5979" spans="1:6" ht="40.5" x14ac:dyDescent="0.25">
      <c r="A5979" s="62">
        <v>101750</v>
      </c>
      <c r="B5979" s="63" t="s">
        <v>17992</v>
      </c>
      <c r="C5979" s="62" t="s">
        <v>238</v>
      </c>
      <c r="D5979" s="62" t="s">
        <v>12010</v>
      </c>
      <c r="E5979" s="64">
        <v>42.11</v>
      </c>
      <c r="F5979" s="62" t="s">
        <v>12011</v>
      </c>
    </row>
    <row r="5980" spans="1:6" ht="27" x14ac:dyDescent="0.25">
      <c r="A5980" s="62">
        <v>101729</v>
      </c>
      <c r="B5980" s="63" t="s">
        <v>17993</v>
      </c>
      <c r="C5980" s="62" t="s">
        <v>238</v>
      </c>
      <c r="D5980" s="62" t="s">
        <v>12010</v>
      </c>
      <c r="E5980" s="64">
        <v>212.52</v>
      </c>
      <c r="F5980" s="62" t="s">
        <v>12011</v>
      </c>
    </row>
    <row r="5981" spans="1:6" x14ac:dyDescent="0.25">
      <c r="A5981" s="62">
        <v>101746</v>
      </c>
      <c r="B5981" s="63" t="s">
        <v>17994</v>
      </c>
      <c r="C5981" s="62" t="s">
        <v>238</v>
      </c>
      <c r="D5981" s="62" t="s">
        <v>12010</v>
      </c>
      <c r="E5981" s="64">
        <v>326.91000000000003</v>
      </c>
      <c r="F5981" s="62" t="s">
        <v>12011</v>
      </c>
    </row>
    <row r="5982" spans="1:6" ht="27" x14ac:dyDescent="0.25">
      <c r="A5982" s="62">
        <v>101751</v>
      </c>
      <c r="B5982" s="63" t="s">
        <v>17995</v>
      </c>
      <c r="C5982" s="62" t="s">
        <v>238</v>
      </c>
      <c r="D5982" s="62" t="s">
        <v>12010</v>
      </c>
      <c r="E5982" s="64">
        <v>219.04</v>
      </c>
      <c r="F5982" s="62" t="s">
        <v>12011</v>
      </c>
    </row>
    <row r="5983" spans="1:6" ht="40.5" x14ac:dyDescent="0.25">
      <c r="A5983" s="62">
        <v>87246</v>
      </c>
      <c r="B5983" s="63" t="s">
        <v>17996</v>
      </c>
      <c r="C5983" s="62" t="s">
        <v>238</v>
      </c>
      <c r="D5983" s="62" t="s">
        <v>12010</v>
      </c>
      <c r="E5983" s="64">
        <v>64.88</v>
      </c>
      <c r="F5983" s="62" t="s">
        <v>12011</v>
      </c>
    </row>
    <row r="5984" spans="1:6" ht="40.5" x14ac:dyDescent="0.25">
      <c r="A5984" s="62">
        <v>87247</v>
      </c>
      <c r="B5984" s="63" t="s">
        <v>17997</v>
      </c>
      <c r="C5984" s="62" t="s">
        <v>238</v>
      </c>
      <c r="D5984" s="62" t="s">
        <v>12010</v>
      </c>
      <c r="E5984" s="64">
        <v>57.16</v>
      </c>
      <c r="F5984" s="62" t="s">
        <v>12011</v>
      </c>
    </row>
    <row r="5985" spans="1:6" ht="40.5" x14ac:dyDescent="0.25">
      <c r="A5985" s="62">
        <v>87248</v>
      </c>
      <c r="B5985" s="63" t="s">
        <v>17998</v>
      </c>
      <c r="C5985" s="62" t="s">
        <v>238</v>
      </c>
      <c r="D5985" s="62" t="s">
        <v>12010</v>
      </c>
      <c r="E5985" s="64">
        <v>50.9</v>
      </c>
      <c r="F5985" s="62" t="s">
        <v>12011</v>
      </c>
    </row>
    <row r="5986" spans="1:6" ht="40.5" x14ac:dyDescent="0.25">
      <c r="A5986" s="62">
        <v>87249</v>
      </c>
      <c r="B5986" s="63" t="s">
        <v>17999</v>
      </c>
      <c r="C5986" s="62" t="s">
        <v>238</v>
      </c>
      <c r="D5986" s="62" t="s">
        <v>12010</v>
      </c>
      <c r="E5986" s="64">
        <v>72.23</v>
      </c>
      <c r="F5986" s="62" t="s">
        <v>12011</v>
      </c>
    </row>
    <row r="5987" spans="1:6" ht="40.5" x14ac:dyDescent="0.25">
      <c r="A5987" s="62">
        <v>87250</v>
      </c>
      <c r="B5987" s="63" t="s">
        <v>18000</v>
      </c>
      <c r="C5987" s="62" t="s">
        <v>238</v>
      </c>
      <c r="D5987" s="62" t="s">
        <v>12010</v>
      </c>
      <c r="E5987" s="64">
        <v>60</v>
      </c>
      <c r="F5987" s="62" t="s">
        <v>12011</v>
      </c>
    </row>
    <row r="5988" spans="1:6" ht="40.5" x14ac:dyDescent="0.25">
      <c r="A5988" s="62">
        <v>87251</v>
      </c>
      <c r="B5988" s="63" t="s">
        <v>18001</v>
      </c>
      <c r="C5988" s="62" t="s">
        <v>238</v>
      </c>
      <c r="D5988" s="62" t="s">
        <v>12010</v>
      </c>
      <c r="E5988" s="64">
        <v>52.1</v>
      </c>
      <c r="F5988" s="62" t="s">
        <v>12011</v>
      </c>
    </row>
    <row r="5989" spans="1:6" ht="40.5" x14ac:dyDescent="0.25">
      <c r="A5989" s="62">
        <v>87255</v>
      </c>
      <c r="B5989" s="63" t="s">
        <v>18002</v>
      </c>
      <c r="C5989" s="62" t="s">
        <v>238</v>
      </c>
      <c r="D5989" s="62" t="s">
        <v>12010</v>
      </c>
      <c r="E5989" s="64">
        <v>118.39</v>
      </c>
      <c r="F5989" s="62" t="s">
        <v>12011</v>
      </c>
    </row>
    <row r="5990" spans="1:6" ht="40.5" x14ac:dyDescent="0.25">
      <c r="A5990" s="62">
        <v>87256</v>
      </c>
      <c r="B5990" s="63" t="s">
        <v>18003</v>
      </c>
      <c r="C5990" s="62" t="s">
        <v>238</v>
      </c>
      <c r="D5990" s="62" t="s">
        <v>12010</v>
      </c>
      <c r="E5990" s="64">
        <v>103.58</v>
      </c>
      <c r="F5990" s="62" t="s">
        <v>12011</v>
      </c>
    </row>
    <row r="5991" spans="1:6" ht="40.5" x14ac:dyDescent="0.25">
      <c r="A5991" s="62">
        <v>87257</v>
      </c>
      <c r="B5991" s="63" t="s">
        <v>18004</v>
      </c>
      <c r="C5991" s="62" t="s">
        <v>238</v>
      </c>
      <c r="D5991" s="62" t="s">
        <v>12010</v>
      </c>
      <c r="E5991" s="64">
        <v>94.27</v>
      </c>
      <c r="F5991" s="62" t="s">
        <v>12011</v>
      </c>
    </row>
    <row r="5992" spans="1:6" ht="40.5" x14ac:dyDescent="0.25">
      <c r="A5992" s="62">
        <v>87258</v>
      </c>
      <c r="B5992" s="63" t="s">
        <v>18005</v>
      </c>
      <c r="C5992" s="62" t="s">
        <v>238</v>
      </c>
      <c r="D5992" s="62" t="s">
        <v>12010</v>
      </c>
      <c r="E5992" s="64">
        <v>155.79</v>
      </c>
      <c r="F5992" s="62" t="s">
        <v>12011</v>
      </c>
    </row>
    <row r="5993" spans="1:6" ht="40.5" x14ac:dyDescent="0.25">
      <c r="A5993" s="62">
        <v>87259</v>
      </c>
      <c r="B5993" s="63" t="s">
        <v>18006</v>
      </c>
      <c r="C5993" s="62" t="s">
        <v>238</v>
      </c>
      <c r="D5993" s="62" t="s">
        <v>12010</v>
      </c>
      <c r="E5993" s="64">
        <v>141.75</v>
      </c>
      <c r="F5993" s="62" t="s">
        <v>12011</v>
      </c>
    </row>
    <row r="5994" spans="1:6" ht="40.5" x14ac:dyDescent="0.25">
      <c r="A5994" s="62">
        <v>87260</v>
      </c>
      <c r="B5994" s="63" t="s">
        <v>18007</v>
      </c>
      <c r="C5994" s="62" t="s">
        <v>238</v>
      </c>
      <c r="D5994" s="62" t="s">
        <v>12010</v>
      </c>
      <c r="E5994" s="64">
        <v>133.5</v>
      </c>
      <c r="F5994" s="62" t="s">
        <v>12011</v>
      </c>
    </row>
    <row r="5995" spans="1:6" ht="40.5" x14ac:dyDescent="0.25">
      <c r="A5995" s="62">
        <v>87261</v>
      </c>
      <c r="B5995" s="63" t="s">
        <v>18008</v>
      </c>
      <c r="C5995" s="62" t="s">
        <v>238</v>
      </c>
      <c r="D5995" s="62" t="s">
        <v>12010</v>
      </c>
      <c r="E5995" s="64">
        <v>180.05</v>
      </c>
      <c r="F5995" s="62" t="s">
        <v>12011</v>
      </c>
    </row>
    <row r="5996" spans="1:6" ht="40.5" x14ac:dyDescent="0.25">
      <c r="A5996" s="62">
        <v>87262</v>
      </c>
      <c r="B5996" s="63" t="s">
        <v>18009</v>
      </c>
      <c r="C5996" s="62" t="s">
        <v>238</v>
      </c>
      <c r="D5996" s="62" t="s">
        <v>12010</v>
      </c>
      <c r="E5996" s="64">
        <v>163.61000000000001</v>
      </c>
      <c r="F5996" s="62" t="s">
        <v>12011</v>
      </c>
    </row>
    <row r="5997" spans="1:6" ht="40.5" x14ac:dyDescent="0.25">
      <c r="A5997" s="62">
        <v>87263</v>
      </c>
      <c r="B5997" s="63" t="s">
        <v>18010</v>
      </c>
      <c r="C5997" s="62" t="s">
        <v>238</v>
      </c>
      <c r="D5997" s="62" t="s">
        <v>12010</v>
      </c>
      <c r="E5997" s="64">
        <v>153.9</v>
      </c>
      <c r="F5997" s="62" t="s">
        <v>12011</v>
      </c>
    </row>
    <row r="5998" spans="1:6" ht="54" x14ac:dyDescent="0.25">
      <c r="A5998" s="62">
        <v>89046</v>
      </c>
      <c r="B5998" s="63" t="s">
        <v>18011</v>
      </c>
      <c r="C5998" s="62" t="s">
        <v>238</v>
      </c>
      <c r="D5998" s="62" t="s">
        <v>12010</v>
      </c>
      <c r="E5998" s="64">
        <v>56.82</v>
      </c>
      <c r="F5998" s="62" t="s">
        <v>12011</v>
      </c>
    </row>
    <row r="5999" spans="1:6" ht="54" x14ac:dyDescent="0.25">
      <c r="A5999" s="62">
        <v>89171</v>
      </c>
      <c r="B5999" s="63" t="s">
        <v>18012</v>
      </c>
      <c r="C5999" s="62" t="s">
        <v>238</v>
      </c>
      <c r="D5999" s="62" t="s">
        <v>12010</v>
      </c>
      <c r="E5999" s="64">
        <v>53.76</v>
      </c>
      <c r="F5999" s="62" t="s">
        <v>12011</v>
      </c>
    </row>
    <row r="6000" spans="1:6" ht="40.5" x14ac:dyDescent="0.25">
      <c r="A6000" s="62">
        <v>93389</v>
      </c>
      <c r="B6000" s="63" t="s">
        <v>18013</v>
      </c>
      <c r="C6000" s="62" t="s">
        <v>238</v>
      </c>
      <c r="D6000" s="62" t="s">
        <v>12010</v>
      </c>
      <c r="E6000" s="64">
        <v>58.49</v>
      </c>
      <c r="F6000" s="62" t="s">
        <v>12011</v>
      </c>
    </row>
    <row r="6001" spans="1:6" ht="40.5" x14ac:dyDescent="0.25">
      <c r="A6001" s="62">
        <v>93390</v>
      </c>
      <c r="B6001" s="63" t="s">
        <v>18014</v>
      </c>
      <c r="C6001" s="62" t="s">
        <v>238</v>
      </c>
      <c r="D6001" s="62" t="s">
        <v>12010</v>
      </c>
      <c r="E6001" s="64">
        <v>50.88</v>
      </c>
      <c r="F6001" s="62" t="s">
        <v>12011</v>
      </c>
    </row>
    <row r="6002" spans="1:6" ht="40.5" x14ac:dyDescent="0.25">
      <c r="A6002" s="62">
        <v>93391</v>
      </c>
      <c r="B6002" s="63" t="s">
        <v>18015</v>
      </c>
      <c r="C6002" s="62" t="s">
        <v>238</v>
      </c>
      <c r="D6002" s="62" t="s">
        <v>12010</v>
      </c>
      <c r="E6002" s="64">
        <v>44.62</v>
      </c>
      <c r="F6002" s="62" t="s">
        <v>12011</v>
      </c>
    </row>
    <row r="6003" spans="1:6" x14ac:dyDescent="0.25">
      <c r="A6003" s="62">
        <v>98671</v>
      </c>
      <c r="B6003" s="63" t="s">
        <v>18016</v>
      </c>
      <c r="C6003" s="62" t="s">
        <v>238</v>
      </c>
      <c r="D6003" s="62" t="s">
        <v>12010</v>
      </c>
      <c r="E6003" s="64">
        <v>401.91</v>
      </c>
      <c r="F6003" s="62" t="s">
        <v>12011</v>
      </c>
    </row>
    <row r="6004" spans="1:6" x14ac:dyDescent="0.25">
      <c r="A6004" s="62">
        <v>98672</v>
      </c>
      <c r="B6004" s="63" t="s">
        <v>18017</v>
      </c>
      <c r="C6004" s="62" t="s">
        <v>238</v>
      </c>
      <c r="D6004" s="62" t="s">
        <v>12010</v>
      </c>
      <c r="E6004" s="64">
        <v>604.22</v>
      </c>
      <c r="F6004" s="62" t="s">
        <v>12011</v>
      </c>
    </row>
    <row r="6005" spans="1:6" ht="27" x14ac:dyDescent="0.25">
      <c r="A6005" s="62">
        <v>98678</v>
      </c>
      <c r="B6005" s="63" t="s">
        <v>18018</v>
      </c>
      <c r="C6005" s="62" t="s">
        <v>238</v>
      </c>
      <c r="D6005" s="62" t="s">
        <v>12010</v>
      </c>
      <c r="E6005" s="64">
        <v>461.36</v>
      </c>
      <c r="F6005" s="62" t="s">
        <v>12011</v>
      </c>
    </row>
    <row r="6006" spans="1:6" ht="40.5" x14ac:dyDescent="0.25">
      <c r="A6006" s="62">
        <v>98679</v>
      </c>
      <c r="B6006" s="63" t="s">
        <v>18019</v>
      </c>
      <c r="C6006" s="62" t="s">
        <v>238</v>
      </c>
      <c r="D6006" s="62" t="s">
        <v>12010</v>
      </c>
      <c r="E6006" s="64">
        <v>31.15</v>
      </c>
      <c r="F6006" s="62" t="s">
        <v>12011</v>
      </c>
    </row>
    <row r="6007" spans="1:6" ht="40.5" x14ac:dyDescent="0.25">
      <c r="A6007" s="62">
        <v>98680</v>
      </c>
      <c r="B6007" s="63" t="s">
        <v>18020</v>
      </c>
      <c r="C6007" s="62" t="s">
        <v>238</v>
      </c>
      <c r="D6007" s="62" t="s">
        <v>12010</v>
      </c>
      <c r="E6007" s="64">
        <v>38.53</v>
      </c>
      <c r="F6007" s="62" t="s">
        <v>12011</v>
      </c>
    </row>
    <row r="6008" spans="1:6" ht="40.5" x14ac:dyDescent="0.25">
      <c r="A6008" s="62">
        <v>98681</v>
      </c>
      <c r="B6008" s="63" t="s">
        <v>18021</v>
      </c>
      <c r="C6008" s="62" t="s">
        <v>238</v>
      </c>
      <c r="D6008" s="62" t="s">
        <v>12010</v>
      </c>
      <c r="E6008" s="64">
        <v>28.71</v>
      </c>
      <c r="F6008" s="62" t="s">
        <v>12011</v>
      </c>
    </row>
    <row r="6009" spans="1:6" ht="40.5" x14ac:dyDescent="0.25">
      <c r="A6009" s="62">
        <v>98682</v>
      </c>
      <c r="B6009" s="63" t="s">
        <v>18022</v>
      </c>
      <c r="C6009" s="62" t="s">
        <v>238</v>
      </c>
      <c r="D6009" s="62" t="s">
        <v>12010</v>
      </c>
      <c r="E6009" s="64">
        <v>36.08</v>
      </c>
      <c r="F6009" s="62" t="s">
        <v>12011</v>
      </c>
    </row>
    <row r="6010" spans="1:6" x14ac:dyDescent="0.25">
      <c r="A6010" s="62">
        <v>98685</v>
      </c>
      <c r="B6010" s="63" t="s">
        <v>18023</v>
      </c>
      <c r="C6010" s="62" t="s">
        <v>74</v>
      </c>
      <c r="D6010" s="62" t="s">
        <v>12010</v>
      </c>
      <c r="E6010" s="64">
        <v>73.56</v>
      </c>
      <c r="F6010" s="62" t="s">
        <v>12011</v>
      </c>
    </row>
    <row r="6011" spans="1:6" x14ac:dyDescent="0.25">
      <c r="A6011" s="62">
        <v>98686</v>
      </c>
      <c r="B6011" s="63" t="s">
        <v>18024</v>
      </c>
      <c r="C6011" s="62" t="s">
        <v>74</v>
      </c>
      <c r="D6011" s="62" t="s">
        <v>12010</v>
      </c>
      <c r="E6011" s="64">
        <v>41.34</v>
      </c>
      <c r="F6011" s="62" t="s">
        <v>12011</v>
      </c>
    </row>
    <row r="6012" spans="1:6" x14ac:dyDescent="0.25">
      <c r="A6012" s="62">
        <v>98688</v>
      </c>
      <c r="B6012" s="63" t="s">
        <v>18025</v>
      </c>
      <c r="C6012" s="62" t="s">
        <v>74</v>
      </c>
      <c r="D6012" s="62" t="s">
        <v>12010</v>
      </c>
      <c r="E6012" s="64">
        <v>63.54</v>
      </c>
      <c r="F6012" s="62" t="s">
        <v>12011</v>
      </c>
    </row>
    <row r="6013" spans="1:6" ht="27" x14ac:dyDescent="0.25">
      <c r="A6013" s="62">
        <v>98689</v>
      </c>
      <c r="B6013" s="63" t="s">
        <v>18026</v>
      </c>
      <c r="C6013" s="62" t="s">
        <v>74</v>
      </c>
      <c r="D6013" s="62" t="s">
        <v>12010</v>
      </c>
      <c r="E6013" s="64">
        <v>105.18</v>
      </c>
      <c r="F6013" s="62" t="s">
        <v>12011</v>
      </c>
    </row>
    <row r="6014" spans="1:6" ht="40.5" x14ac:dyDescent="0.25">
      <c r="A6014" s="62">
        <v>101090</v>
      </c>
      <c r="B6014" s="63" t="s">
        <v>18027</v>
      </c>
      <c r="C6014" s="62" t="s">
        <v>238</v>
      </c>
      <c r="D6014" s="62" t="s">
        <v>12010</v>
      </c>
      <c r="E6014" s="64">
        <v>182.74</v>
      </c>
      <c r="F6014" s="62" t="s">
        <v>12011</v>
      </c>
    </row>
    <row r="6015" spans="1:6" ht="27" x14ac:dyDescent="0.25">
      <c r="A6015" s="62">
        <v>101091</v>
      </c>
      <c r="B6015" s="63" t="s">
        <v>18028</v>
      </c>
      <c r="C6015" s="62" t="s">
        <v>238</v>
      </c>
      <c r="D6015" s="62" t="s">
        <v>12010</v>
      </c>
      <c r="E6015" s="64">
        <v>132.02000000000001</v>
      </c>
      <c r="F6015" s="62" t="s">
        <v>12011</v>
      </c>
    </row>
    <row r="6016" spans="1:6" ht="40.5" x14ac:dyDescent="0.25">
      <c r="A6016" s="62">
        <v>101725</v>
      </c>
      <c r="B6016" s="63" t="s">
        <v>18029</v>
      </c>
      <c r="C6016" s="62" t="s">
        <v>238</v>
      </c>
      <c r="D6016" s="62" t="s">
        <v>12010</v>
      </c>
      <c r="E6016" s="64">
        <v>265.61</v>
      </c>
      <c r="F6016" s="62" t="s">
        <v>12011</v>
      </c>
    </row>
    <row r="6017" spans="1:6" ht="40.5" x14ac:dyDescent="0.25">
      <c r="A6017" s="62">
        <v>101726</v>
      </c>
      <c r="B6017" s="63" t="s">
        <v>18030</v>
      </c>
      <c r="C6017" s="62" t="s">
        <v>238</v>
      </c>
      <c r="D6017" s="62" t="s">
        <v>12010</v>
      </c>
      <c r="E6017" s="64">
        <v>173.45</v>
      </c>
      <c r="F6017" s="62" t="s">
        <v>12011</v>
      </c>
    </row>
    <row r="6018" spans="1:6" ht="27" x14ac:dyDescent="0.25">
      <c r="A6018" s="62">
        <v>101731</v>
      </c>
      <c r="B6018" s="63" t="s">
        <v>18031</v>
      </c>
      <c r="C6018" s="62" t="s">
        <v>238</v>
      </c>
      <c r="D6018" s="62" t="s">
        <v>12010</v>
      </c>
      <c r="E6018" s="64">
        <v>276.36</v>
      </c>
      <c r="F6018" s="62" t="s">
        <v>12011</v>
      </c>
    </row>
    <row r="6019" spans="1:6" ht="27" x14ac:dyDescent="0.25">
      <c r="A6019" s="62">
        <v>101732</v>
      </c>
      <c r="B6019" s="63" t="s">
        <v>18032</v>
      </c>
      <c r="C6019" s="62" t="s">
        <v>238</v>
      </c>
      <c r="D6019" s="62" t="s">
        <v>12010</v>
      </c>
      <c r="E6019" s="64">
        <v>86.02</v>
      </c>
      <c r="F6019" s="62" t="s">
        <v>12011</v>
      </c>
    </row>
    <row r="6020" spans="1:6" ht="27" x14ac:dyDescent="0.25">
      <c r="A6020" s="62">
        <v>101094</v>
      </c>
      <c r="B6020" s="63" t="s">
        <v>18033</v>
      </c>
      <c r="C6020" s="62" t="s">
        <v>74</v>
      </c>
      <c r="D6020" s="62" t="s">
        <v>12010</v>
      </c>
      <c r="E6020" s="64">
        <v>149.78</v>
      </c>
      <c r="F6020" s="62" t="s">
        <v>12011</v>
      </c>
    </row>
    <row r="6021" spans="1:6" ht="27" x14ac:dyDescent="0.25">
      <c r="A6021" s="62">
        <v>101727</v>
      </c>
      <c r="B6021" s="63" t="s">
        <v>18034</v>
      </c>
      <c r="C6021" s="62" t="s">
        <v>238</v>
      </c>
      <c r="D6021" s="62" t="s">
        <v>12010</v>
      </c>
      <c r="E6021" s="64">
        <v>174.89</v>
      </c>
      <c r="F6021" s="62" t="s">
        <v>12011</v>
      </c>
    </row>
    <row r="6022" spans="1:6" ht="27" x14ac:dyDescent="0.25">
      <c r="A6022" s="62">
        <v>101733</v>
      </c>
      <c r="B6022" s="63" t="s">
        <v>18035</v>
      </c>
      <c r="C6022" s="62" t="s">
        <v>238</v>
      </c>
      <c r="D6022" s="62" t="s">
        <v>12010</v>
      </c>
      <c r="E6022" s="64">
        <v>240.71</v>
      </c>
      <c r="F6022" s="62" t="s">
        <v>12011</v>
      </c>
    </row>
    <row r="6023" spans="1:6" ht="27" x14ac:dyDescent="0.25">
      <c r="A6023" s="62">
        <v>101734</v>
      </c>
      <c r="B6023" s="63" t="s">
        <v>18036</v>
      </c>
      <c r="C6023" s="62" t="s">
        <v>238</v>
      </c>
      <c r="D6023" s="62" t="s">
        <v>12010</v>
      </c>
      <c r="E6023" s="64">
        <v>363.05</v>
      </c>
      <c r="F6023" s="62" t="s">
        <v>12011</v>
      </c>
    </row>
    <row r="6024" spans="1:6" ht="27" x14ac:dyDescent="0.25">
      <c r="A6024" s="62">
        <v>101735</v>
      </c>
      <c r="B6024" s="63" t="s">
        <v>18037</v>
      </c>
      <c r="C6024" s="62" t="s">
        <v>238</v>
      </c>
      <c r="D6024" s="62" t="s">
        <v>12010</v>
      </c>
      <c r="E6024" s="64">
        <v>371.93</v>
      </c>
      <c r="F6024" s="62" t="s">
        <v>12011</v>
      </c>
    </row>
    <row r="6025" spans="1:6" ht="27" x14ac:dyDescent="0.25">
      <c r="A6025" s="62">
        <v>101736</v>
      </c>
      <c r="B6025" s="63" t="s">
        <v>18038</v>
      </c>
      <c r="C6025" s="62" t="s">
        <v>238</v>
      </c>
      <c r="D6025" s="62" t="s">
        <v>12010</v>
      </c>
      <c r="E6025" s="64">
        <v>97.38</v>
      </c>
      <c r="F6025" s="62" t="s">
        <v>12011</v>
      </c>
    </row>
    <row r="6026" spans="1:6" ht="27" x14ac:dyDescent="0.25">
      <c r="A6026" s="62">
        <v>101737</v>
      </c>
      <c r="B6026" s="63" t="s">
        <v>18039</v>
      </c>
      <c r="C6026" s="62" t="s">
        <v>238</v>
      </c>
      <c r="D6026" s="62" t="s">
        <v>12010</v>
      </c>
      <c r="E6026" s="64">
        <v>114.93</v>
      </c>
      <c r="F6026" s="62" t="s">
        <v>12011</v>
      </c>
    </row>
    <row r="6027" spans="1:6" x14ac:dyDescent="0.25">
      <c r="A6027" s="62">
        <v>101748</v>
      </c>
      <c r="B6027" s="63" t="s">
        <v>18040</v>
      </c>
      <c r="C6027" s="62" t="s">
        <v>238</v>
      </c>
      <c r="D6027" s="62" t="s">
        <v>12010</v>
      </c>
      <c r="E6027" s="64">
        <v>3.59</v>
      </c>
      <c r="F6027" s="62" t="s">
        <v>12011</v>
      </c>
    </row>
    <row r="6028" spans="1:6" ht="27" x14ac:dyDescent="0.25">
      <c r="A6028" s="62">
        <v>101092</v>
      </c>
      <c r="B6028" s="63" t="s">
        <v>18041</v>
      </c>
      <c r="C6028" s="62" t="s">
        <v>238</v>
      </c>
      <c r="D6028" s="62" t="s">
        <v>12010</v>
      </c>
      <c r="E6028" s="64">
        <v>413.17</v>
      </c>
      <c r="F6028" s="62" t="s">
        <v>12011</v>
      </c>
    </row>
    <row r="6029" spans="1:6" ht="27" x14ac:dyDescent="0.25">
      <c r="A6029" s="62">
        <v>101093</v>
      </c>
      <c r="B6029" s="63" t="s">
        <v>18042</v>
      </c>
      <c r="C6029" s="62" t="s">
        <v>238</v>
      </c>
      <c r="D6029" s="62" t="s">
        <v>12010</v>
      </c>
      <c r="E6029" s="64">
        <v>615.48</v>
      </c>
      <c r="F6029" s="62" t="s">
        <v>12011</v>
      </c>
    </row>
    <row r="6030" spans="1:6" ht="27" x14ac:dyDescent="0.25">
      <c r="A6030" s="62">
        <v>98695</v>
      </c>
      <c r="B6030" s="63" t="s">
        <v>18043</v>
      </c>
      <c r="C6030" s="62" t="s">
        <v>74</v>
      </c>
      <c r="D6030" s="62" t="s">
        <v>12010</v>
      </c>
      <c r="E6030" s="64">
        <v>106.69</v>
      </c>
      <c r="F6030" s="62" t="s">
        <v>12011</v>
      </c>
    </row>
    <row r="6031" spans="1:6" x14ac:dyDescent="0.25">
      <c r="A6031" s="62">
        <v>98697</v>
      </c>
      <c r="B6031" s="63" t="s">
        <v>18044</v>
      </c>
      <c r="C6031" s="62" t="s">
        <v>74</v>
      </c>
      <c r="D6031" s="62" t="s">
        <v>12010</v>
      </c>
      <c r="E6031" s="64">
        <v>70.86</v>
      </c>
      <c r="F6031" s="62" t="s">
        <v>12011</v>
      </c>
    </row>
    <row r="6032" spans="1:6" x14ac:dyDescent="0.25">
      <c r="A6032" s="62">
        <v>101738</v>
      </c>
      <c r="B6032" s="63" t="s">
        <v>18045</v>
      </c>
      <c r="C6032" s="62" t="s">
        <v>74</v>
      </c>
      <c r="D6032" s="62" t="s">
        <v>12010</v>
      </c>
      <c r="E6032" s="64">
        <v>31.36</v>
      </c>
      <c r="F6032" s="62" t="s">
        <v>12011</v>
      </c>
    </row>
    <row r="6033" spans="1:6" ht="27" x14ac:dyDescent="0.25">
      <c r="A6033" s="62">
        <v>101739</v>
      </c>
      <c r="B6033" s="63" t="s">
        <v>18046</v>
      </c>
      <c r="C6033" s="62" t="s">
        <v>74</v>
      </c>
      <c r="D6033" s="62" t="s">
        <v>12010</v>
      </c>
      <c r="E6033" s="64">
        <v>34.25</v>
      </c>
      <c r="F6033" s="62" t="s">
        <v>12011</v>
      </c>
    </row>
    <row r="6034" spans="1:6" ht="27" x14ac:dyDescent="0.25">
      <c r="A6034" s="62">
        <v>88648</v>
      </c>
      <c r="B6034" s="63" t="s">
        <v>18047</v>
      </c>
      <c r="C6034" s="62" t="s">
        <v>74</v>
      </c>
      <c r="D6034" s="62" t="s">
        <v>12010</v>
      </c>
      <c r="E6034" s="64">
        <v>7.58</v>
      </c>
      <c r="F6034" s="62" t="s">
        <v>12011</v>
      </c>
    </row>
    <row r="6035" spans="1:6" ht="27" x14ac:dyDescent="0.25">
      <c r="A6035" s="62">
        <v>88649</v>
      </c>
      <c r="B6035" s="63" t="s">
        <v>18048</v>
      </c>
      <c r="C6035" s="62" t="s">
        <v>74</v>
      </c>
      <c r="D6035" s="62" t="s">
        <v>12010</v>
      </c>
      <c r="E6035" s="64">
        <v>8.6300000000000008</v>
      </c>
      <c r="F6035" s="62" t="s">
        <v>12011</v>
      </c>
    </row>
    <row r="6036" spans="1:6" ht="27" x14ac:dyDescent="0.25">
      <c r="A6036" s="62">
        <v>88650</v>
      </c>
      <c r="B6036" s="63" t="s">
        <v>18049</v>
      </c>
      <c r="C6036" s="62" t="s">
        <v>74</v>
      </c>
      <c r="D6036" s="62" t="s">
        <v>12010</v>
      </c>
      <c r="E6036" s="64">
        <v>17.010000000000002</v>
      </c>
      <c r="F6036" s="62" t="s">
        <v>12011</v>
      </c>
    </row>
    <row r="6037" spans="1:6" ht="27" x14ac:dyDescent="0.25">
      <c r="A6037" s="62">
        <v>96467</v>
      </c>
      <c r="B6037" s="63" t="s">
        <v>18050</v>
      </c>
      <c r="C6037" s="62" t="s">
        <v>74</v>
      </c>
      <c r="D6037" s="62" t="s">
        <v>12010</v>
      </c>
      <c r="E6037" s="64">
        <v>6.85</v>
      </c>
      <c r="F6037" s="62" t="s">
        <v>12011</v>
      </c>
    </row>
    <row r="6038" spans="1:6" x14ac:dyDescent="0.25">
      <c r="A6038" s="62">
        <v>101740</v>
      </c>
      <c r="B6038" s="63" t="s">
        <v>18051</v>
      </c>
      <c r="C6038" s="62" t="s">
        <v>74</v>
      </c>
      <c r="D6038" s="62" t="s">
        <v>12010</v>
      </c>
      <c r="E6038" s="64">
        <v>46.47</v>
      </c>
      <c r="F6038" s="62" t="s">
        <v>12011</v>
      </c>
    </row>
    <row r="6039" spans="1:6" x14ac:dyDescent="0.25">
      <c r="A6039" s="62">
        <v>101741</v>
      </c>
      <c r="B6039" s="63" t="s">
        <v>18052</v>
      </c>
      <c r="C6039" s="62" t="s">
        <v>74</v>
      </c>
      <c r="D6039" s="62" t="s">
        <v>12010</v>
      </c>
      <c r="E6039" s="64">
        <v>23.73</v>
      </c>
      <c r="F6039" s="62" t="s">
        <v>12011</v>
      </c>
    </row>
    <row r="6040" spans="1:6" ht="40.5" x14ac:dyDescent="0.25">
      <c r="A6040" s="62">
        <v>94990</v>
      </c>
      <c r="B6040" s="63" t="s">
        <v>18053</v>
      </c>
      <c r="C6040" s="62" t="s">
        <v>127</v>
      </c>
      <c r="D6040" s="62" t="s">
        <v>12010</v>
      </c>
      <c r="E6040" s="64">
        <v>680.28</v>
      </c>
      <c r="F6040" s="62" t="s">
        <v>12011</v>
      </c>
    </row>
    <row r="6041" spans="1:6" ht="40.5" x14ac:dyDescent="0.25">
      <c r="A6041" s="62">
        <v>94991</v>
      </c>
      <c r="B6041" s="63" t="s">
        <v>18054</v>
      </c>
      <c r="C6041" s="62" t="s">
        <v>127</v>
      </c>
      <c r="D6041" s="62" t="s">
        <v>12010</v>
      </c>
      <c r="E6041" s="64">
        <v>642.15</v>
      </c>
      <c r="F6041" s="62" t="s">
        <v>12011</v>
      </c>
    </row>
    <row r="6042" spans="1:6" ht="40.5" x14ac:dyDescent="0.25">
      <c r="A6042" s="62">
        <v>94992</v>
      </c>
      <c r="B6042" s="63" t="s">
        <v>18055</v>
      </c>
      <c r="C6042" s="62" t="s">
        <v>238</v>
      </c>
      <c r="D6042" s="62" t="s">
        <v>12010</v>
      </c>
      <c r="E6042" s="64">
        <v>87.96</v>
      </c>
      <c r="F6042" s="62" t="s">
        <v>12011</v>
      </c>
    </row>
    <row r="6043" spans="1:6" ht="40.5" x14ac:dyDescent="0.25">
      <c r="A6043" s="62">
        <v>94993</v>
      </c>
      <c r="B6043" s="63" t="s">
        <v>18056</v>
      </c>
      <c r="C6043" s="62" t="s">
        <v>238</v>
      </c>
      <c r="D6043" s="62" t="s">
        <v>12010</v>
      </c>
      <c r="E6043" s="64">
        <v>85.68</v>
      </c>
      <c r="F6043" s="62" t="s">
        <v>12011</v>
      </c>
    </row>
    <row r="6044" spans="1:6" ht="40.5" x14ac:dyDescent="0.25">
      <c r="A6044" s="62">
        <v>94994</v>
      </c>
      <c r="B6044" s="63" t="s">
        <v>18057</v>
      </c>
      <c r="C6044" s="62" t="s">
        <v>238</v>
      </c>
      <c r="D6044" s="62" t="s">
        <v>12010</v>
      </c>
      <c r="E6044" s="64">
        <v>103.63</v>
      </c>
      <c r="F6044" s="62" t="s">
        <v>12011</v>
      </c>
    </row>
    <row r="6045" spans="1:6" ht="40.5" x14ac:dyDescent="0.25">
      <c r="A6045" s="62">
        <v>94995</v>
      </c>
      <c r="B6045" s="63" t="s">
        <v>18058</v>
      </c>
      <c r="C6045" s="62" t="s">
        <v>238</v>
      </c>
      <c r="D6045" s="62" t="s">
        <v>12010</v>
      </c>
      <c r="E6045" s="64">
        <v>100.58</v>
      </c>
      <c r="F6045" s="62" t="s">
        <v>12011</v>
      </c>
    </row>
    <row r="6046" spans="1:6" ht="40.5" x14ac:dyDescent="0.25">
      <c r="A6046" s="62">
        <v>94996</v>
      </c>
      <c r="B6046" s="63" t="s">
        <v>18059</v>
      </c>
      <c r="C6046" s="62" t="s">
        <v>238</v>
      </c>
      <c r="D6046" s="62" t="s">
        <v>12010</v>
      </c>
      <c r="E6046" s="64">
        <v>117.39</v>
      </c>
      <c r="F6046" s="62" t="s">
        <v>12011</v>
      </c>
    </row>
    <row r="6047" spans="1:6" ht="40.5" x14ac:dyDescent="0.25">
      <c r="A6047" s="62">
        <v>94997</v>
      </c>
      <c r="B6047" s="63" t="s">
        <v>18060</v>
      </c>
      <c r="C6047" s="62" t="s">
        <v>238</v>
      </c>
      <c r="D6047" s="62" t="s">
        <v>12010</v>
      </c>
      <c r="E6047" s="64">
        <v>113.58</v>
      </c>
      <c r="F6047" s="62" t="s">
        <v>12011</v>
      </c>
    </row>
    <row r="6048" spans="1:6" ht="40.5" x14ac:dyDescent="0.25">
      <c r="A6048" s="62">
        <v>94998</v>
      </c>
      <c r="B6048" s="63" t="s">
        <v>18061</v>
      </c>
      <c r="C6048" s="62" t="s">
        <v>238</v>
      </c>
      <c r="D6048" s="62" t="s">
        <v>12010</v>
      </c>
      <c r="E6048" s="64">
        <v>132.32</v>
      </c>
      <c r="F6048" s="62" t="s">
        <v>12011</v>
      </c>
    </row>
    <row r="6049" spans="1:6" ht="40.5" x14ac:dyDescent="0.25">
      <c r="A6049" s="62">
        <v>94999</v>
      </c>
      <c r="B6049" s="63" t="s">
        <v>18062</v>
      </c>
      <c r="C6049" s="62" t="s">
        <v>238</v>
      </c>
      <c r="D6049" s="62" t="s">
        <v>12010</v>
      </c>
      <c r="E6049" s="64">
        <v>127.74</v>
      </c>
      <c r="F6049" s="62" t="s">
        <v>12011</v>
      </c>
    </row>
    <row r="6050" spans="1:6" ht="27" x14ac:dyDescent="0.25">
      <c r="A6050" s="62">
        <v>101747</v>
      </c>
      <c r="B6050" s="63" t="s">
        <v>18063</v>
      </c>
      <c r="C6050" s="62" t="s">
        <v>238</v>
      </c>
      <c r="D6050" s="62" t="s">
        <v>12010</v>
      </c>
      <c r="E6050" s="64">
        <v>72.56</v>
      </c>
      <c r="F6050" s="62" t="s">
        <v>12011</v>
      </c>
    </row>
    <row r="6051" spans="1:6" x14ac:dyDescent="0.25">
      <c r="A6051" s="62">
        <v>101743</v>
      </c>
      <c r="B6051" s="63" t="s">
        <v>18064</v>
      </c>
      <c r="C6051" s="62" t="s">
        <v>238</v>
      </c>
      <c r="D6051" s="62" t="s">
        <v>12010</v>
      </c>
      <c r="E6051" s="64">
        <v>159.88999999999999</v>
      </c>
      <c r="F6051" s="62" t="s">
        <v>12011</v>
      </c>
    </row>
    <row r="6052" spans="1:6" ht="27" x14ac:dyDescent="0.25">
      <c r="A6052" s="62">
        <v>101744</v>
      </c>
      <c r="B6052" s="63" t="s">
        <v>18065</v>
      </c>
      <c r="C6052" s="62" t="s">
        <v>238</v>
      </c>
      <c r="D6052" s="62" t="s">
        <v>12379</v>
      </c>
      <c r="E6052" s="64">
        <v>127.45</v>
      </c>
      <c r="F6052" s="62" t="s">
        <v>12011</v>
      </c>
    </row>
    <row r="6053" spans="1:6" ht="27" x14ac:dyDescent="0.25">
      <c r="A6053" s="62">
        <v>101745</v>
      </c>
      <c r="B6053" s="63" t="s">
        <v>18066</v>
      </c>
      <c r="C6053" s="62" t="s">
        <v>238</v>
      </c>
      <c r="D6053" s="62" t="s">
        <v>12010</v>
      </c>
      <c r="E6053" s="64">
        <v>156.58000000000001</v>
      </c>
      <c r="F6053" s="62" t="s">
        <v>12011</v>
      </c>
    </row>
    <row r="6054" spans="1:6" ht="54" x14ac:dyDescent="0.25">
      <c r="A6054" s="62">
        <v>87620</v>
      </c>
      <c r="B6054" s="63" t="s">
        <v>18067</v>
      </c>
      <c r="C6054" s="62" t="s">
        <v>238</v>
      </c>
      <c r="D6054" s="62" t="s">
        <v>12010</v>
      </c>
      <c r="E6054" s="64">
        <v>25.58</v>
      </c>
      <c r="F6054" s="62" t="s">
        <v>12011</v>
      </c>
    </row>
    <row r="6055" spans="1:6" ht="40.5" x14ac:dyDescent="0.25">
      <c r="A6055" s="62">
        <v>87622</v>
      </c>
      <c r="B6055" s="63" t="s">
        <v>18068</v>
      </c>
      <c r="C6055" s="62" t="s">
        <v>238</v>
      </c>
      <c r="D6055" s="62" t="s">
        <v>12010</v>
      </c>
      <c r="E6055" s="64">
        <v>29.65</v>
      </c>
      <c r="F6055" s="62" t="s">
        <v>12011</v>
      </c>
    </row>
    <row r="6056" spans="1:6" ht="40.5" x14ac:dyDescent="0.25">
      <c r="A6056" s="62">
        <v>87623</v>
      </c>
      <c r="B6056" s="63" t="s">
        <v>18069</v>
      </c>
      <c r="C6056" s="62" t="s">
        <v>238</v>
      </c>
      <c r="D6056" s="62" t="s">
        <v>12010</v>
      </c>
      <c r="E6056" s="64">
        <v>63.64</v>
      </c>
      <c r="F6056" s="62" t="s">
        <v>12011</v>
      </c>
    </row>
    <row r="6057" spans="1:6" ht="40.5" x14ac:dyDescent="0.25">
      <c r="A6057" s="62">
        <v>87624</v>
      </c>
      <c r="B6057" s="63" t="s">
        <v>18069</v>
      </c>
      <c r="C6057" s="62" t="s">
        <v>238</v>
      </c>
      <c r="D6057" s="62" t="s">
        <v>12010</v>
      </c>
      <c r="E6057" s="64">
        <v>70.900000000000006</v>
      </c>
      <c r="F6057" s="62" t="s">
        <v>12011</v>
      </c>
    </row>
    <row r="6058" spans="1:6" ht="54" x14ac:dyDescent="0.25">
      <c r="A6058" s="62">
        <v>87630</v>
      </c>
      <c r="B6058" s="63" t="s">
        <v>18070</v>
      </c>
      <c r="C6058" s="62" t="s">
        <v>238</v>
      </c>
      <c r="D6058" s="62" t="s">
        <v>12010</v>
      </c>
      <c r="E6058" s="64">
        <v>32.200000000000003</v>
      </c>
      <c r="F6058" s="62" t="s">
        <v>12011</v>
      </c>
    </row>
    <row r="6059" spans="1:6" ht="40.5" x14ac:dyDescent="0.25">
      <c r="A6059" s="62">
        <v>87632</v>
      </c>
      <c r="B6059" s="63" t="s">
        <v>18071</v>
      </c>
      <c r="C6059" s="62" t="s">
        <v>238</v>
      </c>
      <c r="D6059" s="62" t="s">
        <v>12010</v>
      </c>
      <c r="E6059" s="64">
        <v>37.869999999999997</v>
      </c>
      <c r="F6059" s="62" t="s">
        <v>12011</v>
      </c>
    </row>
    <row r="6060" spans="1:6" ht="40.5" x14ac:dyDescent="0.25">
      <c r="A6060" s="62">
        <v>87633</v>
      </c>
      <c r="B6060" s="63" t="s">
        <v>18072</v>
      </c>
      <c r="C6060" s="62" t="s">
        <v>238</v>
      </c>
      <c r="D6060" s="62" t="s">
        <v>12010</v>
      </c>
      <c r="E6060" s="64">
        <v>85.13</v>
      </c>
      <c r="F6060" s="62" t="s">
        <v>12011</v>
      </c>
    </row>
    <row r="6061" spans="1:6" ht="40.5" x14ac:dyDescent="0.25">
      <c r="A6061" s="62">
        <v>87634</v>
      </c>
      <c r="B6061" s="63" t="s">
        <v>18073</v>
      </c>
      <c r="C6061" s="62" t="s">
        <v>238</v>
      </c>
      <c r="D6061" s="62" t="s">
        <v>12010</v>
      </c>
      <c r="E6061" s="64">
        <v>95.22</v>
      </c>
      <c r="F6061" s="62" t="s">
        <v>12011</v>
      </c>
    </row>
    <row r="6062" spans="1:6" ht="54" x14ac:dyDescent="0.25">
      <c r="A6062" s="62">
        <v>87640</v>
      </c>
      <c r="B6062" s="63" t="s">
        <v>18074</v>
      </c>
      <c r="C6062" s="62" t="s">
        <v>238</v>
      </c>
      <c r="D6062" s="62" t="s">
        <v>12010</v>
      </c>
      <c r="E6062" s="64">
        <v>37.65</v>
      </c>
      <c r="F6062" s="62" t="s">
        <v>12011</v>
      </c>
    </row>
    <row r="6063" spans="1:6" ht="40.5" x14ac:dyDescent="0.25">
      <c r="A6063" s="62">
        <v>87642</v>
      </c>
      <c r="B6063" s="63" t="s">
        <v>18075</v>
      </c>
      <c r="C6063" s="62" t="s">
        <v>238</v>
      </c>
      <c r="D6063" s="62" t="s">
        <v>12010</v>
      </c>
      <c r="E6063" s="64">
        <v>44.62</v>
      </c>
      <c r="F6063" s="62" t="s">
        <v>12011</v>
      </c>
    </row>
    <row r="6064" spans="1:6" ht="40.5" x14ac:dyDescent="0.25">
      <c r="A6064" s="62">
        <v>87643</v>
      </c>
      <c r="B6064" s="63" t="s">
        <v>18076</v>
      </c>
      <c r="C6064" s="62" t="s">
        <v>238</v>
      </c>
      <c r="D6064" s="62" t="s">
        <v>12010</v>
      </c>
      <c r="E6064" s="64">
        <v>102.73</v>
      </c>
      <c r="F6064" s="62" t="s">
        <v>12011</v>
      </c>
    </row>
    <row r="6065" spans="1:6" ht="40.5" x14ac:dyDescent="0.25">
      <c r="A6065" s="62">
        <v>87644</v>
      </c>
      <c r="B6065" s="63" t="s">
        <v>18077</v>
      </c>
      <c r="C6065" s="62" t="s">
        <v>238</v>
      </c>
      <c r="D6065" s="62" t="s">
        <v>12010</v>
      </c>
      <c r="E6065" s="64">
        <v>115.14</v>
      </c>
      <c r="F6065" s="62" t="s">
        <v>12011</v>
      </c>
    </row>
    <row r="6066" spans="1:6" ht="54" x14ac:dyDescent="0.25">
      <c r="A6066" s="62">
        <v>87680</v>
      </c>
      <c r="B6066" s="63" t="s">
        <v>18078</v>
      </c>
      <c r="C6066" s="62" t="s">
        <v>238</v>
      </c>
      <c r="D6066" s="62" t="s">
        <v>12010</v>
      </c>
      <c r="E6066" s="64">
        <v>33.32</v>
      </c>
      <c r="F6066" s="62" t="s">
        <v>12011</v>
      </c>
    </row>
    <row r="6067" spans="1:6" ht="40.5" x14ac:dyDescent="0.25">
      <c r="A6067" s="62">
        <v>87682</v>
      </c>
      <c r="B6067" s="63" t="s">
        <v>18079</v>
      </c>
      <c r="C6067" s="62" t="s">
        <v>238</v>
      </c>
      <c r="D6067" s="62" t="s">
        <v>12010</v>
      </c>
      <c r="E6067" s="64">
        <v>40.29</v>
      </c>
      <c r="F6067" s="62" t="s">
        <v>12011</v>
      </c>
    </row>
    <row r="6068" spans="1:6" ht="40.5" x14ac:dyDescent="0.25">
      <c r="A6068" s="62">
        <v>87683</v>
      </c>
      <c r="B6068" s="63" t="s">
        <v>18080</v>
      </c>
      <c r="C6068" s="62" t="s">
        <v>238</v>
      </c>
      <c r="D6068" s="62" t="s">
        <v>12010</v>
      </c>
      <c r="E6068" s="64">
        <v>98.4</v>
      </c>
      <c r="F6068" s="62" t="s">
        <v>12011</v>
      </c>
    </row>
    <row r="6069" spans="1:6" ht="40.5" x14ac:dyDescent="0.25">
      <c r="A6069" s="62">
        <v>87684</v>
      </c>
      <c r="B6069" s="63" t="s">
        <v>18081</v>
      </c>
      <c r="C6069" s="62" t="s">
        <v>238</v>
      </c>
      <c r="D6069" s="62" t="s">
        <v>12010</v>
      </c>
      <c r="E6069" s="64">
        <v>110.81</v>
      </c>
      <c r="F6069" s="62" t="s">
        <v>12011</v>
      </c>
    </row>
    <row r="6070" spans="1:6" ht="54" x14ac:dyDescent="0.25">
      <c r="A6070" s="62">
        <v>87690</v>
      </c>
      <c r="B6070" s="63" t="s">
        <v>18082</v>
      </c>
      <c r="C6070" s="62" t="s">
        <v>238</v>
      </c>
      <c r="D6070" s="62" t="s">
        <v>12010</v>
      </c>
      <c r="E6070" s="64">
        <v>38.19</v>
      </c>
      <c r="F6070" s="62" t="s">
        <v>12011</v>
      </c>
    </row>
    <row r="6071" spans="1:6" ht="40.5" x14ac:dyDescent="0.25">
      <c r="A6071" s="62">
        <v>87692</v>
      </c>
      <c r="B6071" s="63" t="s">
        <v>18083</v>
      </c>
      <c r="C6071" s="62" t="s">
        <v>238</v>
      </c>
      <c r="D6071" s="62" t="s">
        <v>12010</v>
      </c>
      <c r="E6071" s="64">
        <v>46.18</v>
      </c>
      <c r="F6071" s="62" t="s">
        <v>12011</v>
      </c>
    </row>
    <row r="6072" spans="1:6" ht="40.5" x14ac:dyDescent="0.25">
      <c r="A6072" s="62">
        <v>87693</v>
      </c>
      <c r="B6072" s="63" t="s">
        <v>18084</v>
      </c>
      <c r="C6072" s="62" t="s">
        <v>238</v>
      </c>
      <c r="D6072" s="62" t="s">
        <v>12010</v>
      </c>
      <c r="E6072" s="64">
        <v>112.73</v>
      </c>
      <c r="F6072" s="62" t="s">
        <v>12011</v>
      </c>
    </row>
    <row r="6073" spans="1:6" ht="40.5" x14ac:dyDescent="0.25">
      <c r="A6073" s="62">
        <v>87694</v>
      </c>
      <c r="B6073" s="63" t="s">
        <v>18085</v>
      </c>
      <c r="C6073" s="62" t="s">
        <v>238</v>
      </c>
      <c r="D6073" s="62" t="s">
        <v>12010</v>
      </c>
      <c r="E6073" s="64">
        <v>126.94</v>
      </c>
      <c r="F6073" s="62" t="s">
        <v>12011</v>
      </c>
    </row>
    <row r="6074" spans="1:6" ht="54" x14ac:dyDescent="0.25">
      <c r="A6074" s="62">
        <v>87700</v>
      </c>
      <c r="B6074" s="63" t="s">
        <v>18086</v>
      </c>
      <c r="C6074" s="62" t="s">
        <v>238</v>
      </c>
      <c r="D6074" s="62" t="s">
        <v>12010</v>
      </c>
      <c r="E6074" s="64">
        <v>41.15</v>
      </c>
      <c r="F6074" s="62" t="s">
        <v>12011</v>
      </c>
    </row>
    <row r="6075" spans="1:6" ht="40.5" x14ac:dyDescent="0.25">
      <c r="A6075" s="62">
        <v>87702</v>
      </c>
      <c r="B6075" s="63" t="s">
        <v>18087</v>
      </c>
      <c r="C6075" s="62" t="s">
        <v>238</v>
      </c>
      <c r="D6075" s="62" t="s">
        <v>12010</v>
      </c>
      <c r="E6075" s="64">
        <v>49.85</v>
      </c>
      <c r="F6075" s="62" t="s">
        <v>12011</v>
      </c>
    </row>
    <row r="6076" spans="1:6" ht="40.5" x14ac:dyDescent="0.25">
      <c r="A6076" s="62">
        <v>87703</v>
      </c>
      <c r="B6076" s="63" t="s">
        <v>18088</v>
      </c>
      <c r="C6076" s="62" t="s">
        <v>238</v>
      </c>
      <c r="D6076" s="62" t="s">
        <v>12010</v>
      </c>
      <c r="E6076" s="64">
        <v>122.33</v>
      </c>
      <c r="F6076" s="62" t="s">
        <v>12011</v>
      </c>
    </row>
    <row r="6077" spans="1:6" ht="40.5" x14ac:dyDescent="0.25">
      <c r="A6077" s="62">
        <v>87704</v>
      </c>
      <c r="B6077" s="63" t="s">
        <v>18089</v>
      </c>
      <c r="C6077" s="62" t="s">
        <v>238</v>
      </c>
      <c r="D6077" s="62" t="s">
        <v>12010</v>
      </c>
      <c r="E6077" s="64">
        <v>137.80000000000001</v>
      </c>
      <c r="F6077" s="62" t="s">
        <v>12011</v>
      </c>
    </row>
    <row r="6078" spans="1:6" ht="54" x14ac:dyDescent="0.25">
      <c r="A6078" s="62">
        <v>87735</v>
      </c>
      <c r="B6078" s="63" t="s">
        <v>18090</v>
      </c>
      <c r="C6078" s="62" t="s">
        <v>238</v>
      </c>
      <c r="D6078" s="62" t="s">
        <v>12010</v>
      </c>
      <c r="E6078" s="64">
        <v>37.75</v>
      </c>
      <c r="F6078" s="62" t="s">
        <v>12011</v>
      </c>
    </row>
    <row r="6079" spans="1:6" ht="40.5" x14ac:dyDescent="0.25">
      <c r="A6079" s="62">
        <v>87737</v>
      </c>
      <c r="B6079" s="63" t="s">
        <v>18091</v>
      </c>
      <c r="C6079" s="62" t="s">
        <v>238</v>
      </c>
      <c r="D6079" s="62" t="s">
        <v>12010</v>
      </c>
      <c r="E6079" s="64">
        <v>41.82</v>
      </c>
      <c r="F6079" s="62" t="s">
        <v>12011</v>
      </c>
    </row>
    <row r="6080" spans="1:6" ht="40.5" x14ac:dyDescent="0.25">
      <c r="A6080" s="62">
        <v>87738</v>
      </c>
      <c r="B6080" s="63" t="s">
        <v>18092</v>
      </c>
      <c r="C6080" s="62" t="s">
        <v>238</v>
      </c>
      <c r="D6080" s="62" t="s">
        <v>12010</v>
      </c>
      <c r="E6080" s="64">
        <v>75.81</v>
      </c>
      <c r="F6080" s="62" t="s">
        <v>12011</v>
      </c>
    </row>
    <row r="6081" spans="1:6" ht="40.5" x14ac:dyDescent="0.25">
      <c r="A6081" s="62">
        <v>87739</v>
      </c>
      <c r="B6081" s="63" t="s">
        <v>18093</v>
      </c>
      <c r="C6081" s="62" t="s">
        <v>238</v>
      </c>
      <c r="D6081" s="62" t="s">
        <v>12010</v>
      </c>
      <c r="E6081" s="64">
        <v>83.07</v>
      </c>
      <c r="F6081" s="62" t="s">
        <v>12011</v>
      </c>
    </row>
    <row r="6082" spans="1:6" ht="54" x14ac:dyDescent="0.25">
      <c r="A6082" s="62">
        <v>87745</v>
      </c>
      <c r="B6082" s="63" t="s">
        <v>18094</v>
      </c>
      <c r="C6082" s="62" t="s">
        <v>238</v>
      </c>
      <c r="D6082" s="62" t="s">
        <v>12010</v>
      </c>
      <c r="E6082" s="64">
        <v>44.38</v>
      </c>
      <c r="F6082" s="62" t="s">
        <v>12011</v>
      </c>
    </row>
    <row r="6083" spans="1:6" ht="40.5" x14ac:dyDescent="0.25">
      <c r="A6083" s="62">
        <v>87747</v>
      </c>
      <c r="B6083" s="63" t="s">
        <v>18095</v>
      </c>
      <c r="C6083" s="62" t="s">
        <v>238</v>
      </c>
      <c r="D6083" s="62" t="s">
        <v>12010</v>
      </c>
      <c r="E6083" s="64">
        <v>50.05</v>
      </c>
      <c r="F6083" s="62" t="s">
        <v>12011</v>
      </c>
    </row>
    <row r="6084" spans="1:6" ht="40.5" x14ac:dyDescent="0.25">
      <c r="A6084" s="62">
        <v>87748</v>
      </c>
      <c r="B6084" s="63" t="s">
        <v>18096</v>
      </c>
      <c r="C6084" s="62" t="s">
        <v>238</v>
      </c>
      <c r="D6084" s="62" t="s">
        <v>12010</v>
      </c>
      <c r="E6084" s="64">
        <v>97.31</v>
      </c>
      <c r="F6084" s="62" t="s">
        <v>12011</v>
      </c>
    </row>
    <row r="6085" spans="1:6" ht="40.5" x14ac:dyDescent="0.25">
      <c r="A6085" s="62">
        <v>87749</v>
      </c>
      <c r="B6085" s="63" t="s">
        <v>18097</v>
      </c>
      <c r="C6085" s="62" t="s">
        <v>238</v>
      </c>
      <c r="D6085" s="62" t="s">
        <v>12010</v>
      </c>
      <c r="E6085" s="64">
        <v>107.4</v>
      </c>
      <c r="F6085" s="62" t="s">
        <v>12011</v>
      </c>
    </row>
    <row r="6086" spans="1:6" ht="54" x14ac:dyDescent="0.25">
      <c r="A6086" s="62">
        <v>87755</v>
      </c>
      <c r="B6086" s="63" t="s">
        <v>18098</v>
      </c>
      <c r="C6086" s="62" t="s">
        <v>238</v>
      </c>
      <c r="D6086" s="62" t="s">
        <v>12010</v>
      </c>
      <c r="E6086" s="64">
        <v>42.3</v>
      </c>
      <c r="F6086" s="62" t="s">
        <v>12011</v>
      </c>
    </row>
    <row r="6087" spans="1:6" ht="40.5" x14ac:dyDescent="0.25">
      <c r="A6087" s="62">
        <v>87757</v>
      </c>
      <c r="B6087" s="63" t="s">
        <v>18099</v>
      </c>
      <c r="C6087" s="62" t="s">
        <v>238</v>
      </c>
      <c r="D6087" s="62" t="s">
        <v>12010</v>
      </c>
      <c r="E6087" s="64">
        <v>47.97</v>
      </c>
      <c r="F6087" s="62" t="s">
        <v>12011</v>
      </c>
    </row>
    <row r="6088" spans="1:6" ht="54" x14ac:dyDescent="0.25">
      <c r="A6088" s="62">
        <v>87758</v>
      </c>
      <c r="B6088" s="63" t="s">
        <v>18100</v>
      </c>
      <c r="C6088" s="62" t="s">
        <v>238</v>
      </c>
      <c r="D6088" s="62" t="s">
        <v>12010</v>
      </c>
      <c r="E6088" s="64">
        <v>95.23</v>
      </c>
      <c r="F6088" s="62" t="s">
        <v>12011</v>
      </c>
    </row>
    <row r="6089" spans="1:6" ht="40.5" x14ac:dyDescent="0.25">
      <c r="A6089" s="62">
        <v>87759</v>
      </c>
      <c r="B6089" s="63" t="s">
        <v>18101</v>
      </c>
      <c r="C6089" s="62" t="s">
        <v>238</v>
      </c>
      <c r="D6089" s="62" t="s">
        <v>12010</v>
      </c>
      <c r="E6089" s="64">
        <v>105.32</v>
      </c>
      <c r="F6089" s="62" t="s">
        <v>12011</v>
      </c>
    </row>
    <row r="6090" spans="1:6" ht="54" x14ac:dyDescent="0.25">
      <c r="A6090" s="62">
        <v>87765</v>
      </c>
      <c r="B6090" s="63" t="s">
        <v>18102</v>
      </c>
      <c r="C6090" s="62" t="s">
        <v>238</v>
      </c>
      <c r="D6090" s="62" t="s">
        <v>12010</v>
      </c>
      <c r="E6090" s="64">
        <v>47.8</v>
      </c>
      <c r="F6090" s="62" t="s">
        <v>12011</v>
      </c>
    </row>
    <row r="6091" spans="1:6" ht="40.5" x14ac:dyDescent="0.25">
      <c r="A6091" s="62">
        <v>87767</v>
      </c>
      <c r="B6091" s="63" t="s">
        <v>18103</v>
      </c>
      <c r="C6091" s="62" t="s">
        <v>238</v>
      </c>
      <c r="D6091" s="62" t="s">
        <v>12010</v>
      </c>
      <c r="E6091" s="64">
        <v>54.77</v>
      </c>
      <c r="F6091" s="62" t="s">
        <v>12011</v>
      </c>
    </row>
    <row r="6092" spans="1:6" ht="54" x14ac:dyDescent="0.25">
      <c r="A6092" s="62">
        <v>87768</v>
      </c>
      <c r="B6092" s="63" t="s">
        <v>18104</v>
      </c>
      <c r="C6092" s="62" t="s">
        <v>238</v>
      </c>
      <c r="D6092" s="62" t="s">
        <v>12010</v>
      </c>
      <c r="E6092" s="64">
        <v>112.88</v>
      </c>
      <c r="F6092" s="62" t="s">
        <v>12011</v>
      </c>
    </row>
    <row r="6093" spans="1:6" ht="40.5" x14ac:dyDescent="0.25">
      <c r="A6093" s="62">
        <v>87769</v>
      </c>
      <c r="B6093" s="63" t="s">
        <v>18105</v>
      </c>
      <c r="C6093" s="62" t="s">
        <v>238</v>
      </c>
      <c r="D6093" s="62" t="s">
        <v>12010</v>
      </c>
      <c r="E6093" s="64">
        <v>125.29</v>
      </c>
      <c r="F6093" s="62" t="s">
        <v>12011</v>
      </c>
    </row>
    <row r="6094" spans="1:6" ht="27" x14ac:dyDescent="0.25">
      <c r="A6094" s="62">
        <v>88470</v>
      </c>
      <c r="B6094" s="63" t="s">
        <v>18106</v>
      </c>
      <c r="C6094" s="62" t="s">
        <v>238</v>
      </c>
      <c r="D6094" s="62" t="s">
        <v>12010</v>
      </c>
      <c r="E6094" s="64">
        <v>21.97</v>
      </c>
      <c r="F6094" s="62" t="s">
        <v>12011</v>
      </c>
    </row>
    <row r="6095" spans="1:6" ht="27" x14ac:dyDescent="0.25">
      <c r="A6095" s="62">
        <v>88471</v>
      </c>
      <c r="B6095" s="63" t="s">
        <v>18107</v>
      </c>
      <c r="C6095" s="62" t="s">
        <v>238</v>
      </c>
      <c r="D6095" s="62" t="s">
        <v>12010</v>
      </c>
      <c r="E6095" s="64">
        <v>27.57</v>
      </c>
      <c r="F6095" s="62" t="s">
        <v>12011</v>
      </c>
    </row>
    <row r="6096" spans="1:6" ht="27" x14ac:dyDescent="0.25">
      <c r="A6096" s="62">
        <v>88472</v>
      </c>
      <c r="B6096" s="63" t="s">
        <v>18108</v>
      </c>
      <c r="C6096" s="62" t="s">
        <v>238</v>
      </c>
      <c r="D6096" s="62" t="s">
        <v>12010</v>
      </c>
      <c r="E6096" s="64">
        <v>32.01</v>
      </c>
      <c r="F6096" s="62" t="s">
        <v>12011</v>
      </c>
    </row>
    <row r="6097" spans="1:6" ht="27" x14ac:dyDescent="0.25">
      <c r="A6097" s="62">
        <v>88476</v>
      </c>
      <c r="B6097" s="63" t="s">
        <v>18109</v>
      </c>
      <c r="C6097" s="62" t="s">
        <v>238</v>
      </c>
      <c r="D6097" s="62" t="s">
        <v>12010</v>
      </c>
      <c r="E6097" s="64">
        <v>18.7</v>
      </c>
      <c r="F6097" s="62" t="s">
        <v>12011</v>
      </c>
    </row>
    <row r="6098" spans="1:6" ht="27" x14ac:dyDescent="0.25">
      <c r="A6098" s="62">
        <v>88477</v>
      </c>
      <c r="B6098" s="63" t="s">
        <v>18110</v>
      </c>
      <c r="C6098" s="62" t="s">
        <v>238</v>
      </c>
      <c r="D6098" s="62" t="s">
        <v>12010</v>
      </c>
      <c r="E6098" s="64">
        <v>25.76</v>
      </c>
      <c r="F6098" s="62" t="s">
        <v>12011</v>
      </c>
    </row>
    <row r="6099" spans="1:6" ht="27" x14ac:dyDescent="0.25">
      <c r="A6099" s="62">
        <v>88478</v>
      </c>
      <c r="B6099" s="63" t="s">
        <v>18111</v>
      </c>
      <c r="C6099" s="62" t="s">
        <v>238</v>
      </c>
      <c r="D6099" s="62" t="s">
        <v>12010</v>
      </c>
      <c r="E6099" s="64">
        <v>31.6</v>
      </c>
      <c r="F6099" s="62" t="s">
        <v>12011</v>
      </c>
    </row>
    <row r="6100" spans="1:6" ht="54" x14ac:dyDescent="0.25">
      <c r="A6100" s="62">
        <v>90930</v>
      </c>
      <c r="B6100" s="63" t="s">
        <v>18112</v>
      </c>
      <c r="C6100" s="62" t="s">
        <v>238</v>
      </c>
      <c r="D6100" s="62" t="s">
        <v>12010</v>
      </c>
      <c r="E6100" s="64">
        <v>69.08</v>
      </c>
      <c r="F6100" s="62" t="s">
        <v>12011</v>
      </c>
    </row>
    <row r="6101" spans="1:6" ht="40.5" x14ac:dyDescent="0.25">
      <c r="A6101" s="62">
        <v>90932</v>
      </c>
      <c r="B6101" s="63" t="s">
        <v>18113</v>
      </c>
      <c r="C6101" s="62" t="s">
        <v>238</v>
      </c>
      <c r="D6101" s="62" t="s">
        <v>12010</v>
      </c>
      <c r="E6101" s="64">
        <v>77.069999999999993</v>
      </c>
      <c r="F6101" s="62" t="s">
        <v>12011</v>
      </c>
    </row>
    <row r="6102" spans="1:6" ht="40.5" x14ac:dyDescent="0.25">
      <c r="A6102" s="62">
        <v>90933</v>
      </c>
      <c r="B6102" s="63" t="s">
        <v>18114</v>
      </c>
      <c r="C6102" s="62" t="s">
        <v>238</v>
      </c>
      <c r="D6102" s="62" t="s">
        <v>12010</v>
      </c>
      <c r="E6102" s="64">
        <v>143.62</v>
      </c>
      <c r="F6102" s="62" t="s">
        <v>12011</v>
      </c>
    </row>
    <row r="6103" spans="1:6" ht="40.5" x14ac:dyDescent="0.25">
      <c r="A6103" s="62">
        <v>90934</v>
      </c>
      <c r="B6103" s="63" t="s">
        <v>18115</v>
      </c>
      <c r="C6103" s="62" t="s">
        <v>238</v>
      </c>
      <c r="D6103" s="62" t="s">
        <v>12010</v>
      </c>
      <c r="E6103" s="64">
        <v>157.83000000000001</v>
      </c>
      <c r="F6103" s="62" t="s">
        <v>12011</v>
      </c>
    </row>
    <row r="6104" spans="1:6" ht="54" x14ac:dyDescent="0.25">
      <c r="A6104" s="62">
        <v>90940</v>
      </c>
      <c r="B6104" s="63" t="s">
        <v>18116</v>
      </c>
      <c r="C6104" s="62" t="s">
        <v>238</v>
      </c>
      <c r="D6104" s="62" t="s">
        <v>12010</v>
      </c>
      <c r="E6104" s="64">
        <v>73.349999999999994</v>
      </c>
      <c r="F6104" s="62" t="s">
        <v>12011</v>
      </c>
    </row>
    <row r="6105" spans="1:6" ht="40.5" x14ac:dyDescent="0.25">
      <c r="A6105" s="62">
        <v>90942</v>
      </c>
      <c r="B6105" s="63" t="s">
        <v>18117</v>
      </c>
      <c r="C6105" s="62" t="s">
        <v>238</v>
      </c>
      <c r="D6105" s="62" t="s">
        <v>12010</v>
      </c>
      <c r="E6105" s="64">
        <v>82.05</v>
      </c>
      <c r="F6105" s="62" t="s">
        <v>12011</v>
      </c>
    </row>
    <row r="6106" spans="1:6" ht="40.5" x14ac:dyDescent="0.25">
      <c r="A6106" s="62">
        <v>90943</v>
      </c>
      <c r="B6106" s="63" t="s">
        <v>18118</v>
      </c>
      <c r="C6106" s="62" t="s">
        <v>238</v>
      </c>
      <c r="D6106" s="62" t="s">
        <v>12010</v>
      </c>
      <c r="E6106" s="64">
        <v>154.53</v>
      </c>
      <c r="F6106" s="62" t="s">
        <v>12011</v>
      </c>
    </row>
    <row r="6107" spans="1:6" ht="40.5" x14ac:dyDescent="0.25">
      <c r="A6107" s="62">
        <v>90944</v>
      </c>
      <c r="B6107" s="63" t="s">
        <v>18119</v>
      </c>
      <c r="C6107" s="62" t="s">
        <v>238</v>
      </c>
      <c r="D6107" s="62" t="s">
        <v>12010</v>
      </c>
      <c r="E6107" s="64">
        <v>170</v>
      </c>
      <c r="F6107" s="62" t="s">
        <v>12011</v>
      </c>
    </row>
    <row r="6108" spans="1:6" ht="54" x14ac:dyDescent="0.25">
      <c r="A6108" s="62">
        <v>90950</v>
      </c>
      <c r="B6108" s="63" t="s">
        <v>18120</v>
      </c>
      <c r="C6108" s="62" t="s">
        <v>238</v>
      </c>
      <c r="D6108" s="62" t="s">
        <v>12010</v>
      </c>
      <c r="E6108" s="64">
        <v>81.16</v>
      </c>
      <c r="F6108" s="62" t="s">
        <v>12011</v>
      </c>
    </row>
    <row r="6109" spans="1:6" ht="40.5" x14ac:dyDescent="0.25">
      <c r="A6109" s="62">
        <v>90952</v>
      </c>
      <c r="B6109" s="63" t="s">
        <v>18121</v>
      </c>
      <c r="C6109" s="62" t="s">
        <v>238</v>
      </c>
      <c r="D6109" s="62" t="s">
        <v>12010</v>
      </c>
      <c r="E6109" s="64">
        <v>91.16</v>
      </c>
      <c r="F6109" s="62" t="s">
        <v>12011</v>
      </c>
    </row>
    <row r="6110" spans="1:6" ht="40.5" x14ac:dyDescent="0.25">
      <c r="A6110" s="62">
        <v>90953</v>
      </c>
      <c r="B6110" s="63" t="s">
        <v>18122</v>
      </c>
      <c r="C6110" s="62" t="s">
        <v>238</v>
      </c>
      <c r="D6110" s="62" t="s">
        <v>12010</v>
      </c>
      <c r="E6110" s="64">
        <v>174.49</v>
      </c>
      <c r="F6110" s="62" t="s">
        <v>12011</v>
      </c>
    </row>
    <row r="6111" spans="1:6" ht="40.5" x14ac:dyDescent="0.25">
      <c r="A6111" s="62">
        <v>90954</v>
      </c>
      <c r="B6111" s="63" t="s">
        <v>18123</v>
      </c>
      <c r="C6111" s="62" t="s">
        <v>238</v>
      </c>
      <c r="D6111" s="62" t="s">
        <v>12010</v>
      </c>
      <c r="E6111" s="64">
        <v>192.28</v>
      </c>
      <c r="F6111" s="62" t="s">
        <v>12011</v>
      </c>
    </row>
    <row r="6112" spans="1:6" ht="67.5" x14ac:dyDescent="0.25">
      <c r="A6112" s="62">
        <v>94438</v>
      </c>
      <c r="B6112" s="63" t="s">
        <v>18124</v>
      </c>
      <c r="C6112" s="62" t="s">
        <v>238</v>
      </c>
      <c r="D6112" s="62" t="s">
        <v>12010</v>
      </c>
      <c r="E6112" s="64">
        <v>36.25</v>
      </c>
      <c r="F6112" s="62" t="s">
        <v>12011</v>
      </c>
    </row>
    <row r="6113" spans="1:6" ht="67.5" x14ac:dyDescent="0.25">
      <c r="A6113" s="62">
        <v>94439</v>
      </c>
      <c r="B6113" s="63" t="s">
        <v>18125</v>
      </c>
      <c r="C6113" s="62" t="s">
        <v>238</v>
      </c>
      <c r="D6113" s="62" t="s">
        <v>12010</v>
      </c>
      <c r="E6113" s="64">
        <v>40.619999999999997</v>
      </c>
      <c r="F6113" s="62" t="s">
        <v>12011</v>
      </c>
    </row>
    <row r="6114" spans="1:6" ht="54" x14ac:dyDescent="0.25">
      <c r="A6114" s="62">
        <v>94779</v>
      </c>
      <c r="B6114" s="63" t="s">
        <v>18126</v>
      </c>
      <c r="C6114" s="62" t="s">
        <v>238</v>
      </c>
      <c r="D6114" s="62" t="s">
        <v>12010</v>
      </c>
      <c r="E6114" s="64">
        <v>34.69</v>
      </c>
      <c r="F6114" s="62" t="s">
        <v>12011</v>
      </c>
    </row>
    <row r="6115" spans="1:6" ht="67.5" x14ac:dyDescent="0.25">
      <c r="A6115" s="62">
        <v>94782</v>
      </c>
      <c r="B6115" s="63" t="s">
        <v>18127</v>
      </c>
      <c r="C6115" s="62" t="s">
        <v>238</v>
      </c>
      <c r="D6115" s="62" t="s">
        <v>12010</v>
      </c>
      <c r="E6115" s="64">
        <v>39.54</v>
      </c>
      <c r="F6115" s="62" t="s">
        <v>12011</v>
      </c>
    </row>
    <row r="6116" spans="1:6" ht="27" x14ac:dyDescent="0.25">
      <c r="A6116" s="62">
        <v>102803</v>
      </c>
      <c r="B6116" s="63" t="s">
        <v>18128</v>
      </c>
      <c r="C6116" s="62" t="s">
        <v>238</v>
      </c>
      <c r="D6116" s="62" t="s">
        <v>12379</v>
      </c>
      <c r="E6116" s="64">
        <v>2.27</v>
      </c>
      <c r="F6116" s="62" t="s">
        <v>12011</v>
      </c>
    </row>
    <row r="6117" spans="1:6" ht="27" x14ac:dyDescent="0.25">
      <c r="A6117" s="62">
        <v>101742</v>
      </c>
      <c r="B6117" s="63" t="s">
        <v>18129</v>
      </c>
      <c r="C6117" s="62" t="s">
        <v>74</v>
      </c>
      <c r="D6117" s="62" t="s">
        <v>12010</v>
      </c>
      <c r="E6117" s="64">
        <v>55.63</v>
      </c>
      <c r="F6117" s="62" t="s">
        <v>12011</v>
      </c>
    </row>
    <row r="6118" spans="1:6" ht="40.5" x14ac:dyDescent="0.25">
      <c r="A6118" s="62">
        <v>87871</v>
      </c>
      <c r="B6118" s="63" t="s">
        <v>18130</v>
      </c>
      <c r="C6118" s="62" t="s">
        <v>238</v>
      </c>
      <c r="D6118" s="62" t="s">
        <v>12010</v>
      </c>
      <c r="E6118" s="64">
        <v>13.97</v>
      </c>
      <c r="F6118" s="62" t="s">
        <v>12011</v>
      </c>
    </row>
    <row r="6119" spans="1:6" ht="40.5" x14ac:dyDescent="0.25">
      <c r="A6119" s="62">
        <v>87872</v>
      </c>
      <c r="B6119" s="63" t="s">
        <v>18131</v>
      </c>
      <c r="C6119" s="62" t="s">
        <v>238</v>
      </c>
      <c r="D6119" s="62" t="s">
        <v>12010</v>
      </c>
      <c r="E6119" s="64">
        <v>13.13</v>
      </c>
      <c r="F6119" s="62" t="s">
        <v>12011</v>
      </c>
    </row>
    <row r="6120" spans="1:6" ht="54" x14ac:dyDescent="0.25">
      <c r="A6120" s="62">
        <v>87873</v>
      </c>
      <c r="B6120" s="63" t="s">
        <v>18132</v>
      </c>
      <c r="C6120" s="62" t="s">
        <v>238</v>
      </c>
      <c r="D6120" s="62" t="s">
        <v>12010</v>
      </c>
      <c r="E6120" s="64">
        <v>6.12</v>
      </c>
      <c r="F6120" s="62" t="s">
        <v>12011</v>
      </c>
    </row>
    <row r="6121" spans="1:6" ht="54" x14ac:dyDescent="0.25">
      <c r="A6121" s="62">
        <v>87874</v>
      </c>
      <c r="B6121" s="63" t="s">
        <v>18133</v>
      </c>
      <c r="C6121" s="62" t="s">
        <v>238</v>
      </c>
      <c r="D6121" s="62" t="s">
        <v>12010</v>
      </c>
      <c r="E6121" s="64">
        <v>5.94</v>
      </c>
      <c r="F6121" s="62" t="s">
        <v>12011</v>
      </c>
    </row>
    <row r="6122" spans="1:6" ht="40.5" x14ac:dyDescent="0.25">
      <c r="A6122" s="62">
        <v>87876</v>
      </c>
      <c r="B6122" s="63" t="s">
        <v>18134</v>
      </c>
      <c r="C6122" s="62" t="s">
        <v>238</v>
      </c>
      <c r="D6122" s="62" t="s">
        <v>12010</v>
      </c>
      <c r="E6122" s="64">
        <v>8.34</v>
      </c>
      <c r="F6122" s="62" t="s">
        <v>12011</v>
      </c>
    </row>
    <row r="6123" spans="1:6" ht="40.5" x14ac:dyDescent="0.25">
      <c r="A6123" s="62">
        <v>87877</v>
      </c>
      <c r="B6123" s="63" t="s">
        <v>18135</v>
      </c>
      <c r="C6123" s="62" t="s">
        <v>238</v>
      </c>
      <c r="D6123" s="62" t="s">
        <v>12010</v>
      </c>
      <c r="E6123" s="64">
        <v>7.93</v>
      </c>
      <c r="F6123" s="62" t="s">
        <v>12011</v>
      </c>
    </row>
    <row r="6124" spans="1:6" ht="40.5" x14ac:dyDescent="0.25">
      <c r="A6124" s="62">
        <v>87878</v>
      </c>
      <c r="B6124" s="63" t="s">
        <v>18136</v>
      </c>
      <c r="C6124" s="62" t="s">
        <v>238</v>
      </c>
      <c r="D6124" s="62" t="s">
        <v>12010</v>
      </c>
      <c r="E6124" s="64">
        <v>4.3099999999999996</v>
      </c>
      <c r="F6124" s="62" t="s">
        <v>12011</v>
      </c>
    </row>
    <row r="6125" spans="1:6" ht="40.5" x14ac:dyDescent="0.25">
      <c r="A6125" s="62">
        <v>87879</v>
      </c>
      <c r="B6125" s="63" t="s">
        <v>18137</v>
      </c>
      <c r="C6125" s="62" t="s">
        <v>238</v>
      </c>
      <c r="D6125" s="62" t="s">
        <v>12010</v>
      </c>
      <c r="E6125" s="64">
        <v>3.7</v>
      </c>
      <c r="F6125" s="62" t="s">
        <v>12011</v>
      </c>
    </row>
    <row r="6126" spans="1:6" ht="40.5" x14ac:dyDescent="0.25">
      <c r="A6126" s="62">
        <v>87881</v>
      </c>
      <c r="B6126" s="63" t="s">
        <v>18138</v>
      </c>
      <c r="C6126" s="62" t="s">
        <v>238</v>
      </c>
      <c r="D6126" s="62" t="s">
        <v>12010</v>
      </c>
      <c r="E6126" s="64">
        <v>6.01</v>
      </c>
      <c r="F6126" s="62" t="s">
        <v>12011</v>
      </c>
    </row>
    <row r="6127" spans="1:6" ht="40.5" x14ac:dyDescent="0.25">
      <c r="A6127" s="62">
        <v>87882</v>
      </c>
      <c r="B6127" s="63" t="s">
        <v>18139</v>
      </c>
      <c r="C6127" s="62" t="s">
        <v>238</v>
      </c>
      <c r="D6127" s="62" t="s">
        <v>12010</v>
      </c>
      <c r="E6127" s="64">
        <v>5.83</v>
      </c>
      <c r="F6127" s="62" t="s">
        <v>12011</v>
      </c>
    </row>
    <row r="6128" spans="1:6" ht="27" x14ac:dyDescent="0.25">
      <c r="A6128" s="62">
        <v>87884</v>
      </c>
      <c r="B6128" s="63" t="s">
        <v>18140</v>
      </c>
      <c r="C6128" s="62" t="s">
        <v>238</v>
      </c>
      <c r="D6128" s="62" t="s">
        <v>12010</v>
      </c>
      <c r="E6128" s="64">
        <v>8.23</v>
      </c>
      <c r="F6128" s="62" t="s">
        <v>12011</v>
      </c>
    </row>
    <row r="6129" spans="1:6" ht="40.5" x14ac:dyDescent="0.25">
      <c r="A6129" s="62">
        <v>87885</v>
      </c>
      <c r="B6129" s="63" t="s">
        <v>18141</v>
      </c>
      <c r="C6129" s="62" t="s">
        <v>238</v>
      </c>
      <c r="D6129" s="62" t="s">
        <v>12010</v>
      </c>
      <c r="E6129" s="64">
        <v>7.82</v>
      </c>
      <c r="F6129" s="62" t="s">
        <v>12011</v>
      </c>
    </row>
    <row r="6130" spans="1:6" ht="27" x14ac:dyDescent="0.25">
      <c r="A6130" s="62">
        <v>87886</v>
      </c>
      <c r="B6130" s="63" t="s">
        <v>18142</v>
      </c>
      <c r="C6130" s="62" t="s">
        <v>238</v>
      </c>
      <c r="D6130" s="62" t="s">
        <v>12010</v>
      </c>
      <c r="E6130" s="64">
        <v>21.07</v>
      </c>
      <c r="F6130" s="62" t="s">
        <v>12011</v>
      </c>
    </row>
    <row r="6131" spans="1:6" ht="40.5" x14ac:dyDescent="0.25">
      <c r="A6131" s="62">
        <v>87887</v>
      </c>
      <c r="B6131" s="63" t="s">
        <v>18143</v>
      </c>
      <c r="C6131" s="62" t="s">
        <v>238</v>
      </c>
      <c r="D6131" s="62" t="s">
        <v>12010</v>
      </c>
      <c r="E6131" s="64">
        <v>20.23</v>
      </c>
      <c r="F6131" s="62" t="s">
        <v>12011</v>
      </c>
    </row>
    <row r="6132" spans="1:6" ht="54" x14ac:dyDescent="0.25">
      <c r="A6132" s="62">
        <v>87888</v>
      </c>
      <c r="B6132" s="63" t="s">
        <v>18144</v>
      </c>
      <c r="C6132" s="62" t="s">
        <v>238</v>
      </c>
      <c r="D6132" s="62" t="s">
        <v>12010</v>
      </c>
      <c r="E6132" s="64">
        <v>7.71</v>
      </c>
      <c r="F6132" s="62" t="s">
        <v>12011</v>
      </c>
    </row>
    <row r="6133" spans="1:6" ht="54" x14ac:dyDescent="0.25">
      <c r="A6133" s="62">
        <v>87889</v>
      </c>
      <c r="B6133" s="63" t="s">
        <v>18145</v>
      </c>
      <c r="C6133" s="62" t="s">
        <v>238</v>
      </c>
      <c r="D6133" s="62" t="s">
        <v>12010</v>
      </c>
      <c r="E6133" s="64">
        <v>7.53</v>
      </c>
      <c r="F6133" s="62" t="s">
        <v>12011</v>
      </c>
    </row>
    <row r="6134" spans="1:6" ht="54" x14ac:dyDescent="0.25">
      <c r="A6134" s="62">
        <v>87891</v>
      </c>
      <c r="B6134" s="63" t="s">
        <v>18146</v>
      </c>
      <c r="C6134" s="62" t="s">
        <v>238</v>
      </c>
      <c r="D6134" s="62" t="s">
        <v>12010</v>
      </c>
      <c r="E6134" s="64">
        <v>9.93</v>
      </c>
      <c r="F6134" s="62" t="s">
        <v>12011</v>
      </c>
    </row>
    <row r="6135" spans="1:6" ht="54" x14ac:dyDescent="0.25">
      <c r="A6135" s="62">
        <v>87892</v>
      </c>
      <c r="B6135" s="63" t="s">
        <v>18147</v>
      </c>
      <c r="C6135" s="62" t="s">
        <v>238</v>
      </c>
      <c r="D6135" s="62" t="s">
        <v>12010</v>
      </c>
      <c r="E6135" s="64">
        <v>9.52</v>
      </c>
      <c r="F6135" s="62" t="s">
        <v>12011</v>
      </c>
    </row>
    <row r="6136" spans="1:6" ht="40.5" x14ac:dyDescent="0.25">
      <c r="A6136" s="62">
        <v>87893</v>
      </c>
      <c r="B6136" s="63" t="s">
        <v>18148</v>
      </c>
      <c r="C6136" s="62" t="s">
        <v>238</v>
      </c>
      <c r="D6136" s="62" t="s">
        <v>12010</v>
      </c>
      <c r="E6136" s="64">
        <v>7.05</v>
      </c>
      <c r="F6136" s="62" t="s">
        <v>12011</v>
      </c>
    </row>
    <row r="6137" spans="1:6" ht="54" x14ac:dyDescent="0.25">
      <c r="A6137" s="62">
        <v>87894</v>
      </c>
      <c r="B6137" s="63" t="s">
        <v>18149</v>
      </c>
      <c r="C6137" s="62" t="s">
        <v>238</v>
      </c>
      <c r="D6137" s="62" t="s">
        <v>12010</v>
      </c>
      <c r="E6137" s="64">
        <v>6.44</v>
      </c>
      <c r="F6137" s="62" t="s">
        <v>12011</v>
      </c>
    </row>
    <row r="6138" spans="1:6" ht="54" x14ac:dyDescent="0.25">
      <c r="A6138" s="62">
        <v>87896</v>
      </c>
      <c r="B6138" s="63" t="s">
        <v>18150</v>
      </c>
      <c r="C6138" s="62" t="s">
        <v>238</v>
      </c>
      <c r="D6138" s="62" t="s">
        <v>12010</v>
      </c>
      <c r="E6138" s="64">
        <v>6.31</v>
      </c>
      <c r="F6138" s="62" t="s">
        <v>12011</v>
      </c>
    </row>
    <row r="6139" spans="1:6" ht="54" x14ac:dyDescent="0.25">
      <c r="A6139" s="62">
        <v>87897</v>
      </c>
      <c r="B6139" s="63" t="s">
        <v>18151</v>
      </c>
      <c r="C6139" s="62" t="s">
        <v>238</v>
      </c>
      <c r="D6139" s="62" t="s">
        <v>12010</v>
      </c>
      <c r="E6139" s="64">
        <v>5.7</v>
      </c>
      <c r="F6139" s="62" t="s">
        <v>12011</v>
      </c>
    </row>
    <row r="6140" spans="1:6" ht="54" x14ac:dyDescent="0.25">
      <c r="A6140" s="62">
        <v>87899</v>
      </c>
      <c r="B6140" s="63" t="s">
        <v>18152</v>
      </c>
      <c r="C6140" s="62" t="s">
        <v>238</v>
      </c>
      <c r="D6140" s="62" t="s">
        <v>12010</v>
      </c>
      <c r="E6140" s="64">
        <v>9.07</v>
      </c>
      <c r="F6140" s="62" t="s">
        <v>12011</v>
      </c>
    </row>
    <row r="6141" spans="1:6" ht="54" x14ac:dyDescent="0.25">
      <c r="A6141" s="62">
        <v>87900</v>
      </c>
      <c r="B6141" s="63" t="s">
        <v>18153</v>
      </c>
      <c r="C6141" s="62" t="s">
        <v>238</v>
      </c>
      <c r="D6141" s="62" t="s">
        <v>12010</v>
      </c>
      <c r="E6141" s="64">
        <v>8.89</v>
      </c>
      <c r="F6141" s="62" t="s">
        <v>12011</v>
      </c>
    </row>
    <row r="6142" spans="1:6" ht="54" x14ac:dyDescent="0.25">
      <c r="A6142" s="62">
        <v>87902</v>
      </c>
      <c r="B6142" s="63" t="s">
        <v>18154</v>
      </c>
      <c r="C6142" s="62" t="s">
        <v>238</v>
      </c>
      <c r="D6142" s="62" t="s">
        <v>12010</v>
      </c>
      <c r="E6142" s="64">
        <v>11.29</v>
      </c>
      <c r="F6142" s="62" t="s">
        <v>12011</v>
      </c>
    </row>
    <row r="6143" spans="1:6" ht="54" x14ac:dyDescent="0.25">
      <c r="A6143" s="62">
        <v>87903</v>
      </c>
      <c r="B6143" s="63" t="s">
        <v>18155</v>
      </c>
      <c r="C6143" s="62" t="s">
        <v>238</v>
      </c>
      <c r="D6143" s="62" t="s">
        <v>12010</v>
      </c>
      <c r="E6143" s="64">
        <v>10.88</v>
      </c>
      <c r="F6143" s="62" t="s">
        <v>12011</v>
      </c>
    </row>
    <row r="6144" spans="1:6" ht="40.5" x14ac:dyDescent="0.25">
      <c r="A6144" s="62">
        <v>87904</v>
      </c>
      <c r="B6144" s="63" t="s">
        <v>18156</v>
      </c>
      <c r="C6144" s="62" t="s">
        <v>238</v>
      </c>
      <c r="D6144" s="62" t="s">
        <v>12010</v>
      </c>
      <c r="E6144" s="64">
        <v>9.31</v>
      </c>
      <c r="F6144" s="62" t="s">
        <v>12011</v>
      </c>
    </row>
    <row r="6145" spans="1:6" ht="54" x14ac:dyDescent="0.25">
      <c r="A6145" s="62">
        <v>87905</v>
      </c>
      <c r="B6145" s="63" t="s">
        <v>18157</v>
      </c>
      <c r="C6145" s="62" t="s">
        <v>238</v>
      </c>
      <c r="D6145" s="62" t="s">
        <v>12010</v>
      </c>
      <c r="E6145" s="64">
        <v>8.6999999999999993</v>
      </c>
      <c r="F6145" s="62" t="s">
        <v>12011</v>
      </c>
    </row>
    <row r="6146" spans="1:6" ht="54" x14ac:dyDescent="0.25">
      <c r="A6146" s="62">
        <v>87907</v>
      </c>
      <c r="B6146" s="63" t="s">
        <v>18158</v>
      </c>
      <c r="C6146" s="62" t="s">
        <v>238</v>
      </c>
      <c r="D6146" s="62" t="s">
        <v>12010</v>
      </c>
      <c r="E6146" s="64">
        <v>8.25</v>
      </c>
      <c r="F6146" s="62" t="s">
        <v>12011</v>
      </c>
    </row>
    <row r="6147" spans="1:6" ht="54" x14ac:dyDescent="0.25">
      <c r="A6147" s="62">
        <v>87908</v>
      </c>
      <c r="B6147" s="63" t="s">
        <v>18159</v>
      </c>
      <c r="C6147" s="62" t="s">
        <v>238</v>
      </c>
      <c r="D6147" s="62" t="s">
        <v>12010</v>
      </c>
      <c r="E6147" s="64">
        <v>7.64</v>
      </c>
      <c r="F6147" s="62" t="s">
        <v>12011</v>
      </c>
    </row>
    <row r="6148" spans="1:6" ht="40.5" x14ac:dyDescent="0.25">
      <c r="A6148" s="62">
        <v>87910</v>
      </c>
      <c r="B6148" s="63" t="s">
        <v>18160</v>
      </c>
      <c r="C6148" s="62" t="s">
        <v>238</v>
      </c>
      <c r="D6148" s="62" t="s">
        <v>12010</v>
      </c>
      <c r="E6148" s="64">
        <v>21.12</v>
      </c>
      <c r="F6148" s="62" t="s">
        <v>12011</v>
      </c>
    </row>
    <row r="6149" spans="1:6" ht="40.5" x14ac:dyDescent="0.25">
      <c r="A6149" s="62">
        <v>87911</v>
      </c>
      <c r="B6149" s="63" t="s">
        <v>18161</v>
      </c>
      <c r="C6149" s="62" t="s">
        <v>238</v>
      </c>
      <c r="D6149" s="62" t="s">
        <v>12010</v>
      </c>
      <c r="E6149" s="64">
        <v>20.28</v>
      </c>
      <c r="F6149" s="62" t="s">
        <v>12011</v>
      </c>
    </row>
    <row r="6150" spans="1:6" ht="40.5" x14ac:dyDescent="0.25">
      <c r="A6150" s="62">
        <v>87411</v>
      </c>
      <c r="B6150" s="63" t="s">
        <v>18162</v>
      </c>
      <c r="C6150" s="62" t="s">
        <v>238</v>
      </c>
      <c r="D6150" s="62" t="s">
        <v>12010</v>
      </c>
      <c r="E6150" s="64">
        <v>16.27</v>
      </c>
      <c r="F6150" s="62" t="s">
        <v>12011</v>
      </c>
    </row>
    <row r="6151" spans="1:6" ht="40.5" x14ac:dyDescent="0.25">
      <c r="A6151" s="62">
        <v>87412</v>
      </c>
      <c r="B6151" s="63" t="s">
        <v>18163</v>
      </c>
      <c r="C6151" s="62" t="s">
        <v>238</v>
      </c>
      <c r="D6151" s="62" t="s">
        <v>12010</v>
      </c>
      <c r="E6151" s="64">
        <v>23.59</v>
      </c>
      <c r="F6151" s="62" t="s">
        <v>12011</v>
      </c>
    </row>
    <row r="6152" spans="1:6" ht="40.5" x14ac:dyDescent="0.25">
      <c r="A6152" s="62">
        <v>87413</v>
      </c>
      <c r="B6152" s="63" t="s">
        <v>18164</v>
      </c>
      <c r="C6152" s="62" t="s">
        <v>238</v>
      </c>
      <c r="D6152" s="62" t="s">
        <v>12010</v>
      </c>
      <c r="E6152" s="64">
        <v>27.76</v>
      </c>
      <c r="F6152" s="62" t="s">
        <v>12011</v>
      </c>
    </row>
    <row r="6153" spans="1:6" ht="40.5" x14ac:dyDescent="0.25">
      <c r="A6153" s="62">
        <v>87414</v>
      </c>
      <c r="B6153" s="63" t="s">
        <v>18165</v>
      </c>
      <c r="C6153" s="62" t="s">
        <v>238</v>
      </c>
      <c r="D6153" s="62" t="s">
        <v>12010</v>
      </c>
      <c r="E6153" s="64">
        <v>23.92</v>
      </c>
      <c r="F6153" s="62" t="s">
        <v>12011</v>
      </c>
    </row>
    <row r="6154" spans="1:6" ht="40.5" x14ac:dyDescent="0.25">
      <c r="A6154" s="62">
        <v>87415</v>
      </c>
      <c r="B6154" s="63" t="s">
        <v>18166</v>
      </c>
      <c r="C6154" s="62" t="s">
        <v>238</v>
      </c>
      <c r="D6154" s="62" t="s">
        <v>12010</v>
      </c>
      <c r="E6154" s="64">
        <v>31</v>
      </c>
      <c r="F6154" s="62" t="s">
        <v>12011</v>
      </c>
    </row>
    <row r="6155" spans="1:6" ht="40.5" x14ac:dyDescent="0.25">
      <c r="A6155" s="62">
        <v>87416</v>
      </c>
      <c r="B6155" s="63" t="s">
        <v>18167</v>
      </c>
      <c r="C6155" s="62" t="s">
        <v>238</v>
      </c>
      <c r="D6155" s="62" t="s">
        <v>12010</v>
      </c>
      <c r="E6155" s="64">
        <v>35.450000000000003</v>
      </c>
      <c r="F6155" s="62" t="s">
        <v>12011</v>
      </c>
    </row>
    <row r="6156" spans="1:6" ht="40.5" x14ac:dyDescent="0.25">
      <c r="A6156" s="62">
        <v>87417</v>
      </c>
      <c r="B6156" s="63" t="s">
        <v>18168</v>
      </c>
      <c r="C6156" s="62" t="s">
        <v>238</v>
      </c>
      <c r="D6156" s="62" t="s">
        <v>12010</v>
      </c>
      <c r="E6156" s="64">
        <v>17.3</v>
      </c>
      <c r="F6156" s="62" t="s">
        <v>12011</v>
      </c>
    </row>
    <row r="6157" spans="1:6" ht="40.5" x14ac:dyDescent="0.25">
      <c r="A6157" s="62">
        <v>87418</v>
      </c>
      <c r="B6157" s="63" t="s">
        <v>18169</v>
      </c>
      <c r="C6157" s="62" t="s">
        <v>238</v>
      </c>
      <c r="D6157" s="62" t="s">
        <v>12010</v>
      </c>
      <c r="E6157" s="64">
        <v>17.829999999999998</v>
      </c>
      <c r="F6157" s="62" t="s">
        <v>12011</v>
      </c>
    </row>
    <row r="6158" spans="1:6" ht="40.5" x14ac:dyDescent="0.25">
      <c r="A6158" s="62">
        <v>87419</v>
      </c>
      <c r="B6158" s="63" t="s">
        <v>18170</v>
      </c>
      <c r="C6158" s="62" t="s">
        <v>238</v>
      </c>
      <c r="D6158" s="62" t="s">
        <v>12010</v>
      </c>
      <c r="E6158" s="64">
        <v>19.41</v>
      </c>
      <c r="F6158" s="62" t="s">
        <v>12011</v>
      </c>
    </row>
    <row r="6159" spans="1:6" ht="40.5" x14ac:dyDescent="0.25">
      <c r="A6159" s="62">
        <v>87420</v>
      </c>
      <c r="B6159" s="63" t="s">
        <v>18171</v>
      </c>
      <c r="C6159" s="62" t="s">
        <v>238</v>
      </c>
      <c r="D6159" s="62" t="s">
        <v>12010</v>
      </c>
      <c r="E6159" s="64">
        <v>25.75</v>
      </c>
      <c r="F6159" s="62" t="s">
        <v>12011</v>
      </c>
    </row>
    <row r="6160" spans="1:6" ht="40.5" x14ac:dyDescent="0.25">
      <c r="A6160" s="62">
        <v>87421</v>
      </c>
      <c r="B6160" s="63" t="s">
        <v>18172</v>
      </c>
      <c r="C6160" s="62" t="s">
        <v>238</v>
      </c>
      <c r="D6160" s="62" t="s">
        <v>12010</v>
      </c>
      <c r="E6160" s="64">
        <v>26.29</v>
      </c>
      <c r="F6160" s="62" t="s">
        <v>12011</v>
      </c>
    </row>
    <row r="6161" spans="1:6" ht="40.5" x14ac:dyDescent="0.25">
      <c r="A6161" s="62">
        <v>87422</v>
      </c>
      <c r="B6161" s="63" t="s">
        <v>18173</v>
      </c>
      <c r="C6161" s="62" t="s">
        <v>238</v>
      </c>
      <c r="D6161" s="62" t="s">
        <v>12010</v>
      </c>
      <c r="E6161" s="64">
        <v>27.87</v>
      </c>
      <c r="F6161" s="62" t="s">
        <v>12011</v>
      </c>
    </row>
    <row r="6162" spans="1:6" ht="40.5" x14ac:dyDescent="0.25">
      <c r="A6162" s="62">
        <v>87423</v>
      </c>
      <c r="B6162" s="63" t="s">
        <v>18174</v>
      </c>
      <c r="C6162" s="62" t="s">
        <v>238</v>
      </c>
      <c r="D6162" s="62" t="s">
        <v>12010</v>
      </c>
      <c r="E6162" s="64">
        <v>34.65</v>
      </c>
      <c r="F6162" s="62" t="s">
        <v>12011</v>
      </c>
    </row>
    <row r="6163" spans="1:6" ht="40.5" x14ac:dyDescent="0.25">
      <c r="A6163" s="62">
        <v>87424</v>
      </c>
      <c r="B6163" s="63" t="s">
        <v>18175</v>
      </c>
      <c r="C6163" s="62" t="s">
        <v>238</v>
      </c>
      <c r="D6163" s="62" t="s">
        <v>12010</v>
      </c>
      <c r="E6163" s="64">
        <v>35.450000000000003</v>
      </c>
      <c r="F6163" s="62" t="s">
        <v>12011</v>
      </c>
    </row>
    <row r="6164" spans="1:6" ht="40.5" x14ac:dyDescent="0.25">
      <c r="A6164" s="62">
        <v>87425</v>
      </c>
      <c r="B6164" s="63" t="s">
        <v>18176</v>
      </c>
      <c r="C6164" s="62" t="s">
        <v>238</v>
      </c>
      <c r="D6164" s="62" t="s">
        <v>12010</v>
      </c>
      <c r="E6164" s="64">
        <v>36.75</v>
      </c>
      <c r="F6164" s="62" t="s">
        <v>12011</v>
      </c>
    </row>
    <row r="6165" spans="1:6" ht="40.5" x14ac:dyDescent="0.25">
      <c r="A6165" s="62">
        <v>87426</v>
      </c>
      <c r="B6165" s="63" t="s">
        <v>18177</v>
      </c>
      <c r="C6165" s="62" t="s">
        <v>238</v>
      </c>
      <c r="D6165" s="62" t="s">
        <v>12010</v>
      </c>
      <c r="E6165" s="64">
        <v>40.51</v>
      </c>
      <c r="F6165" s="62" t="s">
        <v>12011</v>
      </c>
    </row>
    <row r="6166" spans="1:6" ht="40.5" x14ac:dyDescent="0.25">
      <c r="A6166" s="62">
        <v>87427</v>
      </c>
      <c r="B6166" s="63" t="s">
        <v>18178</v>
      </c>
      <c r="C6166" s="62" t="s">
        <v>238</v>
      </c>
      <c r="D6166" s="62" t="s">
        <v>12010</v>
      </c>
      <c r="E6166" s="64">
        <v>41.31</v>
      </c>
      <c r="F6166" s="62" t="s">
        <v>12011</v>
      </c>
    </row>
    <row r="6167" spans="1:6" ht="40.5" x14ac:dyDescent="0.25">
      <c r="A6167" s="62">
        <v>87428</v>
      </c>
      <c r="B6167" s="63" t="s">
        <v>18179</v>
      </c>
      <c r="C6167" s="62" t="s">
        <v>238</v>
      </c>
      <c r="D6167" s="62" t="s">
        <v>12010</v>
      </c>
      <c r="E6167" s="64">
        <v>42.61</v>
      </c>
      <c r="F6167" s="62" t="s">
        <v>12011</v>
      </c>
    </row>
    <row r="6168" spans="1:6" ht="40.5" x14ac:dyDescent="0.25">
      <c r="A6168" s="62">
        <v>87429</v>
      </c>
      <c r="B6168" s="63" t="s">
        <v>18180</v>
      </c>
      <c r="C6168" s="62" t="s">
        <v>238</v>
      </c>
      <c r="D6168" s="62" t="s">
        <v>12010</v>
      </c>
      <c r="E6168" s="64">
        <v>18.079999999999998</v>
      </c>
      <c r="F6168" s="62" t="s">
        <v>12011</v>
      </c>
    </row>
    <row r="6169" spans="1:6" ht="40.5" x14ac:dyDescent="0.25">
      <c r="A6169" s="62">
        <v>87430</v>
      </c>
      <c r="B6169" s="63" t="s">
        <v>18181</v>
      </c>
      <c r="C6169" s="62" t="s">
        <v>238</v>
      </c>
      <c r="D6169" s="62" t="s">
        <v>12010</v>
      </c>
      <c r="E6169" s="64">
        <v>18.61</v>
      </c>
      <c r="F6169" s="62" t="s">
        <v>12011</v>
      </c>
    </row>
    <row r="6170" spans="1:6" ht="40.5" x14ac:dyDescent="0.25">
      <c r="A6170" s="62">
        <v>87431</v>
      </c>
      <c r="B6170" s="63" t="s">
        <v>18182</v>
      </c>
      <c r="C6170" s="62" t="s">
        <v>238</v>
      </c>
      <c r="D6170" s="62" t="s">
        <v>12010</v>
      </c>
      <c r="E6170" s="64">
        <v>18.88</v>
      </c>
      <c r="F6170" s="62" t="s">
        <v>12011</v>
      </c>
    </row>
    <row r="6171" spans="1:6" ht="40.5" x14ac:dyDescent="0.25">
      <c r="A6171" s="62">
        <v>87432</v>
      </c>
      <c r="B6171" s="63" t="s">
        <v>18183</v>
      </c>
      <c r="C6171" s="62" t="s">
        <v>238</v>
      </c>
      <c r="D6171" s="62" t="s">
        <v>12010</v>
      </c>
      <c r="E6171" s="64">
        <v>25.29</v>
      </c>
      <c r="F6171" s="62" t="s">
        <v>12011</v>
      </c>
    </row>
    <row r="6172" spans="1:6" ht="40.5" x14ac:dyDescent="0.25">
      <c r="A6172" s="62">
        <v>87433</v>
      </c>
      <c r="B6172" s="63" t="s">
        <v>18184</v>
      </c>
      <c r="C6172" s="62" t="s">
        <v>238</v>
      </c>
      <c r="D6172" s="62" t="s">
        <v>12010</v>
      </c>
      <c r="E6172" s="64">
        <v>26.36</v>
      </c>
      <c r="F6172" s="62" t="s">
        <v>12011</v>
      </c>
    </row>
    <row r="6173" spans="1:6" ht="40.5" x14ac:dyDescent="0.25">
      <c r="A6173" s="62">
        <v>87434</v>
      </c>
      <c r="B6173" s="63" t="s">
        <v>18185</v>
      </c>
      <c r="C6173" s="62" t="s">
        <v>238</v>
      </c>
      <c r="D6173" s="62" t="s">
        <v>12010</v>
      </c>
      <c r="E6173" s="64">
        <v>27.12</v>
      </c>
      <c r="F6173" s="62" t="s">
        <v>12011</v>
      </c>
    </row>
    <row r="6174" spans="1:6" ht="40.5" x14ac:dyDescent="0.25">
      <c r="A6174" s="62">
        <v>87435</v>
      </c>
      <c r="B6174" s="63" t="s">
        <v>18186</v>
      </c>
      <c r="C6174" s="62" t="s">
        <v>238</v>
      </c>
      <c r="D6174" s="62" t="s">
        <v>12010</v>
      </c>
      <c r="E6174" s="64">
        <v>28.7</v>
      </c>
      <c r="F6174" s="62" t="s">
        <v>12011</v>
      </c>
    </row>
    <row r="6175" spans="1:6" ht="40.5" x14ac:dyDescent="0.25">
      <c r="A6175" s="62">
        <v>87436</v>
      </c>
      <c r="B6175" s="63" t="s">
        <v>18187</v>
      </c>
      <c r="C6175" s="62" t="s">
        <v>238</v>
      </c>
      <c r="D6175" s="62" t="s">
        <v>12010</v>
      </c>
      <c r="E6175" s="64">
        <v>30.53</v>
      </c>
      <c r="F6175" s="62" t="s">
        <v>12011</v>
      </c>
    </row>
    <row r="6176" spans="1:6" ht="40.5" x14ac:dyDescent="0.25">
      <c r="A6176" s="62">
        <v>87437</v>
      </c>
      <c r="B6176" s="63" t="s">
        <v>18188</v>
      </c>
      <c r="C6176" s="62" t="s">
        <v>238</v>
      </c>
      <c r="D6176" s="62" t="s">
        <v>12010</v>
      </c>
      <c r="E6176" s="64">
        <v>31.83</v>
      </c>
      <c r="F6176" s="62" t="s">
        <v>12011</v>
      </c>
    </row>
    <row r="6177" spans="1:6" ht="40.5" x14ac:dyDescent="0.25">
      <c r="A6177" s="62">
        <v>87438</v>
      </c>
      <c r="B6177" s="63" t="s">
        <v>18189</v>
      </c>
      <c r="C6177" s="62" t="s">
        <v>238</v>
      </c>
      <c r="D6177" s="62" t="s">
        <v>12010</v>
      </c>
      <c r="E6177" s="64">
        <v>35.049999999999997</v>
      </c>
      <c r="F6177" s="62" t="s">
        <v>12011</v>
      </c>
    </row>
    <row r="6178" spans="1:6" ht="40.5" x14ac:dyDescent="0.25">
      <c r="A6178" s="62">
        <v>87439</v>
      </c>
      <c r="B6178" s="63" t="s">
        <v>18190</v>
      </c>
      <c r="C6178" s="62" t="s">
        <v>238</v>
      </c>
      <c r="D6178" s="62" t="s">
        <v>12010</v>
      </c>
      <c r="E6178" s="64">
        <v>37.39</v>
      </c>
      <c r="F6178" s="62" t="s">
        <v>12011</v>
      </c>
    </row>
    <row r="6179" spans="1:6" ht="40.5" x14ac:dyDescent="0.25">
      <c r="A6179" s="62">
        <v>87440</v>
      </c>
      <c r="B6179" s="63" t="s">
        <v>18191</v>
      </c>
      <c r="C6179" s="62" t="s">
        <v>238</v>
      </c>
      <c r="D6179" s="62" t="s">
        <v>12010</v>
      </c>
      <c r="E6179" s="64">
        <v>38.46</v>
      </c>
      <c r="F6179" s="62" t="s">
        <v>12011</v>
      </c>
    </row>
    <row r="6180" spans="1:6" ht="67.5" x14ac:dyDescent="0.25">
      <c r="A6180" s="62">
        <v>87527</v>
      </c>
      <c r="B6180" s="63" t="s">
        <v>18192</v>
      </c>
      <c r="C6180" s="62" t="s">
        <v>238</v>
      </c>
      <c r="D6180" s="62" t="s">
        <v>12010</v>
      </c>
      <c r="E6180" s="64">
        <v>35.619999999999997</v>
      </c>
      <c r="F6180" s="62" t="s">
        <v>12011</v>
      </c>
    </row>
    <row r="6181" spans="1:6" ht="54" x14ac:dyDescent="0.25">
      <c r="A6181" s="62">
        <v>87528</v>
      </c>
      <c r="B6181" s="63" t="s">
        <v>18193</v>
      </c>
      <c r="C6181" s="62" t="s">
        <v>238</v>
      </c>
      <c r="D6181" s="62" t="s">
        <v>12010</v>
      </c>
      <c r="E6181" s="64">
        <v>40.92</v>
      </c>
      <c r="F6181" s="62" t="s">
        <v>12011</v>
      </c>
    </row>
    <row r="6182" spans="1:6" ht="54" x14ac:dyDescent="0.25">
      <c r="A6182" s="62">
        <v>87529</v>
      </c>
      <c r="B6182" s="63" t="s">
        <v>18194</v>
      </c>
      <c r="C6182" s="62" t="s">
        <v>238</v>
      </c>
      <c r="D6182" s="62" t="s">
        <v>12010</v>
      </c>
      <c r="E6182" s="64">
        <v>31.73</v>
      </c>
      <c r="F6182" s="62" t="s">
        <v>12011</v>
      </c>
    </row>
    <row r="6183" spans="1:6" ht="54" x14ac:dyDescent="0.25">
      <c r="A6183" s="62">
        <v>87530</v>
      </c>
      <c r="B6183" s="63" t="s">
        <v>18195</v>
      </c>
      <c r="C6183" s="62" t="s">
        <v>238</v>
      </c>
      <c r="D6183" s="62" t="s">
        <v>12010</v>
      </c>
      <c r="E6183" s="64">
        <v>37.03</v>
      </c>
      <c r="F6183" s="62" t="s">
        <v>12011</v>
      </c>
    </row>
    <row r="6184" spans="1:6" ht="67.5" x14ac:dyDescent="0.25">
      <c r="A6184" s="62">
        <v>87531</v>
      </c>
      <c r="B6184" s="63" t="s">
        <v>18196</v>
      </c>
      <c r="C6184" s="62" t="s">
        <v>238</v>
      </c>
      <c r="D6184" s="62" t="s">
        <v>12010</v>
      </c>
      <c r="E6184" s="64">
        <v>30.35</v>
      </c>
      <c r="F6184" s="62" t="s">
        <v>12011</v>
      </c>
    </row>
    <row r="6185" spans="1:6" ht="67.5" x14ac:dyDescent="0.25">
      <c r="A6185" s="62">
        <v>87532</v>
      </c>
      <c r="B6185" s="63" t="s">
        <v>18197</v>
      </c>
      <c r="C6185" s="62" t="s">
        <v>238</v>
      </c>
      <c r="D6185" s="62" t="s">
        <v>12010</v>
      </c>
      <c r="E6185" s="64">
        <v>35.65</v>
      </c>
      <c r="F6185" s="62" t="s">
        <v>12011</v>
      </c>
    </row>
    <row r="6186" spans="1:6" ht="67.5" x14ac:dyDescent="0.25">
      <c r="A6186" s="62">
        <v>87535</v>
      </c>
      <c r="B6186" s="63" t="s">
        <v>18198</v>
      </c>
      <c r="C6186" s="62" t="s">
        <v>238</v>
      </c>
      <c r="D6186" s="62" t="s">
        <v>12010</v>
      </c>
      <c r="E6186" s="64">
        <v>26.46</v>
      </c>
      <c r="F6186" s="62" t="s">
        <v>12011</v>
      </c>
    </row>
    <row r="6187" spans="1:6" ht="54" x14ac:dyDescent="0.25">
      <c r="A6187" s="62">
        <v>87536</v>
      </c>
      <c r="B6187" s="63" t="s">
        <v>18199</v>
      </c>
      <c r="C6187" s="62" t="s">
        <v>238</v>
      </c>
      <c r="D6187" s="62" t="s">
        <v>12010</v>
      </c>
      <c r="E6187" s="64">
        <v>31.76</v>
      </c>
      <c r="F6187" s="62" t="s">
        <v>12011</v>
      </c>
    </row>
    <row r="6188" spans="1:6" ht="67.5" x14ac:dyDescent="0.25">
      <c r="A6188" s="62">
        <v>87537</v>
      </c>
      <c r="B6188" s="63" t="s">
        <v>18200</v>
      </c>
      <c r="C6188" s="62" t="s">
        <v>238</v>
      </c>
      <c r="D6188" s="62" t="s">
        <v>12010</v>
      </c>
      <c r="E6188" s="64">
        <v>72.08</v>
      </c>
      <c r="F6188" s="62" t="s">
        <v>12011</v>
      </c>
    </row>
    <row r="6189" spans="1:6" ht="67.5" x14ac:dyDescent="0.25">
      <c r="A6189" s="62">
        <v>87538</v>
      </c>
      <c r="B6189" s="63" t="s">
        <v>18201</v>
      </c>
      <c r="C6189" s="62" t="s">
        <v>238</v>
      </c>
      <c r="D6189" s="62" t="s">
        <v>12010</v>
      </c>
      <c r="E6189" s="64">
        <v>68.8</v>
      </c>
      <c r="F6189" s="62" t="s">
        <v>12011</v>
      </c>
    </row>
    <row r="6190" spans="1:6" ht="81" x14ac:dyDescent="0.25">
      <c r="A6190" s="62">
        <v>87539</v>
      </c>
      <c r="B6190" s="63" t="s">
        <v>18202</v>
      </c>
      <c r="C6190" s="62" t="s">
        <v>238</v>
      </c>
      <c r="D6190" s="62" t="s">
        <v>12010</v>
      </c>
      <c r="E6190" s="64">
        <v>67.62</v>
      </c>
      <c r="F6190" s="62" t="s">
        <v>12011</v>
      </c>
    </row>
    <row r="6191" spans="1:6" ht="67.5" x14ac:dyDescent="0.25">
      <c r="A6191" s="62">
        <v>87541</v>
      </c>
      <c r="B6191" s="63" t="s">
        <v>18203</v>
      </c>
      <c r="C6191" s="62" t="s">
        <v>238</v>
      </c>
      <c r="D6191" s="62" t="s">
        <v>12010</v>
      </c>
      <c r="E6191" s="64">
        <v>64.33</v>
      </c>
      <c r="F6191" s="62" t="s">
        <v>12011</v>
      </c>
    </row>
    <row r="6192" spans="1:6" ht="67.5" x14ac:dyDescent="0.25">
      <c r="A6192" s="62">
        <v>87543</v>
      </c>
      <c r="B6192" s="63" t="s">
        <v>18204</v>
      </c>
      <c r="C6192" s="62" t="s">
        <v>238</v>
      </c>
      <c r="D6192" s="62" t="s">
        <v>12010</v>
      </c>
      <c r="E6192" s="64">
        <v>22.78</v>
      </c>
      <c r="F6192" s="62" t="s">
        <v>12011</v>
      </c>
    </row>
    <row r="6193" spans="1:6" ht="67.5" x14ac:dyDescent="0.25">
      <c r="A6193" s="62">
        <v>87545</v>
      </c>
      <c r="B6193" s="63" t="s">
        <v>18205</v>
      </c>
      <c r="C6193" s="62" t="s">
        <v>238</v>
      </c>
      <c r="D6193" s="62" t="s">
        <v>12010</v>
      </c>
      <c r="E6193" s="64">
        <v>24.81</v>
      </c>
      <c r="F6193" s="62" t="s">
        <v>12011</v>
      </c>
    </row>
    <row r="6194" spans="1:6" ht="54" x14ac:dyDescent="0.25">
      <c r="A6194" s="62">
        <v>87546</v>
      </c>
      <c r="B6194" s="63" t="s">
        <v>18206</v>
      </c>
      <c r="C6194" s="62" t="s">
        <v>238</v>
      </c>
      <c r="D6194" s="62" t="s">
        <v>12010</v>
      </c>
      <c r="E6194" s="64">
        <v>27.81</v>
      </c>
      <c r="F6194" s="62" t="s">
        <v>12011</v>
      </c>
    </row>
    <row r="6195" spans="1:6" ht="54" x14ac:dyDescent="0.25">
      <c r="A6195" s="62">
        <v>87547</v>
      </c>
      <c r="B6195" s="63" t="s">
        <v>18207</v>
      </c>
      <c r="C6195" s="62" t="s">
        <v>238</v>
      </c>
      <c r="D6195" s="62" t="s">
        <v>12010</v>
      </c>
      <c r="E6195" s="64">
        <v>20.95</v>
      </c>
      <c r="F6195" s="62" t="s">
        <v>12011</v>
      </c>
    </row>
    <row r="6196" spans="1:6" ht="54" x14ac:dyDescent="0.25">
      <c r="A6196" s="62">
        <v>87548</v>
      </c>
      <c r="B6196" s="63" t="s">
        <v>18208</v>
      </c>
      <c r="C6196" s="62" t="s">
        <v>238</v>
      </c>
      <c r="D6196" s="62" t="s">
        <v>12010</v>
      </c>
      <c r="E6196" s="64">
        <v>23.95</v>
      </c>
      <c r="F6196" s="62" t="s">
        <v>12011</v>
      </c>
    </row>
    <row r="6197" spans="1:6" ht="67.5" x14ac:dyDescent="0.25">
      <c r="A6197" s="62">
        <v>87549</v>
      </c>
      <c r="B6197" s="63" t="s">
        <v>18209</v>
      </c>
      <c r="C6197" s="62" t="s">
        <v>238</v>
      </c>
      <c r="D6197" s="62" t="s">
        <v>12010</v>
      </c>
      <c r="E6197" s="64">
        <v>19.54</v>
      </c>
      <c r="F6197" s="62" t="s">
        <v>12011</v>
      </c>
    </row>
    <row r="6198" spans="1:6" ht="67.5" x14ac:dyDescent="0.25">
      <c r="A6198" s="62">
        <v>87550</v>
      </c>
      <c r="B6198" s="63" t="s">
        <v>18210</v>
      </c>
      <c r="C6198" s="62" t="s">
        <v>238</v>
      </c>
      <c r="D6198" s="62" t="s">
        <v>12010</v>
      </c>
      <c r="E6198" s="64">
        <v>22.54</v>
      </c>
      <c r="F6198" s="62" t="s">
        <v>12011</v>
      </c>
    </row>
    <row r="6199" spans="1:6" ht="67.5" x14ac:dyDescent="0.25">
      <c r="A6199" s="62">
        <v>87553</v>
      </c>
      <c r="B6199" s="63" t="s">
        <v>18211</v>
      </c>
      <c r="C6199" s="62" t="s">
        <v>238</v>
      </c>
      <c r="D6199" s="62" t="s">
        <v>12010</v>
      </c>
      <c r="E6199" s="64">
        <v>15.65</v>
      </c>
      <c r="F6199" s="62" t="s">
        <v>12011</v>
      </c>
    </row>
    <row r="6200" spans="1:6" ht="54" x14ac:dyDescent="0.25">
      <c r="A6200" s="62">
        <v>87554</v>
      </c>
      <c r="B6200" s="63" t="s">
        <v>18212</v>
      </c>
      <c r="C6200" s="62" t="s">
        <v>238</v>
      </c>
      <c r="D6200" s="62" t="s">
        <v>12010</v>
      </c>
      <c r="E6200" s="64">
        <v>18.649999999999999</v>
      </c>
      <c r="F6200" s="62" t="s">
        <v>12011</v>
      </c>
    </row>
    <row r="6201" spans="1:6" ht="67.5" x14ac:dyDescent="0.25">
      <c r="A6201" s="62">
        <v>87555</v>
      </c>
      <c r="B6201" s="63" t="s">
        <v>18213</v>
      </c>
      <c r="C6201" s="62" t="s">
        <v>238</v>
      </c>
      <c r="D6201" s="62" t="s">
        <v>12010</v>
      </c>
      <c r="E6201" s="64">
        <v>44.22</v>
      </c>
      <c r="F6201" s="62" t="s">
        <v>12011</v>
      </c>
    </row>
    <row r="6202" spans="1:6" ht="67.5" x14ac:dyDescent="0.25">
      <c r="A6202" s="62">
        <v>87556</v>
      </c>
      <c r="B6202" s="63" t="s">
        <v>18214</v>
      </c>
      <c r="C6202" s="62" t="s">
        <v>238</v>
      </c>
      <c r="D6202" s="62" t="s">
        <v>12010</v>
      </c>
      <c r="E6202" s="64">
        <v>40.96</v>
      </c>
      <c r="F6202" s="62" t="s">
        <v>12011</v>
      </c>
    </row>
    <row r="6203" spans="1:6" ht="81" x14ac:dyDescent="0.25">
      <c r="A6203" s="62">
        <v>87557</v>
      </c>
      <c r="B6203" s="63" t="s">
        <v>18215</v>
      </c>
      <c r="C6203" s="62" t="s">
        <v>238</v>
      </c>
      <c r="D6203" s="62" t="s">
        <v>12010</v>
      </c>
      <c r="E6203" s="64">
        <v>39.770000000000003</v>
      </c>
      <c r="F6203" s="62" t="s">
        <v>12011</v>
      </c>
    </row>
    <row r="6204" spans="1:6" ht="67.5" x14ac:dyDescent="0.25">
      <c r="A6204" s="62">
        <v>87559</v>
      </c>
      <c r="B6204" s="63" t="s">
        <v>18216</v>
      </c>
      <c r="C6204" s="62" t="s">
        <v>238</v>
      </c>
      <c r="D6204" s="62" t="s">
        <v>12010</v>
      </c>
      <c r="E6204" s="64">
        <v>36.479999999999997</v>
      </c>
      <c r="F6204" s="62" t="s">
        <v>12011</v>
      </c>
    </row>
    <row r="6205" spans="1:6" ht="67.5" x14ac:dyDescent="0.25">
      <c r="A6205" s="62">
        <v>87561</v>
      </c>
      <c r="B6205" s="63" t="s">
        <v>18217</v>
      </c>
      <c r="C6205" s="62" t="s">
        <v>238</v>
      </c>
      <c r="D6205" s="62" t="s">
        <v>12010</v>
      </c>
      <c r="E6205" s="64">
        <v>40.049999999999997</v>
      </c>
      <c r="F6205" s="62" t="s">
        <v>12011</v>
      </c>
    </row>
    <row r="6206" spans="1:6" ht="54" x14ac:dyDescent="0.25">
      <c r="A6206" s="62">
        <v>87775</v>
      </c>
      <c r="B6206" s="63" t="s">
        <v>18218</v>
      </c>
      <c r="C6206" s="62" t="s">
        <v>238</v>
      </c>
      <c r="D6206" s="62" t="s">
        <v>12010</v>
      </c>
      <c r="E6206" s="64">
        <v>55.15</v>
      </c>
      <c r="F6206" s="62" t="s">
        <v>12011</v>
      </c>
    </row>
    <row r="6207" spans="1:6" ht="40.5" x14ac:dyDescent="0.25">
      <c r="A6207" s="62">
        <v>87777</v>
      </c>
      <c r="B6207" s="63" t="s">
        <v>18219</v>
      </c>
      <c r="C6207" s="62" t="s">
        <v>238</v>
      </c>
      <c r="D6207" s="62" t="s">
        <v>12010</v>
      </c>
      <c r="E6207" s="64">
        <v>59.57</v>
      </c>
      <c r="F6207" s="62" t="s">
        <v>12011</v>
      </c>
    </row>
    <row r="6208" spans="1:6" ht="54" x14ac:dyDescent="0.25">
      <c r="A6208" s="62">
        <v>87778</v>
      </c>
      <c r="B6208" s="63" t="s">
        <v>18220</v>
      </c>
      <c r="C6208" s="62" t="s">
        <v>238</v>
      </c>
      <c r="D6208" s="62" t="s">
        <v>12010</v>
      </c>
      <c r="E6208" s="64">
        <v>82.77</v>
      </c>
      <c r="F6208" s="62" t="s">
        <v>12011</v>
      </c>
    </row>
    <row r="6209" spans="1:6" ht="54" x14ac:dyDescent="0.25">
      <c r="A6209" s="62">
        <v>87779</v>
      </c>
      <c r="B6209" s="63" t="s">
        <v>18221</v>
      </c>
      <c r="C6209" s="62" t="s">
        <v>238</v>
      </c>
      <c r="D6209" s="62" t="s">
        <v>12010</v>
      </c>
      <c r="E6209" s="64">
        <v>63.47</v>
      </c>
      <c r="F6209" s="62" t="s">
        <v>12011</v>
      </c>
    </row>
    <row r="6210" spans="1:6" ht="40.5" x14ac:dyDescent="0.25">
      <c r="A6210" s="62">
        <v>87781</v>
      </c>
      <c r="B6210" s="63" t="s">
        <v>18222</v>
      </c>
      <c r="C6210" s="62" t="s">
        <v>238</v>
      </c>
      <c r="D6210" s="62" t="s">
        <v>12010</v>
      </c>
      <c r="E6210" s="64">
        <v>69.400000000000006</v>
      </c>
      <c r="F6210" s="62" t="s">
        <v>12011</v>
      </c>
    </row>
    <row r="6211" spans="1:6" ht="54" x14ac:dyDescent="0.25">
      <c r="A6211" s="62">
        <v>87783</v>
      </c>
      <c r="B6211" s="63" t="s">
        <v>18223</v>
      </c>
      <c r="C6211" s="62" t="s">
        <v>238</v>
      </c>
      <c r="D6211" s="62" t="s">
        <v>12010</v>
      </c>
      <c r="E6211" s="64">
        <v>102.72</v>
      </c>
      <c r="F6211" s="62" t="s">
        <v>12011</v>
      </c>
    </row>
    <row r="6212" spans="1:6" ht="54" x14ac:dyDescent="0.25">
      <c r="A6212" s="62">
        <v>87784</v>
      </c>
      <c r="B6212" s="63" t="s">
        <v>18224</v>
      </c>
      <c r="C6212" s="62" t="s">
        <v>238</v>
      </c>
      <c r="D6212" s="62" t="s">
        <v>12010</v>
      </c>
      <c r="E6212" s="64">
        <v>71.790000000000006</v>
      </c>
      <c r="F6212" s="62" t="s">
        <v>12011</v>
      </c>
    </row>
    <row r="6213" spans="1:6" ht="40.5" x14ac:dyDescent="0.25">
      <c r="A6213" s="62">
        <v>87786</v>
      </c>
      <c r="B6213" s="63" t="s">
        <v>18225</v>
      </c>
      <c r="C6213" s="62" t="s">
        <v>238</v>
      </c>
      <c r="D6213" s="62" t="s">
        <v>12010</v>
      </c>
      <c r="E6213" s="64">
        <v>79.23</v>
      </c>
      <c r="F6213" s="62" t="s">
        <v>12011</v>
      </c>
    </row>
    <row r="6214" spans="1:6" ht="54" x14ac:dyDescent="0.25">
      <c r="A6214" s="62">
        <v>87787</v>
      </c>
      <c r="B6214" s="63" t="s">
        <v>18226</v>
      </c>
      <c r="C6214" s="62" t="s">
        <v>238</v>
      </c>
      <c r="D6214" s="62" t="s">
        <v>12010</v>
      </c>
      <c r="E6214" s="64">
        <v>122.69</v>
      </c>
      <c r="F6214" s="62" t="s">
        <v>12011</v>
      </c>
    </row>
    <row r="6215" spans="1:6" ht="54" x14ac:dyDescent="0.25">
      <c r="A6215" s="62">
        <v>87788</v>
      </c>
      <c r="B6215" s="63" t="s">
        <v>18227</v>
      </c>
      <c r="C6215" s="62" t="s">
        <v>238</v>
      </c>
      <c r="D6215" s="62" t="s">
        <v>12010</v>
      </c>
      <c r="E6215" s="64">
        <v>93.54</v>
      </c>
      <c r="F6215" s="62" t="s">
        <v>12011</v>
      </c>
    </row>
    <row r="6216" spans="1:6" ht="54" x14ac:dyDescent="0.25">
      <c r="A6216" s="62">
        <v>87790</v>
      </c>
      <c r="B6216" s="63" t="s">
        <v>18228</v>
      </c>
      <c r="C6216" s="62" t="s">
        <v>238</v>
      </c>
      <c r="D6216" s="62" t="s">
        <v>12010</v>
      </c>
      <c r="E6216" s="64">
        <v>101.72</v>
      </c>
      <c r="F6216" s="62" t="s">
        <v>12011</v>
      </c>
    </row>
    <row r="6217" spans="1:6" ht="54" x14ac:dyDescent="0.25">
      <c r="A6217" s="62">
        <v>87791</v>
      </c>
      <c r="B6217" s="63" t="s">
        <v>18229</v>
      </c>
      <c r="C6217" s="62" t="s">
        <v>238</v>
      </c>
      <c r="D6217" s="62" t="s">
        <v>12010</v>
      </c>
      <c r="E6217" s="64">
        <v>145.66999999999999</v>
      </c>
      <c r="F6217" s="62" t="s">
        <v>12011</v>
      </c>
    </row>
    <row r="6218" spans="1:6" ht="54" x14ac:dyDescent="0.25">
      <c r="A6218" s="62">
        <v>87792</v>
      </c>
      <c r="B6218" s="63" t="s">
        <v>18230</v>
      </c>
      <c r="C6218" s="62" t="s">
        <v>238</v>
      </c>
      <c r="D6218" s="62" t="s">
        <v>12010</v>
      </c>
      <c r="E6218" s="64">
        <v>35.659999999999997</v>
      </c>
      <c r="F6218" s="62" t="s">
        <v>12011</v>
      </c>
    </row>
    <row r="6219" spans="1:6" ht="40.5" x14ac:dyDescent="0.25">
      <c r="A6219" s="62">
        <v>87794</v>
      </c>
      <c r="B6219" s="63" t="s">
        <v>18231</v>
      </c>
      <c r="C6219" s="62" t="s">
        <v>238</v>
      </c>
      <c r="D6219" s="62" t="s">
        <v>12010</v>
      </c>
      <c r="E6219" s="64">
        <v>39.78</v>
      </c>
      <c r="F6219" s="62" t="s">
        <v>12011</v>
      </c>
    </row>
    <row r="6220" spans="1:6" ht="54" x14ac:dyDescent="0.25">
      <c r="A6220" s="62">
        <v>87795</v>
      </c>
      <c r="B6220" s="63" t="s">
        <v>18232</v>
      </c>
      <c r="C6220" s="62" t="s">
        <v>238</v>
      </c>
      <c r="D6220" s="62" t="s">
        <v>12010</v>
      </c>
      <c r="E6220" s="64">
        <v>60.99</v>
      </c>
      <c r="F6220" s="62" t="s">
        <v>12011</v>
      </c>
    </row>
    <row r="6221" spans="1:6" ht="54" x14ac:dyDescent="0.25">
      <c r="A6221" s="62">
        <v>87797</v>
      </c>
      <c r="B6221" s="63" t="s">
        <v>18233</v>
      </c>
      <c r="C6221" s="62" t="s">
        <v>238</v>
      </c>
      <c r="D6221" s="62" t="s">
        <v>12010</v>
      </c>
      <c r="E6221" s="64">
        <v>43.7</v>
      </c>
      <c r="F6221" s="62" t="s">
        <v>12011</v>
      </c>
    </row>
    <row r="6222" spans="1:6" ht="40.5" x14ac:dyDescent="0.25">
      <c r="A6222" s="62">
        <v>87799</v>
      </c>
      <c r="B6222" s="63" t="s">
        <v>18234</v>
      </c>
      <c r="C6222" s="62" t="s">
        <v>238</v>
      </c>
      <c r="D6222" s="62" t="s">
        <v>12010</v>
      </c>
      <c r="E6222" s="64">
        <v>49.23</v>
      </c>
      <c r="F6222" s="62" t="s">
        <v>12011</v>
      </c>
    </row>
    <row r="6223" spans="1:6" ht="54" x14ac:dyDescent="0.25">
      <c r="A6223" s="62">
        <v>87800</v>
      </c>
      <c r="B6223" s="63" t="s">
        <v>18235</v>
      </c>
      <c r="C6223" s="62" t="s">
        <v>238</v>
      </c>
      <c r="D6223" s="62" t="s">
        <v>12010</v>
      </c>
      <c r="E6223" s="64">
        <v>79.91</v>
      </c>
      <c r="F6223" s="62" t="s">
        <v>12011</v>
      </c>
    </row>
    <row r="6224" spans="1:6" ht="54" x14ac:dyDescent="0.25">
      <c r="A6224" s="62">
        <v>87801</v>
      </c>
      <c r="B6224" s="63" t="s">
        <v>18236</v>
      </c>
      <c r="C6224" s="62" t="s">
        <v>238</v>
      </c>
      <c r="D6224" s="62" t="s">
        <v>12010</v>
      </c>
      <c r="E6224" s="64">
        <v>51.74</v>
      </c>
      <c r="F6224" s="62" t="s">
        <v>12011</v>
      </c>
    </row>
    <row r="6225" spans="1:6" ht="40.5" x14ac:dyDescent="0.25">
      <c r="A6225" s="62">
        <v>87803</v>
      </c>
      <c r="B6225" s="63" t="s">
        <v>18237</v>
      </c>
      <c r="C6225" s="62" t="s">
        <v>238</v>
      </c>
      <c r="D6225" s="62" t="s">
        <v>12010</v>
      </c>
      <c r="E6225" s="64">
        <v>58.68</v>
      </c>
      <c r="F6225" s="62" t="s">
        <v>12011</v>
      </c>
    </row>
    <row r="6226" spans="1:6" ht="54" x14ac:dyDescent="0.25">
      <c r="A6226" s="62">
        <v>87804</v>
      </c>
      <c r="B6226" s="63" t="s">
        <v>18238</v>
      </c>
      <c r="C6226" s="62" t="s">
        <v>238</v>
      </c>
      <c r="D6226" s="62" t="s">
        <v>12010</v>
      </c>
      <c r="E6226" s="64">
        <v>98.83</v>
      </c>
      <c r="F6226" s="62" t="s">
        <v>12011</v>
      </c>
    </row>
    <row r="6227" spans="1:6" ht="54" x14ac:dyDescent="0.25">
      <c r="A6227" s="62">
        <v>87805</v>
      </c>
      <c r="B6227" s="63" t="s">
        <v>18239</v>
      </c>
      <c r="C6227" s="62" t="s">
        <v>238</v>
      </c>
      <c r="D6227" s="62" t="s">
        <v>12010</v>
      </c>
      <c r="E6227" s="64">
        <v>59.78</v>
      </c>
      <c r="F6227" s="62" t="s">
        <v>12011</v>
      </c>
    </row>
    <row r="6228" spans="1:6" ht="54" x14ac:dyDescent="0.25">
      <c r="A6228" s="62">
        <v>87807</v>
      </c>
      <c r="B6228" s="63" t="s">
        <v>18240</v>
      </c>
      <c r="C6228" s="62" t="s">
        <v>238</v>
      </c>
      <c r="D6228" s="62" t="s">
        <v>12010</v>
      </c>
      <c r="E6228" s="64">
        <v>67.430000000000007</v>
      </c>
      <c r="F6228" s="62" t="s">
        <v>12011</v>
      </c>
    </row>
    <row r="6229" spans="1:6" ht="67.5" x14ac:dyDescent="0.25">
      <c r="A6229" s="62">
        <v>87808</v>
      </c>
      <c r="B6229" s="63" t="s">
        <v>18241</v>
      </c>
      <c r="C6229" s="62" t="s">
        <v>238</v>
      </c>
      <c r="D6229" s="62" t="s">
        <v>12010</v>
      </c>
      <c r="E6229" s="64">
        <v>107.78</v>
      </c>
      <c r="F6229" s="62" t="s">
        <v>12011</v>
      </c>
    </row>
    <row r="6230" spans="1:6" ht="54" x14ac:dyDescent="0.25">
      <c r="A6230" s="62">
        <v>87809</v>
      </c>
      <c r="B6230" s="63" t="s">
        <v>18242</v>
      </c>
      <c r="C6230" s="62" t="s">
        <v>238</v>
      </c>
      <c r="D6230" s="62" t="s">
        <v>12010</v>
      </c>
      <c r="E6230" s="64">
        <v>89.71</v>
      </c>
      <c r="F6230" s="62" t="s">
        <v>12011</v>
      </c>
    </row>
    <row r="6231" spans="1:6" ht="54" x14ac:dyDescent="0.25">
      <c r="A6231" s="62">
        <v>87811</v>
      </c>
      <c r="B6231" s="63" t="s">
        <v>18243</v>
      </c>
      <c r="C6231" s="62" t="s">
        <v>238</v>
      </c>
      <c r="D6231" s="62" t="s">
        <v>12010</v>
      </c>
      <c r="E6231" s="64">
        <v>93.83</v>
      </c>
      <c r="F6231" s="62" t="s">
        <v>12011</v>
      </c>
    </row>
    <row r="6232" spans="1:6" ht="54" x14ac:dyDescent="0.25">
      <c r="A6232" s="62">
        <v>87812</v>
      </c>
      <c r="B6232" s="63" t="s">
        <v>18244</v>
      </c>
      <c r="C6232" s="62" t="s">
        <v>238</v>
      </c>
      <c r="D6232" s="62" t="s">
        <v>12010</v>
      </c>
      <c r="E6232" s="64">
        <v>114.54</v>
      </c>
      <c r="F6232" s="62" t="s">
        <v>12011</v>
      </c>
    </row>
    <row r="6233" spans="1:6" ht="54" x14ac:dyDescent="0.25">
      <c r="A6233" s="62">
        <v>87813</v>
      </c>
      <c r="B6233" s="63" t="s">
        <v>18245</v>
      </c>
      <c r="C6233" s="62" t="s">
        <v>238</v>
      </c>
      <c r="D6233" s="62" t="s">
        <v>12010</v>
      </c>
      <c r="E6233" s="64">
        <v>97.76</v>
      </c>
      <c r="F6233" s="62" t="s">
        <v>12011</v>
      </c>
    </row>
    <row r="6234" spans="1:6" ht="54" x14ac:dyDescent="0.25">
      <c r="A6234" s="62">
        <v>87815</v>
      </c>
      <c r="B6234" s="63" t="s">
        <v>18246</v>
      </c>
      <c r="C6234" s="62" t="s">
        <v>238</v>
      </c>
      <c r="D6234" s="62" t="s">
        <v>12010</v>
      </c>
      <c r="E6234" s="64">
        <v>103.29</v>
      </c>
      <c r="F6234" s="62" t="s">
        <v>12011</v>
      </c>
    </row>
    <row r="6235" spans="1:6" ht="54" x14ac:dyDescent="0.25">
      <c r="A6235" s="62">
        <v>87816</v>
      </c>
      <c r="B6235" s="63" t="s">
        <v>18247</v>
      </c>
      <c r="C6235" s="62" t="s">
        <v>238</v>
      </c>
      <c r="D6235" s="62" t="s">
        <v>12010</v>
      </c>
      <c r="E6235" s="64">
        <v>133.44999999999999</v>
      </c>
      <c r="F6235" s="62" t="s">
        <v>12011</v>
      </c>
    </row>
    <row r="6236" spans="1:6" ht="54" x14ac:dyDescent="0.25">
      <c r="A6236" s="62">
        <v>87817</v>
      </c>
      <c r="B6236" s="63" t="s">
        <v>18248</v>
      </c>
      <c r="C6236" s="62" t="s">
        <v>238</v>
      </c>
      <c r="D6236" s="62" t="s">
        <v>12010</v>
      </c>
      <c r="E6236" s="64">
        <v>105.3</v>
      </c>
      <c r="F6236" s="62" t="s">
        <v>12011</v>
      </c>
    </row>
    <row r="6237" spans="1:6" ht="54" x14ac:dyDescent="0.25">
      <c r="A6237" s="62">
        <v>87819</v>
      </c>
      <c r="B6237" s="63" t="s">
        <v>18249</v>
      </c>
      <c r="C6237" s="62" t="s">
        <v>238</v>
      </c>
      <c r="D6237" s="62" t="s">
        <v>12010</v>
      </c>
      <c r="E6237" s="64">
        <v>112.24</v>
      </c>
      <c r="F6237" s="62" t="s">
        <v>12011</v>
      </c>
    </row>
    <row r="6238" spans="1:6" ht="54" x14ac:dyDescent="0.25">
      <c r="A6238" s="62">
        <v>87820</v>
      </c>
      <c r="B6238" s="63" t="s">
        <v>18250</v>
      </c>
      <c r="C6238" s="62" t="s">
        <v>238</v>
      </c>
      <c r="D6238" s="62" t="s">
        <v>12010</v>
      </c>
      <c r="E6238" s="64">
        <v>152.37</v>
      </c>
      <c r="F6238" s="62" t="s">
        <v>12011</v>
      </c>
    </row>
    <row r="6239" spans="1:6" ht="67.5" x14ac:dyDescent="0.25">
      <c r="A6239" s="62">
        <v>87821</v>
      </c>
      <c r="B6239" s="63" t="s">
        <v>18251</v>
      </c>
      <c r="C6239" s="62" t="s">
        <v>238</v>
      </c>
      <c r="D6239" s="62" t="s">
        <v>12010</v>
      </c>
      <c r="E6239" s="64">
        <v>154.07</v>
      </c>
      <c r="F6239" s="62" t="s">
        <v>12011</v>
      </c>
    </row>
    <row r="6240" spans="1:6" ht="54" x14ac:dyDescent="0.25">
      <c r="A6240" s="62">
        <v>87823</v>
      </c>
      <c r="B6240" s="63" t="s">
        <v>18252</v>
      </c>
      <c r="C6240" s="62" t="s">
        <v>238</v>
      </c>
      <c r="D6240" s="62" t="s">
        <v>12010</v>
      </c>
      <c r="E6240" s="64">
        <v>161.72</v>
      </c>
      <c r="F6240" s="62" t="s">
        <v>12011</v>
      </c>
    </row>
    <row r="6241" spans="1:6" ht="54" x14ac:dyDescent="0.25">
      <c r="A6241" s="62">
        <v>87824</v>
      </c>
      <c r="B6241" s="63" t="s">
        <v>18253</v>
      </c>
      <c r="C6241" s="62" t="s">
        <v>238</v>
      </c>
      <c r="D6241" s="62" t="s">
        <v>12010</v>
      </c>
      <c r="E6241" s="64">
        <v>201.57</v>
      </c>
      <c r="F6241" s="62" t="s">
        <v>12011</v>
      </c>
    </row>
    <row r="6242" spans="1:6" ht="54" x14ac:dyDescent="0.25">
      <c r="A6242" s="62">
        <v>87825</v>
      </c>
      <c r="B6242" s="63" t="s">
        <v>18254</v>
      </c>
      <c r="C6242" s="62" t="s">
        <v>238</v>
      </c>
      <c r="D6242" s="62" t="s">
        <v>12010</v>
      </c>
      <c r="E6242" s="64">
        <v>69.23</v>
      </c>
      <c r="F6242" s="62" t="s">
        <v>12011</v>
      </c>
    </row>
    <row r="6243" spans="1:6" ht="54" x14ac:dyDescent="0.25">
      <c r="A6243" s="62">
        <v>87827</v>
      </c>
      <c r="B6243" s="63" t="s">
        <v>18255</v>
      </c>
      <c r="C6243" s="62" t="s">
        <v>238</v>
      </c>
      <c r="D6243" s="62" t="s">
        <v>12010</v>
      </c>
      <c r="E6243" s="64">
        <v>74.290000000000006</v>
      </c>
      <c r="F6243" s="62" t="s">
        <v>12011</v>
      </c>
    </row>
    <row r="6244" spans="1:6" ht="54" x14ac:dyDescent="0.25">
      <c r="A6244" s="62">
        <v>87828</v>
      </c>
      <c r="B6244" s="63" t="s">
        <v>18256</v>
      </c>
      <c r="C6244" s="62" t="s">
        <v>238</v>
      </c>
      <c r="D6244" s="62" t="s">
        <v>12010</v>
      </c>
      <c r="E6244" s="64">
        <v>101.74</v>
      </c>
      <c r="F6244" s="62" t="s">
        <v>12011</v>
      </c>
    </row>
    <row r="6245" spans="1:6" ht="54" x14ac:dyDescent="0.25">
      <c r="A6245" s="62">
        <v>87829</v>
      </c>
      <c r="B6245" s="63" t="s">
        <v>18257</v>
      </c>
      <c r="C6245" s="62" t="s">
        <v>238</v>
      </c>
      <c r="D6245" s="62" t="s">
        <v>12010</v>
      </c>
      <c r="E6245" s="64">
        <v>78.150000000000006</v>
      </c>
      <c r="F6245" s="62" t="s">
        <v>12011</v>
      </c>
    </row>
    <row r="6246" spans="1:6" ht="54" x14ac:dyDescent="0.25">
      <c r="A6246" s="62">
        <v>87831</v>
      </c>
      <c r="B6246" s="63" t="s">
        <v>18258</v>
      </c>
      <c r="C6246" s="62" t="s">
        <v>238</v>
      </c>
      <c r="D6246" s="62" t="s">
        <v>12010</v>
      </c>
      <c r="E6246" s="64">
        <v>84.93</v>
      </c>
      <c r="F6246" s="62" t="s">
        <v>12011</v>
      </c>
    </row>
    <row r="6247" spans="1:6" ht="54" x14ac:dyDescent="0.25">
      <c r="A6247" s="62">
        <v>87832</v>
      </c>
      <c r="B6247" s="63" t="s">
        <v>18259</v>
      </c>
      <c r="C6247" s="62" t="s">
        <v>238</v>
      </c>
      <c r="D6247" s="62" t="s">
        <v>12010</v>
      </c>
      <c r="E6247" s="64">
        <v>123.93</v>
      </c>
      <c r="F6247" s="62" t="s">
        <v>12011</v>
      </c>
    </row>
    <row r="6248" spans="1:6" ht="40.5" x14ac:dyDescent="0.25">
      <c r="A6248" s="62">
        <v>87834</v>
      </c>
      <c r="B6248" s="63" t="s">
        <v>18260</v>
      </c>
      <c r="C6248" s="62" t="s">
        <v>238</v>
      </c>
      <c r="D6248" s="62" t="s">
        <v>12010</v>
      </c>
      <c r="E6248" s="64">
        <v>166.22</v>
      </c>
      <c r="F6248" s="62" t="s">
        <v>12011</v>
      </c>
    </row>
    <row r="6249" spans="1:6" ht="40.5" x14ac:dyDescent="0.25">
      <c r="A6249" s="62">
        <v>87835</v>
      </c>
      <c r="B6249" s="63" t="s">
        <v>18261</v>
      </c>
      <c r="C6249" s="62" t="s">
        <v>238</v>
      </c>
      <c r="D6249" s="62" t="s">
        <v>12010</v>
      </c>
      <c r="E6249" s="64">
        <v>116.1</v>
      </c>
      <c r="F6249" s="62" t="s">
        <v>12011</v>
      </c>
    </row>
    <row r="6250" spans="1:6" ht="40.5" x14ac:dyDescent="0.25">
      <c r="A6250" s="62">
        <v>87836</v>
      </c>
      <c r="B6250" s="63" t="s">
        <v>18262</v>
      </c>
      <c r="C6250" s="62" t="s">
        <v>238</v>
      </c>
      <c r="D6250" s="62" t="s">
        <v>12010</v>
      </c>
      <c r="E6250" s="64">
        <v>157.69</v>
      </c>
      <c r="F6250" s="62" t="s">
        <v>12011</v>
      </c>
    </row>
    <row r="6251" spans="1:6" ht="40.5" x14ac:dyDescent="0.25">
      <c r="A6251" s="62">
        <v>87837</v>
      </c>
      <c r="B6251" s="63" t="s">
        <v>18263</v>
      </c>
      <c r="C6251" s="62" t="s">
        <v>238</v>
      </c>
      <c r="D6251" s="62" t="s">
        <v>12010</v>
      </c>
      <c r="E6251" s="64">
        <v>108.48</v>
      </c>
      <c r="F6251" s="62" t="s">
        <v>12011</v>
      </c>
    </row>
    <row r="6252" spans="1:6" ht="40.5" x14ac:dyDescent="0.25">
      <c r="A6252" s="62">
        <v>87838</v>
      </c>
      <c r="B6252" s="63" t="s">
        <v>18264</v>
      </c>
      <c r="C6252" s="62" t="s">
        <v>238</v>
      </c>
      <c r="D6252" s="62" t="s">
        <v>12010</v>
      </c>
      <c r="E6252" s="64">
        <v>173.52</v>
      </c>
      <c r="F6252" s="62" t="s">
        <v>12011</v>
      </c>
    </row>
    <row r="6253" spans="1:6" ht="40.5" x14ac:dyDescent="0.25">
      <c r="A6253" s="62">
        <v>87839</v>
      </c>
      <c r="B6253" s="63" t="s">
        <v>18265</v>
      </c>
      <c r="C6253" s="62" t="s">
        <v>238</v>
      </c>
      <c r="D6253" s="62" t="s">
        <v>12010</v>
      </c>
      <c r="E6253" s="64">
        <v>122.01</v>
      </c>
      <c r="F6253" s="62" t="s">
        <v>12011</v>
      </c>
    </row>
    <row r="6254" spans="1:6" ht="54" x14ac:dyDescent="0.25">
      <c r="A6254" s="62">
        <v>87840</v>
      </c>
      <c r="B6254" s="63" t="s">
        <v>18266</v>
      </c>
      <c r="C6254" s="62" t="s">
        <v>238</v>
      </c>
      <c r="D6254" s="62" t="s">
        <v>12010</v>
      </c>
      <c r="E6254" s="64">
        <v>162.85</v>
      </c>
      <c r="F6254" s="62" t="s">
        <v>12011</v>
      </c>
    </row>
    <row r="6255" spans="1:6" ht="54" x14ac:dyDescent="0.25">
      <c r="A6255" s="62">
        <v>87841</v>
      </c>
      <c r="B6255" s="63" t="s">
        <v>18267</v>
      </c>
      <c r="C6255" s="62" t="s">
        <v>238</v>
      </c>
      <c r="D6255" s="62" t="s">
        <v>12010</v>
      </c>
      <c r="E6255" s="64">
        <v>112.23</v>
      </c>
      <c r="F6255" s="62" t="s">
        <v>12011</v>
      </c>
    </row>
    <row r="6256" spans="1:6" ht="40.5" x14ac:dyDescent="0.25">
      <c r="A6256" s="62">
        <v>87842</v>
      </c>
      <c r="B6256" s="63" t="s">
        <v>18268</v>
      </c>
      <c r="C6256" s="62" t="s">
        <v>238</v>
      </c>
      <c r="D6256" s="62" t="s">
        <v>12010</v>
      </c>
      <c r="E6256" s="64">
        <v>179.67</v>
      </c>
      <c r="F6256" s="62" t="s">
        <v>12011</v>
      </c>
    </row>
    <row r="6257" spans="1:6" ht="40.5" x14ac:dyDescent="0.25">
      <c r="A6257" s="62">
        <v>87843</v>
      </c>
      <c r="B6257" s="63" t="s">
        <v>18269</v>
      </c>
      <c r="C6257" s="62" t="s">
        <v>238</v>
      </c>
      <c r="D6257" s="62" t="s">
        <v>12010</v>
      </c>
      <c r="E6257" s="64">
        <v>134.13</v>
      </c>
      <c r="F6257" s="62" t="s">
        <v>12011</v>
      </c>
    </row>
    <row r="6258" spans="1:6" ht="40.5" x14ac:dyDescent="0.25">
      <c r="A6258" s="62">
        <v>87844</v>
      </c>
      <c r="B6258" s="63" t="s">
        <v>18270</v>
      </c>
      <c r="C6258" s="62" t="s">
        <v>238</v>
      </c>
      <c r="D6258" s="62" t="s">
        <v>12010</v>
      </c>
      <c r="E6258" s="64">
        <v>163.31</v>
      </c>
      <c r="F6258" s="62" t="s">
        <v>12011</v>
      </c>
    </row>
    <row r="6259" spans="1:6" ht="40.5" x14ac:dyDescent="0.25">
      <c r="A6259" s="62">
        <v>87845</v>
      </c>
      <c r="B6259" s="63" t="s">
        <v>18271</v>
      </c>
      <c r="C6259" s="62" t="s">
        <v>238</v>
      </c>
      <c r="D6259" s="62" t="s">
        <v>12010</v>
      </c>
      <c r="E6259" s="64">
        <v>118.7</v>
      </c>
      <c r="F6259" s="62" t="s">
        <v>12011</v>
      </c>
    </row>
    <row r="6260" spans="1:6" ht="40.5" x14ac:dyDescent="0.25">
      <c r="A6260" s="62">
        <v>87846</v>
      </c>
      <c r="B6260" s="63" t="s">
        <v>18272</v>
      </c>
      <c r="C6260" s="62" t="s">
        <v>238</v>
      </c>
      <c r="D6260" s="62" t="s">
        <v>12010</v>
      </c>
      <c r="E6260" s="64">
        <v>181.01</v>
      </c>
      <c r="F6260" s="62" t="s">
        <v>12011</v>
      </c>
    </row>
    <row r="6261" spans="1:6" ht="40.5" x14ac:dyDescent="0.25">
      <c r="A6261" s="62">
        <v>87847</v>
      </c>
      <c r="B6261" s="63" t="s">
        <v>18273</v>
      </c>
      <c r="C6261" s="62" t="s">
        <v>238</v>
      </c>
      <c r="D6261" s="62" t="s">
        <v>12010</v>
      </c>
      <c r="E6261" s="64">
        <v>130.9</v>
      </c>
      <c r="F6261" s="62" t="s">
        <v>12011</v>
      </c>
    </row>
    <row r="6262" spans="1:6" ht="54" x14ac:dyDescent="0.25">
      <c r="A6262" s="62">
        <v>87848</v>
      </c>
      <c r="B6262" s="63" t="s">
        <v>18274</v>
      </c>
      <c r="C6262" s="62" t="s">
        <v>238</v>
      </c>
      <c r="D6262" s="62" t="s">
        <v>12010</v>
      </c>
      <c r="E6262" s="64">
        <v>170.86</v>
      </c>
      <c r="F6262" s="62" t="s">
        <v>12011</v>
      </c>
    </row>
    <row r="6263" spans="1:6" ht="40.5" x14ac:dyDescent="0.25">
      <c r="A6263" s="62">
        <v>87849</v>
      </c>
      <c r="B6263" s="63" t="s">
        <v>18275</v>
      </c>
      <c r="C6263" s="62" t="s">
        <v>238</v>
      </c>
      <c r="D6263" s="62" t="s">
        <v>12010</v>
      </c>
      <c r="E6263" s="64">
        <v>121.65</v>
      </c>
      <c r="F6263" s="62" t="s">
        <v>12011</v>
      </c>
    </row>
    <row r="6264" spans="1:6" ht="40.5" x14ac:dyDescent="0.25">
      <c r="A6264" s="62">
        <v>87850</v>
      </c>
      <c r="B6264" s="63" t="s">
        <v>18276</v>
      </c>
      <c r="C6264" s="62" t="s">
        <v>238</v>
      </c>
      <c r="D6264" s="62" t="s">
        <v>12010</v>
      </c>
      <c r="E6264" s="64">
        <v>188.36</v>
      </c>
      <c r="F6264" s="62" t="s">
        <v>12011</v>
      </c>
    </row>
    <row r="6265" spans="1:6" ht="40.5" x14ac:dyDescent="0.25">
      <c r="A6265" s="62">
        <v>87851</v>
      </c>
      <c r="B6265" s="63" t="s">
        <v>18277</v>
      </c>
      <c r="C6265" s="62" t="s">
        <v>238</v>
      </c>
      <c r="D6265" s="62" t="s">
        <v>12010</v>
      </c>
      <c r="E6265" s="64">
        <v>136.84</v>
      </c>
      <c r="F6265" s="62" t="s">
        <v>12011</v>
      </c>
    </row>
    <row r="6266" spans="1:6" ht="54" x14ac:dyDescent="0.25">
      <c r="A6266" s="62">
        <v>87852</v>
      </c>
      <c r="B6266" s="63" t="s">
        <v>18278</v>
      </c>
      <c r="C6266" s="62" t="s">
        <v>238</v>
      </c>
      <c r="D6266" s="62" t="s">
        <v>12010</v>
      </c>
      <c r="E6266" s="64">
        <v>175.99</v>
      </c>
      <c r="F6266" s="62" t="s">
        <v>12011</v>
      </c>
    </row>
    <row r="6267" spans="1:6" ht="54" x14ac:dyDescent="0.25">
      <c r="A6267" s="62">
        <v>87853</v>
      </c>
      <c r="B6267" s="63" t="s">
        <v>18279</v>
      </c>
      <c r="C6267" s="62" t="s">
        <v>238</v>
      </c>
      <c r="D6267" s="62" t="s">
        <v>12010</v>
      </c>
      <c r="E6267" s="64">
        <v>125.36</v>
      </c>
      <c r="F6267" s="62" t="s">
        <v>12011</v>
      </c>
    </row>
    <row r="6268" spans="1:6" ht="40.5" x14ac:dyDescent="0.25">
      <c r="A6268" s="62">
        <v>87854</v>
      </c>
      <c r="B6268" s="63" t="s">
        <v>18280</v>
      </c>
      <c r="C6268" s="62" t="s">
        <v>238</v>
      </c>
      <c r="D6268" s="62" t="s">
        <v>12010</v>
      </c>
      <c r="E6268" s="64">
        <v>194.48</v>
      </c>
      <c r="F6268" s="62" t="s">
        <v>12011</v>
      </c>
    </row>
    <row r="6269" spans="1:6" ht="40.5" x14ac:dyDescent="0.25">
      <c r="A6269" s="62">
        <v>87855</v>
      </c>
      <c r="B6269" s="63" t="s">
        <v>18281</v>
      </c>
      <c r="C6269" s="62" t="s">
        <v>238</v>
      </c>
      <c r="D6269" s="62" t="s">
        <v>12010</v>
      </c>
      <c r="E6269" s="64">
        <v>148.96</v>
      </c>
      <c r="F6269" s="62" t="s">
        <v>12011</v>
      </c>
    </row>
    <row r="6270" spans="1:6" ht="54" x14ac:dyDescent="0.25">
      <c r="A6270" s="62">
        <v>87856</v>
      </c>
      <c r="B6270" s="63" t="s">
        <v>18282</v>
      </c>
      <c r="C6270" s="62" t="s">
        <v>238</v>
      </c>
      <c r="D6270" s="62" t="s">
        <v>12010</v>
      </c>
      <c r="E6270" s="64">
        <v>176.48</v>
      </c>
      <c r="F6270" s="62" t="s">
        <v>12011</v>
      </c>
    </row>
    <row r="6271" spans="1:6" ht="40.5" x14ac:dyDescent="0.25">
      <c r="A6271" s="62">
        <v>87857</v>
      </c>
      <c r="B6271" s="63" t="s">
        <v>18283</v>
      </c>
      <c r="C6271" s="62" t="s">
        <v>238</v>
      </c>
      <c r="D6271" s="62" t="s">
        <v>12010</v>
      </c>
      <c r="E6271" s="64">
        <v>131.84</v>
      </c>
      <c r="F6271" s="62" t="s">
        <v>12011</v>
      </c>
    </row>
    <row r="6272" spans="1:6" ht="40.5" x14ac:dyDescent="0.25">
      <c r="A6272" s="62">
        <v>87858</v>
      </c>
      <c r="B6272" s="63" t="s">
        <v>18284</v>
      </c>
      <c r="C6272" s="62" t="s">
        <v>238</v>
      </c>
      <c r="D6272" s="62" t="s">
        <v>12010</v>
      </c>
      <c r="E6272" s="64">
        <v>127.75</v>
      </c>
      <c r="F6272" s="62" t="s">
        <v>12011</v>
      </c>
    </row>
    <row r="6273" spans="1:6" ht="40.5" x14ac:dyDescent="0.25">
      <c r="A6273" s="62">
        <v>87859</v>
      </c>
      <c r="B6273" s="63" t="s">
        <v>18285</v>
      </c>
      <c r="C6273" s="62" t="s">
        <v>238</v>
      </c>
      <c r="D6273" s="62" t="s">
        <v>12010</v>
      </c>
      <c r="E6273" s="64">
        <v>149.08000000000001</v>
      </c>
      <c r="F6273" s="62" t="s">
        <v>12011</v>
      </c>
    </row>
    <row r="6274" spans="1:6" ht="67.5" x14ac:dyDescent="0.25">
      <c r="A6274" s="62">
        <v>89048</v>
      </c>
      <c r="B6274" s="63" t="s">
        <v>18286</v>
      </c>
      <c r="C6274" s="62" t="s">
        <v>238</v>
      </c>
      <c r="D6274" s="62" t="s">
        <v>12010</v>
      </c>
      <c r="E6274" s="64">
        <v>32.56</v>
      </c>
      <c r="F6274" s="62" t="s">
        <v>12011</v>
      </c>
    </row>
    <row r="6275" spans="1:6" ht="54" x14ac:dyDescent="0.25">
      <c r="A6275" s="62">
        <v>89049</v>
      </c>
      <c r="B6275" s="63" t="s">
        <v>18287</v>
      </c>
      <c r="C6275" s="62" t="s">
        <v>238</v>
      </c>
      <c r="D6275" s="62" t="s">
        <v>12010</v>
      </c>
      <c r="E6275" s="64">
        <v>22.96</v>
      </c>
      <c r="F6275" s="62" t="s">
        <v>12011</v>
      </c>
    </row>
    <row r="6276" spans="1:6" ht="67.5" x14ac:dyDescent="0.25">
      <c r="A6276" s="62">
        <v>89173</v>
      </c>
      <c r="B6276" s="63" t="s">
        <v>18288</v>
      </c>
      <c r="C6276" s="62" t="s">
        <v>238</v>
      </c>
      <c r="D6276" s="62" t="s">
        <v>12010</v>
      </c>
      <c r="E6276" s="64">
        <v>31.94</v>
      </c>
      <c r="F6276" s="62" t="s">
        <v>12011</v>
      </c>
    </row>
    <row r="6277" spans="1:6" ht="54" x14ac:dyDescent="0.25">
      <c r="A6277" s="62">
        <v>90406</v>
      </c>
      <c r="B6277" s="63" t="s">
        <v>18289</v>
      </c>
      <c r="C6277" s="62" t="s">
        <v>238</v>
      </c>
      <c r="D6277" s="62" t="s">
        <v>12010</v>
      </c>
      <c r="E6277" s="64">
        <v>43.1</v>
      </c>
      <c r="F6277" s="62" t="s">
        <v>12011</v>
      </c>
    </row>
    <row r="6278" spans="1:6" ht="40.5" x14ac:dyDescent="0.25">
      <c r="A6278" s="62">
        <v>90407</v>
      </c>
      <c r="B6278" s="63" t="s">
        <v>18290</v>
      </c>
      <c r="C6278" s="62" t="s">
        <v>238</v>
      </c>
      <c r="D6278" s="62" t="s">
        <v>12010</v>
      </c>
      <c r="E6278" s="64">
        <v>48.4</v>
      </c>
      <c r="F6278" s="62" t="s">
        <v>12011</v>
      </c>
    </row>
    <row r="6279" spans="1:6" ht="54" x14ac:dyDescent="0.25">
      <c r="A6279" s="62">
        <v>90408</v>
      </c>
      <c r="B6279" s="63" t="s">
        <v>18291</v>
      </c>
      <c r="C6279" s="62" t="s">
        <v>238</v>
      </c>
      <c r="D6279" s="62" t="s">
        <v>12010</v>
      </c>
      <c r="E6279" s="64">
        <v>31.97</v>
      </c>
      <c r="F6279" s="62" t="s">
        <v>12011</v>
      </c>
    </row>
    <row r="6280" spans="1:6" ht="40.5" x14ac:dyDescent="0.25">
      <c r="A6280" s="62">
        <v>90409</v>
      </c>
      <c r="B6280" s="63" t="s">
        <v>18292</v>
      </c>
      <c r="C6280" s="62" t="s">
        <v>238</v>
      </c>
      <c r="D6280" s="62" t="s">
        <v>12010</v>
      </c>
      <c r="E6280" s="64">
        <v>34.97</v>
      </c>
      <c r="F6280" s="62" t="s">
        <v>12011</v>
      </c>
    </row>
    <row r="6281" spans="1:6" ht="40.5" x14ac:dyDescent="0.25">
      <c r="A6281" s="62">
        <v>87242</v>
      </c>
      <c r="B6281" s="63" t="s">
        <v>18293</v>
      </c>
      <c r="C6281" s="62" t="s">
        <v>238</v>
      </c>
      <c r="D6281" s="62" t="s">
        <v>12010</v>
      </c>
      <c r="E6281" s="64">
        <v>223.5</v>
      </c>
      <c r="F6281" s="62" t="s">
        <v>12011</v>
      </c>
    </row>
    <row r="6282" spans="1:6" ht="40.5" x14ac:dyDescent="0.25">
      <c r="A6282" s="62">
        <v>87243</v>
      </c>
      <c r="B6282" s="63" t="s">
        <v>18294</v>
      </c>
      <c r="C6282" s="62" t="s">
        <v>238</v>
      </c>
      <c r="D6282" s="62" t="s">
        <v>12010</v>
      </c>
      <c r="E6282" s="64">
        <v>203.87</v>
      </c>
      <c r="F6282" s="62" t="s">
        <v>12011</v>
      </c>
    </row>
    <row r="6283" spans="1:6" ht="54" x14ac:dyDescent="0.25">
      <c r="A6283" s="62">
        <v>87244</v>
      </c>
      <c r="B6283" s="63" t="s">
        <v>18295</v>
      </c>
      <c r="C6283" s="62" t="s">
        <v>238</v>
      </c>
      <c r="D6283" s="62" t="s">
        <v>12010</v>
      </c>
      <c r="E6283" s="64">
        <v>217.46</v>
      </c>
      <c r="F6283" s="62" t="s">
        <v>12011</v>
      </c>
    </row>
    <row r="6284" spans="1:6" ht="54" x14ac:dyDescent="0.25">
      <c r="A6284" s="62">
        <v>87245</v>
      </c>
      <c r="B6284" s="63" t="s">
        <v>18296</v>
      </c>
      <c r="C6284" s="62" t="s">
        <v>238</v>
      </c>
      <c r="D6284" s="62" t="s">
        <v>12010</v>
      </c>
      <c r="E6284" s="64">
        <v>261.97000000000003</v>
      </c>
      <c r="F6284" s="62" t="s">
        <v>12011</v>
      </c>
    </row>
    <row r="6285" spans="1:6" ht="54" x14ac:dyDescent="0.25">
      <c r="A6285" s="62">
        <v>87264</v>
      </c>
      <c r="B6285" s="63" t="s">
        <v>18297</v>
      </c>
      <c r="C6285" s="62" t="s">
        <v>238</v>
      </c>
      <c r="D6285" s="62" t="s">
        <v>12010</v>
      </c>
      <c r="E6285" s="64">
        <v>69</v>
      </c>
      <c r="F6285" s="62" t="s">
        <v>12011</v>
      </c>
    </row>
    <row r="6286" spans="1:6" ht="54" x14ac:dyDescent="0.25">
      <c r="A6286" s="62">
        <v>87265</v>
      </c>
      <c r="B6286" s="63" t="s">
        <v>18298</v>
      </c>
      <c r="C6286" s="62" t="s">
        <v>238</v>
      </c>
      <c r="D6286" s="62" t="s">
        <v>12010</v>
      </c>
      <c r="E6286" s="64">
        <v>60.39</v>
      </c>
      <c r="F6286" s="62" t="s">
        <v>12011</v>
      </c>
    </row>
    <row r="6287" spans="1:6" ht="40.5" x14ac:dyDescent="0.25">
      <c r="A6287" s="62">
        <v>87266</v>
      </c>
      <c r="B6287" s="63" t="s">
        <v>18299</v>
      </c>
      <c r="C6287" s="62" t="s">
        <v>238</v>
      </c>
      <c r="D6287" s="62" t="s">
        <v>12010</v>
      </c>
      <c r="E6287" s="64">
        <v>72.08</v>
      </c>
      <c r="F6287" s="62" t="s">
        <v>12011</v>
      </c>
    </row>
    <row r="6288" spans="1:6" ht="40.5" x14ac:dyDescent="0.25">
      <c r="A6288" s="62">
        <v>87267</v>
      </c>
      <c r="B6288" s="63" t="s">
        <v>18300</v>
      </c>
      <c r="C6288" s="62" t="s">
        <v>238</v>
      </c>
      <c r="D6288" s="62" t="s">
        <v>12010</v>
      </c>
      <c r="E6288" s="64">
        <v>68.23</v>
      </c>
      <c r="F6288" s="62" t="s">
        <v>12011</v>
      </c>
    </row>
    <row r="6289" spans="1:6" ht="54" x14ac:dyDescent="0.25">
      <c r="A6289" s="62">
        <v>87268</v>
      </c>
      <c r="B6289" s="63" t="s">
        <v>18301</v>
      </c>
      <c r="C6289" s="62" t="s">
        <v>238</v>
      </c>
      <c r="D6289" s="62" t="s">
        <v>12010</v>
      </c>
      <c r="E6289" s="64">
        <v>74.31</v>
      </c>
      <c r="F6289" s="62" t="s">
        <v>12011</v>
      </c>
    </row>
    <row r="6290" spans="1:6" ht="54" x14ac:dyDescent="0.25">
      <c r="A6290" s="62">
        <v>87269</v>
      </c>
      <c r="B6290" s="63" t="s">
        <v>18302</v>
      </c>
      <c r="C6290" s="62" t="s">
        <v>238</v>
      </c>
      <c r="D6290" s="62" t="s">
        <v>12010</v>
      </c>
      <c r="E6290" s="64">
        <v>64.94</v>
      </c>
      <c r="F6290" s="62" t="s">
        <v>12011</v>
      </c>
    </row>
    <row r="6291" spans="1:6" ht="40.5" x14ac:dyDescent="0.25">
      <c r="A6291" s="62">
        <v>87270</v>
      </c>
      <c r="B6291" s="63" t="s">
        <v>18303</v>
      </c>
      <c r="C6291" s="62" t="s">
        <v>238</v>
      </c>
      <c r="D6291" s="62" t="s">
        <v>12010</v>
      </c>
      <c r="E6291" s="64">
        <v>76.89</v>
      </c>
      <c r="F6291" s="62" t="s">
        <v>12011</v>
      </c>
    </row>
    <row r="6292" spans="1:6" ht="40.5" x14ac:dyDescent="0.25">
      <c r="A6292" s="62">
        <v>87271</v>
      </c>
      <c r="B6292" s="63" t="s">
        <v>18304</v>
      </c>
      <c r="C6292" s="62" t="s">
        <v>238</v>
      </c>
      <c r="D6292" s="62" t="s">
        <v>12010</v>
      </c>
      <c r="E6292" s="64">
        <v>72.430000000000007</v>
      </c>
      <c r="F6292" s="62" t="s">
        <v>12011</v>
      </c>
    </row>
    <row r="6293" spans="1:6" ht="54" x14ac:dyDescent="0.25">
      <c r="A6293" s="62">
        <v>87272</v>
      </c>
      <c r="B6293" s="63" t="s">
        <v>18305</v>
      </c>
      <c r="C6293" s="62" t="s">
        <v>238</v>
      </c>
      <c r="D6293" s="62" t="s">
        <v>12010</v>
      </c>
      <c r="E6293" s="64">
        <v>79.13</v>
      </c>
      <c r="F6293" s="62" t="s">
        <v>12011</v>
      </c>
    </row>
    <row r="6294" spans="1:6" ht="54" x14ac:dyDescent="0.25">
      <c r="A6294" s="62">
        <v>87273</v>
      </c>
      <c r="B6294" s="63" t="s">
        <v>18306</v>
      </c>
      <c r="C6294" s="62" t="s">
        <v>238</v>
      </c>
      <c r="D6294" s="62" t="s">
        <v>12010</v>
      </c>
      <c r="E6294" s="64">
        <v>67.680000000000007</v>
      </c>
      <c r="F6294" s="62" t="s">
        <v>12011</v>
      </c>
    </row>
    <row r="6295" spans="1:6" ht="40.5" x14ac:dyDescent="0.25">
      <c r="A6295" s="62">
        <v>87274</v>
      </c>
      <c r="B6295" s="63" t="s">
        <v>18307</v>
      </c>
      <c r="C6295" s="62" t="s">
        <v>238</v>
      </c>
      <c r="D6295" s="62" t="s">
        <v>12010</v>
      </c>
      <c r="E6295" s="64">
        <v>80.94</v>
      </c>
      <c r="F6295" s="62" t="s">
        <v>12011</v>
      </c>
    </row>
    <row r="6296" spans="1:6" ht="54" x14ac:dyDescent="0.25">
      <c r="A6296" s="62">
        <v>87275</v>
      </c>
      <c r="B6296" s="63" t="s">
        <v>18308</v>
      </c>
      <c r="C6296" s="62" t="s">
        <v>238</v>
      </c>
      <c r="D6296" s="62" t="s">
        <v>12010</v>
      </c>
      <c r="E6296" s="64">
        <v>77.05</v>
      </c>
      <c r="F6296" s="62" t="s">
        <v>12011</v>
      </c>
    </row>
    <row r="6297" spans="1:6" ht="40.5" x14ac:dyDescent="0.25">
      <c r="A6297" s="62">
        <v>88786</v>
      </c>
      <c r="B6297" s="63" t="s">
        <v>18309</v>
      </c>
      <c r="C6297" s="62" t="s">
        <v>238</v>
      </c>
      <c r="D6297" s="62" t="s">
        <v>12010</v>
      </c>
      <c r="E6297" s="64">
        <v>314.58999999999997</v>
      </c>
      <c r="F6297" s="62" t="s">
        <v>12011</v>
      </c>
    </row>
    <row r="6298" spans="1:6" ht="40.5" x14ac:dyDescent="0.25">
      <c r="A6298" s="62">
        <v>88787</v>
      </c>
      <c r="B6298" s="63" t="s">
        <v>18310</v>
      </c>
      <c r="C6298" s="62" t="s">
        <v>238</v>
      </c>
      <c r="D6298" s="62" t="s">
        <v>12010</v>
      </c>
      <c r="E6298" s="64">
        <v>289.77</v>
      </c>
      <c r="F6298" s="62" t="s">
        <v>12011</v>
      </c>
    </row>
    <row r="6299" spans="1:6" ht="54" x14ac:dyDescent="0.25">
      <c r="A6299" s="62">
        <v>88788</v>
      </c>
      <c r="B6299" s="63" t="s">
        <v>18311</v>
      </c>
      <c r="C6299" s="62" t="s">
        <v>238</v>
      </c>
      <c r="D6299" s="62" t="s">
        <v>12010</v>
      </c>
      <c r="E6299" s="64">
        <v>303.36</v>
      </c>
      <c r="F6299" s="62" t="s">
        <v>12011</v>
      </c>
    </row>
    <row r="6300" spans="1:6" ht="54" x14ac:dyDescent="0.25">
      <c r="A6300" s="62">
        <v>88789</v>
      </c>
      <c r="B6300" s="63" t="s">
        <v>18312</v>
      </c>
      <c r="C6300" s="62" t="s">
        <v>238</v>
      </c>
      <c r="D6300" s="62" t="s">
        <v>12010</v>
      </c>
      <c r="E6300" s="64">
        <v>365.67</v>
      </c>
      <c r="F6300" s="62" t="s">
        <v>12011</v>
      </c>
    </row>
    <row r="6301" spans="1:6" ht="67.5" x14ac:dyDescent="0.25">
      <c r="A6301" s="62">
        <v>89045</v>
      </c>
      <c r="B6301" s="63" t="s">
        <v>18313</v>
      </c>
      <c r="C6301" s="62" t="s">
        <v>238</v>
      </c>
      <c r="D6301" s="62" t="s">
        <v>12010</v>
      </c>
      <c r="E6301" s="64">
        <v>68.8</v>
      </c>
      <c r="F6301" s="62" t="s">
        <v>12011</v>
      </c>
    </row>
    <row r="6302" spans="1:6" ht="67.5" x14ac:dyDescent="0.25">
      <c r="A6302" s="62">
        <v>89170</v>
      </c>
      <c r="B6302" s="63" t="s">
        <v>18314</v>
      </c>
      <c r="C6302" s="62" t="s">
        <v>238</v>
      </c>
      <c r="D6302" s="62" t="s">
        <v>12010</v>
      </c>
      <c r="E6302" s="64">
        <v>66.62</v>
      </c>
      <c r="F6302" s="62" t="s">
        <v>12011</v>
      </c>
    </row>
    <row r="6303" spans="1:6" ht="54" x14ac:dyDescent="0.25">
      <c r="A6303" s="62">
        <v>93392</v>
      </c>
      <c r="B6303" s="63" t="s">
        <v>18315</v>
      </c>
      <c r="C6303" s="62" t="s">
        <v>238</v>
      </c>
      <c r="D6303" s="62" t="s">
        <v>12010</v>
      </c>
      <c r="E6303" s="64">
        <v>59.4</v>
      </c>
      <c r="F6303" s="62" t="s">
        <v>12011</v>
      </c>
    </row>
    <row r="6304" spans="1:6" ht="54" x14ac:dyDescent="0.25">
      <c r="A6304" s="62">
        <v>93393</v>
      </c>
      <c r="B6304" s="63" t="s">
        <v>18316</v>
      </c>
      <c r="C6304" s="62" t="s">
        <v>238</v>
      </c>
      <c r="D6304" s="62" t="s">
        <v>12010</v>
      </c>
      <c r="E6304" s="64">
        <v>50.88</v>
      </c>
      <c r="F6304" s="62" t="s">
        <v>12011</v>
      </c>
    </row>
    <row r="6305" spans="1:6" ht="54" x14ac:dyDescent="0.25">
      <c r="A6305" s="62">
        <v>93394</v>
      </c>
      <c r="B6305" s="63" t="s">
        <v>18317</v>
      </c>
      <c r="C6305" s="62" t="s">
        <v>238</v>
      </c>
      <c r="D6305" s="62" t="s">
        <v>12010</v>
      </c>
      <c r="E6305" s="64">
        <v>62.48</v>
      </c>
      <c r="F6305" s="62" t="s">
        <v>12011</v>
      </c>
    </row>
    <row r="6306" spans="1:6" ht="54" x14ac:dyDescent="0.25">
      <c r="A6306" s="62">
        <v>93395</v>
      </c>
      <c r="B6306" s="63" t="s">
        <v>18318</v>
      </c>
      <c r="C6306" s="62" t="s">
        <v>238</v>
      </c>
      <c r="D6306" s="62" t="s">
        <v>12010</v>
      </c>
      <c r="E6306" s="64">
        <v>58.63</v>
      </c>
      <c r="F6306" s="62" t="s">
        <v>12011</v>
      </c>
    </row>
    <row r="6307" spans="1:6" ht="54" x14ac:dyDescent="0.25">
      <c r="A6307" s="62">
        <v>99194</v>
      </c>
      <c r="B6307" s="63" t="s">
        <v>18319</v>
      </c>
      <c r="C6307" s="62" t="s">
        <v>238</v>
      </c>
      <c r="D6307" s="62" t="s">
        <v>12010</v>
      </c>
      <c r="E6307" s="64">
        <v>66.16</v>
      </c>
      <c r="F6307" s="62" t="s">
        <v>12011</v>
      </c>
    </row>
    <row r="6308" spans="1:6" ht="54" x14ac:dyDescent="0.25">
      <c r="A6308" s="62">
        <v>99195</v>
      </c>
      <c r="B6308" s="63" t="s">
        <v>18320</v>
      </c>
      <c r="C6308" s="62" t="s">
        <v>238</v>
      </c>
      <c r="D6308" s="62" t="s">
        <v>12010</v>
      </c>
      <c r="E6308" s="64">
        <v>57.64</v>
      </c>
      <c r="F6308" s="62" t="s">
        <v>12011</v>
      </c>
    </row>
    <row r="6309" spans="1:6" ht="54" x14ac:dyDescent="0.25">
      <c r="A6309" s="62">
        <v>99196</v>
      </c>
      <c r="B6309" s="63" t="s">
        <v>18321</v>
      </c>
      <c r="C6309" s="62" t="s">
        <v>238</v>
      </c>
      <c r="D6309" s="62" t="s">
        <v>12010</v>
      </c>
      <c r="E6309" s="64">
        <v>69.239999999999995</v>
      </c>
      <c r="F6309" s="62" t="s">
        <v>12011</v>
      </c>
    </row>
    <row r="6310" spans="1:6" ht="54" x14ac:dyDescent="0.25">
      <c r="A6310" s="62">
        <v>99198</v>
      </c>
      <c r="B6310" s="63" t="s">
        <v>18322</v>
      </c>
      <c r="C6310" s="62" t="s">
        <v>238</v>
      </c>
      <c r="D6310" s="62" t="s">
        <v>12010</v>
      </c>
      <c r="E6310" s="64">
        <v>65.39</v>
      </c>
      <c r="F6310" s="62" t="s">
        <v>12011</v>
      </c>
    </row>
    <row r="6311" spans="1:6" ht="40.5" x14ac:dyDescent="0.25">
      <c r="A6311" s="62">
        <v>101965</v>
      </c>
      <c r="B6311" s="63" t="s">
        <v>18323</v>
      </c>
      <c r="C6311" s="62" t="s">
        <v>74</v>
      </c>
      <c r="D6311" s="62" t="s">
        <v>12010</v>
      </c>
      <c r="E6311" s="64">
        <v>144.34</v>
      </c>
      <c r="F6311" s="62" t="s">
        <v>12011</v>
      </c>
    </row>
    <row r="6312" spans="1:6" ht="27" x14ac:dyDescent="0.25">
      <c r="A6312" s="62">
        <v>101966</v>
      </c>
      <c r="B6312" s="63" t="s">
        <v>18324</v>
      </c>
      <c r="C6312" s="62" t="s">
        <v>74</v>
      </c>
      <c r="D6312" s="62" t="s">
        <v>12010</v>
      </c>
      <c r="E6312" s="64">
        <v>184.6</v>
      </c>
      <c r="F6312" s="62" t="s">
        <v>12011</v>
      </c>
    </row>
    <row r="6313" spans="1:6" x14ac:dyDescent="0.25">
      <c r="A6313" s="62">
        <v>101979</v>
      </c>
      <c r="B6313" s="63" t="s">
        <v>18325</v>
      </c>
      <c r="C6313" s="62" t="s">
        <v>74</v>
      </c>
      <c r="D6313" s="62" t="s">
        <v>12010</v>
      </c>
      <c r="E6313" s="64">
        <v>53.53</v>
      </c>
      <c r="F6313" s="62" t="s">
        <v>12011</v>
      </c>
    </row>
    <row r="6314" spans="1:6" ht="27" x14ac:dyDescent="0.25">
      <c r="A6314" s="62">
        <v>96112</v>
      </c>
      <c r="B6314" s="63" t="s">
        <v>18326</v>
      </c>
      <c r="C6314" s="62" t="s">
        <v>238</v>
      </c>
      <c r="D6314" s="62" t="s">
        <v>12010</v>
      </c>
      <c r="E6314" s="64">
        <v>145.16</v>
      </c>
      <c r="F6314" s="62" t="s">
        <v>12011</v>
      </c>
    </row>
    <row r="6315" spans="1:6" ht="27" x14ac:dyDescent="0.25">
      <c r="A6315" s="62">
        <v>96117</v>
      </c>
      <c r="B6315" s="63" t="s">
        <v>18327</v>
      </c>
      <c r="C6315" s="62" t="s">
        <v>238</v>
      </c>
      <c r="D6315" s="62" t="s">
        <v>12010</v>
      </c>
      <c r="E6315" s="64">
        <v>186.92</v>
      </c>
      <c r="F6315" s="62" t="s">
        <v>12011</v>
      </c>
    </row>
    <row r="6316" spans="1:6" ht="27" x14ac:dyDescent="0.25">
      <c r="A6316" s="62">
        <v>96122</v>
      </c>
      <c r="B6316" s="63" t="s">
        <v>18328</v>
      </c>
      <c r="C6316" s="62" t="s">
        <v>74</v>
      </c>
      <c r="D6316" s="62" t="s">
        <v>12010</v>
      </c>
      <c r="E6316" s="64">
        <v>45.42</v>
      </c>
      <c r="F6316" s="62" t="s">
        <v>12011</v>
      </c>
    </row>
    <row r="6317" spans="1:6" ht="27" x14ac:dyDescent="0.25">
      <c r="A6317" s="62">
        <v>96109</v>
      </c>
      <c r="B6317" s="63" t="s">
        <v>18329</v>
      </c>
      <c r="C6317" s="62" t="s">
        <v>238</v>
      </c>
      <c r="D6317" s="62" t="s">
        <v>12010</v>
      </c>
      <c r="E6317" s="64">
        <v>43.42</v>
      </c>
      <c r="F6317" s="62" t="s">
        <v>12011</v>
      </c>
    </row>
    <row r="6318" spans="1:6" ht="27" x14ac:dyDescent="0.25">
      <c r="A6318" s="62">
        <v>96110</v>
      </c>
      <c r="B6318" s="63" t="s">
        <v>18330</v>
      </c>
      <c r="C6318" s="62" t="s">
        <v>238</v>
      </c>
      <c r="D6318" s="62" t="s">
        <v>12010</v>
      </c>
      <c r="E6318" s="64">
        <v>68.56</v>
      </c>
      <c r="F6318" s="62" t="s">
        <v>12011</v>
      </c>
    </row>
    <row r="6319" spans="1:6" ht="27" x14ac:dyDescent="0.25">
      <c r="A6319" s="62">
        <v>96113</v>
      </c>
      <c r="B6319" s="63" t="s">
        <v>18331</v>
      </c>
      <c r="C6319" s="62" t="s">
        <v>238</v>
      </c>
      <c r="D6319" s="62" t="s">
        <v>12010</v>
      </c>
      <c r="E6319" s="64">
        <v>37.479999999999997</v>
      </c>
      <c r="F6319" s="62" t="s">
        <v>12011</v>
      </c>
    </row>
    <row r="6320" spans="1:6" ht="27" x14ac:dyDescent="0.25">
      <c r="A6320" s="62">
        <v>96114</v>
      </c>
      <c r="B6320" s="63" t="s">
        <v>18332</v>
      </c>
      <c r="C6320" s="62" t="s">
        <v>238</v>
      </c>
      <c r="D6320" s="62" t="s">
        <v>12010</v>
      </c>
      <c r="E6320" s="64">
        <v>71.03</v>
      </c>
      <c r="F6320" s="62" t="s">
        <v>12011</v>
      </c>
    </row>
    <row r="6321" spans="1:6" x14ac:dyDescent="0.25">
      <c r="A6321" s="62">
        <v>96120</v>
      </c>
      <c r="B6321" s="63" t="s">
        <v>18333</v>
      </c>
      <c r="C6321" s="62" t="s">
        <v>74</v>
      </c>
      <c r="D6321" s="62" t="s">
        <v>12010</v>
      </c>
      <c r="E6321" s="64">
        <v>2.91</v>
      </c>
      <c r="F6321" s="62" t="s">
        <v>12011</v>
      </c>
    </row>
    <row r="6322" spans="1:6" ht="27" x14ac:dyDescent="0.25">
      <c r="A6322" s="62">
        <v>96123</v>
      </c>
      <c r="B6322" s="63" t="s">
        <v>18334</v>
      </c>
      <c r="C6322" s="62" t="s">
        <v>74</v>
      </c>
      <c r="D6322" s="62" t="s">
        <v>12010</v>
      </c>
      <c r="E6322" s="64">
        <v>33.74</v>
      </c>
      <c r="F6322" s="62" t="s">
        <v>12011</v>
      </c>
    </row>
    <row r="6323" spans="1:6" ht="27" x14ac:dyDescent="0.25">
      <c r="A6323" s="62">
        <v>99054</v>
      </c>
      <c r="B6323" s="63" t="s">
        <v>18335</v>
      </c>
      <c r="C6323" s="62" t="s">
        <v>238</v>
      </c>
      <c r="D6323" s="62" t="s">
        <v>12010</v>
      </c>
      <c r="E6323" s="64">
        <v>54.58</v>
      </c>
      <c r="F6323" s="62" t="s">
        <v>12011</v>
      </c>
    </row>
    <row r="6324" spans="1:6" ht="27" x14ac:dyDescent="0.25">
      <c r="A6324" s="62">
        <v>96111</v>
      </c>
      <c r="B6324" s="63" t="s">
        <v>18336</v>
      </c>
      <c r="C6324" s="62" t="s">
        <v>238</v>
      </c>
      <c r="D6324" s="62" t="s">
        <v>12010</v>
      </c>
      <c r="E6324" s="64">
        <v>65.56</v>
      </c>
      <c r="F6324" s="62" t="s">
        <v>12011</v>
      </c>
    </row>
    <row r="6325" spans="1:6" ht="27" x14ac:dyDescent="0.25">
      <c r="A6325" s="62">
        <v>96116</v>
      </c>
      <c r="B6325" s="63" t="s">
        <v>18337</v>
      </c>
      <c r="C6325" s="62" t="s">
        <v>238</v>
      </c>
      <c r="D6325" s="62" t="s">
        <v>12010</v>
      </c>
      <c r="E6325" s="64">
        <v>72.03</v>
      </c>
      <c r="F6325" s="62" t="s">
        <v>12011</v>
      </c>
    </row>
    <row r="6326" spans="1:6" ht="27" x14ac:dyDescent="0.25">
      <c r="A6326" s="62">
        <v>96121</v>
      </c>
      <c r="B6326" s="63" t="s">
        <v>18338</v>
      </c>
      <c r="C6326" s="62" t="s">
        <v>74</v>
      </c>
      <c r="D6326" s="62" t="s">
        <v>12010</v>
      </c>
      <c r="E6326" s="64">
        <v>12.73</v>
      </c>
      <c r="F6326" s="62" t="s">
        <v>12011</v>
      </c>
    </row>
    <row r="6327" spans="1:6" ht="27" x14ac:dyDescent="0.25">
      <c r="A6327" s="62">
        <v>96485</v>
      </c>
      <c r="B6327" s="63" t="s">
        <v>18339</v>
      </c>
      <c r="C6327" s="62" t="s">
        <v>238</v>
      </c>
      <c r="D6327" s="62" t="s">
        <v>12010</v>
      </c>
      <c r="E6327" s="64">
        <v>76.8</v>
      </c>
      <c r="F6327" s="62" t="s">
        <v>12011</v>
      </c>
    </row>
    <row r="6328" spans="1:6" ht="27" x14ac:dyDescent="0.25">
      <c r="A6328" s="62">
        <v>96486</v>
      </c>
      <c r="B6328" s="63" t="s">
        <v>18340</v>
      </c>
      <c r="C6328" s="62" t="s">
        <v>238</v>
      </c>
      <c r="D6328" s="62" t="s">
        <v>12010</v>
      </c>
      <c r="E6328" s="64">
        <v>83.96</v>
      </c>
      <c r="F6328" s="62" t="s">
        <v>12011</v>
      </c>
    </row>
    <row r="6329" spans="1:6" ht="40.5" x14ac:dyDescent="0.25">
      <c r="A6329" s="62">
        <v>91514</v>
      </c>
      <c r="B6329" s="63" t="s">
        <v>18341</v>
      </c>
      <c r="C6329" s="62" t="s">
        <v>238</v>
      </c>
      <c r="D6329" s="62" t="s">
        <v>12010</v>
      </c>
      <c r="E6329" s="64">
        <v>7.13</v>
      </c>
      <c r="F6329" s="62" t="s">
        <v>12011</v>
      </c>
    </row>
    <row r="6330" spans="1:6" ht="40.5" x14ac:dyDescent="0.25">
      <c r="A6330" s="62">
        <v>91515</v>
      </c>
      <c r="B6330" s="63" t="s">
        <v>18342</v>
      </c>
      <c r="C6330" s="62" t="s">
        <v>238</v>
      </c>
      <c r="D6330" s="62" t="s">
        <v>12010</v>
      </c>
      <c r="E6330" s="64">
        <v>9.4499999999999993</v>
      </c>
      <c r="F6330" s="62" t="s">
        <v>12011</v>
      </c>
    </row>
    <row r="6331" spans="1:6" ht="40.5" x14ac:dyDescent="0.25">
      <c r="A6331" s="62">
        <v>91516</v>
      </c>
      <c r="B6331" s="63" t="s">
        <v>18343</v>
      </c>
      <c r="C6331" s="62" t="s">
        <v>238</v>
      </c>
      <c r="D6331" s="62" t="s">
        <v>12010</v>
      </c>
      <c r="E6331" s="64">
        <v>13.81</v>
      </c>
      <c r="F6331" s="62" t="s">
        <v>12011</v>
      </c>
    </row>
    <row r="6332" spans="1:6" ht="40.5" x14ac:dyDescent="0.25">
      <c r="A6332" s="62">
        <v>91517</v>
      </c>
      <c r="B6332" s="63" t="s">
        <v>18344</v>
      </c>
      <c r="C6332" s="62" t="s">
        <v>238</v>
      </c>
      <c r="D6332" s="62" t="s">
        <v>12010</v>
      </c>
      <c r="E6332" s="64">
        <v>15.38</v>
      </c>
      <c r="F6332" s="62" t="s">
        <v>12011</v>
      </c>
    </row>
    <row r="6333" spans="1:6" ht="40.5" x14ac:dyDescent="0.25">
      <c r="A6333" s="62">
        <v>91519</v>
      </c>
      <c r="B6333" s="63" t="s">
        <v>18345</v>
      </c>
      <c r="C6333" s="62" t="s">
        <v>238</v>
      </c>
      <c r="D6333" s="62" t="s">
        <v>12010</v>
      </c>
      <c r="E6333" s="64">
        <v>17.66</v>
      </c>
      <c r="F6333" s="62" t="s">
        <v>12011</v>
      </c>
    </row>
    <row r="6334" spans="1:6" ht="27" x14ac:dyDescent="0.25">
      <c r="A6334" s="62">
        <v>91520</v>
      </c>
      <c r="B6334" s="63" t="s">
        <v>18346</v>
      </c>
      <c r="C6334" s="62" t="s">
        <v>238</v>
      </c>
      <c r="D6334" s="62" t="s">
        <v>12010</v>
      </c>
      <c r="E6334" s="64">
        <v>2.57</v>
      </c>
      <c r="F6334" s="62" t="s">
        <v>12011</v>
      </c>
    </row>
    <row r="6335" spans="1:6" ht="27" x14ac:dyDescent="0.25">
      <c r="A6335" s="62">
        <v>91522</v>
      </c>
      <c r="B6335" s="63" t="s">
        <v>18347</v>
      </c>
      <c r="C6335" s="62" t="s">
        <v>238</v>
      </c>
      <c r="D6335" s="62" t="s">
        <v>12010</v>
      </c>
      <c r="E6335" s="64">
        <v>3.1</v>
      </c>
      <c r="F6335" s="62" t="s">
        <v>12011</v>
      </c>
    </row>
    <row r="6336" spans="1:6" ht="27" x14ac:dyDescent="0.25">
      <c r="A6336" s="62">
        <v>91525</v>
      </c>
      <c r="B6336" s="63" t="s">
        <v>18348</v>
      </c>
      <c r="C6336" s="62" t="s">
        <v>238</v>
      </c>
      <c r="D6336" s="62" t="s">
        <v>12010</v>
      </c>
      <c r="E6336" s="64">
        <v>5.58</v>
      </c>
      <c r="F6336" s="62" t="s">
        <v>12011</v>
      </c>
    </row>
    <row r="6337" spans="1:6" ht="54" x14ac:dyDescent="0.25">
      <c r="A6337" s="62">
        <v>87280</v>
      </c>
      <c r="B6337" s="63" t="s">
        <v>18349</v>
      </c>
      <c r="C6337" s="62" t="s">
        <v>127</v>
      </c>
      <c r="D6337" s="62" t="s">
        <v>12010</v>
      </c>
      <c r="E6337" s="64">
        <v>326.02999999999997</v>
      </c>
      <c r="F6337" s="62" t="s">
        <v>12011</v>
      </c>
    </row>
    <row r="6338" spans="1:6" ht="54" x14ac:dyDescent="0.25">
      <c r="A6338" s="62">
        <v>87281</v>
      </c>
      <c r="B6338" s="63" t="s">
        <v>18350</v>
      </c>
      <c r="C6338" s="62" t="s">
        <v>127</v>
      </c>
      <c r="D6338" s="62" t="s">
        <v>12010</v>
      </c>
      <c r="E6338" s="64">
        <v>316.35000000000002</v>
      </c>
      <c r="F6338" s="62" t="s">
        <v>12011</v>
      </c>
    </row>
    <row r="6339" spans="1:6" ht="54" x14ac:dyDescent="0.25">
      <c r="A6339" s="62">
        <v>87283</v>
      </c>
      <c r="B6339" s="63" t="s">
        <v>18351</v>
      </c>
      <c r="C6339" s="62" t="s">
        <v>127</v>
      </c>
      <c r="D6339" s="62" t="s">
        <v>12010</v>
      </c>
      <c r="E6339" s="64">
        <v>334.18</v>
      </c>
      <c r="F6339" s="62" t="s">
        <v>12011</v>
      </c>
    </row>
    <row r="6340" spans="1:6" ht="54" x14ac:dyDescent="0.25">
      <c r="A6340" s="62">
        <v>87284</v>
      </c>
      <c r="B6340" s="63" t="s">
        <v>18352</v>
      </c>
      <c r="C6340" s="62" t="s">
        <v>127</v>
      </c>
      <c r="D6340" s="62" t="s">
        <v>12010</v>
      </c>
      <c r="E6340" s="64">
        <v>323.7</v>
      </c>
      <c r="F6340" s="62" t="s">
        <v>12011</v>
      </c>
    </row>
    <row r="6341" spans="1:6" ht="54" x14ac:dyDescent="0.25">
      <c r="A6341" s="62">
        <v>87286</v>
      </c>
      <c r="B6341" s="63" t="s">
        <v>18353</v>
      </c>
      <c r="C6341" s="62" t="s">
        <v>127</v>
      </c>
      <c r="D6341" s="62" t="s">
        <v>12010</v>
      </c>
      <c r="E6341" s="64">
        <v>417.82</v>
      </c>
      <c r="F6341" s="62" t="s">
        <v>12011</v>
      </c>
    </row>
    <row r="6342" spans="1:6" ht="54" x14ac:dyDescent="0.25">
      <c r="A6342" s="62">
        <v>87287</v>
      </c>
      <c r="B6342" s="63" t="s">
        <v>18354</v>
      </c>
      <c r="C6342" s="62" t="s">
        <v>127</v>
      </c>
      <c r="D6342" s="62" t="s">
        <v>12010</v>
      </c>
      <c r="E6342" s="64">
        <v>392.94</v>
      </c>
      <c r="F6342" s="62" t="s">
        <v>12011</v>
      </c>
    </row>
    <row r="6343" spans="1:6" ht="54" x14ac:dyDescent="0.25">
      <c r="A6343" s="62">
        <v>87289</v>
      </c>
      <c r="B6343" s="63" t="s">
        <v>18355</v>
      </c>
      <c r="C6343" s="62" t="s">
        <v>127</v>
      </c>
      <c r="D6343" s="62" t="s">
        <v>12010</v>
      </c>
      <c r="E6343" s="64">
        <v>398.23</v>
      </c>
      <c r="F6343" s="62" t="s">
        <v>12011</v>
      </c>
    </row>
    <row r="6344" spans="1:6" ht="54" x14ac:dyDescent="0.25">
      <c r="A6344" s="62">
        <v>87290</v>
      </c>
      <c r="B6344" s="63" t="s">
        <v>18356</v>
      </c>
      <c r="C6344" s="62" t="s">
        <v>127</v>
      </c>
      <c r="D6344" s="62" t="s">
        <v>12010</v>
      </c>
      <c r="E6344" s="64">
        <v>385.12</v>
      </c>
      <c r="F6344" s="62" t="s">
        <v>12011</v>
      </c>
    </row>
    <row r="6345" spans="1:6" ht="54" x14ac:dyDescent="0.25">
      <c r="A6345" s="62">
        <v>87292</v>
      </c>
      <c r="B6345" s="63" t="s">
        <v>18357</v>
      </c>
      <c r="C6345" s="62" t="s">
        <v>127</v>
      </c>
      <c r="D6345" s="62" t="s">
        <v>12010</v>
      </c>
      <c r="E6345" s="64">
        <v>401.83</v>
      </c>
      <c r="F6345" s="62" t="s">
        <v>12011</v>
      </c>
    </row>
    <row r="6346" spans="1:6" ht="54" x14ac:dyDescent="0.25">
      <c r="A6346" s="62">
        <v>87294</v>
      </c>
      <c r="B6346" s="63" t="s">
        <v>18358</v>
      </c>
      <c r="C6346" s="62" t="s">
        <v>127</v>
      </c>
      <c r="D6346" s="62" t="s">
        <v>12010</v>
      </c>
      <c r="E6346" s="64">
        <v>383.4</v>
      </c>
      <c r="F6346" s="62" t="s">
        <v>12011</v>
      </c>
    </row>
    <row r="6347" spans="1:6" ht="54" x14ac:dyDescent="0.25">
      <c r="A6347" s="62">
        <v>87295</v>
      </c>
      <c r="B6347" s="63" t="s">
        <v>18359</v>
      </c>
      <c r="C6347" s="62" t="s">
        <v>127</v>
      </c>
      <c r="D6347" s="62" t="s">
        <v>12010</v>
      </c>
      <c r="E6347" s="64">
        <v>399.58</v>
      </c>
      <c r="F6347" s="62" t="s">
        <v>12011</v>
      </c>
    </row>
    <row r="6348" spans="1:6" ht="54" x14ac:dyDescent="0.25">
      <c r="A6348" s="62">
        <v>87296</v>
      </c>
      <c r="B6348" s="63" t="s">
        <v>18360</v>
      </c>
      <c r="C6348" s="62" t="s">
        <v>127</v>
      </c>
      <c r="D6348" s="62" t="s">
        <v>12010</v>
      </c>
      <c r="E6348" s="64">
        <v>364.6</v>
      </c>
      <c r="F6348" s="62" t="s">
        <v>12011</v>
      </c>
    </row>
    <row r="6349" spans="1:6" ht="40.5" x14ac:dyDescent="0.25">
      <c r="A6349" s="62">
        <v>87298</v>
      </c>
      <c r="B6349" s="63" t="s">
        <v>18361</v>
      </c>
      <c r="C6349" s="62" t="s">
        <v>127</v>
      </c>
      <c r="D6349" s="62" t="s">
        <v>12010</v>
      </c>
      <c r="E6349" s="64">
        <v>496.72</v>
      </c>
      <c r="F6349" s="62" t="s">
        <v>12011</v>
      </c>
    </row>
    <row r="6350" spans="1:6" ht="40.5" x14ac:dyDescent="0.25">
      <c r="A6350" s="62">
        <v>87299</v>
      </c>
      <c r="B6350" s="63" t="s">
        <v>18362</v>
      </c>
      <c r="C6350" s="62" t="s">
        <v>127</v>
      </c>
      <c r="D6350" s="62" t="s">
        <v>12010</v>
      </c>
      <c r="E6350" s="64">
        <v>323.8</v>
      </c>
      <c r="F6350" s="62" t="s">
        <v>12011</v>
      </c>
    </row>
    <row r="6351" spans="1:6" ht="40.5" x14ac:dyDescent="0.25">
      <c r="A6351" s="62">
        <v>87301</v>
      </c>
      <c r="B6351" s="63" t="s">
        <v>18363</v>
      </c>
      <c r="C6351" s="62" t="s">
        <v>127</v>
      </c>
      <c r="D6351" s="62" t="s">
        <v>12010</v>
      </c>
      <c r="E6351" s="64">
        <v>448.41</v>
      </c>
      <c r="F6351" s="62" t="s">
        <v>12011</v>
      </c>
    </row>
    <row r="6352" spans="1:6" ht="40.5" x14ac:dyDescent="0.25">
      <c r="A6352" s="62">
        <v>87302</v>
      </c>
      <c r="B6352" s="63" t="s">
        <v>18364</v>
      </c>
      <c r="C6352" s="62" t="s">
        <v>127</v>
      </c>
      <c r="D6352" s="62" t="s">
        <v>12010</v>
      </c>
      <c r="E6352" s="64">
        <v>434.92</v>
      </c>
      <c r="F6352" s="62" t="s">
        <v>12011</v>
      </c>
    </row>
    <row r="6353" spans="1:6" ht="40.5" x14ac:dyDescent="0.25">
      <c r="A6353" s="62">
        <v>87304</v>
      </c>
      <c r="B6353" s="63" t="s">
        <v>18365</v>
      </c>
      <c r="C6353" s="62" t="s">
        <v>127</v>
      </c>
      <c r="D6353" s="62" t="s">
        <v>12010</v>
      </c>
      <c r="E6353" s="64">
        <v>399.82</v>
      </c>
      <c r="F6353" s="62" t="s">
        <v>12011</v>
      </c>
    </row>
    <row r="6354" spans="1:6" ht="40.5" x14ac:dyDescent="0.25">
      <c r="A6354" s="62">
        <v>87305</v>
      </c>
      <c r="B6354" s="63" t="s">
        <v>18366</v>
      </c>
      <c r="C6354" s="62" t="s">
        <v>127</v>
      </c>
      <c r="D6354" s="62" t="s">
        <v>12010</v>
      </c>
      <c r="E6354" s="64">
        <v>400.37</v>
      </c>
      <c r="F6354" s="62" t="s">
        <v>12011</v>
      </c>
    </row>
    <row r="6355" spans="1:6" ht="40.5" x14ac:dyDescent="0.25">
      <c r="A6355" s="62">
        <v>87307</v>
      </c>
      <c r="B6355" s="63" t="s">
        <v>18367</v>
      </c>
      <c r="C6355" s="62" t="s">
        <v>127</v>
      </c>
      <c r="D6355" s="62" t="s">
        <v>12010</v>
      </c>
      <c r="E6355" s="64">
        <v>383.03</v>
      </c>
      <c r="F6355" s="62" t="s">
        <v>12011</v>
      </c>
    </row>
    <row r="6356" spans="1:6" ht="40.5" x14ac:dyDescent="0.25">
      <c r="A6356" s="62">
        <v>87308</v>
      </c>
      <c r="B6356" s="63" t="s">
        <v>18368</v>
      </c>
      <c r="C6356" s="62" t="s">
        <v>127</v>
      </c>
      <c r="D6356" s="62" t="s">
        <v>12010</v>
      </c>
      <c r="E6356" s="64">
        <v>370.67</v>
      </c>
      <c r="F6356" s="62" t="s">
        <v>12011</v>
      </c>
    </row>
    <row r="6357" spans="1:6" ht="40.5" x14ac:dyDescent="0.25">
      <c r="A6357" s="62">
        <v>87310</v>
      </c>
      <c r="B6357" s="63" t="s">
        <v>18369</v>
      </c>
      <c r="C6357" s="62" t="s">
        <v>127</v>
      </c>
      <c r="D6357" s="62" t="s">
        <v>12010</v>
      </c>
      <c r="E6357" s="64">
        <v>325.17</v>
      </c>
      <c r="F6357" s="62" t="s">
        <v>12011</v>
      </c>
    </row>
    <row r="6358" spans="1:6" ht="40.5" x14ac:dyDescent="0.25">
      <c r="A6358" s="62">
        <v>87311</v>
      </c>
      <c r="B6358" s="63" t="s">
        <v>18370</v>
      </c>
      <c r="C6358" s="62" t="s">
        <v>127</v>
      </c>
      <c r="D6358" s="62" t="s">
        <v>12010</v>
      </c>
      <c r="E6358" s="64">
        <v>312.44</v>
      </c>
      <c r="F6358" s="62" t="s">
        <v>12011</v>
      </c>
    </row>
    <row r="6359" spans="1:6" ht="40.5" x14ac:dyDescent="0.25">
      <c r="A6359" s="62">
        <v>87313</v>
      </c>
      <c r="B6359" s="63" t="s">
        <v>18371</v>
      </c>
      <c r="C6359" s="62" t="s">
        <v>127</v>
      </c>
      <c r="D6359" s="62" t="s">
        <v>12010</v>
      </c>
      <c r="E6359" s="64">
        <v>396.41</v>
      </c>
      <c r="F6359" s="62" t="s">
        <v>12011</v>
      </c>
    </row>
    <row r="6360" spans="1:6" ht="40.5" x14ac:dyDescent="0.25">
      <c r="A6360" s="62">
        <v>87314</v>
      </c>
      <c r="B6360" s="63" t="s">
        <v>18372</v>
      </c>
      <c r="C6360" s="62" t="s">
        <v>127</v>
      </c>
      <c r="D6360" s="62" t="s">
        <v>12010</v>
      </c>
      <c r="E6360" s="64">
        <v>385.03</v>
      </c>
      <c r="F6360" s="62" t="s">
        <v>12011</v>
      </c>
    </row>
    <row r="6361" spans="1:6" ht="40.5" x14ac:dyDescent="0.25">
      <c r="A6361" s="62">
        <v>87316</v>
      </c>
      <c r="B6361" s="63" t="s">
        <v>18373</v>
      </c>
      <c r="C6361" s="62" t="s">
        <v>127</v>
      </c>
      <c r="D6361" s="62" t="s">
        <v>12010</v>
      </c>
      <c r="E6361" s="64">
        <v>361.61</v>
      </c>
      <c r="F6361" s="62" t="s">
        <v>12011</v>
      </c>
    </row>
    <row r="6362" spans="1:6" ht="40.5" x14ac:dyDescent="0.25">
      <c r="A6362" s="62">
        <v>87317</v>
      </c>
      <c r="B6362" s="63" t="s">
        <v>18374</v>
      </c>
      <c r="C6362" s="62" t="s">
        <v>127</v>
      </c>
      <c r="D6362" s="62" t="s">
        <v>12010</v>
      </c>
      <c r="E6362" s="64">
        <v>342.24</v>
      </c>
      <c r="F6362" s="62" t="s">
        <v>12011</v>
      </c>
    </row>
    <row r="6363" spans="1:6" ht="40.5" x14ac:dyDescent="0.25">
      <c r="A6363" s="62">
        <v>87319</v>
      </c>
      <c r="B6363" s="63" t="s">
        <v>18375</v>
      </c>
      <c r="C6363" s="62" t="s">
        <v>127</v>
      </c>
      <c r="D6363" s="62" t="s">
        <v>12010</v>
      </c>
      <c r="E6363" s="65">
        <v>3131.66</v>
      </c>
      <c r="F6363" s="62" t="s">
        <v>12011</v>
      </c>
    </row>
    <row r="6364" spans="1:6" ht="40.5" x14ac:dyDescent="0.25">
      <c r="A6364" s="62">
        <v>87320</v>
      </c>
      <c r="B6364" s="63" t="s">
        <v>18376</v>
      </c>
      <c r="C6364" s="62" t="s">
        <v>127</v>
      </c>
      <c r="D6364" s="62" t="s">
        <v>12010</v>
      </c>
      <c r="E6364" s="65">
        <v>3132.32</v>
      </c>
      <c r="F6364" s="62" t="s">
        <v>12011</v>
      </c>
    </row>
    <row r="6365" spans="1:6" ht="40.5" x14ac:dyDescent="0.25">
      <c r="A6365" s="62">
        <v>87322</v>
      </c>
      <c r="B6365" s="63" t="s">
        <v>18377</v>
      </c>
      <c r="C6365" s="62" t="s">
        <v>127</v>
      </c>
      <c r="D6365" s="62" t="s">
        <v>12010</v>
      </c>
      <c r="E6365" s="65">
        <v>3221.31</v>
      </c>
      <c r="F6365" s="62" t="s">
        <v>12011</v>
      </c>
    </row>
    <row r="6366" spans="1:6" ht="40.5" x14ac:dyDescent="0.25">
      <c r="A6366" s="62">
        <v>87323</v>
      </c>
      <c r="B6366" s="63" t="s">
        <v>18378</v>
      </c>
      <c r="C6366" s="62" t="s">
        <v>127</v>
      </c>
      <c r="D6366" s="62" t="s">
        <v>12010</v>
      </c>
      <c r="E6366" s="65">
        <v>3214.6</v>
      </c>
      <c r="F6366" s="62" t="s">
        <v>12011</v>
      </c>
    </row>
    <row r="6367" spans="1:6" ht="40.5" x14ac:dyDescent="0.25">
      <c r="A6367" s="62">
        <v>87325</v>
      </c>
      <c r="B6367" s="63" t="s">
        <v>18379</v>
      </c>
      <c r="C6367" s="62" t="s">
        <v>127</v>
      </c>
      <c r="D6367" s="62" t="s">
        <v>12010</v>
      </c>
      <c r="E6367" s="65">
        <v>3154.97</v>
      </c>
      <c r="F6367" s="62" t="s">
        <v>12011</v>
      </c>
    </row>
    <row r="6368" spans="1:6" ht="40.5" x14ac:dyDescent="0.25">
      <c r="A6368" s="62">
        <v>87326</v>
      </c>
      <c r="B6368" s="63" t="s">
        <v>18380</v>
      </c>
      <c r="C6368" s="62" t="s">
        <v>127</v>
      </c>
      <c r="D6368" s="62" t="s">
        <v>12010</v>
      </c>
      <c r="E6368" s="65">
        <v>3155.04</v>
      </c>
      <c r="F6368" s="62" t="s">
        <v>12011</v>
      </c>
    </row>
    <row r="6369" spans="1:6" ht="54" x14ac:dyDescent="0.25">
      <c r="A6369" s="62">
        <v>87327</v>
      </c>
      <c r="B6369" s="63" t="s">
        <v>18381</v>
      </c>
      <c r="C6369" s="62" t="s">
        <v>127</v>
      </c>
      <c r="D6369" s="62" t="s">
        <v>12010</v>
      </c>
      <c r="E6369" s="64">
        <v>353.38</v>
      </c>
      <c r="F6369" s="62" t="s">
        <v>12011</v>
      </c>
    </row>
    <row r="6370" spans="1:6" ht="54" x14ac:dyDescent="0.25">
      <c r="A6370" s="62">
        <v>87328</v>
      </c>
      <c r="B6370" s="63" t="s">
        <v>18382</v>
      </c>
      <c r="C6370" s="62" t="s">
        <v>127</v>
      </c>
      <c r="D6370" s="62" t="s">
        <v>12010</v>
      </c>
      <c r="E6370" s="64">
        <v>286.49</v>
      </c>
      <c r="F6370" s="62" t="s">
        <v>12011</v>
      </c>
    </row>
    <row r="6371" spans="1:6" ht="54" x14ac:dyDescent="0.25">
      <c r="A6371" s="62">
        <v>87329</v>
      </c>
      <c r="B6371" s="63" t="s">
        <v>18383</v>
      </c>
      <c r="C6371" s="62" t="s">
        <v>127</v>
      </c>
      <c r="D6371" s="62" t="s">
        <v>12010</v>
      </c>
      <c r="E6371" s="64">
        <v>383.3</v>
      </c>
      <c r="F6371" s="62" t="s">
        <v>12011</v>
      </c>
    </row>
    <row r="6372" spans="1:6" ht="54" x14ac:dyDescent="0.25">
      <c r="A6372" s="62">
        <v>87330</v>
      </c>
      <c r="B6372" s="63" t="s">
        <v>18384</v>
      </c>
      <c r="C6372" s="62" t="s">
        <v>127</v>
      </c>
      <c r="D6372" s="62" t="s">
        <v>12010</v>
      </c>
      <c r="E6372" s="64">
        <v>307.72000000000003</v>
      </c>
      <c r="F6372" s="62" t="s">
        <v>12011</v>
      </c>
    </row>
    <row r="6373" spans="1:6" ht="54" x14ac:dyDescent="0.25">
      <c r="A6373" s="62">
        <v>87331</v>
      </c>
      <c r="B6373" s="63" t="s">
        <v>18385</v>
      </c>
      <c r="C6373" s="62" t="s">
        <v>127</v>
      </c>
      <c r="D6373" s="62" t="s">
        <v>12010</v>
      </c>
      <c r="E6373" s="64">
        <v>444.57</v>
      </c>
      <c r="F6373" s="62" t="s">
        <v>12011</v>
      </c>
    </row>
    <row r="6374" spans="1:6" ht="54" x14ac:dyDescent="0.25">
      <c r="A6374" s="62">
        <v>87332</v>
      </c>
      <c r="B6374" s="63" t="s">
        <v>18386</v>
      </c>
      <c r="C6374" s="62" t="s">
        <v>127</v>
      </c>
      <c r="D6374" s="62" t="s">
        <v>12010</v>
      </c>
      <c r="E6374" s="64">
        <v>374.47</v>
      </c>
      <c r="F6374" s="62" t="s">
        <v>12011</v>
      </c>
    </row>
    <row r="6375" spans="1:6" ht="54" x14ac:dyDescent="0.25">
      <c r="A6375" s="62">
        <v>87333</v>
      </c>
      <c r="B6375" s="63" t="s">
        <v>18387</v>
      </c>
      <c r="C6375" s="62" t="s">
        <v>127</v>
      </c>
      <c r="D6375" s="62" t="s">
        <v>12010</v>
      </c>
      <c r="E6375" s="64">
        <v>407.94</v>
      </c>
      <c r="F6375" s="62" t="s">
        <v>12011</v>
      </c>
    </row>
    <row r="6376" spans="1:6" ht="54" x14ac:dyDescent="0.25">
      <c r="A6376" s="62">
        <v>87334</v>
      </c>
      <c r="B6376" s="63" t="s">
        <v>18388</v>
      </c>
      <c r="C6376" s="62" t="s">
        <v>127</v>
      </c>
      <c r="D6376" s="62" t="s">
        <v>12010</v>
      </c>
      <c r="E6376" s="64">
        <v>365.05</v>
      </c>
      <c r="F6376" s="62" t="s">
        <v>12011</v>
      </c>
    </row>
    <row r="6377" spans="1:6" ht="54" x14ac:dyDescent="0.25">
      <c r="A6377" s="62">
        <v>87335</v>
      </c>
      <c r="B6377" s="63" t="s">
        <v>18389</v>
      </c>
      <c r="C6377" s="62" t="s">
        <v>127</v>
      </c>
      <c r="D6377" s="62" t="s">
        <v>12010</v>
      </c>
      <c r="E6377" s="64">
        <v>398.8</v>
      </c>
      <c r="F6377" s="62" t="s">
        <v>12011</v>
      </c>
    </row>
    <row r="6378" spans="1:6" ht="54" x14ac:dyDescent="0.25">
      <c r="A6378" s="62">
        <v>87336</v>
      </c>
      <c r="B6378" s="63" t="s">
        <v>18390</v>
      </c>
      <c r="C6378" s="62" t="s">
        <v>127</v>
      </c>
      <c r="D6378" s="62" t="s">
        <v>12010</v>
      </c>
      <c r="E6378" s="64">
        <v>373.98</v>
      </c>
      <c r="F6378" s="62" t="s">
        <v>12011</v>
      </c>
    </row>
    <row r="6379" spans="1:6" ht="54" x14ac:dyDescent="0.25">
      <c r="A6379" s="62">
        <v>87337</v>
      </c>
      <c r="B6379" s="63" t="s">
        <v>18391</v>
      </c>
      <c r="C6379" s="62" t="s">
        <v>127</v>
      </c>
      <c r="D6379" s="62" t="s">
        <v>12010</v>
      </c>
      <c r="E6379" s="64">
        <v>390.53</v>
      </c>
      <c r="F6379" s="62" t="s">
        <v>12011</v>
      </c>
    </row>
    <row r="6380" spans="1:6" ht="54" x14ac:dyDescent="0.25">
      <c r="A6380" s="62">
        <v>87338</v>
      </c>
      <c r="B6380" s="63" t="s">
        <v>18392</v>
      </c>
      <c r="C6380" s="62" t="s">
        <v>127</v>
      </c>
      <c r="D6380" s="62" t="s">
        <v>12010</v>
      </c>
      <c r="E6380" s="64">
        <v>368.39</v>
      </c>
      <c r="F6380" s="62" t="s">
        <v>12011</v>
      </c>
    </row>
    <row r="6381" spans="1:6" ht="40.5" x14ac:dyDescent="0.25">
      <c r="A6381" s="62">
        <v>87339</v>
      </c>
      <c r="B6381" s="63" t="s">
        <v>18393</v>
      </c>
      <c r="C6381" s="62" t="s">
        <v>127</v>
      </c>
      <c r="D6381" s="62" t="s">
        <v>12010</v>
      </c>
      <c r="E6381" s="64">
        <v>639.69000000000005</v>
      </c>
      <c r="F6381" s="62" t="s">
        <v>12011</v>
      </c>
    </row>
    <row r="6382" spans="1:6" ht="40.5" x14ac:dyDescent="0.25">
      <c r="A6382" s="62">
        <v>87340</v>
      </c>
      <c r="B6382" s="63" t="s">
        <v>18394</v>
      </c>
      <c r="C6382" s="62" t="s">
        <v>127</v>
      </c>
      <c r="D6382" s="62" t="s">
        <v>12010</v>
      </c>
      <c r="E6382" s="64">
        <v>499.76</v>
      </c>
      <c r="F6382" s="62" t="s">
        <v>12011</v>
      </c>
    </row>
    <row r="6383" spans="1:6" ht="40.5" x14ac:dyDescent="0.25">
      <c r="A6383" s="62">
        <v>87341</v>
      </c>
      <c r="B6383" s="63" t="s">
        <v>18395</v>
      </c>
      <c r="C6383" s="62" t="s">
        <v>127</v>
      </c>
      <c r="D6383" s="62" t="s">
        <v>12010</v>
      </c>
      <c r="E6383" s="64">
        <v>464</v>
      </c>
      <c r="F6383" s="62" t="s">
        <v>12011</v>
      </c>
    </row>
    <row r="6384" spans="1:6" ht="40.5" x14ac:dyDescent="0.25">
      <c r="A6384" s="62">
        <v>87342</v>
      </c>
      <c r="B6384" s="63" t="s">
        <v>18396</v>
      </c>
      <c r="C6384" s="62" t="s">
        <v>127</v>
      </c>
      <c r="D6384" s="62" t="s">
        <v>12010</v>
      </c>
      <c r="E6384" s="64">
        <v>532.82000000000005</v>
      </c>
      <c r="F6384" s="62" t="s">
        <v>12011</v>
      </c>
    </row>
    <row r="6385" spans="1:6" ht="40.5" x14ac:dyDescent="0.25">
      <c r="A6385" s="62">
        <v>87343</v>
      </c>
      <c r="B6385" s="63" t="s">
        <v>18397</v>
      </c>
      <c r="C6385" s="62" t="s">
        <v>127</v>
      </c>
      <c r="D6385" s="62" t="s">
        <v>12010</v>
      </c>
      <c r="E6385" s="64">
        <v>453.55</v>
      </c>
      <c r="F6385" s="62" t="s">
        <v>12011</v>
      </c>
    </row>
    <row r="6386" spans="1:6" ht="40.5" x14ac:dyDescent="0.25">
      <c r="A6386" s="62">
        <v>87344</v>
      </c>
      <c r="B6386" s="63" t="s">
        <v>18398</v>
      </c>
      <c r="C6386" s="62" t="s">
        <v>127</v>
      </c>
      <c r="D6386" s="62" t="s">
        <v>12010</v>
      </c>
      <c r="E6386" s="64">
        <v>408.36</v>
      </c>
      <c r="F6386" s="62" t="s">
        <v>12011</v>
      </c>
    </row>
    <row r="6387" spans="1:6" ht="40.5" x14ac:dyDescent="0.25">
      <c r="A6387" s="62">
        <v>87345</v>
      </c>
      <c r="B6387" s="63" t="s">
        <v>18399</v>
      </c>
      <c r="C6387" s="62" t="s">
        <v>127</v>
      </c>
      <c r="D6387" s="62" t="s">
        <v>12010</v>
      </c>
      <c r="E6387" s="64">
        <v>472.07</v>
      </c>
      <c r="F6387" s="62" t="s">
        <v>12011</v>
      </c>
    </row>
    <row r="6388" spans="1:6" ht="40.5" x14ac:dyDescent="0.25">
      <c r="A6388" s="62">
        <v>87346</v>
      </c>
      <c r="B6388" s="63" t="s">
        <v>18400</v>
      </c>
      <c r="C6388" s="62" t="s">
        <v>127</v>
      </c>
      <c r="D6388" s="62" t="s">
        <v>12010</v>
      </c>
      <c r="E6388" s="64">
        <v>406.37</v>
      </c>
      <c r="F6388" s="62" t="s">
        <v>12011</v>
      </c>
    </row>
    <row r="6389" spans="1:6" ht="40.5" x14ac:dyDescent="0.25">
      <c r="A6389" s="62">
        <v>87347</v>
      </c>
      <c r="B6389" s="63" t="s">
        <v>18401</v>
      </c>
      <c r="C6389" s="62" t="s">
        <v>127</v>
      </c>
      <c r="D6389" s="62" t="s">
        <v>12010</v>
      </c>
      <c r="E6389" s="64">
        <v>370.55</v>
      </c>
      <c r="F6389" s="62" t="s">
        <v>12011</v>
      </c>
    </row>
    <row r="6390" spans="1:6" ht="40.5" x14ac:dyDescent="0.25">
      <c r="A6390" s="62">
        <v>87348</v>
      </c>
      <c r="B6390" s="63" t="s">
        <v>18402</v>
      </c>
      <c r="C6390" s="62" t="s">
        <v>127</v>
      </c>
      <c r="D6390" s="62" t="s">
        <v>12010</v>
      </c>
      <c r="E6390" s="64">
        <v>426.12</v>
      </c>
      <c r="F6390" s="62" t="s">
        <v>12011</v>
      </c>
    </row>
    <row r="6391" spans="1:6" ht="40.5" x14ac:dyDescent="0.25">
      <c r="A6391" s="62">
        <v>87349</v>
      </c>
      <c r="B6391" s="63" t="s">
        <v>18403</v>
      </c>
      <c r="C6391" s="62" t="s">
        <v>127</v>
      </c>
      <c r="D6391" s="62" t="s">
        <v>12010</v>
      </c>
      <c r="E6391" s="64">
        <v>338.76</v>
      </c>
      <c r="F6391" s="62" t="s">
        <v>12011</v>
      </c>
    </row>
    <row r="6392" spans="1:6" ht="40.5" x14ac:dyDescent="0.25">
      <c r="A6392" s="62">
        <v>87350</v>
      </c>
      <c r="B6392" s="63" t="s">
        <v>18404</v>
      </c>
      <c r="C6392" s="62" t="s">
        <v>127</v>
      </c>
      <c r="D6392" s="62" t="s">
        <v>12010</v>
      </c>
      <c r="E6392" s="64">
        <v>378.63</v>
      </c>
      <c r="F6392" s="62" t="s">
        <v>12011</v>
      </c>
    </row>
    <row r="6393" spans="1:6" ht="40.5" x14ac:dyDescent="0.25">
      <c r="A6393" s="62">
        <v>87351</v>
      </c>
      <c r="B6393" s="63" t="s">
        <v>18405</v>
      </c>
      <c r="C6393" s="62" t="s">
        <v>127</v>
      </c>
      <c r="D6393" s="62" t="s">
        <v>12010</v>
      </c>
      <c r="E6393" s="64">
        <v>297.77999999999997</v>
      </c>
      <c r="F6393" s="62" t="s">
        <v>12011</v>
      </c>
    </row>
    <row r="6394" spans="1:6" ht="40.5" x14ac:dyDescent="0.25">
      <c r="A6394" s="62">
        <v>87352</v>
      </c>
      <c r="B6394" s="63" t="s">
        <v>18406</v>
      </c>
      <c r="C6394" s="62" t="s">
        <v>127</v>
      </c>
      <c r="D6394" s="62" t="s">
        <v>12010</v>
      </c>
      <c r="E6394" s="64">
        <v>490.47</v>
      </c>
      <c r="F6394" s="62" t="s">
        <v>12011</v>
      </c>
    </row>
    <row r="6395" spans="1:6" ht="40.5" x14ac:dyDescent="0.25">
      <c r="A6395" s="62">
        <v>87353</v>
      </c>
      <c r="B6395" s="63" t="s">
        <v>18407</v>
      </c>
      <c r="C6395" s="62" t="s">
        <v>127</v>
      </c>
      <c r="D6395" s="62" t="s">
        <v>12010</v>
      </c>
      <c r="E6395" s="64">
        <v>404.85</v>
      </c>
      <c r="F6395" s="62" t="s">
        <v>12011</v>
      </c>
    </row>
    <row r="6396" spans="1:6" ht="40.5" x14ac:dyDescent="0.25">
      <c r="A6396" s="62">
        <v>87354</v>
      </c>
      <c r="B6396" s="63" t="s">
        <v>18408</v>
      </c>
      <c r="C6396" s="62" t="s">
        <v>127</v>
      </c>
      <c r="D6396" s="62" t="s">
        <v>12010</v>
      </c>
      <c r="E6396" s="64">
        <v>364.6</v>
      </c>
      <c r="F6396" s="62" t="s">
        <v>12011</v>
      </c>
    </row>
    <row r="6397" spans="1:6" ht="40.5" x14ac:dyDescent="0.25">
      <c r="A6397" s="62">
        <v>87355</v>
      </c>
      <c r="B6397" s="63" t="s">
        <v>18409</v>
      </c>
      <c r="C6397" s="62" t="s">
        <v>127</v>
      </c>
      <c r="D6397" s="62" t="s">
        <v>12010</v>
      </c>
      <c r="E6397" s="64">
        <v>407.7</v>
      </c>
      <c r="F6397" s="62" t="s">
        <v>12011</v>
      </c>
    </row>
    <row r="6398" spans="1:6" ht="40.5" x14ac:dyDescent="0.25">
      <c r="A6398" s="62">
        <v>87356</v>
      </c>
      <c r="B6398" s="63" t="s">
        <v>18410</v>
      </c>
      <c r="C6398" s="62" t="s">
        <v>127</v>
      </c>
      <c r="D6398" s="62" t="s">
        <v>12010</v>
      </c>
      <c r="E6398" s="64">
        <v>348.89</v>
      </c>
      <c r="F6398" s="62" t="s">
        <v>12011</v>
      </c>
    </row>
    <row r="6399" spans="1:6" ht="40.5" x14ac:dyDescent="0.25">
      <c r="A6399" s="62">
        <v>87357</v>
      </c>
      <c r="B6399" s="63" t="s">
        <v>18411</v>
      </c>
      <c r="C6399" s="62" t="s">
        <v>127</v>
      </c>
      <c r="D6399" s="62" t="s">
        <v>12010</v>
      </c>
      <c r="E6399" s="64">
        <v>320.08</v>
      </c>
      <c r="F6399" s="62" t="s">
        <v>12011</v>
      </c>
    </row>
    <row r="6400" spans="1:6" ht="54" x14ac:dyDescent="0.25">
      <c r="A6400" s="62">
        <v>87358</v>
      </c>
      <c r="B6400" s="63" t="s">
        <v>18412</v>
      </c>
      <c r="C6400" s="62" t="s">
        <v>127</v>
      </c>
      <c r="D6400" s="62" t="s">
        <v>12010</v>
      </c>
      <c r="E6400" s="65">
        <v>3102.33</v>
      </c>
      <c r="F6400" s="62" t="s">
        <v>12011</v>
      </c>
    </row>
    <row r="6401" spans="1:6" ht="54" x14ac:dyDescent="0.25">
      <c r="A6401" s="62">
        <v>87359</v>
      </c>
      <c r="B6401" s="63" t="s">
        <v>18413</v>
      </c>
      <c r="C6401" s="62" t="s">
        <v>127</v>
      </c>
      <c r="D6401" s="62" t="s">
        <v>12010</v>
      </c>
      <c r="E6401" s="65">
        <v>3067.93</v>
      </c>
      <c r="F6401" s="62" t="s">
        <v>12011</v>
      </c>
    </row>
    <row r="6402" spans="1:6" ht="54" x14ac:dyDescent="0.25">
      <c r="A6402" s="62">
        <v>87360</v>
      </c>
      <c r="B6402" s="63" t="s">
        <v>18414</v>
      </c>
      <c r="C6402" s="62" t="s">
        <v>127</v>
      </c>
      <c r="D6402" s="62" t="s">
        <v>12010</v>
      </c>
      <c r="E6402" s="65">
        <v>3196.64</v>
      </c>
      <c r="F6402" s="62" t="s">
        <v>12011</v>
      </c>
    </row>
    <row r="6403" spans="1:6" ht="54" x14ac:dyDescent="0.25">
      <c r="A6403" s="62">
        <v>87361</v>
      </c>
      <c r="B6403" s="63" t="s">
        <v>18415</v>
      </c>
      <c r="C6403" s="62" t="s">
        <v>127</v>
      </c>
      <c r="D6403" s="62" t="s">
        <v>12010</v>
      </c>
      <c r="E6403" s="65">
        <v>3143.38</v>
      </c>
      <c r="F6403" s="62" t="s">
        <v>12011</v>
      </c>
    </row>
    <row r="6404" spans="1:6" ht="54" x14ac:dyDescent="0.25">
      <c r="A6404" s="62">
        <v>87362</v>
      </c>
      <c r="B6404" s="63" t="s">
        <v>18416</v>
      </c>
      <c r="C6404" s="62" t="s">
        <v>127</v>
      </c>
      <c r="D6404" s="62" t="s">
        <v>12010</v>
      </c>
      <c r="E6404" s="65">
        <v>3136.68</v>
      </c>
      <c r="F6404" s="62" t="s">
        <v>12011</v>
      </c>
    </row>
    <row r="6405" spans="1:6" ht="54" x14ac:dyDescent="0.25">
      <c r="A6405" s="62">
        <v>87363</v>
      </c>
      <c r="B6405" s="63" t="s">
        <v>18417</v>
      </c>
      <c r="C6405" s="62" t="s">
        <v>127</v>
      </c>
      <c r="D6405" s="62" t="s">
        <v>12010</v>
      </c>
      <c r="E6405" s="65">
        <v>3134.75</v>
      </c>
      <c r="F6405" s="62" t="s">
        <v>12011</v>
      </c>
    </row>
    <row r="6406" spans="1:6" ht="54" x14ac:dyDescent="0.25">
      <c r="A6406" s="62">
        <v>87364</v>
      </c>
      <c r="B6406" s="63" t="s">
        <v>18418</v>
      </c>
      <c r="C6406" s="62" t="s">
        <v>127</v>
      </c>
      <c r="D6406" s="62" t="s">
        <v>12010</v>
      </c>
      <c r="E6406" s="65">
        <v>3096</v>
      </c>
      <c r="F6406" s="62" t="s">
        <v>12011</v>
      </c>
    </row>
    <row r="6407" spans="1:6" ht="54" x14ac:dyDescent="0.25">
      <c r="A6407" s="62">
        <v>87365</v>
      </c>
      <c r="B6407" s="63" t="s">
        <v>18419</v>
      </c>
      <c r="C6407" s="62" t="s">
        <v>127</v>
      </c>
      <c r="D6407" s="62" t="s">
        <v>12010</v>
      </c>
      <c r="E6407" s="64">
        <v>455.2</v>
      </c>
      <c r="F6407" s="62" t="s">
        <v>12011</v>
      </c>
    </row>
    <row r="6408" spans="1:6" ht="54" x14ac:dyDescent="0.25">
      <c r="A6408" s="62">
        <v>87366</v>
      </c>
      <c r="B6408" s="63" t="s">
        <v>18420</v>
      </c>
      <c r="C6408" s="62" t="s">
        <v>127</v>
      </c>
      <c r="D6408" s="62" t="s">
        <v>12010</v>
      </c>
      <c r="E6408" s="64">
        <v>480.95</v>
      </c>
      <c r="F6408" s="62" t="s">
        <v>12011</v>
      </c>
    </row>
    <row r="6409" spans="1:6" ht="40.5" x14ac:dyDescent="0.25">
      <c r="A6409" s="62">
        <v>87367</v>
      </c>
      <c r="B6409" s="63" t="s">
        <v>18421</v>
      </c>
      <c r="C6409" s="62" t="s">
        <v>127</v>
      </c>
      <c r="D6409" s="62" t="s">
        <v>12010</v>
      </c>
      <c r="E6409" s="64">
        <v>547.74</v>
      </c>
      <c r="F6409" s="62" t="s">
        <v>12011</v>
      </c>
    </row>
    <row r="6410" spans="1:6" ht="40.5" x14ac:dyDescent="0.25">
      <c r="A6410" s="62">
        <v>87368</v>
      </c>
      <c r="B6410" s="63" t="s">
        <v>18422</v>
      </c>
      <c r="C6410" s="62" t="s">
        <v>127</v>
      </c>
      <c r="D6410" s="62" t="s">
        <v>12010</v>
      </c>
      <c r="E6410" s="64">
        <v>535.04</v>
      </c>
      <c r="F6410" s="62" t="s">
        <v>12011</v>
      </c>
    </row>
    <row r="6411" spans="1:6" ht="40.5" x14ac:dyDescent="0.25">
      <c r="A6411" s="62">
        <v>87369</v>
      </c>
      <c r="B6411" s="63" t="s">
        <v>18423</v>
      </c>
      <c r="C6411" s="62" t="s">
        <v>127</v>
      </c>
      <c r="D6411" s="62" t="s">
        <v>12010</v>
      </c>
      <c r="E6411" s="64">
        <v>542.62</v>
      </c>
      <c r="F6411" s="62" t="s">
        <v>12011</v>
      </c>
    </row>
    <row r="6412" spans="1:6" ht="40.5" x14ac:dyDescent="0.25">
      <c r="A6412" s="62">
        <v>87370</v>
      </c>
      <c r="B6412" s="63" t="s">
        <v>18424</v>
      </c>
      <c r="C6412" s="62" t="s">
        <v>127</v>
      </c>
      <c r="D6412" s="62" t="s">
        <v>12010</v>
      </c>
      <c r="E6412" s="64">
        <v>525.6</v>
      </c>
      <c r="F6412" s="62" t="s">
        <v>12011</v>
      </c>
    </row>
    <row r="6413" spans="1:6" ht="40.5" x14ac:dyDescent="0.25">
      <c r="A6413" s="62">
        <v>87371</v>
      </c>
      <c r="B6413" s="63" t="s">
        <v>18425</v>
      </c>
      <c r="C6413" s="62" t="s">
        <v>127</v>
      </c>
      <c r="D6413" s="62" t="s">
        <v>12010</v>
      </c>
      <c r="E6413" s="64">
        <v>511.57</v>
      </c>
      <c r="F6413" s="62" t="s">
        <v>12011</v>
      </c>
    </row>
    <row r="6414" spans="1:6" ht="27" x14ac:dyDescent="0.25">
      <c r="A6414" s="62">
        <v>87372</v>
      </c>
      <c r="B6414" s="63" t="s">
        <v>18426</v>
      </c>
      <c r="C6414" s="62" t="s">
        <v>127</v>
      </c>
      <c r="D6414" s="62" t="s">
        <v>12010</v>
      </c>
      <c r="E6414" s="64">
        <v>650.72</v>
      </c>
      <c r="F6414" s="62" t="s">
        <v>12011</v>
      </c>
    </row>
    <row r="6415" spans="1:6" ht="27" x14ac:dyDescent="0.25">
      <c r="A6415" s="62">
        <v>87373</v>
      </c>
      <c r="B6415" s="63" t="s">
        <v>18427</v>
      </c>
      <c r="C6415" s="62" t="s">
        <v>127</v>
      </c>
      <c r="D6415" s="62" t="s">
        <v>12010</v>
      </c>
      <c r="E6415" s="64">
        <v>579.91999999999996</v>
      </c>
      <c r="F6415" s="62" t="s">
        <v>12011</v>
      </c>
    </row>
    <row r="6416" spans="1:6" ht="27" x14ac:dyDescent="0.25">
      <c r="A6416" s="62">
        <v>87374</v>
      </c>
      <c r="B6416" s="63" t="s">
        <v>18428</v>
      </c>
      <c r="C6416" s="62" t="s">
        <v>127</v>
      </c>
      <c r="D6416" s="62" t="s">
        <v>12010</v>
      </c>
      <c r="E6416" s="64">
        <v>543.54</v>
      </c>
      <c r="F6416" s="62" t="s">
        <v>12011</v>
      </c>
    </row>
    <row r="6417" spans="1:6" ht="27" x14ac:dyDescent="0.25">
      <c r="A6417" s="62">
        <v>87375</v>
      </c>
      <c r="B6417" s="63" t="s">
        <v>18429</v>
      </c>
      <c r="C6417" s="62" t="s">
        <v>127</v>
      </c>
      <c r="D6417" s="62" t="s">
        <v>12010</v>
      </c>
      <c r="E6417" s="64">
        <v>521.20000000000005</v>
      </c>
      <c r="F6417" s="62" t="s">
        <v>12011</v>
      </c>
    </row>
    <row r="6418" spans="1:6" ht="40.5" x14ac:dyDescent="0.25">
      <c r="A6418" s="62">
        <v>87376</v>
      </c>
      <c r="B6418" s="63" t="s">
        <v>18430</v>
      </c>
      <c r="C6418" s="62" t="s">
        <v>127</v>
      </c>
      <c r="D6418" s="62" t="s">
        <v>12010</v>
      </c>
      <c r="E6418" s="64">
        <v>465.98</v>
      </c>
      <c r="F6418" s="62" t="s">
        <v>12011</v>
      </c>
    </row>
    <row r="6419" spans="1:6" ht="40.5" x14ac:dyDescent="0.25">
      <c r="A6419" s="62">
        <v>87377</v>
      </c>
      <c r="B6419" s="63" t="s">
        <v>18431</v>
      </c>
      <c r="C6419" s="62" t="s">
        <v>127</v>
      </c>
      <c r="D6419" s="62" t="s">
        <v>12010</v>
      </c>
      <c r="E6419" s="64">
        <v>542.14</v>
      </c>
      <c r="F6419" s="62" t="s">
        <v>12011</v>
      </c>
    </row>
    <row r="6420" spans="1:6" ht="40.5" x14ac:dyDescent="0.25">
      <c r="A6420" s="62">
        <v>87378</v>
      </c>
      <c r="B6420" s="63" t="s">
        <v>18432</v>
      </c>
      <c r="C6420" s="62" t="s">
        <v>127</v>
      </c>
      <c r="D6420" s="62" t="s">
        <v>12010</v>
      </c>
      <c r="E6420" s="64">
        <v>491.21</v>
      </c>
      <c r="F6420" s="62" t="s">
        <v>12011</v>
      </c>
    </row>
    <row r="6421" spans="1:6" ht="40.5" x14ac:dyDescent="0.25">
      <c r="A6421" s="62">
        <v>87379</v>
      </c>
      <c r="B6421" s="63" t="s">
        <v>18433</v>
      </c>
      <c r="C6421" s="62" t="s">
        <v>127</v>
      </c>
      <c r="D6421" s="62" t="s">
        <v>12010</v>
      </c>
      <c r="E6421" s="65">
        <v>3251.62</v>
      </c>
      <c r="F6421" s="62" t="s">
        <v>12011</v>
      </c>
    </row>
    <row r="6422" spans="1:6" ht="40.5" x14ac:dyDescent="0.25">
      <c r="A6422" s="62">
        <v>87380</v>
      </c>
      <c r="B6422" s="63" t="s">
        <v>18434</v>
      </c>
      <c r="C6422" s="62" t="s">
        <v>127</v>
      </c>
      <c r="D6422" s="62" t="s">
        <v>12010</v>
      </c>
      <c r="E6422" s="65">
        <v>3328.07</v>
      </c>
      <c r="F6422" s="62" t="s">
        <v>12011</v>
      </c>
    </row>
    <row r="6423" spans="1:6" ht="40.5" x14ac:dyDescent="0.25">
      <c r="A6423" s="62">
        <v>87381</v>
      </c>
      <c r="B6423" s="63" t="s">
        <v>18435</v>
      </c>
      <c r="C6423" s="62" t="s">
        <v>127</v>
      </c>
      <c r="D6423" s="62" t="s">
        <v>12010</v>
      </c>
      <c r="E6423" s="65">
        <v>3276.86</v>
      </c>
      <c r="F6423" s="62" t="s">
        <v>12011</v>
      </c>
    </row>
    <row r="6424" spans="1:6" ht="40.5" x14ac:dyDescent="0.25">
      <c r="A6424" s="62">
        <v>87382</v>
      </c>
      <c r="B6424" s="63" t="s">
        <v>18436</v>
      </c>
      <c r="C6424" s="62" t="s">
        <v>127</v>
      </c>
      <c r="D6424" s="62" t="s">
        <v>12010</v>
      </c>
      <c r="E6424" s="65">
        <v>1459.31</v>
      </c>
      <c r="F6424" s="62" t="s">
        <v>12011</v>
      </c>
    </row>
    <row r="6425" spans="1:6" ht="40.5" x14ac:dyDescent="0.25">
      <c r="A6425" s="62">
        <v>87383</v>
      </c>
      <c r="B6425" s="63" t="s">
        <v>18437</v>
      </c>
      <c r="C6425" s="62" t="s">
        <v>127</v>
      </c>
      <c r="D6425" s="62" t="s">
        <v>12010</v>
      </c>
      <c r="E6425" s="65">
        <v>1448.82</v>
      </c>
      <c r="F6425" s="62" t="s">
        <v>12011</v>
      </c>
    </row>
    <row r="6426" spans="1:6" ht="40.5" x14ac:dyDescent="0.25">
      <c r="A6426" s="62">
        <v>87384</v>
      </c>
      <c r="B6426" s="63" t="s">
        <v>18438</v>
      </c>
      <c r="C6426" s="62" t="s">
        <v>127</v>
      </c>
      <c r="D6426" s="62" t="s">
        <v>12010</v>
      </c>
      <c r="E6426" s="65">
        <v>1435.63</v>
      </c>
      <c r="F6426" s="62" t="s">
        <v>12011</v>
      </c>
    </row>
    <row r="6427" spans="1:6" ht="27" x14ac:dyDescent="0.25">
      <c r="A6427" s="62">
        <v>87385</v>
      </c>
      <c r="B6427" s="63" t="s">
        <v>18439</v>
      </c>
      <c r="C6427" s="62" t="s">
        <v>127</v>
      </c>
      <c r="D6427" s="62" t="s">
        <v>12010</v>
      </c>
      <c r="E6427" s="65">
        <v>1693.51</v>
      </c>
      <c r="F6427" s="62" t="s">
        <v>12011</v>
      </c>
    </row>
    <row r="6428" spans="1:6" ht="27" x14ac:dyDescent="0.25">
      <c r="A6428" s="62">
        <v>87386</v>
      </c>
      <c r="B6428" s="63" t="s">
        <v>18440</v>
      </c>
      <c r="C6428" s="62" t="s">
        <v>127</v>
      </c>
      <c r="D6428" s="62" t="s">
        <v>12010</v>
      </c>
      <c r="E6428" s="65">
        <v>1676.41</v>
      </c>
      <c r="F6428" s="62" t="s">
        <v>12011</v>
      </c>
    </row>
    <row r="6429" spans="1:6" ht="27" x14ac:dyDescent="0.25">
      <c r="A6429" s="62">
        <v>87387</v>
      </c>
      <c r="B6429" s="63" t="s">
        <v>18441</v>
      </c>
      <c r="C6429" s="62" t="s">
        <v>127</v>
      </c>
      <c r="D6429" s="62" t="s">
        <v>12010</v>
      </c>
      <c r="E6429" s="65">
        <v>1664.35</v>
      </c>
      <c r="F6429" s="62" t="s">
        <v>12011</v>
      </c>
    </row>
    <row r="6430" spans="1:6" ht="40.5" x14ac:dyDescent="0.25">
      <c r="A6430" s="62">
        <v>87388</v>
      </c>
      <c r="B6430" s="63" t="s">
        <v>18442</v>
      </c>
      <c r="C6430" s="62" t="s">
        <v>127</v>
      </c>
      <c r="D6430" s="62" t="s">
        <v>12010</v>
      </c>
      <c r="E6430" s="65">
        <v>3991.66</v>
      </c>
      <c r="F6430" s="62" t="s">
        <v>12011</v>
      </c>
    </row>
    <row r="6431" spans="1:6" ht="40.5" x14ac:dyDescent="0.25">
      <c r="A6431" s="62">
        <v>87389</v>
      </c>
      <c r="B6431" s="63" t="s">
        <v>18443</v>
      </c>
      <c r="C6431" s="62" t="s">
        <v>127</v>
      </c>
      <c r="D6431" s="62" t="s">
        <v>12010</v>
      </c>
      <c r="E6431" s="65">
        <v>3998.68</v>
      </c>
      <c r="F6431" s="62" t="s">
        <v>12011</v>
      </c>
    </row>
    <row r="6432" spans="1:6" ht="40.5" x14ac:dyDescent="0.25">
      <c r="A6432" s="62">
        <v>87390</v>
      </c>
      <c r="B6432" s="63" t="s">
        <v>18444</v>
      </c>
      <c r="C6432" s="62" t="s">
        <v>127</v>
      </c>
      <c r="D6432" s="62" t="s">
        <v>12010</v>
      </c>
      <c r="E6432" s="65">
        <v>4011.89</v>
      </c>
      <c r="F6432" s="62" t="s">
        <v>12011</v>
      </c>
    </row>
    <row r="6433" spans="1:6" ht="27" x14ac:dyDescent="0.25">
      <c r="A6433" s="62">
        <v>87391</v>
      </c>
      <c r="B6433" s="63" t="s">
        <v>18445</v>
      </c>
      <c r="C6433" s="62" t="s">
        <v>127</v>
      </c>
      <c r="D6433" s="62" t="s">
        <v>12010</v>
      </c>
      <c r="E6433" s="65">
        <v>4452.8100000000004</v>
      </c>
      <c r="F6433" s="62" t="s">
        <v>12011</v>
      </c>
    </row>
    <row r="6434" spans="1:6" ht="27" x14ac:dyDescent="0.25">
      <c r="A6434" s="62">
        <v>87393</v>
      </c>
      <c r="B6434" s="63" t="s">
        <v>18446</v>
      </c>
      <c r="C6434" s="62" t="s">
        <v>127</v>
      </c>
      <c r="D6434" s="62" t="s">
        <v>12010</v>
      </c>
      <c r="E6434" s="65">
        <v>4483.12</v>
      </c>
      <c r="F6434" s="62" t="s">
        <v>12011</v>
      </c>
    </row>
    <row r="6435" spans="1:6" ht="27" x14ac:dyDescent="0.25">
      <c r="A6435" s="62">
        <v>87394</v>
      </c>
      <c r="B6435" s="63" t="s">
        <v>18447</v>
      </c>
      <c r="C6435" s="62" t="s">
        <v>127</v>
      </c>
      <c r="D6435" s="62" t="s">
        <v>12010</v>
      </c>
      <c r="E6435" s="65">
        <v>4514.24</v>
      </c>
      <c r="F6435" s="62" t="s">
        <v>12011</v>
      </c>
    </row>
    <row r="6436" spans="1:6" ht="27" x14ac:dyDescent="0.25">
      <c r="A6436" s="62">
        <v>87395</v>
      </c>
      <c r="B6436" s="63" t="s">
        <v>18448</v>
      </c>
      <c r="C6436" s="62" t="s">
        <v>127</v>
      </c>
      <c r="D6436" s="62" t="s">
        <v>12010</v>
      </c>
      <c r="E6436" s="65">
        <v>2810.63</v>
      </c>
      <c r="F6436" s="62" t="s">
        <v>12011</v>
      </c>
    </row>
    <row r="6437" spans="1:6" ht="27" x14ac:dyDescent="0.25">
      <c r="A6437" s="62">
        <v>87396</v>
      </c>
      <c r="B6437" s="63" t="s">
        <v>18449</v>
      </c>
      <c r="C6437" s="62" t="s">
        <v>127</v>
      </c>
      <c r="D6437" s="62" t="s">
        <v>12010</v>
      </c>
      <c r="E6437" s="65">
        <v>2818.89</v>
      </c>
      <c r="F6437" s="62" t="s">
        <v>12011</v>
      </c>
    </row>
    <row r="6438" spans="1:6" ht="27" x14ac:dyDescent="0.25">
      <c r="A6438" s="62">
        <v>87397</v>
      </c>
      <c r="B6438" s="63" t="s">
        <v>18450</v>
      </c>
      <c r="C6438" s="62" t="s">
        <v>127</v>
      </c>
      <c r="D6438" s="62" t="s">
        <v>12010</v>
      </c>
      <c r="E6438" s="65">
        <v>2828.94</v>
      </c>
      <c r="F6438" s="62" t="s">
        <v>12011</v>
      </c>
    </row>
    <row r="6439" spans="1:6" ht="27" x14ac:dyDescent="0.25">
      <c r="A6439" s="62">
        <v>87398</v>
      </c>
      <c r="B6439" s="63" t="s">
        <v>18451</v>
      </c>
      <c r="C6439" s="62" t="s">
        <v>127</v>
      </c>
      <c r="D6439" s="62" t="s">
        <v>12010</v>
      </c>
      <c r="E6439" s="65">
        <v>1674.3</v>
      </c>
      <c r="F6439" s="62" t="s">
        <v>12011</v>
      </c>
    </row>
    <row r="6440" spans="1:6" x14ac:dyDescent="0.25">
      <c r="A6440" s="62">
        <v>87399</v>
      </c>
      <c r="B6440" s="63" t="s">
        <v>18452</v>
      </c>
      <c r="C6440" s="62" t="s">
        <v>127</v>
      </c>
      <c r="D6440" s="62" t="s">
        <v>12010</v>
      </c>
      <c r="E6440" s="65">
        <v>1910.5</v>
      </c>
      <c r="F6440" s="62" t="s">
        <v>12011</v>
      </c>
    </row>
    <row r="6441" spans="1:6" ht="27" x14ac:dyDescent="0.25">
      <c r="A6441" s="62">
        <v>87401</v>
      </c>
      <c r="B6441" s="63" t="s">
        <v>18453</v>
      </c>
      <c r="C6441" s="62" t="s">
        <v>127</v>
      </c>
      <c r="D6441" s="62" t="s">
        <v>12010</v>
      </c>
      <c r="E6441" s="65">
        <v>4758.25</v>
      </c>
      <c r="F6441" s="62" t="s">
        <v>12011</v>
      </c>
    </row>
    <row r="6442" spans="1:6" ht="27" x14ac:dyDescent="0.25">
      <c r="A6442" s="62">
        <v>87402</v>
      </c>
      <c r="B6442" s="63" t="s">
        <v>18454</v>
      </c>
      <c r="C6442" s="62" t="s">
        <v>127</v>
      </c>
      <c r="D6442" s="62" t="s">
        <v>12010</v>
      </c>
      <c r="E6442" s="65">
        <v>3082.45</v>
      </c>
      <c r="F6442" s="62" t="s">
        <v>12011</v>
      </c>
    </row>
    <row r="6443" spans="1:6" ht="40.5" x14ac:dyDescent="0.25">
      <c r="A6443" s="62">
        <v>87404</v>
      </c>
      <c r="B6443" s="63" t="s">
        <v>18455</v>
      </c>
      <c r="C6443" s="62" t="s">
        <v>127</v>
      </c>
      <c r="D6443" s="62" t="s">
        <v>12010</v>
      </c>
      <c r="E6443" s="65">
        <v>4165.3100000000004</v>
      </c>
      <c r="F6443" s="62" t="s">
        <v>12011</v>
      </c>
    </row>
    <row r="6444" spans="1:6" ht="40.5" x14ac:dyDescent="0.25">
      <c r="A6444" s="62">
        <v>87405</v>
      </c>
      <c r="B6444" s="63" t="s">
        <v>18456</v>
      </c>
      <c r="C6444" s="62" t="s">
        <v>127</v>
      </c>
      <c r="D6444" s="62" t="s">
        <v>12010</v>
      </c>
      <c r="E6444" s="65">
        <v>4162.54</v>
      </c>
      <c r="F6444" s="62" t="s">
        <v>12011</v>
      </c>
    </row>
    <row r="6445" spans="1:6" ht="27" x14ac:dyDescent="0.25">
      <c r="A6445" s="62">
        <v>87407</v>
      </c>
      <c r="B6445" s="63" t="s">
        <v>18457</v>
      </c>
      <c r="C6445" s="62" t="s">
        <v>127</v>
      </c>
      <c r="D6445" s="62" t="s">
        <v>12010</v>
      </c>
      <c r="E6445" s="65">
        <v>1489.53</v>
      </c>
      <c r="F6445" s="62" t="s">
        <v>12011</v>
      </c>
    </row>
    <row r="6446" spans="1:6" ht="27" x14ac:dyDescent="0.25">
      <c r="A6446" s="62">
        <v>87408</v>
      </c>
      <c r="B6446" s="63" t="s">
        <v>18458</v>
      </c>
      <c r="C6446" s="62" t="s">
        <v>127</v>
      </c>
      <c r="D6446" s="62" t="s">
        <v>12010</v>
      </c>
      <c r="E6446" s="65">
        <v>1471.54</v>
      </c>
      <c r="F6446" s="62" t="s">
        <v>12011</v>
      </c>
    </row>
    <row r="6447" spans="1:6" ht="27" x14ac:dyDescent="0.25">
      <c r="A6447" s="62">
        <v>87410</v>
      </c>
      <c r="B6447" s="63" t="s">
        <v>18459</v>
      </c>
      <c r="C6447" s="62" t="s">
        <v>127</v>
      </c>
      <c r="D6447" s="62" t="s">
        <v>12010</v>
      </c>
      <c r="E6447" s="64">
        <v>786.73</v>
      </c>
      <c r="F6447" s="62" t="s">
        <v>12011</v>
      </c>
    </row>
    <row r="6448" spans="1:6" ht="40.5" x14ac:dyDescent="0.25">
      <c r="A6448" s="62">
        <v>88626</v>
      </c>
      <c r="B6448" s="63" t="s">
        <v>18460</v>
      </c>
      <c r="C6448" s="62" t="s">
        <v>127</v>
      </c>
      <c r="D6448" s="62" t="s">
        <v>12010</v>
      </c>
      <c r="E6448" s="64">
        <v>397.05</v>
      </c>
      <c r="F6448" s="62" t="s">
        <v>12011</v>
      </c>
    </row>
    <row r="6449" spans="1:6" ht="40.5" x14ac:dyDescent="0.25">
      <c r="A6449" s="62">
        <v>88627</v>
      </c>
      <c r="B6449" s="63" t="s">
        <v>18461</v>
      </c>
      <c r="C6449" s="62" t="s">
        <v>127</v>
      </c>
      <c r="D6449" s="62" t="s">
        <v>12010</v>
      </c>
      <c r="E6449" s="64">
        <v>504.2</v>
      </c>
      <c r="F6449" s="62" t="s">
        <v>12011</v>
      </c>
    </row>
    <row r="6450" spans="1:6" ht="27" x14ac:dyDescent="0.25">
      <c r="A6450" s="62">
        <v>88628</v>
      </c>
      <c r="B6450" s="63" t="s">
        <v>18462</v>
      </c>
      <c r="C6450" s="62" t="s">
        <v>127</v>
      </c>
      <c r="D6450" s="62" t="s">
        <v>12010</v>
      </c>
      <c r="E6450" s="64">
        <v>411.04</v>
      </c>
      <c r="F6450" s="62" t="s">
        <v>12011</v>
      </c>
    </row>
    <row r="6451" spans="1:6" ht="27" x14ac:dyDescent="0.25">
      <c r="A6451" s="62">
        <v>88629</v>
      </c>
      <c r="B6451" s="63" t="s">
        <v>18463</v>
      </c>
      <c r="C6451" s="62" t="s">
        <v>127</v>
      </c>
      <c r="D6451" s="62" t="s">
        <v>12010</v>
      </c>
      <c r="E6451" s="64">
        <v>524.48</v>
      </c>
      <c r="F6451" s="62" t="s">
        <v>12011</v>
      </c>
    </row>
    <row r="6452" spans="1:6" ht="27" x14ac:dyDescent="0.25">
      <c r="A6452" s="62">
        <v>88630</v>
      </c>
      <c r="B6452" s="63" t="s">
        <v>18464</v>
      </c>
      <c r="C6452" s="62" t="s">
        <v>127</v>
      </c>
      <c r="D6452" s="62" t="s">
        <v>12010</v>
      </c>
      <c r="E6452" s="64">
        <v>345.44</v>
      </c>
      <c r="F6452" s="62" t="s">
        <v>12011</v>
      </c>
    </row>
    <row r="6453" spans="1:6" ht="27" x14ac:dyDescent="0.25">
      <c r="A6453" s="62">
        <v>88631</v>
      </c>
      <c r="B6453" s="63" t="s">
        <v>18465</v>
      </c>
      <c r="C6453" s="62" t="s">
        <v>127</v>
      </c>
      <c r="D6453" s="62" t="s">
        <v>12010</v>
      </c>
      <c r="E6453" s="64">
        <v>469.62</v>
      </c>
      <c r="F6453" s="62" t="s">
        <v>12011</v>
      </c>
    </row>
    <row r="6454" spans="1:6" ht="54" x14ac:dyDescent="0.25">
      <c r="A6454" s="62">
        <v>88715</v>
      </c>
      <c r="B6454" s="63" t="s">
        <v>18466</v>
      </c>
      <c r="C6454" s="62" t="s">
        <v>127</v>
      </c>
      <c r="D6454" s="62" t="s">
        <v>12010</v>
      </c>
      <c r="E6454" s="64">
        <v>377.24</v>
      </c>
      <c r="F6454" s="62" t="s">
        <v>12011</v>
      </c>
    </row>
    <row r="6455" spans="1:6" ht="40.5" x14ac:dyDescent="0.25">
      <c r="A6455" s="62">
        <v>95563</v>
      </c>
      <c r="B6455" s="63" t="s">
        <v>18467</v>
      </c>
      <c r="C6455" s="62" t="s">
        <v>127</v>
      </c>
      <c r="D6455" s="62" t="s">
        <v>12010</v>
      </c>
      <c r="E6455" s="64">
        <v>644.6</v>
      </c>
      <c r="F6455" s="62" t="s">
        <v>12011</v>
      </c>
    </row>
    <row r="6456" spans="1:6" ht="40.5" x14ac:dyDescent="0.25">
      <c r="A6456" s="62">
        <v>100464</v>
      </c>
      <c r="B6456" s="63" t="s">
        <v>18468</v>
      </c>
      <c r="C6456" s="62" t="s">
        <v>127</v>
      </c>
      <c r="D6456" s="62" t="s">
        <v>12010</v>
      </c>
      <c r="E6456" s="64">
        <v>429.79</v>
      </c>
      <c r="F6456" s="62" t="s">
        <v>12011</v>
      </c>
    </row>
    <row r="6457" spans="1:6" ht="40.5" x14ac:dyDescent="0.25">
      <c r="A6457" s="62">
        <v>100465</v>
      </c>
      <c r="B6457" s="63" t="s">
        <v>18469</v>
      </c>
      <c r="C6457" s="62" t="s">
        <v>127</v>
      </c>
      <c r="D6457" s="62" t="s">
        <v>12010</v>
      </c>
      <c r="E6457" s="64">
        <v>385.68</v>
      </c>
      <c r="F6457" s="62" t="s">
        <v>12011</v>
      </c>
    </row>
    <row r="6458" spans="1:6" ht="40.5" x14ac:dyDescent="0.25">
      <c r="A6458" s="62">
        <v>100466</v>
      </c>
      <c r="B6458" s="63" t="s">
        <v>18470</v>
      </c>
      <c r="C6458" s="62" t="s">
        <v>127</v>
      </c>
      <c r="D6458" s="62" t="s">
        <v>12010</v>
      </c>
      <c r="E6458" s="64">
        <v>363.11</v>
      </c>
      <c r="F6458" s="62" t="s">
        <v>12011</v>
      </c>
    </row>
    <row r="6459" spans="1:6" ht="40.5" x14ac:dyDescent="0.25">
      <c r="A6459" s="62">
        <v>100468</v>
      </c>
      <c r="B6459" s="63" t="s">
        <v>18471</v>
      </c>
      <c r="C6459" s="62" t="s">
        <v>127</v>
      </c>
      <c r="D6459" s="62" t="s">
        <v>12010</v>
      </c>
      <c r="E6459" s="64">
        <v>532.80999999999995</v>
      </c>
      <c r="F6459" s="62" t="s">
        <v>12011</v>
      </c>
    </row>
    <row r="6460" spans="1:6" ht="40.5" x14ac:dyDescent="0.25">
      <c r="A6460" s="62">
        <v>100469</v>
      </c>
      <c r="B6460" s="63" t="s">
        <v>18472</v>
      </c>
      <c r="C6460" s="62" t="s">
        <v>127</v>
      </c>
      <c r="D6460" s="62" t="s">
        <v>12010</v>
      </c>
      <c r="E6460" s="64">
        <v>403.34</v>
      </c>
      <c r="F6460" s="62" t="s">
        <v>12011</v>
      </c>
    </row>
    <row r="6461" spans="1:6" ht="40.5" x14ac:dyDescent="0.25">
      <c r="A6461" s="62">
        <v>100470</v>
      </c>
      <c r="B6461" s="63" t="s">
        <v>18473</v>
      </c>
      <c r="C6461" s="62" t="s">
        <v>127</v>
      </c>
      <c r="D6461" s="62" t="s">
        <v>12010</v>
      </c>
      <c r="E6461" s="64">
        <v>357.7</v>
      </c>
      <c r="F6461" s="62" t="s">
        <v>12011</v>
      </c>
    </row>
    <row r="6462" spans="1:6" ht="40.5" x14ac:dyDescent="0.25">
      <c r="A6462" s="62">
        <v>100472</v>
      </c>
      <c r="B6462" s="63" t="s">
        <v>18474</v>
      </c>
      <c r="C6462" s="62" t="s">
        <v>127</v>
      </c>
      <c r="D6462" s="62" t="s">
        <v>12010</v>
      </c>
      <c r="E6462" s="64">
        <v>418</v>
      </c>
      <c r="F6462" s="62" t="s">
        <v>12011</v>
      </c>
    </row>
    <row r="6463" spans="1:6" ht="40.5" x14ac:dyDescent="0.25">
      <c r="A6463" s="62">
        <v>100473</v>
      </c>
      <c r="B6463" s="63" t="s">
        <v>18475</v>
      </c>
      <c r="C6463" s="62" t="s">
        <v>127</v>
      </c>
      <c r="D6463" s="62" t="s">
        <v>12010</v>
      </c>
      <c r="E6463" s="64">
        <v>362.79</v>
      </c>
      <c r="F6463" s="62" t="s">
        <v>12011</v>
      </c>
    </row>
    <row r="6464" spans="1:6" ht="40.5" x14ac:dyDescent="0.25">
      <c r="A6464" s="62">
        <v>100474</v>
      </c>
      <c r="B6464" s="63" t="s">
        <v>18476</v>
      </c>
      <c r="C6464" s="62" t="s">
        <v>127</v>
      </c>
      <c r="D6464" s="62" t="s">
        <v>12010</v>
      </c>
      <c r="E6464" s="64">
        <v>337.37</v>
      </c>
      <c r="F6464" s="62" t="s">
        <v>12011</v>
      </c>
    </row>
    <row r="6465" spans="1:6" ht="40.5" x14ac:dyDescent="0.25">
      <c r="A6465" s="62">
        <v>100475</v>
      </c>
      <c r="B6465" s="63" t="s">
        <v>18477</v>
      </c>
      <c r="C6465" s="62" t="s">
        <v>127</v>
      </c>
      <c r="D6465" s="62" t="s">
        <v>12010</v>
      </c>
      <c r="E6465" s="64">
        <v>562.69000000000005</v>
      </c>
      <c r="F6465" s="62" t="s">
        <v>12011</v>
      </c>
    </row>
    <row r="6466" spans="1:6" ht="40.5" x14ac:dyDescent="0.25">
      <c r="A6466" s="62">
        <v>100477</v>
      </c>
      <c r="B6466" s="63" t="s">
        <v>18478</v>
      </c>
      <c r="C6466" s="62" t="s">
        <v>127</v>
      </c>
      <c r="D6466" s="62" t="s">
        <v>12010</v>
      </c>
      <c r="E6466" s="64">
        <v>637.69000000000005</v>
      </c>
      <c r="F6466" s="62" t="s">
        <v>12011</v>
      </c>
    </row>
    <row r="6467" spans="1:6" ht="40.5" x14ac:dyDescent="0.25">
      <c r="A6467" s="62">
        <v>100478</v>
      </c>
      <c r="B6467" s="63" t="s">
        <v>18479</v>
      </c>
      <c r="C6467" s="62" t="s">
        <v>127</v>
      </c>
      <c r="D6467" s="62" t="s">
        <v>12010</v>
      </c>
      <c r="E6467" s="64">
        <v>551.51</v>
      </c>
      <c r="F6467" s="62" t="s">
        <v>12011</v>
      </c>
    </row>
    <row r="6468" spans="1:6" ht="40.5" x14ac:dyDescent="0.25">
      <c r="A6468" s="62">
        <v>100479</v>
      </c>
      <c r="B6468" s="63" t="s">
        <v>18480</v>
      </c>
      <c r="C6468" s="62" t="s">
        <v>127</v>
      </c>
      <c r="D6468" s="62" t="s">
        <v>12010</v>
      </c>
      <c r="E6468" s="64">
        <v>532.55999999999995</v>
      </c>
      <c r="F6468" s="62" t="s">
        <v>12011</v>
      </c>
    </row>
    <row r="6469" spans="1:6" ht="40.5" x14ac:dyDescent="0.25">
      <c r="A6469" s="62">
        <v>100480</v>
      </c>
      <c r="B6469" s="63" t="s">
        <v>18481</v>
      </c>
      <c r="C6469" s="62" t="s">
        <v>127</v>
      </c>
      <c r="D6469" s="62" t="s">
        <v>12010</v>
      </c>
      <c r="E6469" s="64">
        <v>674.82</v>
      </c>
      <c r="F6469" s="62" t="s">
        <v>12011</v>
      </c>
    </row>
    <row r="6470" spans="1:6" ht="40.5" x14ac:dyDescent="0.25">
      <c r="A6470" s="62">
        <v>100481</v>
      </c>
      <c r="B6470" s="63" t="s">
        <v>18482</v>
      </c>
      <c r="C6470" s="62" t="s">
        <v>127</v>
      </c>
      <c r="D6470" s="62" t="s">
        <v>12010</v>
      </c>
      <c r="E6470" s="64">
        <v>479.33</v>
      </c>
      <c r="F6470" s="62" t="s">
        <v>12011</v>
      </c>
    </row>
    <row r="6471" spans="1:6" ht="40.5" x14ac:dyDescent="0.25">
      <c r="A6471" s="62">
        <v>100483</v>
      </c>
      <c r="B6471" s="63" t="s">
        <v>18483</v>
      </c>
      <c r="C6471" s="62" t="s">
        <v>127</v>
      </c>
      <c r="D6471" s="62" t="s">
        <v>12010</v>
      </c>
      <c r="E6471" s="64">
        <v>535.67999999999995</v>
      </c>
      <c r="F6471" s="62" t="s">
        <v>12011</v>
      </c>
    </row>
    <row r="6472" spans="1:6" ht="40.5" x14ac:dyDescent="0.25">
      <c r="A6472" s="62">
        <v>100484</v>
      </c>
      <c r="B6472" s="63" t="s">
        <v>18484</v>
      </c>
      <c r="C6472" s="62" t="s">
        <v>127</v>
      </c>
      <c r="D6472" s="62" t="s">
        <v>12010</v>
      </c>
      <c r="E6472" s="64">
        <v>481.42</v>
      </c>
      <c r="F6472" s="62" t="s">
        <v>12011</v>
      </c>
    </row>
    <row r="6473" spans="1:6" ht="40.5" x14ac:dyDescent="0.25">
      <c r="A6473" s="62">
        <v>100485</v>
      </c>
      <c r="B6473" s="63" t="s">
        <v>18485</v>
      </c>
      <c r="C6473" s="62" t="s">
        <v>127</v>
      </c>
      <c r="D6473" s="62" t="s">
        <v>12010</v>
      </c>
      <c r="E6473" s="64">
        <v>457.92</v>
      </c>
      <c r="F6473" s="62" t="s">
        <v>12011</v>
      </c>
    </row>
    <row r="6474" spans="1:6" ht="40.5" x14ac:dyDescent="0.25">
      <c r="A6474" s="62">
        <v>100486</v>
      </c>
      <c r="B6474" s="63" t="s">
        <v>18486</v>
      </c>
      <c r="C6474" s="62" t="s">
        <v>127</v>
      </c>
      <c r="D6474" s="62" t="s">
        <v>12010</v>
      </c>
      <c r="E6474" s="64">
        <v>594.58000000000004</v>
      </c>
      <c r="F6474" s="62" t="s">
        <v>12011</v>
      </c>
    </row>
    <row r="6475" spans="1:6" ht="54" x14ac:dyDescent="0.25">
      <c r="A6475" s="62">
        <v>100487</v>
      </c>
      <c r="B6475" s="63" t="s">
        <v>18487</v>
      </c>
      <c r="C6475" s="62" t="s">
        <v>127</v>
      </c>
      <c r="D6475" s="62" t="s">
        <v>12010</v>
      </c>
      <c r="E6475" s="64">
        <v>352.36</v>
      </c>
      <c r="F6475" s="62" t="s">
        <v>12011</v>
      </c>
    </row>
    <row r="6476" spans="1:6" ht="40.5" x14ac:dyDescent="0.25">
      <c r="A6476" s="62">
        <v>100488</v>
      </c>
      <c r="B6476" s="63" t="s">
        <v>18488</v>
      </c>
      <c r="C6476" s="62" t="s">
        <v>127</v>
      </c>
      <c r="D6476" s="62" t="s">
        <v>12010</v>
      </c>
      <c r="E6476" s="64">
        <v>384.92</v>
      </c>
      <c r="F6476" s="62" t="s">
        <v>12011</v>
      </c>
    </row>
    <row r="6477" spans="1:6" ht="27" x14ac:dyDescent="0.25">
      <c r="A6477" s="62">
        <v>100489</v>
      </c>
      <c r="B6477" s="63" t="s">
        <v>18489</v>
      </c>
      <c r="C6477" s="62" t="s">
        <v>127</v>
      </c>
      <c r="D6477" s="62" t="s">
        <v>12010</v>
      </c>
      <c r="E6477" s="64">
        <v>407.52</v>
      </c>
      <c r="F6477" s="62" t="s">
        <v>12011</v>
      </c>
    </row>
    <row r="6478" spans="1:6" ht="27" x14ac:dyDescent="0.25">
      <c r="A6478" s="62">
        <v>100490</v>
      </c>
      <c r="B6478" s="63" t="s">
        <v>18490</v>
      </c>
      <c r="C6478" s="62" t="s">
        <v>127</v>
      </c>
      <c r="D6478" s="62" t="s">
        <v>12010</v>
      </c>
      <c r="E6478" s="64">
        <v>354.92</v>
      </c>
      <c r="F6478" s="62" t="s">
        <v>12011</v>
      </c>
    </row>
    <row r="6479" spans="1:6" ht="40.5" x14ac:dyDescent="0.25">
      <c r="A6479" s="62">
        <v>100491</v>
      </c>
      <c r="B6479" s="63" t="s">
        <v>18491</v>
      </c>
      <c r="C6479" s="62" t="s">
        <v>127</v>
      </c>
      <c r="D6479" s="62" t="s">
        <v>12010</v>
      </c>
      <c r="E6479" s="64">
        <v>560.28</v>
      </c>
      <c r="F6479" s="62" t="s">
        <v>12011</v>
      </c>
    </row>
    <row r="6480" spans="1:6" ht="40.5" x14ac:dyDescent="0.25">
      <c r="A6480" s="62">
        <v>100492</v>
      </c>
      <c r="B6480" s="63" t="s">
        <v>18492</v>
      </c>
      <c r="C6480" s="62" t="s">
        <v>127</v>
      </c>
      <c r="D6480" s="62" t="s">
        <v>12010</v>
      </c>
      <c r="E6480" s="64">
        <v>477.24</v>
      </c>
      <c r="F6480" s="62" t="s">
        <v>12011</v>
      </c>
    </row>
    <row r="6481" spans="1:6" x14ac:dyDescent="0.25">
      <c r="A6481" s="62">
        <v>92121</v>
      </c>
      <c r="B6481" s="63" t="s">
        <v>18493</v>
      </c>
      <c r="C6481" s="62" t="s">
        <v>127</v>
      </c>
      <c r="D6481" s="62" t="s">
        <v>12010</v>
      </c>
      <c r="E6481" s="64">
        <v>32.880000000000003</v>
      </c>
      <c r="F6481" s="62" t="s">
        <v>12011</v>
      </c>
    </row>
    <row r="6482" spans="1:6" x14ac:dyDescent="0.25">
      <c r="A6482" s="62">
        <v>92122</v>
      </c>
      <c r="B6482" s="63" t="s">
        <v>18494</v>
      </c>
      <c r="C6482" s="62" t="s">
        <v>127</v>
      </c>
      <c r="D6482" s="62" t="s">
        <v>12379</v>
      </c>
      <c r="E6482" s="64">
        <v>56.11</v>
      </c>
      <c r="F6482" s="62" t="s">
        <v>12011</v>
      </c>
    </row>
    <row r="6483" spans="1:6" x14ac:dyDescent="0.25">
      <c r="A6483" s="62">
        <v>92123</v>
      </c>
      <c r="B6483" s="63" t="s">
        <v>18495</v>
      </c>
      <c r="C6483" s="62" t="s">
        <v>127</v>
      </c>
      <c r="D6483" s="62" t="s">
        <v>12010</v>
      </c>
      <c r="E6483" s="64">
        <v>57.98</v>
      </c>
      <c r="F6483" s="62" t="s">
        <v>12011</v>
      </c>
    </row>
    <row r="6484" spans="1:6" ht="27" x14ac:dyDescent="0.25">
      <c r="A6484" s="62">
        <v>100195</v>
      </c>
      <c r="B6484" s="63" t="s">
        <v>18496</v>
      </c>
      <c r="C6484" s="62" t="s">
        <v>18497</v>
      </c>
      <c r="D6484" s="62" t="s">
        <v>12379</v>
      </c>
      <c r="E6484" s="64">
        <v>0.85</v>
      </c>
      <c r="F6484" s="62" t="s">
        <v>12011</v>
      </c>
    </row>
    <row r="6485" spans="1:6" ht="27" x14ac:dyDescent="0.25">
      <c r="A6485" s="62">
        <v>100196</v>
      </c>
      <c r="B6485" s="63" t="s">
        <v>18498</v>
      </c>
      <c r="C6485" s="62" t="s">
        <v>18497</v>
      </c>
      <c r="D6485" s="62" t="s">
        <v>12379</v>
      </c>
      <c r="E6485" s="64">
        <v>1.43</v>
      </c>
      <c r="F6485" s="62" t="s">
        <v>12011</v>
      </c>
    </row>
    <row r="6486" spans="1:6" ht="27" x14ac:dyDescent="0.25">
      <c r="A6486" s="62">
        <v>100197</v>
      </c>
      <c r="B6486" s="63" t="s">
        <v>18499</v>
      </c>
      <c r="C6486" s="62" t="s">
        <v>18497</v>
      </c>
      <c r="D6486" s="62" t="s">
        <v>12379</v>
      </c>
      <c r="E6486" s="64">
        <v>2.14</v>
      </c>
      <c r="F6486" s="62" t="s">
        <v>12011</v>
      </c>
    </row>
    <row r="6487" spans="1:6" ht="27" x14ac:dyDescent="0.25">
      <c r="A6487" s="62">
        <v>100198</v>
      </c>
      <c r="B6487" s="63" t="s">
        <v>18500</v>
      </c>
      <c r="C6487" s="62" t="s">
        <v>18497</v>
      </c>
      <c r="D6487" s="62" t="s">
        <v>12379</v>
      </c>
      <c r="E6487" s="64">
        <v>0.28999999999999998</v>
      </c>
      <c r="F6487" s="62" t="s">
        <v>12011</v>
      </c>
    </row>
    <row r="6488" spans="1:6" ht="27" x14ac:dyDescent="0.25">
      <c r="A6488" s="62">
        <v>100199</v>
      </c>
      <c r="B6488" s="63" t="s">
        <v>18501</v>
      </c>
      <c r="C6488" s="62" t="s">
        <v>18497</v>
      </c>
      <c r="D6488" s="62" t="s">
        <v>12379</v>
      </c>
      <c r="E6488" s="64">
        <v>0.36</v>
      </c>
      <c r="F6488" s="62" t="s">
        <v>12011</v>
      </c>
    </row>
    <row r="6489" spans="1:6" ht="27" x14ac:dyDescent="0.25">
      <c r="A6489" s="62">
        <v>100200</v>
      </c>
      <c r="B6489" s="63" t="s">
        <v>18502</v>
      </c>
      <c r="C6489" s="62" t="s">
        <v>18497</v>
      </c>
      <c r="D6489" s="62" t="s">
        <v>12379</v>
      </c>
      <c r="E6489" s="64">
        <v>0.43</v>
      </c>
      <c r="F6489" s="62" t="s">
        <v>12011</v>
      </c>
    </row>
    <row r="6490" spans="1:6" ht="27" x14ac:dyDescent="0.25">
      <c r="A6490" s="62">
        <v>100201</v>
      </c>
      <c r="B6490" s="63" t="s">
        <v>18503</v>
      </c>
      <c r="C6490" s="62" t="s">
        <v>18497</v>
      </c>
      <c r="D6490" s="62" t="s">
        <v>12379</v>
      </c>
      <c r="E6490" s="64">
        <v>0.87</v>
      </c>
      <c r="F6490" s="62" t="s">
        <v>12011</v>
      </c>
    </row>
    <row r="6491" spans="1:6" ht="27" x14ac:dyDescent="0.25">
      <c r="A6491" s="62">
        <v>100202</v>
      </c>
      <c r="B6491" s="63" t="s">
        <v>18504</v>
      </c>
      <c r="C6491" s="62" t="s">
        <v>18497</v>
      </c>
      <c r="D6491" s="62" t="s">
        <v>12379</v>
      </c>
      <c r="E6491" s="64">
        <v>1.02</v>
      </c>
      <c r="F6491" s="62" t="s">
        <v>12011</v>
      </c>
    </row>
    <row r="6492" spans="1:6" ht="27" x14ac:dyDescent="0.25">
      <c r="A6492" s="62">
        <v>100203</v>
      </c>
      <c r="B6492" s="63" t="s">
        <v>18505</v>
      </c>
      <c r="C6492" s="62" t="s">
        <v>18497</v>
      </c>
      <c r="D6492" s="62" t="s">
        <v>12379</v>
      </c>
      <c r="E6492" s="64">
        <v>1.2</v>
      </c>
      <c r="F6492" s="62" t="s">
        <v>12011</v>
      </c>
    </row>
    <row r="6493" spans="1:6" ht="27" x14ac:dyDescent="0.25">
      <c r="A6493" s="62">
        <v>100204</v>
      </c>
      <c r="B6493" s="63" t="s">
        <v>18506</v>
      </c>
      <c r="C6493" s="62" t="s">
        <v>18497</v>
      </c>
      <c r="D6493" s="62" t="s">
        <v>12010</v>
      </c>
      <c r="E6493" s="64">
        <v>0.11</v>
      </c>
      <c r="F6493" s="62" t="s">
        <v>12011</v>
      </c>
    </row>
    <row r="6494" spans="1:6" ht="27" x14ac:dyDescent="0.25">
      <c r="A6494" s="62">
        <v>100205</v>
      </c>
      <c r="B6494" s="63" t="s">
        <v>18507</v>
      </c>
      <c r="C6494" s="62" t="s">
        <v>18508</v>
      </c>
      <c r="D6494" s="62" t="s">
        <v>12379</v>
      </c>
      <c r="E6494" s="65">
        <v>1598.37</v>
      </c>
      <c r="F6494" s="62" t="s">
        <v>12011</v>
      </c>
    </row>
    <row r="6495" spans="1:6" ht="27" x14ac:dyDescent="0.25">
      <c r="A6495" s="62">
        <v>100206</v>
      </c>
      <c r="B6495" s="63" t="s">
        <v>18509</v>
      </c>
      <c r="C6495" s="62" t="s">
        <v>18508</v>
      </c>
      <c r="D6495" s="62" t="s">
        <v>12379</v>
      </c>
      <c r="E6495" s="65">
        <v>1155.3499999999999</v>
      </c>
      <c r="F6495" s="62" t="s">
        <v>12011</v>
      </c>
    </row>
    <row r="6496" spans="1:6" ht="27" x14ac:dyDescent="0.25">
      <c r="A6496" s="62">
        <v>100207</v>
      </c>
      <c r="B6496" s="63" t="s">
        <v>18510</v>
      </c>
      <c r="C6496" s="62" t="s">
        <v>18508</v>
      </c>
      <c r="D6496" s="62" t="s">
        <v>12010</v>
      </c>
      <c r="E6496" s="64">
        <v>425.7</v>
      </c>
      <c r="F6496" s="62" t="s">
        <v>12011</v>
      </c>
    </row>
    <row r="6497" spans="1:6" ht="27" x14ac:dyDescent="0.25">
      <c r="A6497" s="62">
        <v>100208</v>
      </c>
      <c r="B6497" s="63" t="s">
        <v>18511</v>
      </c>
      <c r="C6497" s="62" t="s">
        <v>18512</v>
      </c>
      <c r="D6497" s="62" t="s">
        <v>12379</v>
      </c>
      <c r="E6497" s="64">
        <v>21.14</v>
      </c>
      <c r="F6497" s="62" t="s">
        <v>12011</v>
      </c>
    </row>
    <row r="6498" spans="1:6" ht="27" x14ac:dyDescent="0.25">
      <c r="A6498" s="62">
        <v>100209</v>
      </c>
      <c r="B6498" s="63" t="s">
        <v>18513</v>
      </c>
      <c r="C6498" s="62" t="s">
        <v>18512</v>
      </c>
      <c r="D6498" s="62" t="s">
        <v>12379</v>
      </c>
      <c r="E6498" s="64">
        <v>10.57</v>
      </c>
      <c r="F6498" s="62" t="s">
        <v>12011</v>
      </c>
    </row>
    <row r="6499" spans="1:6" ht="40.5" x14ac:dyDescent="0.25">
      <c r="A6499" s="62">
        <v>100210</v>
      </c>
      <c r="B6499" s="63" t="s">
        <v>18514</v>
      </c>
      <c r="C6499" s="62" t="s">
        <v>18512</v>
      </c>
      <c r="D6499" s="62" t="s">
        <v>12379</v>
      </c>
      <c r="E6499" s="64">
        <v>19.48</v>
      </c>
      <c r="F6499" s="62" t="s">
        <v>12011</v>
      </c>
    </row>
    <row r="6500" spans="1:6" ht="40.5" x14ac:dyDescent="0.25">
      <c r="A6500" s="62">
        <v>100211</v>
      </c>
      <c r="B6500" s="63" t="s">
        <v>18515</v>
      </c>
      <c r="C6500" s="62" t="s">
        <v>18512</v>
      </c>
      <c r="D6500" s="62" t="s">
        <v>12379</v>
      </c>
      <c r="E6500" s="64">
        <v>7.51</v>
      </c>
      <c r="F6500" s="62" t="s">
        <v>12011</v>
      </c>
    </row>
    <row r="6501" spans="1:6" ht="40.5" x14ac:dyDescent="0.25">
      <c r="A6501" s="62">
        <v>100212</v>
      </c>
      <c r="B6501" s="63" t="s">
        <v>18516</v>
      </c>
      <c r="C6501" s="62" t="s">
        <v>18512</v>
      </c>
      <c r="D6501" s="62" t="s">
        <v>12379</v>
      </c>
      <c r="E6501" s="64">
        <v>8.3000000000000007</v>
      </c>
      <c r="F6501" s="62" t="s">
        <v>12011</v>
      </c>
    </row>
    <row r="6502" spans="1:6" ht="40.5" x14ac:dyDescent="0.25">
      <c r="A6502" s="62">
        <v>100213</v>
      </c>
      <c r="B6502" s="63" t="s">
        <v>18517</v>
      </c>
      <c r="C6502" s="62" t="s">
        <v>18512</v>
      </c>
      <c r="D6502" s="62" t="s">
        <v>12379</v>
      </c>
      <c r="E6502" s="64">
        <v>2.98</v>
      </c>
      <c r="F6502" s="62" t="s">
        <v>12011</v>
      </c>
    </row>
    <row r="6503" spans="1:6" ht="40.5" x14ac:dyDescent="0.25">
      <c r="A6503" s="62">
        <v>100214</v>
      </c>
      <c r="B6503" s="63" t="s">
        <v>18518</v>
      </c>
      <c r="C6503" s="62" t="s">
        <v>18512</v>
      </c>
      <c r="D6503" s="62" t="s">
        <v>12379</v>
      </c>
      <c r="E6503" s="64">
        <v>4.57</v>
      </c>
      <c r="F6503" s="62" t="s">
        <v>12011</v>
      </c>
    </row>
    <row r="6504" spans="1:6" ht="40.5" x14ac:dyDescent="0.25">
      <c r="A6504" s="62">
        <v>100215</v>
      </c>
      <c r="B6504" s="63" t="s">
        <v>18519</v>
      </c>
      <c r="C6504" s="62" t="s">
        <v>18512</v>
      </c>
      <c r="D6504" s="62" t="s">
        <v>12379</v>
      </c>
      <c r="E6504" s="64">
        <v>3.92</v>
      </c>
      <c r="F6504" s="62" t="s">
        <v>12011</v>
      </c>
    </row>
    <row r="6505" spans="1:6" ht="40.5" x14ac:dyDescent="0.25">
      <c r="A6505" s="62">
        <v>100216</v>
      </c>
      <c r="B6505" s="63" t="s">
        <v>18520</v>
      </c>
      <c r="C6505" s="62" t="s">
        <v>18512</v>
      </c>
      <c r="D6505" s="62" t="s">
        <v>12379</v>
      </c>
      <c r="E6505" s="64">
        <v>1.05</v>
      </c>
      <c r="F6505" s="62" t="s">
        <v>12011</v>
      </c>
    </row>
    <row r="6506" spans="1:6" ht="40.5" x14ac:dyDescent="0.25">
      <c r="A6506" s="62">
        <v>100217</v>
      </c>
      <c r="B6506" s="63" t="s">
        <v>18521</v>
      </c>
      <c r="C6506" s="62" t="s">
        <v>18512</v>
      </c>
      <c r="D6506" s="62" t="s">
        <v>12010</v>
      </c>
      <c r="E6506" s="64">
        <v>2.9</v>
      </c>
      <c r="F6506" s="62" t="s">
        <v>12011</v>
      </c>
    </row>
    <row r="6507" spans="1:6" ht="40.5" x14ac:dyDescent="0.25">
      <c r="A6507" s="62">
        <v>100218</v>
      </c>
      <c r="B6507" s="63" t="s">
        <v>18522</v>
      </c>
      <c r="C6507" s="62" t="s">
        <v>18512</v>
      </c>
      <c r="D6507" s="62" t="s">
        <v>12010</v>
      </c>
      <c r="E6507" s="64">
        <v>1.98</v>
      </c>
      <c r="F6507" s="62" t="s">
        <v>12011</v>
      </c>
    </row>
    <row r="6508" spans="1:6" ht="40.5" x14ac:dyDescent="0.25">
      <c r="A6508" s="62">
        <v>100219</v>
      </c>
      <c r="B6508" s="63" t="s">
        <v>18523</v>
      </c>
      <c r="C6508" s="62" t="s">
        <v>18512</v>
      </c>
      <c r="D6508" s="62" t="s">
        <v>12010</v>
      </c>
      <c r="E6508" s="64">
        <v>0.44</v>
      </c>
      <c r="F6508" s="62" t="s">
        <v>12011</v>
      </c>
    </row>
    <row r="6509" spans="1:6" ht="27" x14ac:dyDescent="0.25">
      <c r="A6509" s="62">
        <v>100220</v>
      </c>
      <c r="B6509" s="63" t="s">
        <v>18524</v>
      </c>
      <c r="C6509" s="62" t="s">
        <v>18525</v>
      </c>
      <c r="D6509" s="62" t="s">
        <v>12379</v>
      </c>
      <c r="E6509" s="64">
        <v>30.37</v>
      </c>
      <c r="F6509" s="62" t="s">
        <v>12011</v>
      </c>
    </row>
    <row r="6510" spans="1:6" ht="27" x14ac:dyDescent="0.25">
      <c r="A6510" s="62">
        <v>100221</v>
      </c>
      <c r="B6510" s="63" t="s">
        <v>18526</v>
      </c>
      <c r="C6510" s="62" t="s">
        <v>18525</v>
      </c>
      <c r="D6510" s="62" t="s">
        <v>12379</v>
      </c>
      <c r="E6510" s="64">
        <v>34.43</v>
      </c>
      <c r="F6510" s="62" t="s">
        <v>12011</v>
      </c>
    </row>
    <row r="6511" spans="1:6" ht="27" x14ac:dyDescent="0.25">
      <c r="A6511" s="62">
        <v>100222</v>
      </c>
      <c r="B6511" s="63" t="s">
        <v>18527</v>
      </c>
      <c r="C6511" s="62" t="s">
        <v>18525</v>
      </c>
      <c r="D6511" s="62" t="s">
        <v>12379</v>
      </c>
      <c r="E6511" s="64">
        <v>13.04</v>
      </c>
      <c r="F6511" s="62" t="s">
        <v>12011</v>
      </c>
    </row>
    <row r="6512" spans="1:6" ht="27" x14ac:dyDescent="0.25">
      <c r="A6512" s="62">
        <v>100223</v>
      </c>
      <c r="B6512" s="63" t="s">
        <v>18528</v>
      </c>
      <c r="C6512" s="62" t="s">
        <v>18525</v>
      </c>
      <c r="D6512" s="62" t="s">
        <v>12379</v>
      </c>
      <c r="E6512" s="64">
        <v>6.1</v>
      </c>
      <c r="F6512" s="62" t="s">
        <v>12011</v>
      </c>
    </row>
    <row r="6513" spans="1:6" ht="27" x14ac:dyDescent="0.25">
      <c r="A6513" s="62">
        <v>100224</v>
      </c>
      <c r="B6513" s="63" t="s">
        <v>18529</v>
      </c>
      <c r="C6513" s="62" t="s">
        <v>18525</v>
      </c>
      <c r="D6513" s="62" t="s">
        <v>12010</v>
      </c>
      <c r="E6513" s="64">
        <v>2.9</v>
      </c>
      <c r="F6513" s="62" t="s">
        <v>12011</v>
      </c>
    </row>
    <row r="6514" spans="1:6" ht="27" x14ac:dyDescent="0.25">
      <c r="A6514" s="62">
        <v>100225</v>
      </c>
      <c r="B6514" s="63" t="s">
        <v>18530</v>
      </c>
      <c r="C6514" s="62" t="s">
        <v>18531</v>
      </c>
      <c r="D6514" s="62" t="s">
        <v>12379</v>
      </c>
      <c r="E6514" s="64">
        <v>2.38</v>
      </c>
      <c r="F6514" s="62" t="s">
        <v>12011</v>
      </c>
    </row>
    <row r="6515" spans="1:6" ht="27" x14ac:dyDescent="0.25">
      <c r="A6515" s="62">
        <v>100226</v>
      </c>
      <c r="B6515" s="63" t="s">
        <v>18532</v>
      </c>
      <c r="C6515" s="62" t="s">
        <v>18531</v>
      </c>
      <c r="D6515" s="62" t="s">
        <v>12379</v>
      </c>
      <c r="E6515" s="64">
        <v>0.75</v>
      </c>
      <c r="F6515" s="62" t="s">
        <v>12011</v>
      </c>
    </row>
    <row r="6516" spans="1:6" ht="27" x14ac:dyDescent="0.25">
      <c r="A6516" s="62">
        <v>100227</v>
      </c>
      <c r="B6516" s="63" t="s">
        <v>18533</v>
      </c>
      <c r="C6516" s="62" t="s">
        <v>18531</v>
      </c>
      <c r="D6516" s="62" t="s">
        <v>12379</v>
      </c>
      <c r="E6516" s="64">
        <v>1.1000000000000001</v>
      </c>
      <c r="F6516" s="62" t="s">
        <v>12011</v>
      </c>
    </row>
    <row r="6517" spans="1:6" ht="27" x14ac:dyDescent="0.25">
      <c r="A6517" s="62">
        <v>100228</v>
      </c>
      <c r="B6517" s="63" t="s">
        <v>18534</v>
      </c>
      <c r="C6517" s="62" t="s">
        <v>18531</v>
      </c>
      <c r="D6517" s="62" t="s">
        <v>12010</v>
      </c>
      <c r="E6517" s="64">
        <v>0.28999999999999998</v>
      </c>
      <c r="F6517" s="62" t="s">
        <v>12011</v>
      </c>
    </row>
    <row r="6518" spans="1:6" ht="27" x14ac:dyDescent="0.25">
      <c r="A6518" s="62">
        <v>100229</v>
      </c>
      <c r="B6518" s="63" t="s">
        <v>18535</v>
      </c>
      <c r="C6518" s="62" t="s">
        <v>265</v>
      </c>
      <c r="D6518" s="62" t="s">
        <v>12379</v>
      </c>
      <c r="E6518" s="64">
        <v>0.01</v>
      </c>
      <c r="F6518" s="62" t="s">
        <v>12011</v>
      </c>
    </row>
    <row r="6519" spans="1:6" ht="27" x14ac:dyDescent="0.25">
      <c r="A6519" s="62">
        <v>100230</v>
      </c>
      <c r="B6519" s="63" t="s">
        <v>18536</v>
      </c>
      <c r="C6519" s="62" t="s">
        <v>265</v>
      </c>
      <c r="D6519" s="62" t="s">
        <v>12379</v>
      </c>
      <c r="E6519" s="64">
        <v>0.02</v>
      </c>
      <c r="F6519" s="62" t="s">
        <v>12011</v>
      </c>
    </row>
    <row r="6520" spans="1:6" ht="27" x14ac:dyDescent="0.25">
      <c r="A6520" s="62">
        <v>100231</v>
      </c>
      <c r="B6520" s="63" t="s">
        <v>18537</v>
      </c>
      <c r="C6520" s="62" t="s">
        <v>265</v>
      </c>
      <c r="D6520" s="62" t="s">
        <v>12379</v>
      </c>
      <c r="E6520" s="64">
        <v>0.04</v>
      </c>
      <c r="F6520" s="62" t="s">
        <v>12011</v>
      </c>
    </row>
    <row r="6521" spans="1:6" ht="40.5" x14ac:dyDescent="0.25">
      <c r="A6521" s="62">
        <v>100232</v>
      </c>
      <c r="B6521" s="63" t="s">
        <v>18538</v>
      </c>
      <c r="C6521" s="62" t="s">
        <v>517</v>
      </c>
      <c r="D6521" s="62" t="s">
        <v>12379</v>
      </c>
      <c r="E6521" s="64">
        <v>0.4</v>
      </c>
      <c r="F6521" s="62" t="s">
        <v>12011</v>
      </c>
    </row>
    <row r="6522" spans="1:6" ht="40.5" x14ac:dyDescent="0.25">
      <c r="A6522" s="62">
        <v>100233</v>
      </c>
      <c r="B6522" s="63" t="s">
        <v>18539</v>
      </c>
      <c r="C6522" s="62" t="s">
        <v>517</v>
      </c>
      <c r="D6522" s="62" t="s">
        <v>12379</v>
      </c>
      <c r="E6522" s="64">
        <v>0.2</v>
      </c>
      <c r="F6522" s="62" t="s">
        <v>12011</v>
      </c>
    </row>
    <row r="6523" spans="1:6" ht="27" x14ac:dyDescent="0.25">
      <c r="A6523" s="62">
        <v>100234</v>
      </c>
      <c r="B6523" s="63" t="s">
        <v>18540</v>
      </c>
      <c r="C6523" s="62" t="s">
        <v>238</v>
      </c>
      <c r="D6523" s="62" t="s">
        <v>12379</v>
      </c>
      <c r="E6523" s="64">
        <v>0.6</v>
      </c>
      <c r="F6523" s="62" t="s">
        <v>12011</v>
      </c>
    </row>
    <row r="6524" spans="1:6" ht="27" x14ac:dyDescent="0.25">
      <c r="A6524" s="62">
        <v>100235</v>
      </c>
      <c r="B6524" s="63" t="s">
        <v>18541</v>
      </c>
      <c r="C6524" s="62" t="s">
        <v>236</v>
      </c>
      <c r="D6524" s="62" t="s">
        <v>12379</v>
      </c>
      <c r="E6524" s="64">
        <v>0.04</v>
      </c>
      <c r="F6524" s="62" t="s">
        <v>12011</v>
      </c>
    </row>
    <row r="6525" spans="1:6" ht="27" x14ac:dyDescent="0.25">
      <c r="A6525" s="62">
        <v>100236</v>
      </c>
      <c r="B6525" s="63" t="s">
        <v>18542</v>
      </c>
      <c r="C6525" s="62" t="s">
        <v>18543</v>
      </c>
      <c r="D6525" s="62" t="s">
        <v>12379</v>
      </c>
      <c r="E6525" s="64">
        <v>3.03</v>
      </c>
      <c r="F6525" s="62" t="s">
        <v>12011</v>
      </c>
    </row>
    <row r="6526" spans="1:6" ht="40.5" x14ac:dyDescent="0.25">
      <c r="A6526" s="62">
        <v>100237</v>
      </c>
      <c r="B6526" s="63" t="s">
        <v>18544</v>
      </c>
      <c r="C6526" s="62" t="s">
        <v>18543</v>
      </c>
      <c r="D6526" s="62" t="s">
        <v>12379</v>
      </c>
      <c r="E6526" s="64">
        <v>3.63</v>
      </c>
      <c r="F6526" s="62" t="s">
        <v>12011</v>
      </c>
    </row>
    <row r="6527" spans="1:6" ht="27" x14ac:dyDescent="0.25">
      <c r="A6527" s="62">
        <v>100238</v>
      </c>
      <c r="B6527" s="63" t="s">
        <v>18545</v>
      </c>
      <c r="C6527" s="62" t="s">
        <v>18543</v>
      </c>
      <c r="D6527" s="62" t="s">
        <v>12379</v>
      </c>
      <c r="E6527" s="64">
        <v>5.81</v>
      </c>
      <c r="F6527" s="62" t="s">
        <v>12011</v>
      </c>
    </row>
    <row r="6528" spans="1:6" ht="40.5" x14ac:dyDescent="0.25">
      <c r="A6528" s="62">
        <v>100239</v>
      </c>
      <c r="B6528" s="63" t="s">
        <v>18546</v>
      </c>
      <c r="C6528" s="62" t="s">
        <v>18543</v>
      </c>
      <c r="D6528" s="62" t="s">
        <v>12379</v>
      </c>
      <c r="E6528" s="64">
        <v>7.26</v>
      </c>
      <c r="F6528" s="62" t="s">
        <v>12011</v>
      </c>
    </row>
    <row r="6529" spans="1:6" ht="40.5" x14ac:dyDescent="0.25">
      <c r="A6529" s="62">
        <v>100240</v>
      </c>
      <c r="B6529" s="63" t="s">
        <v>18547</v>
      </c>
      <c r="C6529" s="62" t="s">
        <v>18543</v>
      </c>
      <c r="D6529" s="62" t="s">
        <v>12379</v>
      </c>
      <c r="E6529" s="64">
        <v>4.3499999999999996</v>
      </c>
      <c r="F6529" s="62" t="s">
        <v>12011</v>
      </c>
    </row>
    <row r="6530" spans="1:6" ht="40.5" x14ac:dyDescent="0.25">
      <c r="A6530" s="62">
        <v>100241</v>
      </c>
      <c r="B6530" s="63" t="s">
        <v>18548</v>
      </c>
      <c r="C6530" s="62" t="s">
        <v>18543</v>
      </c>
      <c r="D6530" s="62" t="s">
        <v>12379</v>
      </c>
      <c r="E6530" s="64">
        <v>7.26</v>
      </c>
      <c r="F6530" s="62" t="s">
        <v>12011</v>
      </c>
    </row>
    <row r="6531" spans="1:6" ht="40.5" x14ac:dyDescent="0.25">
      <c r="A6531" s="62">
        <v>100242</v>
      </c>
      <c r="B6531" s="63" t="s">
        <v>18549</v>
      </c>
      <c r="C6531" s="62" t="s">
        <v>18543</v>
      </c>
      <c r="D6531" s="62" t="s">
        <v>12379</v>
      </c>
      <c r="E6531" s="64">
        <v>21.47</v>
      </c>
      <c r="F6531" s="62" t="s">
        <v>12011</v>
      </c>
    </row>
    <row r="6532" spans="1:6" ht="40.5" x14ac:dyDescent="0.25">
      <c r="A6532" s="62">
        <v>100243</v>
      </c>
      <c r="B6532" s="63" t="s">
        <v>18550</v>
      </c>
      <c r="C6532" s="62" t="s">
        <v>18543</v>
      </c>
      <c r="D6532" s="62" t="s">
        <v>12379</v>
      </c>
      <c r="E6532" s="64">
        <v>3.48</v>
      </c>
      <c r="F6532" s="62" t="s">
        <v>12011</v>
      </c>
    </row>
    <row r="6533" spans="1:6" ht="40.5" x14ac:dyDescent="0.25">
      <c r="A6533" s="62">
        <v>100244</v>
      </c>
      <c r="B6533" s="63" t="s">
        <v>18551</v>
      </c>
      <c r="C6533" s="62" t="s">
        <v>18543</v>
      </c>
      <c r="D6533" s="62" t="s">
        <v>12379</v>
      </c>
      <c r="E6533" s="64">
        <v>4.3499999999999996</v>
      </c>
      <c r="F6533" s="62" t="s">
        <v>12011</v>
      </c>
    </row>
    <row r="6534" spans="1:6" ht="40.5" x14ac:dyDescent="0.25">
      <c r="A6534" s="62">
        <v>100245</v>
      </c>
      <c r="B6534" s="63" t="s">
        <v>18552</v>
      </c>
      <c r="C6534" s="62" t="s">
        <v>18543</v>
      </c>
      <c r="D6534" s="62" t="s">
        <v>12379</v>
      </c>
      <c r="E6534" s="64">
        <v>8.7200000000000006</v>
      </c>
      <c r="F6534" s="62" t="s">
        <v>12011</v>
      </c>
    </row>
    <row r="6535" spans="1:6" ht="54" x14ac:dyDescent="0.25">
      <c r="A6535" s="62">
        <v>100246</v>
      </c>
      <c r="B6535" s="63" t="s">
        <v>18553</v>
      </c>
      <c r="C6535" s="62" t="s">
        <v>18543</v>
      </c>
      <c r="D6535" s="62" t="s">
        <v>12379</v>
      </c>
      <c r="E6535" s="64">
        <v>2.9</v>
      </c>
      <c r="F6535" s="62" t="s">
        <v>12011</v>
      </c>
    </row>
    <row r="6536" spans="1:6" ht="54" x14ac:dyDescent="0.25">
      <c r="A6536" s="62">
        <v>100247</v>
      </c>
      <c r="B6536" s="63" t="s">
        <v>18554</v>
      </c>
      <c r="C6536" s="62" t="s">
        <v>18543</v>
      </c>
      <c r="D6536" s="62" t="s">
        <v>12379</v>
      </c>
      <c r="E6536" s="64">
        <v>3.63</v>
      </c>
      <c r="F6536" s="62" t="s">
        <v>12011</v>
      </c>
    </row>
    <row r="6537" spans="1:6" ht="54" x14ac:dyDescent="0.25">
      <c r="A6537" s="62">
        <v>100248</v>
      </c>
      <c r="B6537" s="63" t="s">
        <v>18555</v>
      </c>
      <c r="C6537" s="62" t="s">
        <v>18543</v>
      </c>
      <c r="D6537" s="62" t="s">
        <v>12379</v>
      </c>
      <c r="E6537" s="64">
        <v>14.31</v>
      </c>
      <c r="F6537" s="62" t="s">
        <v>12011</v>
      </c>
    </row>
    <row r="6538" spans="1:6" ht="40.5" x14ac:dyDescent="0.25">
      <c r="A6538" s="62">
        <v>100249</v>
      </c>
      <c r="B6538" s="63" t="s">
        <v>18556</v>
      </c>
      <c r="C6538" s="62" t="s">
        <v>18543</v>
      </c>
      <c r="D6538" s="62" t="s">
        <v>12379</v>
      </c>
      <c r="E6538" s="64">
        <v>2.9</v>
      </c>
      <c r="F6538" s="62" t="s">
        <v>12011</v>
      </c>
    </row>
    <row r="6539" spans="1:6" ht="40.5" x14ac:dyDescent="0.25">
      <c r="A6539" s="62">
        <v>100250</v>
      </c>
      <c r="B6539" s="63" t="s">
        <v>18557</v>
      </c>
      <c r="C6539" s="62" t="s">
        <v>18543</v>
      </c>
      <c r="D6539" s="62" t="s">
        <v>12379</v>
      </c>
      <c r="E6539" s="64">
        <v>4.84</v>
      </c>
      <c r="F6539" s="62" t="s">
        <v>12011</v>
      </c>
    </row>
    <row r="6540" spans="1:6" ht="40.5" x14ac:dyDescent="0.25">
      <c r="A6540" s="62">
        <v>100251</v>
      </c>
      <c r="B6540" s="63" t="s">
        <v>18558</v>
      </c>
      <c r="C6540" s="62" t="s">
        <v>18543</v>
      </c>
      <c r="D6540" s="62" t="s">
        <v>12379</v>
      </c>
      <c r="E6540" s="64">
        <v>14.31</v>
      </c>
      <c r="F6540" s="62" t="s">
        <v>12011</v>
      </c>
    </row>
    <row r="6541" spans="1:6" ht="40.5" x14ac:dyDescent="0.25">
      <c r="A6541" s="62">
        <v>100252</v>
      </c>
      <c r="B6541" s="63" t="s">
        <v>18559</v>
      </c>
      <c r="C6541" s="62" t="s">
        <v>18543</v>
      </c>
      <c r="D6541" s="62" t="s">
        <v>12379</v>
      </c>
      <c r="E6541" s="64">
        <v>21.47</v>
      </c>
      <c r="F6541" s="62" t="s">
        <v>12011</v>
      </c>
    </row>
    <row r="6542" spans="1:6" ht="40.5" x14ac:dyDescent="0.25">
      <c r="A6542" s="62">
        <v>100253</v>
      </c>
      <c r="B6542" s="63" t="s">
        <v>18560</v>
      </c>
      <c r="C6542" s="62" t="s">
        <v>18543</v>
      </c>
      <c r="D6542" s="62" t="s">
        <v>12379</v>
      </c>
      <c r="E6542" s="64">
        <v>28.63</v>
      </c>
      <c r="F6542" s="62" t="s">
        <v>12011</v>
      </c>
    </row>
    <row r="6543" spans="1:6" ht="40.5" x14ac:dyDescent="0.25">
      <c r="A6543" s="62">
        <v>100254</v>
      </c>
      <c r="B6543" s="63" t="s">
        <v>18561</v>
      </c>
      <c r="C6543" s="62" t="s">
        <v>18543</v>
      </c>
      <c r="D6543" s="62" t="s">
        <v>12379</v>
      </c>
      <c r="E6543" s="64">
        <v>42.94</v>
      </c>
      <c r="F6543" s="62" t="s">
        <v>12011</v>
      </c>
    </row>
    <row r="6544" spans="1:6" ht="40.5" x14ac:dyDescent="0.25">
      <c r="A6544" s="62">
        <v>100255</v>
      </c>
      <c r="B6544" s="63" t="s">
        <v>18562</v>
      </c>
      <c r="C6544" s="62" t="s">
        <v>18543</v>
      </c>
      <c r="D6544" s="62" t="s">
        <v>12379</v>
      </c>
      <c r="E6544" s="64">
        <v>14.53</v>
      </c>
      <c r="F6544" s="62" t="s">
        <v>12011</v>
      </c>
    </row>
    <row r="6545" spans="1:6" ht="40.5" x14ac:dyDescent="0.25">
      <c r="A6545" s="62">
        <v>100256</v>
      </c>
      <c r="B6545" s="63" t="s">
        <v>18563</v>
      </c>
      <c r="C6545" s="62" t="s">
        <v>18543</v>
      </c>
      <c r="D6545" s="62" t="s">
        <v>12379</v>
      </c>
      <c r="E6545" s="64">
        <v>9.68</v>
      </c>
      <c r="F6545" s="62" t="s">
        <v>12011</v>
      </c>
    </row>
    <row r="6546" spans="1:6" ht="40.5" x14ac:dyDescent="0.25">
      <c r="A6546" s="62">
        <v>100257</v>
      </c>
      <c r="B6546" s="63" t="s">
        <v>18564</v>
      </c>
      <c r="C6546" s="62" t="s">
        <v>18543</v>
      </c>
      <c r="D6546" s="62" t="s">
        <v>12379</v>
      </c>
      <c r="E6546" s="64">
        <v>5.81</v>
      </c>
      <c r="F6546" s="62" t="s">
        <v>12011</v>
      </c>
    </row>
    <row r="6547" spans="1:6" ht="27" x14ac:dyDescent="0.25">
      <c r="A6547" s="62">
        <v>100258</v>
      </c>
      <c r="B6547" s="63" t="s">
        <v>18565</v>
      </c>
      <c r="C6547" s="62" t="s">
        <v>18543</v>
      </c>
      <c r="D6547" s="62" t="s">
        <v>12379</v>
      </c>
      <c r="E6547" s="64">
        <v>14.53</v>
      </c>
      <c r="F6547" s="62" t="s">
        <v>12011</v>
      </c>
    </row>
    <row r="6548" spans="1:6" ht="27" x14ac:dyDescent="0.25">
      <c r="A6548" s="62">
        <v>100259</v>
      </c>
      <c r="B6548" s="63" t="s">
        <v>18566</v>
      </c>
      <c r="C6548" s="62" t="s">
        <v>18543</v>
      </c>
      <c r="D6548" s="62" t="s">
        <v>12379</v>
      </c>
      <c r="E6548" s="64">
        <v>28.63</v>
      </c>
      <c r="F6548" s="62" t="s">
        <v>12011</v>
      </c>
    </row>
    <row r="6549" spans="1:6" ht="27" x14ac:dyDescent="0.25">
      <c r="A6549" s="62">
        <v>100260</v>
      </c>
      <c r="B6549" s="63" t="s">
        <v>18567</v>
      </c>
      <c r="C6549" s="62" t="s">
        <v>18497</v>
      </c>
      <c r="D6549" s="62" t="s">
        <v>12379</v>
      </c>
      <c r="E6549" s="64">
        <v>9.43</v>
      </c>
      <c r="F6549" s="62" t="s">
        <v>12011</v>
      </c>
    </row>
    <row r="6550" spans="1:6" ht="27" x14ac:dyDescent="0.25">
      <c r="A6550" s="62">
        <v>100261</v>
      </c>
      <c r="B6550" s="63" t="s">
        <v>18568</v>
      </c>
      <c r="C6550" s="62" t="s">
        <v>18497</v>
      </c>
      <c r="D6550" s="62" t="s">
        <v>12379</v>
      </c>
      <c r="E6550" s="64">
        <v>5.93</v>
      </c>
      <c r="F6550" s="62" t="s">
        <v>12011</v>
      </c>
    </row>
    <row r="6551" spans="1:6" ht="27" x14ac:dyDescent="0.25">
      <c r="A6551" s="62">
        <v>100262</v>
      </c>
      <c r="B6551" s="63" t="s">
        <v>18569</v>
      </c>
      <c r="C6551" s="62" t="s">
        <v>18497</v>
      </c>
      <c r="D6551" s="62" t="s">
        <v>12379</v>
      </c>
      <c r="E6551" s="64">
        <v>3.67</v>
      </c>
      <c r="F6551" s="62" t="s">
        <v>12011</v>
      </c>
    </row>
    <row r="6552" spans="1:6" ht="40.5" x14ac:dyDescent="0.25">
      <c r="A6552" s="62">
        <v>100263</v>
      </c>
      <c r="B6552" s="63" t="s">
        <v>18570</v>
      </c>
      <c r="C6552" s="62" t="s">
        <v>18497</v>
      </c>
      <c r="D6552" s="62" t="s">
        <v>12379</v>
      </c>
      <c r="E6552" s="64">
        <v>2.35</v>
      </c>
      <c r="F6552" s="62" t="s">
        <v>12011</v>
      </c>
    </row>
    <row r="6553" spans="1:6" ht="27" x14ac:dyDescent="0.25">
      <c r="A6553" s="62">
        <v>100264</v>
      </c>
      <c r="B6553" s="63" t="s">
        <v>18571</v>
      </c>
      <c r="C6553" s="62" t="s">
        <v>18525</v>
      </c>
      <c r="D6553" s="62" t="s">
        <v>12379</v>
      </c>
      <c r="E6553" s="64">
        <v>42.88</v>
      </c>
      <c r="F6553" s="62" t="s">
        <v>12011</v>
      </c>
    </row>
    <row r="6554" spans="1:6" ht="27" x14ac:dyDescent="0.25">
      <c r="A6554" s="62">
        <v>100265</v>
      </c>
      <c r="B6554" s="63" t="s">
        <v>18572</v>
      </c>
      <c r="C6554" s="62" t="s">
        <v>238</v>
      </c>
      <c r="D6554" s="62" t="s">
        <v>12379</v>
      </c>
      <c r="E6554" s="64">
        <v>0.9</v>
      </c>
      <c r="F6554" s="62" t="s">
        <v>12011</v>
      </c>
    </row>
    <row r="6555" spans="1:6" ht="27" x14ac:dyDescent="0.25">
      <c r="A6555" s="62">
        <v>100266</v>
      </c>
      <c r="B6555" s="63" t="s">
        <v>18573</v>
      </c>
      <c r="C6555" s="62" t="s">
        <v>18512</v>
      </c>
      <c r="D6555" s="62" t="s">
        <v>12379</v>
      </c>
      <c r="E6555" s="64">
        <v>91.13</v>
      </c>
      <c r="F6555" s="62" t="s">
        <v>12011</v>
      </c>
    </row>
    <row r="6556" spans="1:6" ht="27" x14ac:dyDescent="0.25">
      <c r="A6556" s="62">
        <v>100267</v>
      </c>
      <c r="B6556" s="63" t="s">
        <v>18574</v>
      </c>
      <c r="C6556" s="62" t="s">
        <v>517</v>
      </c>
      <c r="D6556" s="62" t="s">
        <v>12379</v>
      </c>
      <c r="E6556" s="64">
        <v>1.8</v>
      </c>
      <c r="F6556" s="62" t="s">
        <v>12011</v>
      </c>
    </row>
    <row r="6557" spans="1:6" ht="40.5" x14ac:dyDescent="0.25">
      <c r="A6557" s="62">
        <v>100268</v>
      </c>
      <c r="B6557" s="63" t="s">
        <v>18575</v>
      </c>
      <c r="C6557" s="62" t="s">
        <v>18512</v>
      </c>
      <c r="D6557" s="62" t="s">
        <v>12379</v>
      </c>
      <c r="E6557" s="64">
        <v>91.13</v>
      </c>
      <c r="F6557" s="62" t="s">
        <v>12011</v>
      </c>
    </row>
    <row r="6558" spans="1:6" ht="40.5" x14ac:dyDescent="0.25">
      <c r="A6558" s="62">
        <v>100269</v>
      </c>
      <c r="B6558" s="63" t="s">
        <v>18576</v>
      </c>
      <c r="C6558" s="62" t="s">
        <v>517</v>
      </c>
      <c r="D6558" s="62" t="s">
        <v>12379</v>
      </c>
      <c r="E6558" s="64">
        <v>1.8</v>
      </c>
      <c r="F6558" s="62" t="s">
        <v>12011</v>
      </c>
    </row>
    <row r="6559" spans="1:6" ht="40.5" x14ac:dyDescent="0.25">
      <c r="A6559" s="62">
        <v>100270</v>
      </c>
      <c r="B6559" s="63" t="s">
        <v>18577</v>
      </c>
      <c r="C6559" s="62" t="s">
        <v>18512</v>
      </c>
      <c r="D6559" s="62" t="s">
        <v>12379</v>
      </c>
      <c r="E6559" s="64">
        <v>68.31</v>
      </c>
      <c r="F6559" s="62" t="s">
        <v>12011</v>
      </c>
    </row>
    <row r="6560" spans="1:6" ht="27" x14ac:dyDescent="0.25">
      <c r="A6560" s="62">
        <v>100271</v>
      </c>
      <c r="B6560" s="63" t="s">
        <v>18578</v>
      </c>
      <c r="C6560" s="62" t="s">
        <v>18525</v>
      </c>
      <c r="D6560" s="62" t="s">
        <v>12379</v>
      </c>
      <c r="E6560" s="64">
        <v>68.349999999999994</v>
      </c>
      <c r="F6560" s="62" t="s">
        <v>12011</v>
      </c>
    </row>
    <row r="6561" spans="1:6" ht="27" x14ac:dyDescent="0.25">
      <c r="A6561" s="62">
        <v>100272</v>
      </c>
      <c r="B6561" s="63" t="s">
        <v>18579</v>
      </c>
      <c r="C6561" s="62" t="s">
        <v>238</v>
      </c>
      <c r="D6561" s="62" t="s">
        <v>12379</v>
      </c>
      <c r="E6561" s="64">
        <v>1.35</v>
      </c>
      <c r="F6561" s="62" t="s">
        <v>12011</v>
      </c>
    </row>
    <row r="6562" spans="1:6" ht="27" x14ac:dyDescent="0.25">
      <c r="A6562" s="62">
        <v>100273</v>
      </c>
      <c r="B6562" s="63" t="s">
        <v>18580</v>
      </c>
      <c r="C6562" s="62" t="s">
        <v>18497</v>
      </c>
      <c r="D6562" s="62" t="s">
        <v>12379</v>
      </c>
      <c r="E6562" s="64">
        <v>3.56</v>
      </c>
      <c r="F6562" s="62" t="s">
        <v>12011</v>
      </c>
    </row>
    <row r="6563" spans="1:6" ht="27" x14ac:dyDescent="0.25">
      <c r="A6563" s="62">
        <v>100274</v>
      </c>
      <c r="B6563" s="63" t="s">
        <v>18581</v>
      </c>
      <c r="C6563" s="62" t="s">
        <v>18525</v>
      </c>
      <c r="D6563" s="62" t="s">
        <v>12379</v>
      </c>
      <c r="E6563" s="64">
        <v>30.39</v>
      </c>
      <c r="F6563" s="62" t="s">
        <v>12011</v>
      </c>
    </row>
    <row r="6564" spans="1:6" ht="27" x14ac:dyDescent="0.25">
      <c r="A6564" s="62">
        <v>100275</v>
      </c>
      <c r="B6564" s="63" t="s">
        <v>18582</v>
      </c>
      <c r="C6564" s="62" t="s">
        <v>18525</v>
      </c>
      <c r="D6564" s="62" t="s">
        <v>12379</v>
      </c>
      <c r="E6564" s="64">
        <v>19.649999999999999</v>
      </c>
      <c r="F6564" s="62" t="s">
        <v>12011</v>
      </c>
    </row>
    <row r="6565" spans="1:6" ht="40.5" x14ac:dyDescent="0.25">
      <c r="A6565" s="62">
        <v>100276</v>
      </c>
      <c r="B6565" s="63" t="s">
        <v>18583</v>
      </c>
      <c r="C6565" s="62" t="s">
        <v>18525</v>
      </c>
      <c r="D6565" s="62" t="s">
        <v>12379</v>
      </c>
      <c r="E6565" s="64">
        <v>35.86</v>
      </c>
      <c r="F6565" s="62" t="s">
        <v>12011</v>
      </c>
    </row>
    <row r="6566" spans="1:6" ht="54" x14ac:dyDescent="0.25">
      <c r="A6566" s="62">
        <v>100277</v>
      </c>
      <c r="B6566" s="63" t="s">
        <v>18584</v>
      </c>
      <c r="C6566" s="62" t="s">
        <v>18525</v>
      </c>
      <c r="D6566" s="62" t="s">
        <v>12010</v>
      </c>
      <c r="E6566" s="64">
        <v>1.85</v>
      </c>
      <c r="F6566" s="62" t="s">
        <v>12011</v>
      </c>
    </row>
    <row r="6567" spans="1:6" ht="27" x14ac:dyDescent="0.25">
      <c r="A6567" s="62">
        <v>100278</v>
      </c>
      <c r="B6567" s="63" t="s">
        <v>18585</v>
      </c>
      <c r="C6567" s="62" t="s">
        <v>18512</v>
      </c>
      <c r="D6567" s="62" t="s">
        <v>12379</v>
      </c>
      <c r="E6567" s="64">
        <v>43.6</v>
      </c>
      <c r="F6567" s="62" t="s">
        <v>12011</v>
      </c>
    </row>
    <row r="6568" spans="1:6" ht="27" x14ac:dyDescent="0.25">
      <c r="A6568" s="62">
        <v>100279</v>
      </c>
      <c r="B6568" s="63" t="s">
        <v>18586</v>
      </c>
      <c r="C6568" s="62" t="s">
        <v>517</v>
      </c>
      <c r="D6568" s="62" t="s">
        <v>12379</v>
      </c>
      <c r="E6568" s="64">
        <v>0.84</v>
      </c>
      <c r="F6568" s="62" t="s">
        <v>12011</v>
      </c>
    </row>
    <row r="6569" spans="1:6" ht="40.5" x14ac:dyDescent="0.25">
      <c r="A6569" s="62">
        <v>100280</v>
      </c>
      <c r="B6569" s="63" t="s">
        <v>18587</v>
      </c>
      <c r="C6569" s="62" t="s">
        <v>18512</v>
      </c>
      <c r="D6569" s="62" t="s">
        <v>12379</v>
      </c>
      <c r="E6569" s="64">
        <v>20.02</v>
      </c>
      <c r="F6569" s="62" t="s">
        <v>12011</v>
      </c>
    </row>
    <row r="6570" spans="1:6" ht="40.5" x14ac:dyDescent="0.25">
      <c r="A6570" s="62">
        <v>100281</v>
      </c>
      <c r="B6570" s="63" t="s">
        <v>18588</v>
      </c>
      <c r="C6570" s="62" t="s">
        <v>18512</v>
      </c>
      <c r="D6570" s="62" t="s">
        <v>12010</v>
      </c>
      <c r="E6570" s="64">
        <v>3.57</v>
      </c>
      <c r="F6570" s="62" t="s">
        <v>12011</v>
      </c>
    </row>
    <row r="6571" spans="1:6" ht="27" x14ac:dyDescent="0.25">
      <c r="A6571" s="62">
        <v>100282</v>
      </c>
      <c r="B6571" s="63" t="s">
        <v>18589</v>
      </c>
      <c r="C6571" s="62" t="s">
        <v>18525</v>
      </c>
      <c r="D6571" s="62" t="s">
        <v>12379</v>
      </c>
      <c r="E6571" s="64">
        <v>170.74</v>
      </c>
      <c r="F6571" s="62" t="s">
        <v>12011</v>
      </c>
    </row>
    <row r="6572" spans="1:6" ht="27" x14ac:dyDescent="0.25">
      <c r="A6572" s="62">
        <v>100283</v>
      </c>
      <c r="B6572" s="63" t="s">
        <v>18590</v>
      </c>
      <c r="C6572" s="62" t="s">
        <v>18525</v>
      </c>
      <c r="D6572" s="62" t="s">
        <v>12379</v>
      </c>
      <c r="E6572" s="64">
        <v>27.58</v>
      </c>
      <c r="F6572" s="62" t="s">
        <v>12011</v>
      </c>
    </row>
    <row r="6573" spans="1:6" ht="27" x14ac:dyDescent="0.25">
      <c r="A6573" s="62">
        <v>100284</v>
      </c>
      <c r="B6573" s="63" t="s">
        <v>18591</v>
      </c>
      <c r="C6573" s="62" t="s">
        <v>18525</v>
      </c>
      <c r="D6573" s="62" t="s">
        <v>12010</v>
      </c>
      <c r="E6573" s="64">
        <v>10.42</v>
      </c>
      <c r="F6573" s="62" t="s">
        <v>12011</v>
      </c>
    </row>
    <row r="6574" spans="1:6" ht="27" x14ac:dyDescent="0.25">
      <c r="A6574" s="62">
        <v>100285</v>
      </c>
      <c r="B6574" s="63" t="s">
        <v>18592</v>
      </c>
      <c r="C6574" s="62" t="s">
        <v>18543</v>
      </c>
      <c r="D6574" s="62" t="s">
        <v>12379</v>
      </c>
      <c r="E6574" s="64">
        <v>45.87</v>
      </c>
      <c r="F6574" s="62" t="s">
        <v>12011</v>
      </c>
    </row>
    <row r="6575" spans="1:6" ht="27" x14ac:dyDescent="0.25">
      <c r="A6575" s="62">
        <v>100286</v>
      </c>
      <c r="B6575" s="63" t="s">
        <v>18593</v>
      </c>
      <c r="C6575" s="62" t="s">
        <v>18543</v>
      </c>
      <c r="D6575" s="62" t="s">
        <v>12379</v>
      </c>
      <c r="E6575" s="64">
        <v>14.95</v>
      </c>
      <c r="F6575" s="62" t="s">
        <v>12011</v>
      </c>
    </row>
    <row r="6576" spans="1:6" ht="27" x14ac:dyDescent="0.25">
      <c r="A6576" s="62">
        <v>100287</v>
      </c>
      <c r="B6576" s="63" t="s">
        <v>18594</v>
      </c>
      <c r="C6576" s="62" t="s">
        <v>18543</v>
      </c>
      <c r="D6576" s="62" t="s">
        <v>12379</v>
      </c>
      <c r="E6576" s="64">
        <v>14.31</v>
      </c>
      <c r="F6576" s="62" t="s">
        <v>12011</v>
      </c>
    </row>
    <row r="6577" spans="1:6" ht="27" x14ac:dyDescent="0.25">
      <c r="A6577" s="62">
        <v>99802</v>
      </c>
      <c r="B6577" s="63" t="s">
        <v>18595</v>
      </c>
      <c r="C6577" s="62" t="s">
        <v>238</v>
      </c>
      <c r="D6577" s="62" t="s">
        <v>12379</v>
      </c>
      <c r="E6577" s="64">
        <v>0.57999999999999996</v>
      </c>
      <c r="F6577" s="62" t="s">
        <v>12011</v>
      </c>
    </row>
    <row r="6578" spans="1:6" ht="27" x14ac:dyDescent="0.25">
      <c r="A6578" s="62">
        <v>99803</v>
      </c>
      <c r="B6578" s="63" t="s">
        <v>18596</v>
      </c>
      <c r="C6578" s="62" t="s">
        <v>238</v>
      </c>
      <c r="D6578" s="62" t="s">
        <v>12379</v>
      </c>
      <c r="E6578" s="64">
        <v>2.2599999999999998</v>
      </c>
      <c r="F6578" s="62" t="s">
        <v>12011</v>
      </c>
    </row>
    <row r="6579" spans="1:6" ht="27" x14ac:dyDescent="0.25">
      <c r="A6579" s="62">
        <v>99804</v>
      </c>
      <c r="B6579" s="63" t="s">
        <v>18597</v>
      </c>
      <c r="C6579" s="62" t="s">
        <v>238</v>
      </c>
      <c r="D6579" s="62" t="s">
        <v>12010</v>
      </c>
      <c r="E6579" s="64">
        <v>5.87</v>
      </c>
      <c r="F6579" s="62" t="s">
        <v>12011</v>
      </c>
    </row>
    <row r="6580" spans="1:6" ht="27" x14ac:dyDescent="0.25">
      <c r="A6580" s="62">
        <v>99805</v>
      </c>
      <c r="B6580" s="63" t="s">
        <v>18598</v>
      </c>
      <c r="C6580" s="62" t="s">
        <v>238</v>
      </c>
      <c r="D6580" s="62" t="s">
        <v>12010</v>
      </c>
      <c r="E6580" s="64">
        <v>12.22</v>
      </c>
      <c r="F6580" s="62" t="s">
        <v>12011</v>
      </c>
    </row>
    <row r="6581" spans="1:6" ht="27" x14ac:dyDescent="0.25">
      <c r="A6581" s="62">
        <v>99806</v>
      </c>
      <c r="B6581" s="63" t="s">
        <v>18599</v>
      </c>
      <c r="C6581" s="62" t="s">
        <v>238</v>
      </c>
      <c r="D6581" s="62" t="s">
        <v>12379</v>
      </c>
      <c r="E6581" s="64">
        <v>0.93</v>
      </c>
      <c r="F6581" s="62" t="s">
        <v>12011</v>
      </c>
    </row>
    <row r="6582" spans="1:6" ht="27" x14ac:dyDescent="0.25">
      <c r="A6582" s="62">
        <v>99807</v>
      </c>
      <c r="B6582" s="63" t="s">
        <v>18600</v>
      </c>
      <c r="C6582" s="62" t="s">
        <v>238</v>
      </c>
      <c r="D6582" s="62" t="s">
        <v>12010</v>
      </c>
      <c r="E6582" s="64">
        <v>1.77</v>
      </c>
      <c r="F6582" s="62" t="s">
        <v>12011</v>
      </c>
    </row>
    <row r="6583" spans="1:6" ht="27" x14ac:dyDescent="0.25">
      <c r="A6583" s="62">
        <v>99808</v>
      </c>
      <c r="B6583" s="63" t="s">
        <v>18601</v>
      </c>
      <c r="C6583" s="62" t="s">
        <v>238</v>
      </c>
      <c r="D6583" s="62" t="s">
        <v>12010</v>
      </c>
      <c r="E6583" s="64">
        <v>4.2699999999999996</v>
      </c>
      <c r="F6583" s="62" t="s">
        <v>12011</v>
      </c>
    </row>
    <row r="6584" spans="1:6" ht="27" x14ac:dyDescent="0.25">
      <c r="A6584" s="62">
        <v>99809</v>
      </c>
      <c r="B6584" s="63" t="s">
        <v>18602</v>
      </c>
      <c r="C6584" s="62" t="s">
        <v>238</v>
      </c>
      <c r="D6584" s="62" t="s">
        <v>12379</v>
      </c>
      <c r="E6584" s="64">
        <v>6.45</v>
      </c>
      <c r="F6584" s="62" t="s">
        <v>12011</v>
      </c>
    </row>
    <row r="6585" spans="1:6" ht="27" x14ac:dyDescent="0.25">
      <c r="A6585" s="62">
        <v>99810</v>
      </c>
      <c r="B6585" s="63" t="s">
        <v>18603</v>
      </c>
      <c r="C6585" s="62" t="s">
        <v>238</v>
      </c>
      <c r="D6585" s="62" t="s">
        <v>12010</v>
      </c>
      <c r="E6585" s="64">
        <v>8.02</v>
      </c>
      <c r="F6585" s="62" t="s">
        <v>12011</v>
      </c>
    </row>
    <row r="6586" spans="1:6" x14ac:dyDescent="0.25">
      <c r="A6586" s="62">
        <v>99811</v>
      </c>
      <c r="B6586" s="63" t="s">
        <v>18604</v>
      </c>
      <c r="C6586" s="62" t="s">
        <v>238</v>
      </c>
      <c r="D6586" s="62" t="s">
        <v>12379</v>
      </c>
      <c r="E6586" s="64">
        <v>3.86</v>
      </c>
      <c r="F6586" s="62" t="s">
        <v>12011</v>
      </c>
    </row>
    <row r="6587" spans="1:6" ht="27" x14ac:dyDescent="0.25">
      <c r="A6587" s="62">
        <v>99812</v>
      </c>
      <c r="B6587" s="63" t="s">
        <v>18605</v>
      </c>
      <c r="C6587" s="62" t="s">
        <v>238</v>
      </c>
      <c r="D6587" s="62" t="s">
        <v>12379</v>
      </c>
      <c r="E6587" s="64">
        <v>1.24</v>
      </c>
      <c r="F6587" s="62" t="s">
        <v>12011</v>
      </c>
    </row>
    <row r="6588" spans="1:6" ht="27" x14ac:dyDescent="0.25">
      <c r="A6588" s="62">
        <v>99813</v>
      </c>
      <c r="B6588" s="63" t="s">
        <v>18606</v>
      </c>
      <c r="C6588" s="62" t="s">
        <v>238</v>
      </c>
      <c r="D6588" s="62" t="s">
        <v>12010</v>
      </c>
      <c r="E6588" s="64">
        <v>1.05</v>
      </c>
      <c r="F6588" s="62" t="s">
        <v>12011</v>
      </c>
    </row>
    <row r="6589" spans="1:6" x14ac:dyDescent="0.25">
      <c r="A6589" s="62">
        <v>99814</v>
      </c>
      <c r="B6589" s="63" t="s">
        <v>18607</v>
      </c>
      <c r="C6589" s="62" t="s">
        <v>238</v>
      </c>
      <c r="D6589" s="62" t="s">
        <v>12010</v>
      </c>
      <c r="E6589" s="64">
        <v>2.13</v>
      </c>
      <c r="F6589" s="62" t="s">
        <v>12011</v>
      </c>
    </row>
    <row r="6590" spans="1:6" ht="27" x14ac:dyDescent="0.25">
      <c r="A6590" s="62">
        <v>99815</v>
      </c>
      <c r="B6590" s="63" t="s">
        <v>18608</v>
      </c>
      <c r="C6590" s="62" t="s">
        <v>517</v>
      </c>
      <c r="D6590" s="62" t="s">
        <v>12010</v>
      </c>
      <c r="E6590" s="64">
        <v>9.27</v>
      </c>
      <c r="F6590" s="62" t="s">
        <v>12011</v>
      </c>
    </row>
    <row r="6591" spans="1:6" ht="27" x14ac:dyDescent="0.25">
      <c r="A6591" s="62">
        <v>99816</v>
      </c>
      <c r="B6591" s="63" t="s">
        <v>18609</v>
      </c>
      <c r="C6591" s="62" t="s">
        <v>517</v>
      </c>
      <c r="D6591" s="62" t="s">
        <v>12010</v>
      </c>
      <c r="E6591" s="64">
        <v>9.86</v>
      </c>
      <c r="F6591" s="62" t="s">
        <v>12011</v>
      </c>
    </row>
    <row r="6592" spans="1:6" ht="27" x14ac:dyDescent="0.25">
      <c r="A6592" s="62">
        <v>99817</v>
      </c>
      <c r="B6592" s="63" t="s">
        <v>18610</v>
      </c>
      <c r="C6592" s="62" t="s">
        <v>517</v>
      </c>
      <c r="D6592" s="62" t="s">
        <v>12010</v>
      </c>
      <c r="E6592" s="64">
        <v>5.79</v>
      </c>
      <c r="F6592" s="62" t="s">
        <v>12011</v>
      </c>
    </row>
    <row r="6593" spans="1:6" ht="27" x14ac:dyDescent="0.25">
      <c r="A6593" s="62">
        <v>99818</v>
      </c>
      <c r="B6593" s="63" t="s">
        <v>18611</v>
      </c>
      <c r="C6593" s="62" t="s">
        <v>517</v>
      </c>
      <c r="D6593" s="62" t="s">
        <v>12010</v>
      </c>
      <c r="E6593" s="64">
        <v>5.79</v>
      </c>
      <c r="F6593" s="62" t="s">
        <v>12011</v>
      </c>
    </row>
    <row r="6594" spans="1:6" x14ac:dyDescent="0.25">
      <c r="A6594" s="62">
        <v>99819</v>
      </c>
      <c r="B6594" s="63" t="s">
        <v>18612</v>
      </c>
      <c r="C6594" s="62" t="s">
        <v>238</v>
      </c>
      <c r="D6594" s="62" t="s">
        <v>12010</v>
      </c>
      <c r="E6594" s="64">
        <v>18.37</v>
      </c>
      <c r="F6594" s="62" t="s">
        <v>12011</v>
      </c>
    </row>
    <row r="6595" spans="1:6" x14ac:dyDescent="0.25">
      <c r="A6595" s="62">
        <v>99820</v>
      </c>
      <c r="B6595" s="63" t="s">
        <v>18613</v>
      </c>
      <c r="C6595" s="62" t="s">
        <v>238</v>
      </c>
      <c r="D6595" s="62" t="s">
        <v>12010</v>
      </c>
      <c r="E6595" s="64">
        <v>2.09</v>
      </c>
      <c r="F6595" s="62" t="s">
        <v>12011</v>
      </c>
    </row>
    <row r="6596" spans="1:6" ht="27" x14ac:dyDescent="0.25">
      <c r="A6596" s="62">
        <v>99821</v>
      </c>
      <c r="B6596" s="63" t="s">
        <v>18614</v>
      </c>
      <c r="C6596" s="62" t="s">
        <v>238</v>
      </c>
      <c r="D6596" s="62" t="s">
        <v>12010</v>
      </c>
      <c r="E6596" s="64">
        <v>3.24</v>
      </c>
      <c r="F6596" s="62" t="s">
        <v>12011</v>
      </c>
    </row>
    <row r="6597" spans="1:6" x14ac:dyDescent="0.25">
      <c r="A6597" s="62">
        <v>99822</v>
      </c>
      <c r="B6597" s="63" t="s">
        <v>18615</v>
      </c>
      <c r="C6597" s="62" t="s">
        <v>238</v>
      </c>
      <c r="D6597" s="62" t="s">
        <v>12379</v>
      </c>
      <c r="E6597" s="64">
        <v>1.0900000000000001</v>
      </c>
      <c r="F6597" s="62" t="s">
        <v>12011</v>
      </c>
    </row>
    <row r="6598" spans="1:6" x14ac:dyDescent="0.25">
      <c r="A6598" s="62">
        <v>99823</v>
      </c>
      <c r="B6598" s="63" t="s">
        <v>18616</v>
      </c>
      <c r="C6598" s="62" t="s">
        <v>238</v>
      </c>
      <c r="D6598" s="62" t="s">
        <v>12010</v>
      </c>
      <c r="E6598" s="64">
        <v>2.46</v>
      </c>
      <c r="F6598" s="62" t="s">
        <v>12011</v>
      </c>
    </row>
    <row r="6599" spans="1:6" x14ac:dyDescent="0.25">
      <c r="A6599" s="62">
        <v>99824</v>
      </c>
      <c r="B6599" s="63" t="s">
        <v>18617</v>
      </c>
      <c r="C6599" s="62" t="s">
        <v>238</v>
      </c>
      <c r="D6599" s="62" t="s">
        <v>12010</v>
      </c>
      <c r="E6599" s="64">
        <v>2.71</v>
      </c>
      <c r="F6599" s="62" t="s">
        <v>12011</v>
      </c>
    </row>
    <row r="6600" spans="1:6" ht="27" x14ac:dyDescent="0.25">
      <c r="A6600" s="62">
        <v>99825</v>
      </c>
      <c r="B6600" s="63" t="s">
        <v>18618</v>
      </c>
      <c r="C6600" s="62" t="s">
        <v>238</v>
      </c>
      <c r="D6600" s="62" t="s">
        <v>12010</v>
      </c>
      <c r="E6600" s="64">
        <v>3.8</v>
      </c>
      <c r="F6600" s="62" t="s">
        <v>12011</v>
      </c>
    </row>
    <row r="6601" spans="1:6" x14ac:dyDescent="0.25">
      <c r="A6601" s="62">
        <v>99826</v>
      </c>
      <c r="B6601" s="63" t="s">
        <v>18619</v>
      </c>
      <c r="C6601" s="62" t="s">
        <v>238</v>
      </c>
      <c r="D6601" s="62" t="s">
        <v>12379</v>
      </c>
      <c r="E6601" s="64">
        <v>1.68</v>
      </c>
      <c r="F6601" s="62" t="s">
        <v>12011</v>
      </c>
    </row>
    <row r="6602" spans="1:6" ht="40.5" x14ac:dyDescent="0.25">
      <c r="A6602" s="62">
        <v>97010</v>
      </c>
      <c r="B6602" s="63" t="s">
        <v>18620</v>
      </c>
      <c r="C6602" s="62" t="s">
        <v>74</v>
      </c>
      <c r="D6602" s="62" t="s">
        <v>12010</v>
      </c>
      <c r="E6602" s="64">
        <v>70.760000000000005</v>
      </c>
      <c r="F6602" s="62" t="s">
        <v>12011</v>
      </c>
    </row>
    <row r="6603" spans="1:6" ht="40.5" x14ac:dyDescent="0.25">
      <c r="A6603" s="62">
        <v>97011</v>
      </c>
      <c r="B6603" s="63" t="s">
        <v>18621</v>
      </c>
      <c r="C6603" s="62" t="s">
        <v>74</v>
      </c>
      <c r="D6603" s="62" t="s">
        <v>12010</v>
      </c>
      <c r="E6603" s="64">
        <v>53.96</v>
      </c>
      <c r="F6603" s="62" t="s">
        <v>12011</v>
      </c>
    </row>
    <row r="6604" spans="1:6" ht="54" x14ac:dyDescent="0.25">
      <c r="A6604" s="62">
        <v>97012</v>
      </c>
      <c r="B6604" s="63" t="s">
        <v>18622</v>
      </c>
      <c r="C6604" s="62" t="s">
        <v>74</v>
      </c>
      <c r="D6604" s="62" t="s">
        <v>12010</v>
      </c>
      <c r="E6604" s="64">
        <v>45.55</v>
      </c>
      <c r="F6604" s="62" t="s">
        <v>12011</v>
      </c>
    </row>
    <row r="6605" spans="1:6" ht="40.5" x14ac:dyDescent="0.25">
      <c r="A6605" s="62">
        <v>97013</v>
      </c>
      <c r="B6605" s="63" t="s">
        <v>18623</v>
      </c>
      <c r="C6605" s="62" t="s">
        <v>74</v>
      </c>
      <c r="D6605" s="62" t="s">
        <v>12010</v>
      </c>
      <c r="E6605" s="64">
        <v>102.28</v>
      </c>
      <c r="F6605" s="62" t="s">
        <v>12011</v>
      </c>
    </row>
    <row r="6606" spans="1:6" ht="40.5" x14ac:dyDescent="0.25">
      <c r="A6606" s="62">
        <v>97014</v>
      </c>
      <c r="B6606" s="63" t="s">
        <v>18624</v>
      </c>
      <c r="C6606" s="62" t="s">
        <v>74</v>
      </c>
      <c r="D6606" s="62" t="s">
        <v>12010</v>
      </c>
      <c r="E6606" s="64">
        <v>75.260000000000005</v>
      </c>
      <c r="F6606" s="62" t="s">
        <v>12011</v>
      </c>
    </row>
    <row r="6607" spans="1:6" ht="54" x14ac:dyDescent="0.25">
      <c r="A6607" s="62">
        <v>97015</v>
      </c>
      <c r="B6607" s="63" t="s">
        <v>18625</v>
      </c>
      <c r="C6607" s="62" t="s">
        <v>74</v>
      </c>
      <c r="D6607" s="62" t="s">
        <v>12010</v>
      </c>
      <c r="E6607" s="64">
        <v>61.6</v>
      </c>
      <c r="F6607" s="62" t="s">
        <v>12011</v>
      </c>
    </row>
    <row r="6608" spans="1:6" ht="40.5" x14ac:dyDescent="0.25">
      <c r="A6608" s="62">
        <v>97016</v>
      </c>
      <c r="B6608" s="63" t="s">
        <v>18626</v>
      </c>
      <c r="C6608" s="62" t="s">
        <v>74</v>
      </c>
      <c r="D6608" s="62" t="s">
        <v>12010</v>
      </c>
      <c r="E6608" s="64">
        <v>63.06</v>
      </c>
      <c r="F6608" s="62" t="s">
        <v>12011</v>
      </c>
    </row>
    <row r="6609" spans="1:6" ht="40.5" x14ac:dyDescent="0.25">
      <c r="A6609" s="62">
        <v>97017</v>
      </c>
      <c r="B6609" s="63" t="s">
        <v>18627</v>
      </c>
      <c r="C6609" s="62" t="s">
        <v>74</v>
      </c>
      <c r="D6609" s="62" t="s">
        <v>12010</v>
      </c>
      <c r="E6609" s="64">
        <v>47.05</v>
      </c>
      <c r="F6609" s="62" t="s">
        <v>12011</v>
      </c>
    </row>
    <row r="6610" spans="1:6" ht="54" x14ac:dyDescent="0.25">
      <c r="A6610" s="62">
        <v>97018</v>
      </c>
      <c r="B6610" s="63" t="s">
        <v>18628</v>
      </c>
      <c r="C6610" s="62" t="s">
        <v>74</v>
      </c>
      <c r="D6610" s="62" t="s">
        <v>12010</v>
      </c>
      <c r="E6610" s="64">
        <v>38.74</v>
      </c>
      <c r="F6610" s="62" t="s">
        <v>12011</v>
      </c>
    </row>
    <row r="6611" spans="1:6" ht="67.5" x14ac:dyDescent="0.25">
      <c r="A6611" s="62">
        <v>97031</v>
      </c>
      <c r="B6611" s="63" t="s">
        <v>18629</v>
      </c>
      <c r="C6611" s="62" t="s">
        <v>74</v>
      </c>
      <c r="D6611" s="62" t="s">
        <v>12010</v>
      </c>
      <c r="E6611" s="64">
        <v>97.34</v>
      </c>
      <c r="F6611" s="62" t="s">
        <v>12011</v>
      </c>
    </row>
    <row r="6612" spans="1:6" ht="67.5" x14ac:dyDescent="0.25">
      <c r="A6612" s="62">
        <v>97032</v>
      </c>
      <c r="B6612" s="63" t="s">
        <v>18630</v>
      </c>
      <c r="C6612" s="62" t="s">
        <v>74</v>
      </c>
      <c r="D6612" s="62" t="s">
        <v>12010</v>
      </c>
      <c r="E6612" s="64">
        <v>59.57</v>
      </c>
      <c r="F6612" s="62" t="s">
        <v>12011</v>
      </c>
    </row>
    <row r="6613" spans="1:6" ht="67.5" x14ac:dyDescent="0.25">
      <c r="A6613" s="62">
        <v>97033</v>
      </c>
      <c r="B6613" s="63" t="s">
        <v>18631</v>
      </c>
      <c r="C6613" s="62" t="s">
        <v>74</v>
      </c>
      <c r="D6613" s="62" t="s">
        <v>12010</v>
      </c>
      <c r="E6613" s="64">
        <v>106.95</v>
      </c>
      <c r="F6613" s="62" t="s">
        <v>12011</v>
      </c>
    </row>
    <row r="6614" spans="1:6" ht="67.5" x14ac:dyDescent="0.25">
      <c r="A6614" s="62">
        <v>97034</v>
      </c>
      <c r="B6614" s="63" t="s">
        <v>18632</v>
      </c>
      <c r="C6614" s="62" t="s">
        <v>74</v>
      </c>
      <c r="D6614" s="62" t="s">
        <v>12010</v>
      </c>
      <c r="E6614" s="64">
        <v>63.26</v>
      </c>
      <c r="F6614" s="62" t="s">
        <v>12011</v>
      </c>
    </row>
    <row r="6615" spans="1:6" ht="27" x14ac:dyDescent="0.25">
      <c r="A6615" s="62">
        <v>97039</v>
      </c>
      <c r="B6615" s="63" t="s">
        <v>18633</v>
      </c>
      <c r="C6615" s="62" t="s">
        <v>238</v>
      </c>
      <c r="D6615" s="62" t="s">
        <v>12010</v>
      </c>
      <c r="E6615" s="64">
        <v>47.68</v>
      </c>
      <c r="F6615" s="62" t="s">
        <v>12011</v>
      </c>
    </row>
    <row r="6616" spans="1:6" ht="27" x14ac:dyDescent="0.25">
      <c r="A6616" s="62">
        <v>97040</v>
      </c>
      <c r="B6616" s="63" t="s">
        <v>18634</v>
      </c>
      <c r="C6616" s="62" t="s">
        <v>238</v>
      </c>
      <c r="D6616" s="62" t="s">
        <v>12010</v>
      </c>
      <c r="E6616" s="64">
        <v>16.420000000000002</v>
      </c>
      <c r="F6616" s="62" t="s">
        <v>12011</v>
      </c>
    </row>
    <row r="6617" spans="1:6" ht="27" x14ac:dyDescent="0.25">
      <c r="A6617" s="62">
        <v>97041</v>
      </c>
      <c r="B6617" s="63" t="s">
        <v>18635</v>
      </c>
      <c r="C6617" s="62" t="s">
        <v>238</v>
      </c>
      <c r="D6617" s="62" t="s">
        <v>12010</v>
      </c>
      <c r="E6617" s="64">
        <v>283.87</v>
      </c>
      <c r="F6617" s="62" t="s">
        <v>12011</v>
      </c>
    </row>
    <row r="6618" spans="1:6" ht="27" x14ac:dyDescent="0.25">
      <c r="A6618" s="62">
        <v>97046</v>
      </c>
      <c r="B6618" s="63" t="s">
        <v>18636</v>
      </c>
      <c r="C6618" s="62" t="s">
        <v>238</v>
      </c>
      <c r="D6618" s="62" t="s">
        <v>12010</v>
      </c>
      <c r="E6618" s="64">
        <v>0.38</v>
      </c>
      <c r="F6618" s="62" t="s">
        <v>12011</v>
      </c>
    </row>
    <row r="6619" spans="1:6" ht="27" x14ac:dyDescent="0.25">
      <c r="A6619" s="62">
        <v>97047</v>
      </c>
      <c r="B6619" s="63" t="s">
        <v>18637</v>
      </c>
      <c r="C6619" s="62" t="s">
        <v>238</v>
      </c>
      <c r="D6619" s="62" t="s">
        <v>12010</v>
      </c>
      <c r="E6619" s="64">
        <v>0.14000000000000001</v>
      </c>
      <c r="F6619" s="62" t="s">
        <v>12011</v>
      </c>
    </row>
    <row r="6620" spans="1:6" ht="27" x14ac:dyDescent="0.25">
      <c r="A6620" s="62">
        <v>97048</v>
      </c>
      <c r="B6620" s="63" t="s">
        <v>18638</v>
      </c>
      <c r="C6620" s="62" t="s">
        <v>238</v>
      </c>
      <c r="D6620" s="62" t="s">
        <v>12010</v>
      </c>
      <c r="E6620" s="64">
        <v>0.1</v>
      </c>
      <c r="F6620" s="62" t="s">
        <v>12011</v>
      </c>
    </row>
    <row r="6621" spans="1:6" x14ac:dyDescent="0.25">
      <c r="A6621" s="62">
        <v>97054</v>
      </c>
      <c r="B6621" s="63" t="s">
        <v>18639</v>
      </c>
      <c r="C6621" s="62" t="s">
        <v>517</v>
      </c>
      <c r="D6621" s="62" t="s">
        <v>12010</v>
      </c>
      <c r="E6621" s="64">
        <v>29.44</v>
      </c>
      <c r="F6621" s="62" t="s">
        <v>12011</v>
      </c>
    </row>
    <row r="6622" spans="1:6" x14ac:dyDescent="0.25">
      <c r="A6622" s="62">
        <v>97062</v>
      </c>
      <c r="B6622" s="63" t="s">
        <v>18640</v>
      </c>
      <c r="C6622" s="62" t="s">
        <v>238</v>
      </c>
      <c r="D6622" s="62" t="s">
        <v>12010</v>
      </c>
      <c r="E6622" s="64">
        <v>6.46</v>
      </c>
      <c r="F6622" s="62" t="s">
        <v>12011</v>
      </c>
    </row>
    <row r="6623" spans="1:6" ht="40.5" x14ac:dyDescent="0.25">
      <c r="A6623" s="62">
        <v>97063</v>
      </c>
      <c r="B6623" s="63" t="s">
        <v>18641</v>
      </c>
      <c r="C6623" s="62" t="s">
        <v>238</v>
      </c>
      <c r="D6623" s="62" t="s">
        <v>12010</v>
      </c>
      <c r="E6623" s="64">
        <v>10.69</v>
      </c>
      <c r="F6623" s="62" t="s">
        <v>12011</v>
      </c>
    </row>
    <row r="6624" spans="1:6" ht="27" x14ac:dyDescent="0.25">
      <c r="A6624" s="62">
        <v>97064</v>
      </c>
      <c r="B6624" s="63" t="s">
        <v>18642</v>
      </c>
      <c r="C6624" s="62" t="s">
        <v>74</v>
      </c>
      <c r="D6624" s="62" t="s">
        <v>12010</v>
      </c>
      <c r="E6624" s="64">
        <v>19.82</v>
      </c>
      <c r="F6624" s="62" t="s">
        <v>12011</v>
      </c>
    </row>
    <row r="6625" spans="1:6" ht="27" x14ac:dyDescent="0.25">
      <c r="A6625" s="62">
        <v>97065</v>
      </c>
      <c r="B6625" s="63" t="s">
        <v>18643</v>
      </c>
      <c r="C6625" s="62" t="s">
        <v>127</v>
      </c>
      <c r="D6625" s="62" t="s">
        <v>12010</v>
      </c>
      <c r="E6625" s="64">
        <v>6.97</v>
      </c>
      <c r="F6625" s="62" t="s">
        <v>12011</v>
      </c>
    </row>
    <row r="6626" spans="1:6" ht="27" x14ac:dyDescent="0.25">
      <c r="A6626" s="62">
        <v>97066</v>
      </c>
      <c r="B6626" s="63" t="s">
        <v>18644</v>
      </c>
      <c r="C6626" s="62" t="s">
        <v>238</v>
      </c>
      <c r="D6626" s="62" t="s">
        <v>12010</v>
      </c>
      <c r="E6626" s="64">
        <v>106.19</v>
      </c>
      <c r="F6626" s="62" t="s">
        <v>12011</v>
      </c>
    </row>
    <row r="6627" spans="1:6" ht="40.5" x14ac:dyDescent="0.25">
      <c r="A6627" s="62">
        <v>97067</v>
      </c>
      <c r="B6627" s="63" t="s">
        <v>18645</v>
      </c>
      <c r="C6627" s="62" t="s">
        <v>74</v>
      </c>
      <c r="D6627" s="62" t="s">
        <v>12010</v>
      </c>
      <c r="E6627" s="64">
        <v>755.07</v>
      </c>
      <c r="F6627" s="62" t="s">
        <v>12011</v>
      </c>
    </row>
    <row r="6628" spans="1:6" ht="27" x14ac:dyDescent="0.25">
      <c r="A6628" s="62">
        <v>97621</v>
      </c>
      <c r="B6628" s="63" t="s">
        <v>18646</v>
      </c>
      <c r="C6628" s="62" t="s">
        <v>127</v>
      </c>
      <c r="D6628" s="62" t="s">
        <v>12379</v>
      </c>
      <c r="E6628" s="64">
        <v>124.02</v>
      </c>
      <c r="F6628" s="62" t="s">
        <v>12011</v>
      </c>
    </row>
    <row r="6629" spans="1:6" ht="27" x14ac:dyDescent="0.25">
      <c r="A6629" s="62">
        <v>97622</v>
      </c>
      <c r="B6629" s="63" t="s">
        <v>18647</v>
      </c>
      <c r="C6629" s="62" t="s">
        <v>127</v>
      </c>
      <c r="D6629" s="62" t="s">
        <v>12379</v>
      </c>
      <c r="E6629" s="64">
        <v>60.45</v>
      </c>
      <c r="F6629" s="62" t="s">
        <v>12011</v>
      </c>
    </row>
    <row r="6630" spans="1:6" ht="27" x14ac:dyDescent="0.25">
      <c r="A6630" s="62">
        <v>97623</v>
      </c>
      <c r="B6630" s="63" t="s">
        <v>18648</v>
      </c>
      <c r="C6630" s="62" t="s">
        <v>127</v>
      </c>
      <c r="D6630" s="62" t="s">
        <v>12379</v>
      </c>
      <c r="E6630" s="64">
        <v>185.15</v>
      </c>
      <c r="F6630" s="62" t="s">
        <v>12011</v>
      </c>
    </row>
    <row r="6631" spans="1:6" ht="27" x14ac:dyDescent="0.25">
      <c r="A6631" s="62">
        <v>97624</v>
      </c>
      <c r="B6631" s="63" t="s">
        <v>18649</v>
      </c>
      <c r="C6631" s="62" t="s">
        <v>127</v>
      </c>
      <c r="D6631" s="62" t="s">
        <v>12379</v>
      </c>
      <c r="E6631" s="64">
        <v>113.64</v>
      </c>
      <c r="F6631" s="62" t="s">
        <v>12011</v>
      </c>
    </row>
    <row r="6632" spans="1:6" ht="27" x14ac:dyDescent="0.25">
      <c r="A6632" s="62">
        <v>97625</v>
      </c>
      <c r="B6632" s="63" t="s">
        <v>18650</v>
      </c>
      <c r="C6632" s="62" t="s">
        <v>127</v>
      </c>
      <c r="D6632" s="62" t="s">
        <v>12010</v>
      </c>
      <c r="E6632" s="64">
        <v>51.26</v>
      </c>
      <c r="F6632" s="62" t="s">
        <v>12011</v>
      </c>
    </row>
    <row r="6633" spans="1:6" ht="27" x14ac:dyDescent="0.25">
      <c r="A6633" s="62">
        <v>97626</v>
      </c>
      <c r="B6633" s="63" t="s">
        <v>18651</v>
      </c>
      <c r="C6633" s="62" t="s">
        <v>127</v>
      </c>
      <c r="D6633" s="62" t="s">
        <v>12010</v>
      </c>
      <c r="E6633" s="64">
        <v>642.73</v>
      </c>
      <c r="F6633" s="62" t="s">
        <v>12011</v>
      </c>
    </row>
    <row r="6634" spans="1:6" ht="27" x14ac:dyDescent="0.25">
      <c r="A6634" s="62">
        <v>97627</v>
      </c>
      <c r="B6634" s="63" t="s">
        <v>18652</v>
      </c>
      <c r="C6634" s="62" t="s">
        <v>127</v>
      </c>
      <c r="D6634" s="62" t="s">
        <v>12010</v>
      </c>
      <c r="E6634" s="64">
        <v>300.14</v>
      </c>
      <c r="F6634" s="62" t="s">
        <v>12011</v>
      </c>
    </row>
    <row r="6635" spans="1:6" ht="27" x14ac:dyDescent="0.25">
      <c r="A6635" s="62">
        <v>97628</v>
      </c>
      <c r="B6635" s="63" t="s">
        <v>18653</v>
      </c>
      <c r="C6635" s="62" t="s">
        <v>127</v>
      </c>
      <c r="D6635" s="62" t="s">
        <v>12379</v>
      </c>
      <c r="E6635" s="64">
        <v>298.70999999999998</v>
      </c>
      <c r="F6635" s="62" t="s">
        <v>12011</v>
      </c>
    </row>
    <row r="6636" spans="1:6" ht="27" x14ac:dyDescent="0.25">
      <c r="A6636" s="62">
        <v>97629</v>
      </c>
      <c r="B6636" s="63" t="s">
        <v>18654</v>
      </c>
      <c r="C6636" s="62" t="s">
        <v>127</v>
      </c>
      <c r="D6636" s="62" t="s">
        <v>12010</v>
      </c>
      <c r="E6636" s="64">
        <v>134.52000000000001</v>
      </c>
      <c r="F6636" s="62" t="s">
        <v>12011</v>
      </c>
    </row>
    <row r="6637" spans="1:6" ht="27" x14ac:dyDescent="0.25">
      <c r="A6637" s="62">
        <v>97631</v>
      </c>
      <c r="B6637" s="63" t="s">
        <v>18655</v>
      </c>
      <c r="C6637" s="62" t="s">
        <v>238</v>
      </c>
      <c r="D6637" s="62" t="s">
        <v>12379</v>
      </c>
      <c r="E6637" s="64">
        <v>3.46</v>
      </c>
      <c r="F6637" s="62" t="s">
        <v>12011</v>
      </c>
    </row>
    <row r="6638" spans="1:6" ht="27" x14ac:dyDescent="0.25">
      <c r="A6638" s="62">
        <v>97632</v>
      </c>
      <c r="B6638" s="63" t="s">
        <v>18656</v>
      </c>
      <c r="C6638" s="62" t="s">
        <v>74</v>
      </c>
      <c r="D6638" s="62" t="s">
        <v>12010</v>
      </c>
      <c r="E6638" s="64">
        <v>2.71</v>
      </c>
      <c r="F6638" s="62" t="s">
        <v>12011</v>
      </c>
    </row>
    <row r="6639" spans="1:6" ht="27" x14ac:dyDescent="0.25">
      <c r="A6639" s="62">
        <v>97633</v>
      </c>
      <c r="B6639" s="63" t="s">
        <v>18657</v>
      </c>
      <c r="C6639" s="62" t="s">
        <v>238</v>
      </c>
      <c r="D6639" s="62" t="s">
        <v>12010</v>
      </c>
      <c r="E6639" s="64">
        <v>23.66</v>
      </c>
      <c r="F6639" s="62" t="s">
        <v>12011</v>
      </c>
    </row>
    <row r="6640" spans="1:6" ht="27" x14ac:dyDescent="0.25">
      <c r="A6640" s="62">
        <v>97634</v>
      </c>
      <c r="B6640" s="63" t="s">
        <v>18658</v>
      </c>
      <c r="C6640" s="62" t="s">
        <v>238</v>
      </c>
      <c r="D6640" s="62" t="s">
        <v>12010</v>
      </c>
      <c r="E6640" s="64">
        <v>12.84</v>
      </c>
      <c r="F6640" s="62" t="s">
        <v>12011</v>
      </c>
    </row>
    <row r="6641" spans="1:6" ht="27" x14ac:dyDescent="0.25">
      <c r="A6641" s="62">
        <v>97635</v>
      </c>
      <c r="B6641" s="63" t="s">
        <v>18659</v>
      </c>
      <c r="C6641" s="62" t="s">
        <v>238</v>
      </c>
      <c r="D6641" s="62" t="s">
        <v>12010</v>
      </c>
      <c r="E6641" s="64">
        <v>15.96</v>
      </c>
      <c r="F6641" s="62" t="s">
        <v>12011</v>
      </c>
    </row>
    <row r="6642" spans="1:6" ht="27" x14ac:dyDescent="0.25">
      <c r="A6642" s="62">
        <v>97636</v>
      </c>
      <c r="B6642" s="63" t="s">
        <v>18660</v>
      </c>
      <c r="C6642" s="62" t="s">
        <v>238</v>
      </c>
      <c r="D6642" s="62" t="s">
        <v>12010</v>
      </c>
      <c r="E6642" s="64">
        <v>19.12</v>
      </c>
      <c r="F6642" s="62" t="s">
        <v>12011</v>
      </c>
    </row>
    <row r="6643" spans="1:6" ht="27" x14ac:dyDescent="0.25">
      <c r="A6643" s="62">
        <v>97637</v>
      </c>
      <c r="B6643" s="63" t="s">
        <v>18661</v>
      </c>
      <c r="C6643" s="62" t="s">
        <v>238</v>
      </c>
      <c r="D6643" s="62" t="s">
        <v>12010</v>
      </c>
      <c r="E6643" s="64">
        <v>2.82</v>
      </c>
      <c r="F6643" s="62" t="s">
        <v>12011</v>
      </c>
    </row>
    <row r="6644" spans="1:6" ht="27" x14ac:dyDescent="0.25">
      <c r="A6644" s="62">
        <v>97638</v>
      </c>
      <c r="B6644" s="63" t="s">
        <v>18662</v>
      </c>
      <c r="C6644" s="62" t="s">
        <v>238</v>
      </c>
      <c r="D6644" s="62" t="s">
        <v>12010</v>
      </c>
      <c r="E6644" s="64">
        <v>8.2200000000000006</v>
      </c>
      <c r="F6644" s="62" t="s">
        <v>12011</v>
      </c>
    </row>
    <row r="6645" spans="1:6" ht="27" x14ac:dyDescent="0.25">
      <c r="A6645" s="62">
        <v>97639</v>
      </c>
      <c r="B6645" s="63" t="s">
        <v>18663</v>
      </c>
      <c r="C6645" s="62" t="s">
        <v>238</v>
      </c>
      <c r="D6645" s="62" t="s">
        <v>12379</v>
      </c>
      <c r="E6645" s="64">
        <v>20.71</v>
      </c>
      <c r="F6645" s="62" t="s">
        <v>12011</v>
      </c>
    </row>
    <row r="6646" spans="1:6" ht="27" x14ac:dyDescent="0.25">
      <c r="A6646" s="62">
        <v>97640</v>
      </c>
      <c r="B6646" s="63" t="s">
        <v>18664</v>
      </c>
      <c r="C6646" s="62" t="s">
        <v>238</v>
      </c>
      <c r="D6646" s="62" t="s">
        <v>12010</v>
      </c>
      <c r="E6646" s="64">
        <v>1.78</v>
      </c>
      <c r="F6646" s="62" t="s">
        <v>12011</v>
      </c>
    </row>
    <row r="6647" spans="1:6" ht="27" x14ac:dyDescent="0.25">
      <c r="A6647" s="62">
        <v>97641</v>
      </c>
      <c r="B6647" s="63" t="s">
        <v>18665</v>
      </c>
      <c r="C6647" s="62" t="s">
        <v>238</v>
      </c>
      <c r="D6647" s="62" t="s">
        <v>12010</v>
      </c>
      <c r="E6647" s="64">
        <v>5.17</v>
      </c>
      <c r="F6647" s="62" t="s">
        <v>12011</v>
      </c>
    </row>
    <row r="6648" spans="1:6" ht="27" x14ac:dyDescent="0.25">
      <c r="A6648" s="62">
        <v>97642</v>
      </c>
      <c r="B6648" s="63" t="s">
        <v>18666</v>
      </c>
      <c r="C6648" s="62" t="s">
        <v>238</v>
      </c>
      <c r="D6648" s="62" t="s">
        <v>12010</v>
      </c>
      <c r="E6648" s="64">
        <v>3.19</v>
      </c>
      <c r="F6648" s="62" t="s">
        <v>12011</v>
      </c>
    </row>
    <row r="6649" spans="1:6" ht="27" x14ac:dyDescent="0.25">
      <c r="A6649" s="62">
        <v>97643</v>
      </c>
      <c r="B6649" s="63" t="s">
        <v>18667</v>
      </c>
      <c r="C6649" s="62" t="s">
        <v>238</v>
      </c>
      <c r="D6649" s="62" t="s">
        <v>12379</v>
      </c>
      <c r="E6649" s="64">
        <v>25.41</v>
      </c>
      <c r="F6649" s="62" t="s">
        <v>12011</v>
      </c>
    </row>
    <row r="6650" spans="1:6" ht="27" x14ac:dyDescent="0.25">
      <c r="A6650" s="62">
        <v>97644</v>
      </c>
      <c r="B6650" s="63" t="s">
        <v>18668</v>
      </c>
      <c r="C6650" s="62" t="s">
        <v>238</v>
      </c>
      <c r="D6650" s="62" t="s">
        <v>12379</v>
      </c>
      <c r="E6650" s="64">
        <v>9.57</v>
      </c>
      <c r="F6650" s="62" t="s">
        <v>12011</v>
      </c>
    </row>
    <row r="6651" spans="1:6" ht="27" x14ac:dyDescent="0.25">
      <c r="A6651" s="62">
        <v>97645</v>
      </c>
      <c r="B6651" s="63" t="s">
        <v>18669</v>
      </c>
      <c r="C6651" s="62" t="s">
        <v>238</v>
      </c>
      <c r="D6651" s="62" t="s">
        <v>12010</v>
      </c>
      <c r="E6651" s="64">
        <v>33.29</v>
      </c>
      <c r="F6651" s="62" t="s">
        <v>12011</v>
      </c>
    </row>
    <row r="6652" spans="1:6" ht="27" x14ac:dyDescent="0.25">
      <c r="A6652" s="62">
        <v>97647</v>
      </c>
      <c r="B6652" s="63" t="s">
        <v>18670</v>
      </c>
      <c r="C6652" s="62" t="s">
        <v>238</v>
      </c>
      <c r="D6652" s="62" t="s">
        <v>12010</v>
      </c>
      <c r="E6652" s="64">
        <v>3.58</v>
      </c>
      <c r="F6652" s="62" t="s">
        <v>12011</v>
      </c>
    </row>
    <row r="6653" spans="1:6" ht="27" x14ac:dyDescent="0.25">
      <c r="A6653" s="62">
        <v>97648</v>
      </c>
      <c r="B6653" s="63" t="s">
        <v>18671</v>
      </c>
      <c r="C6653" s="62" t="s">
        <v>238</v>
      </c>
      <c r="D6653" s="62" t="s">
        <v>12010</v>
      </c>
      <c r="E6653" s="64">
        <v>2.0499999999999998</v>
      </c>
      <c r="F6653" s="62" t="s">
        <v>12011</v>
      </c>
    </row>
    <row r="6654" spans="1:6" ht="40.5" x14ac:dyDescent="0.25">
      <c r="A6654" s="62">
        <v>97649</v>
      </c>
      <c r="B6654" s="63" t="s">
        <v>18672</v>
      </c>
      <c r="C6654" s="62" t="s">
        <v>238</v>
      </c>
      <c r="D6654" s="62" t="s">
        <v>12010</v>
      </c>
      <c r="E6654" s="64">
        <v>4.4000000000000004</v>
      </c>
      <c r="F6654" s="62" t="s">
        <v>12011</v>
      </c>
    </row>
    <row r="6655" spans="1:6" ht="27" x14ac:dyDescent="0.25">
      <c r="A6655" s="62">
        <v>97650</v>
      </c>
      <c r="B6655" s="63" t="s">
        <v>18673</v>
      </c>
      <c r="C6655" s="62" t="s">
        <v>238</v>
      </c>
      <c r="D6655" s="62" t="s">
        <v>12010</v>
      </c>
      <c r="E6655" s="64">
        <v>7.7</v>
      </c>
      <c r="F6655" s="62" t="s">
        <v>12011</v>
      </c>
    </row>
    <row r="6656" spans="1:6" ht="27" x14ac:dyDescent="0.25">
      <c r="A6656" s="62">
        <v>97651</v>
      </c>
      <c r="B6656" s="63" t="s">
        <v>18674</v>
      </c>
      <c r="C6656" s="62" t="s">
        <v>517</v>
      </c>
      <c r="D6656" s="62" t="s">
        <v>12010</v>
      </c>
      <c r="E6656" s="64">
        <v>85.23</v>
      </c>
      <c r="F6656" s="62" t="s">
        <v>12011</v>
      </c>
    </row>
    <row r="6657" spans="1:6" ht="27" x14ac:dyDescent="0.25">
      <c r="A6657" s="62">
        <v>97652</v>
      </c>
      <c r="B6657" s="63" t="s">
        <v>18675</v>
      </c>
      <c r="C6657" s="62" t="s">
        <v>517</v>
      </c>
      <c r="D6657" s="62" t="s">
        <v>12010</v>
      </c>
      <c r="E6657" s="64">
        <v>193.23</v>
      </c>
      <c r="F6657" s="62" t="s">
        <v>12011</v>
      </c>
    </row>
    <row r="6658" spans="1:6" ht="27" x14ac:dyDescent="0.25">
      <c r="A6658" s="62">
        <v>97653</v>
      </c>
      <c r="B6658" s="63" t="s">
        <v>18676</v>
      </c>
      <c r="C6658" s="62" t="s">
        <v>517</v>
      </c>
      <c r="D6658" s="62" t="s">
        <v>12010</v>
      </c>
      <c r="E6658" s="64">
        <v>116.64</v>
      </c>
      <c r="F6658" s="62" t="s">
        <v>12011</v>
      </c>
    </row>
    <row r="6659" spans="1:6" ht="27" x14ac:dyDescent="0.25">
      <c r="A6659" s="62">
        <v>97654</v>
      </c>
      <c r="B6659" s="63" t="s">
        <v>18677</v>
      </c>
      <c r="C6659" s="62" t="s">
        <v>517</v>
      </c>
      <c r="D6659" s="62" t="s">
        <v>12010</v>
      </c>
      <c r="E6659" s="64">
        <v>146.21</v>
      </c>
      <c r="F6659" s="62" t="s">
        <v>12011</v>
      </c>
    </row>
    <row r="6660" spans="1:6" ht="27" x14ac:dyDescent="0.25">
      <c r="A6660" s="62">
        <v>97655</v>
      </c>
      <c r="B6660" s="63" t="s">
        <v>18678</v>
      </c>
      <c r="C6660" s="62" t="s">
        <v>238</v>
      </c>
      <c r="D6660" s="62" t="s">
        <v>12010</v>
      </c>
      <c r="E6660" s="64">
        <v>21.22</v>
      </c>
      <c r="F6660" s="62" t="s">
        <v>12011</v>
      </c>
    </row>
    <row r="6661" spans="1:6" ht="27" x14ac:dyDescent="0.25">
      <c r="A6661" s="62">
        <v>97656</v>
      </c>
      <c r="B6661" s="63" t="s">
        <v>18679</v>
      </c>
      <c r="C6661" s="62" t="s">
        <v>517</v>
      </c>
      <c r="D6661" s="62" t="s">
        <v>12010</v>
      </c>
      <c r="E6661" s="64">
        <v>214.88</v>
      </c>
      <c r="F6661" s="62" t="s">
        <v>12011</v>
      </c>
    </row>
    <row r="6662" spans="1:6" ht="27" x14ac:dyDescent="0.25">
      <c r="A6662" s="62">
        <v>97657</v>
      </c>
      <c r="B6662" s="63" t="s">
        <v>18680</v>
      </c>
      <c r="C6662" s="62" t="s">
        <v>517</v>
      </c>
      <c r="D6662" s="62" t="s">
        <v>12010</v>
      </c>
      <c r="E6662" s="64">
        <v>425.9</v>
      </c>
      <c r="F6662" s="62" t="s">
        <v>12011</v>
      </c>
    </row>
    <row r="6663" spans="1:6" ht="27" x14ac:dyDescent="0.25">
      <c r="A6663" s="62">
        <v>97658</v>
      </c>
      <c r="B6663" s="63" t="s">
        <v>18681</v>
      </c>
      <c r="C6663" s="62" t="s">
        <v>517</v>
      </c>
      <c r="D6663" s="62" t="s">
        <v>12010</v>
      </c>
      <c r="E6663" s="64">
        <v>168.72</v>
      </c>
      <c r="F6663" s="62" t="s">
        <v>12011</v>
      </c>
    </row>
    <row r="6664" spans="1:6" ht="27" x14ac:dyDescent="0.25">
      <c r="A6664" s="62">
        <v>97659</v>
      </c>
      <c r="B6664" s="63" t="s">
        <v>18682</v>
      </c>
      <c r="C6664" s="62" t="s">
        <v>517</v>
      </c>
      <c r="D6664" s="62" t="s">
        <v>12010</v>
      </c>
      <c r="E6664" s="64">
        <v>229.91</v>
      </c>
      <c r="F6664" s="62" t="s">
        <v>12011</v>
      </c>
    </row>
    <row r="6665" spans="1:6" ht="27" x14ac:dyDescent="0.25">
      <c r="A6665" s="62">
        <v>97660</v>
      </c>
      <c r="B6665" s="63" t="s">
        <v>18683</v>
      </c>
      <c r="C6665" s="62" t="s">
        <v>517</v>
      </c>
      <c r="D6665" s="62" t="s">
        <v>12379</v>
      </c>
      <c r="E6665" s="64">
        <v>0.69</v>
      </c>
      <c r="F6665" s="62" t="s">
        <v>12011</v>
      </c>
    </row>
    <row r="6666" spans="1:6" ht="27" x14ac:dyDescent="0.25">
      <c r="A6666" s="62">
        <v>97661</v>
      </c>
      <c r="B6666" s="63" t="s">
        <v>18684</v>
      </c>
      <c r="C6666" s="62" t="s">
        <v>74</v>
      </c>
      <c r="D6666" s="62" t="s">
        <v>12379</v>
      </c>
      <c r="E6666" s="64">
        <v>0.7</v>
      </c>
      <c r="F6666" s="62" t="s">
        <v>12011</v>
      </c>
    </row>
    <row r="6667" spans="1:6" ht="27" x14ac:dyDescent="0.25">
      <c r="A6667" s="62">
        <v>97662</v>
      </c>
      <c r="B6667" s="63" t="s">
        <v>18685</v>
      </c>
      <c r="C6667" s="62" t="s">
        <v>74</v>
      </c>
      <c r="D6667" s="62" t="s">
        <v>12379</v>
      </c>
      <c r="E6667" s="64">
        <v>0.52</v>
      </c>
      <c r="F6667" s="62" t="s">
        <v>12011</v>
      </c>
    </row>
    <row r="6668" spans="1:6" ht="27" x14ac:dyDescent="0.25">
      <c r="A6668" s="62">
        <v>97663</v>
      </c>
      <c r="B6668" s="63" t="s">
        <v>18686</v>
      </c>
      <c r="C6668" s="62" t="s">
        <v>517</v>
      </c>
      <c r="D6668" s="62" t="s">
        <v>12379</v>
      </c>
      <c r="E6668" s="64">
        <v>13.02</v>
      </c>
      <c r="F6668" s="62" t="s">
        <v>12011</v>
      </c>
    </row>
    <row r="6669" spans="1:6" ht="27" x14ac:dyDescent="0.25">
      <c r="A6669" s="62">
        <v>97664</v>
      </c>
      <c r="B6669" s="63" t="s">
        <v>18687</v>
      </c>
      <c r="C6669" s="62" t="s">
        <v>517</v>
      </c>
      <c r="D6669" s="62" t="s">
        <v>12379</v>
      </c>
      <c r="E6669" s="64">
        <v>1.61</v>
      </c>
      <c r="F6669" s="62" t="s">
        <v>12011</v>
      </c>
    </row>
    <row r="6670" spans="1:6" ht="27" x14ac:dyDescent="0.25">
      <c r="A6670" s="62">
        <v>97665</v>
      </c>
      <c r="B6670" s="63" t="s">
        <v>18688</v>
      </c>
      <c r="C6670" s="62" t="s">
        <v>517</v>
      </c>
      <c r="D6670" s="62" t="s">
        <v>12379</v>
      </c>
      <c r="E6670" s="64">
        <v>1.35</v>
      </c>
      <c r="F6670" s="62" t="s">
        <v>12011</v>
      </c>
    </row>
    <row r="6671" spans="1:6" ht="27" x14ac:dyDescent="0.25">
      <c r="A6671" s="62">
        <v>97666</v>
      </c>
      <c r="B6671" s="63" t="s">
        <v>18689</v>
      </c>
      <c r="C6671" s="62" t="s">
        <v>517</v>
      </c>
      <c r="D6671" s="62" t="s">
        <v>12379</v>
      </c>
      <c r="E6671" s="64">
        <v>9.49</v>
      </c>
      <c r="F6671" s="62" t="s">
        <v>12011</v>
      </c>
    </row>
    <row r="6672" spans="1:6" ht="27" x14ac:dyDescent="0.25">
      <c r="A6672" s="62">
        <v>95967</v>
      </c>
      <c r="B6672" s="63" t="s">
        <v>18690</v>
      </c>
      <c r="C6672" s="62" t="s">
        <v>2260</v>
      </c>
      <c r="D6672" s="62" t="s">
        <v>12010</v>
      </c>
      <c r="E6672" s="64">
        <v>146.69999999999999</v>
      </c>
      <c r="F6672" s="62" t="s">
        <v>12011</v>
      </c>
    </row>
    <row r="6673" spans="1:6" x14ac:dyDescent="0.25">
      <c r="A6673" s="62">
        <v>99058</v>
      </c>
      <c r="B6673" s="63" t="s">
        <v>18691</v>
      </c>
      <c r="C6673" s="62" t="s">
        <v>517</v>
      </c>
      <c r="D6673" s="62" t="s">
        <v>12010</v>
      </c>
      <c r="E6673" s="64">
        <v>17.66</v>
      </c>
      <c r="F6673" s="62" t="s">
        <v>12011</v>
      </c>
    </row>
    <row r="6674" spans="1:6" ht="40.5" x14ac:dyDescent="0.25">
      <c r="A6674" s="62">
        <v>99059</v>
      </c>
      <c r="B6674" s="63" t="s">
        <v>18692</v>
      </c>
      <c r="C6674" s="62" t="s">
        <v>74</v>
      </c>
      <c r="D6674" s="62" t="s">
        <v>12010</v>
      </c>
      <c r="E6674" s="64">
        <v>58.21</v>
      </c>
      <c r="F6674" s="62" t="s">
        <v>12011</v>
      </c>
    </row>
    <row r="6675" spans="1:6" ht="27" x14ac:dyDescent="0.25">
      <c r="A6675" s="62">
        <v>99060</v>
      </c>
      <c r="B6675" s="63" t="s">
        <v>18693</v>
      </c>
      <c r="C6675" s="62" t="s">
        <v>517</v>
      </c>
      <c r="D6675" s="62" t="s">
        <v>12010</v>
      </c>
      <c r="E6675" s="64">
        <v>158.38</v>
      </c>
      <c r="F6675" s="62" t="s">
        <v>12011</v>
      </c>
    </row>
    <row r="6676" spans="1:6" ht="27" x14ac:dyDescent="0.25">
      <c r="A6676" s="62">
        <v>99061</v>
      </c>
      <c r="B6676" s="63" t="s">
        <v>18694</v>
      </c>
      <c r="C6676" s="62" t="s">
        <v>517</v>
      </c>
      <c r="D6676" s="62" t="s">
        <v>12010</v>
      </c>
      <c r="E6676" s="64">
        <v>105.27</v>
      </c>
      <c r="F6676" s="62" t="s">
        <v>12011</v>
      </c>
    </row>
    <row r="6677" spans="1:6" x14ac:dyDescent="0.25">
      <c r="A6677" s="62">
        <v>99062</v>
      </c>
      <c r="B6677" s="63" t="s">
        <v>18695</v>
      </c>
      <c r="C6677" s="62" t="s">
        <v>517</v>
      </c>
      <c r="D6677" s="62" t="s">
        <v>12010</v>
      </c>
      <c r="E6677" s="64">
        <v>2.5099999999999998</v>
      </c>
      <c r="F6677" s="62" t="s">
        <v>12011</v>
      </c>
    </row>
    <row r="6678" spans="1:6" x14ac:dyDescent="0.25">
      <c r="A6678" s="62">
        <v>99063</v>
      </c>
      <c r="B6678" s="63" t="s">
        <v>18696</v>
      </c>
      <c r="C6678" s="62" t="s">
        <v>74</v>
      </c>
      <c r="D6678" s="62" t="s">
        <v>12010</v>
      </c>
      <c r="E6678" s="64">
        <v>5.26</v>
      </c>
      <c r="F6678" s="62" t="s">
        <v>12011</v>
      </c>
    </row>
    <row r="6679" spans="1:6" x14ac:dyDescent="0.25">
      <c r="A6679" s="62">
        <v>99064</v>
      </c>
      <c r="B6679" s="63" t="s">
        <v>18697</v>
      </c>
      <c r="C6679" s="62" t="s">
        <v>74</v>
      </c>
      <c r="D6679" s="62" t="s">
        <v>12010</v>
      </c>
      <c r="E6679" s="64">
        <v>0.88</v>
      </c>
      <c r="F6679" s="62" t="s">
        <v>12011</v>
      </c>
    </row>
    <row r="6680" spans="1:6" ht="27" x14ac:dyDescent="0.25">
      <c r="A6680" s="62">
        <v>93588</v>
      </c>
      <c r="B6680" s="63" t="s">
        <v>18698</v>
      </c>
      <c r="C6680" s="62" t="s">
        <v>18508</v>
      </c>
      <c r="D6680" s="62" t="s">
        <v>12010</v>
      </c>
      <c r="E6680" s="64">
        <v>2.94</v>
      </c>
      <c r="F6680" s="62" t="s">
        <v>12011</v>
      </c>
    </row>
    <row r="6681" spans="1:6" ht="27" x14ac:dyDescent="0.25">
      <c r="A6681" s="62">
        <v>93589</v>
      </c>
      <c r="B6681" s="63" t="s">
        <v>18699</v>
      </c>
      <c r="C6681" s="62" t="s">
        <v>18508</v>
      </c>
      <c r="D6681" s="62" t="s">
        <v>12010</v>
      </c>
      <c r="E6681" s="64">
        <v>2.52</v>
      </c>
      <c r="F6681" s="62" t="s">
        <v>12011</v>
      </c>
    </row>
    <row r="6682" spans="1:6" ht="40.5" x14ac:dyDescent="0.25">
      <c r="A6682" s="62">
        <v>93590</v>
      </c>
      <c r="B6682" s="63" t="s">
        <v>18700</v>
      </c>
      <c r="C6682" s="62" t="s">
        <v>18508</v>
      </c>
      <c r="D6682" s="62" t="s">
        <v>12010</v>
      </c>
      <c r="E6682" s="64">
        <v>0.92</v>
      </c>
      <c r="F6682" s="62" t="s">
        <v>12011</v>
      </c>
    </row>
    <row r="6683" spans="1:6" ht="27" x14ac:dyDescent="0.25">
      <c r="A6683" s="62">
        <v>93591</v>
      </c>
      <c r="B6683" s="63" t="s">
        <v>18701</v>
      </c>
      <c r="C6683" s="62" t="s">
        <v>18508</v>
      </c>
      <c r="D6683" s="62" t="s">
        <v>12010</v>
      </c>
      <c r="E6683" s="64">
        <v>2.58</v>
      </c>
      <c r="F6683" s="62" t="s">
        <v>12011</v>
      </c>
    </row>
    <row r="6684" spans="1:6" ht="27" x14ac:dyDescent="0.25">
      <c r="A6684" s="62">
        <v>93592</v>
      </c>
      <c r="B6684" s="63" t="s">
        <v>18702</v>
      </c>
      <c r="C6684" s="62" t="s">
        <v>18508</v>
      </c>
      <c r="D6684" s="62" t="s">
        <v>12010</v>
      </c>
      <c r="E6684" s="64">
        <v>2.23</v>
      </c>
      <c r="F6684" s="62" t="s">
        <v>12011</v>
      </c>
    </row>
    <row r="6685" spans="1:6" ht="40.5" x14ac:dyDescent="0.25">
      <c r="A6685" s="62">
        <v>93593</v>
      </c>
      <c r="B6685" s="63" t="s">
        <v>18703</v>
      </c>
      <c r="C6685" s="62" t="s">
        <v>18508</v>
      </c>
      <c r="D6685" s="62" t="s">
        <v>12010</v>
      </c>
      <c r="E6685" s="64">
        <v>0.81</v>
      </c>
      <c r="F6685" s="62" t="s">
        <v>12011</v>
      </c>
    </row>
    <row r="6686" spans="1:6" ht="27" x14ac:dyDescent="0.25">
      <c r="A6686" s="62">
        <v>93594</v>
      </c>
      <c r="B6686" s="63" t="s">
        <v>18704</v>
      </c>
      <c r="C6686" s="62" t="s">
        <v>17537</v>
      </c>
      <c r="D6686" s="62" t="s">
        <v>12010</v>
      </c>
      <c r="E6686" s="64">
        <v>1.95</v>
      </c>
      <c r="F6686" s="62" t="s">
        <v>12011</v>
      </c>
    </row>
    <row r="6687" spans="1:6" ht="27" x14ac:dyDescent="0.25">
      <c r="A6687" s="62">
        <v>93595</v>
      </c>
      <c r="B6687" s="63" t="s">
        <v>18705</v>
      </c>
      <c r="C6687" s="62" t="s">
        <v>17537</v>
      </c>
      <c r="D6687" s="62" t="s">
        <v>12010</v>
      </c>
      <c r="E6687" s="64">
        <v>1.7</v>
      </c>
      <c r="F6687" s="62" t="s">
        <v>12011</v>
      </c>
    </row>
    <row r="6688" spans="1:6" ht="40.5" x14ac:dyDescent="0.25">
      <c r="A6688" s="62">
        <v>93596</v>
      </c>
      <c r="B6688" s="63" t="s">
        <v>18706</v>
      </c>
      <c r="C6688" s="62" t="s">
        <v>17537</v>
      </c>
      <c r="D6688" s="62" t="s">
        <v>12010</v>
      </c>
      <c r="E6688" s="64">
        <v>0.61</v>
      </c>
      <c r="F6688" s="62" t="s">
        <v>12011</v>
      </c>
    </row>
    <row r="6689" spans="1:6" ht="27" x14ac:dyDescent="0.25">
      <c r="A6689" s="62">
        <v>93597</v>
      </c>
      <c r="B6689" s="63" t="s">
        <v>18707</v>
      </c>
      <c r="C6689" s="62" t="s">
        <v>17537</v>
      </c>
      <c r="D6689" s="62" t="s">
        <v>12010</v>
      </c>
      <c r="E6689" s="64">
        <v>1.71</v>
      </c>
      <c r="F6689" s="62" t="s">
        <v>12011</v>
      </c>
    </row>
    <row r="6690" spans="1:6" ht="27" x14ac:dyDescent="0.25">
      <c r="A6690" s="62">
        <v>93598</v>
      </c>
      <c r="B6690" s="63" t="s">
        <v>18708</v>
      </c>
      <c r="C6690" s="62" t="s">
        <v>17537</v>
      </c>
      <c r="D6690" s="62" t="s">
        <v>12010</v>
      </c>
      <c r="E6690" s="64">
        <v>1.48</v>
      </c>
      <c r="F6690" s="62" t="s">
        <v>12011</v>
      </c>
    </row>
    <row r="6691" spans="1:6" ht="40.5" x14ac:dyDescent="0.25">
      <c r="A6691" s="62">
        <v>93599</v>
      </c>
      <c r="B6691" s="63" t="s">
        <v>18709</v>
      </c>
      <c r="C6691" s="62" t="s">
        <v>17537</v>
      </c>
      <c r="D6691" s="62" t="s">
        <v>12010</v>
      </c>
      <c r="E6691" s="64">
        <v>0.54</v>
      </c>
      <c r="F6691" s="62" t="s">
        <v>12011</v>
      </c>
    </row>
    <row r="6692" spans="1:6" ht="27" x14ac:dyDescent="0.25">
      <c r="A6692" s="62">
        <v>95425</v>
      </c>
      <c r="B6692" s="63" t="s">
        <v>18710</v>
      </c>
      <c r="C6692" s="62" t="s">
        <v>18508</v>
      </c>
      <c r="D6692" s="62" t="s">
        <v>12010</v>
      </c>
      <c r="E6692" s="64">
        <v>2.2000000000000002</v>
      </c>
      <c r="F6692" s="62" t="s">
        <v>12011</v>
      </c>
    </row>
    <row r="6693" spans="1:6" ht="27" x14ac:dyDescent="0.25">
      <c r="A6693" s="62">
        <v>95426</v>
      </c>
      <c r="B6693" s="63" t="s">
        <v>18711</v>
      </c>
      <c r="C6693" s="62" t="s">
        <v>18508</v>
      </c>
      <c r="D6693" s="62" t="s">
        <v>12010</v>
      </c>
      <c r="E6693" s="64">
        <v>1.9</v>
      </c>
      <c r="F6693" s="62" t="s">
        <v>12011</v>
      </c>
    </row>
    <row r="6694" spans="1:6" ht="40.5" x14ac:dyDescent="0.25">
      <c r="A6694" s="62">
        <v>95427</v>
      </c>
      <c r="B6694" s="63" t="s">
        <v>18712</v>
      </c>
      <c r="C6694" s="62" t="s">
        <v>18508</v>
      </c>
      <c r="D6694" s="62" t="s">
        <v>12010</v>
      </c>
      <c r="E6694" s="64">
        <v>0.71</v>
      </c>
      <c r="F6694" s="62" t="s">
        <v>12011</v>
      </c>
    </row>
    <row r="6695" spans="1:6" ht="27" x14ac:dyDescent="0.25">
      <c r="A6695" s="62">
        <v>95428</v>
      </c>
      <c r="B6695" s="63" t="s">
        <v>18713</v>
      </c>
      <c r="C6695" s="62" t="s">
        <v>17537</v>
      </c>
      <c r="D6695" s="62" t="s">
        <v>12010</v>
      </c>
      <c r="E6695" s="64">
        <v>1.48</v>
      </c>
      <c r="F6695" s="62" t="s">
        <v>12011</v>
      </c>
    </row>
    <row r="6696" spans="1:6" ht="27" x14ac:dyDescent="0.25">
      <c r="A6696" s="62">
        <v>95429</v>
      </c>
      <c r="B6696" s="63" t="s">
        <v>18714</v>
      </c>
      <c r="C6696" s="62" t="s">
        <v>17537</v>
      </c>
      <c r="D6696" s="62" t="s">
        <v>12010</v>
      </c>
      <c r="E6696" s="64">
        <v>1.29</v>
      </c>
      <c r="F6696" s="62" t="s">
        <v>12011</v>
      </c>
    </row>
    <row r="6697" spans="1:6" ht="40.5" x14ac:dyDescent="0.25">
      <c r="A6697" s="62">
        <v>95430</v>
      </c>
      <c r="B6697" s="63" t="s">
        <v>18715</v>
      </c>
      <c r="C6697" s="62" t="s">
        <v>17537</v>
      </c>
      <c r="D6697" s="62" t="s">
        <v>12010</v>
      </c>
      <c r="E6697" s="64">
        <v>0.45</v>
      </c>
      <c r="F6697" s="62" t="s">
        <v>12011</v>
      </c>
    </row>
    <row r="6698" spans="1:6" ht="27" x14ac:dyDescent="0.25">
      <c r="A6698" s="62">
        <v>95875</v>
      </c>
      <c r="B6698" s="63" t="s">
        <v>18716</v>
      </c>
      <c r="C6698" s="62" t="s">
        <v>18508</v>
      </c>
      <c r="D6698" s="62" t="s">
        <v>12010</v>
      </c>
      <c r="E6698" s="64">
        <v>2.33</v>
      </c>
      <c r="F6698" s="62" t="s">
        <v>12011</v>
      </c>
    </row>
    <row r="6699" spans="1:6" ht="27" x14ac:dyDescent="0.25">
      <c r="A6699" s="62">
        <v>95876</v>
      </c>
      <c r="B6699" s="63" t="s">
        <v>18717</v>
      </c>
      <c r="C6699" s="62" t="s">
        <v>18508</v>
      </c>
      <c r="D6699" s="62" t="s">
        <v>12010</v>
      </c>
      <c r="E6699" s="64">
        <v>2.02</v>
      </c>
      <c r="F6699" s="62" t="s">
        <v>12011</v>
      </c>
    </row>
    <row r="6700" spans="1:6" ht="27" x14ac:dyDescent="0.25">
      <c r="A6700" s="62">
        <v>95877</v>
      </c>
      <c r="B6700" s="63" t="s">
        <v>18718</v>
      </c>
      <c r="C6700" s="62" t="s">
        <v>18508</v>
      </c>
      <c r="D6700" s="62" t="s">
        <v>12010</v>
      </c>
      <c r="E6700" s="64">
        <v>1.75</v>
      </c>
      <c r="F6700" s="62" t="s">
        <v>12011</v>
      </c>
    </row>
    <row r="6701" spans="1:6" ht="27" x14ac:dyDescent="0.25">
      <c r="A6701" s="62">
        <v>95878</v>
      </c>
      <c r="B6701" s="63" t="s">
        <v>18719</v>
      </c>
      <c r="C6701" s="62" t="s">
        <v>17537</v>
      </c>
      <c r="D6701" s="62" t="s">
        <v>12010</v>
      </c>
      <c r="E6701" s="64">
        <v>1.57</v>
      </c>
      <c r="F6701" s="62" t="s">
        <v>12011</v>
      </c>
    </row>
    <row r="6702" spans="1:6" ht="27" x14ac:dyDescent="0.25">
      <c r="A6702" s="62">
        <v>95879</v>
      </c>
      <c r="B6702" s="63" t="s">
        <v>18720</v>
      </c>
      <c r="C6702" s="62" t="s">
        <v>17537</v>
      </c>
      <c r="D6702" s="62" t="s">
        <v>12010</v>
      </c>
      <c r="E6702" s="64">
        <v>1.36</v>
      </c>
      <c r="F6702" s="62" t="s">
        <v>12011</v>
      </c>
    </row>
    <row r="6703" spans="1:6" ht="27" x14ac:dyDescent="0.25">
      <c r="A6703" s="62">
        <v>95880</v>
      </c>
      <c r="B6703" s="63" t="s">
        <v>18721</v>
      </c>
      <c r="C6703" s="62" t="s">
        <v>17537</v>
      </c>
      <c r="D6703" s="62" t="s">
        <v>12010</v>
      </c>
      <c r="E6703" s="64">
        <v>1.17</v>
      </c>
      <c r="F6703" s="62" t="s">
        <v>12011</v>
      </c>
    </row>
    <row r="6704" spans="1:6" ht="27" x14ac:dyDescent="0.25">
      <c r="A6704" s="62">
        <v>97912</v>
      </c>
      <c r="B6704" s="63" t="s">
        <v>18722</v>
      </c>
      <c r="C6704" s="62" t="s">
        <v>18508</v>
      </c>
      <c r="D6704" s="62" t="s">
        <v>12010</v>
      </c>
      <c r="E6704" s="64">
        <v>3.42</v>
      </c>
      <c r="F6704" s="62" t="s">
        <v>12011</v>
      </c>
    </row>
    <row r="6705" spans="1:6" ht="27" x14ac:dyDescent="0.25">
      <c r="A6705" s="62">
        <v>97913</v>
      </c>
      <c r="B6705" s="63" t="s">
        <v>18723</v>
      </c>
      <c r="C6705" s="62" t="s">
        <v>18508</v>
      </c>
      <c r="D6705" s="62" t="s">
        <v>12010</v>
      </c>
      <c r="E6705" s="64">
        <v>2.97</v>
      </c>
      <c r="F6705" s="62" t="s">
        <v>12011</v>
      </c>
    </row>
    <row r="6706" spans="1:6" ht="27" x14ac:dyDescent="0.25">
      <c r="A6706" s="62">
        <v>97914</v>
      </c>
      <c r="B6706" s="63" t="s">
        <v>18724</v>
      </c>
      <c r="C6706" s="62" t="s">
        <v>18508</v>
      </c>
      <c r="D6706" s="62" t="s">
        <v>12010</v>
      </c>
      <c r="E6706" s="64">
        <v>2.73</v>
      </c>
      <c r="F6706" s="62" t="s">
        <v>12011</v>
      </c>
    </row>
    <row r="6707" spans="1:6" ht="40.5" x14ac:dyDescent="0.25">
      <c r="A6707" s="62">
        <v>97915</v>
      </c>
      <c r="B6707" s="63" t="s">
        <v>18725</v>
      </c>
      <c r="C6707" s="62" t="s">
        <v>18508</v>
      </c>
      <c r="D6707" s="62" t="s">
        <v>12010</v>
      </c>
      <c r="E6707" s="64">
        <v>1.0900000000000001</v>
      </c>
      <c r="F6707" s="62" t="s">
        <v>12011</v>
      </c>
    </row>
    <row r="6708" spans="1:6" ht="27" x14ac:dyDescent="0.25">
      <c r="A6708" s="62">
        <v>100937</v>
      </c>
      <c r="B6708" s="63" t="s">
        <v>18726</v>
      </c>
      <c r="C6708" s="62" t="s">
        <v>18508</v>
      </c>
      <c r="D6708" s="62" t="s">
        <v>12010</v>
      </c>
      <c r="E6708" s="64">
        <v>8.18</v>
      </c>
      <c r="F6708" s="62" t="s">
        <v>12011</v>
      </c>
    </row>
    <row r="6709" spans="1:6" ht="27" x14ac:dyDescent="0.25">
      <c r="A6709" s="62">
        <v>100938</v>
      </c>
      <c r="B6709" s="63" t="s">
        <v>18727</v>
      </c>
      <c r="C6709" s="62" t="s">
        <v>18508</v>
      </c>
      <c r="D6709" s="62" t="s">
        <v>12010</v>
      </c>
      <c r="E6709" s="64">
        <v>7.02</v>
      </c>
      <c r="F6709" s="62" t="s">
        <v>12011</v>
      </c>
    </row>
    <row r="6710" spans="1:6" ht="27" x14ac:dyDescent="0.25">
      <c r="A6710" s="62">
        <v>100939</v>
      </c>
      <c r="B6710" s="63" t="s">
        <v>18728</v>
      </c>
      <c r="C6710" s="62" t="s">
        <v>18508</v>
      </c>
      <c r="D6710" s="62" t="s">
        <v>12010</v>
      </c>
      <c r="E6710" s="64">
        <v>6.16</v>
      </c>
      <c r="F6710" s="62" t="s">
        <v>12011</v>
      </c>
    </row>
    <row r="6711" spans="1:6" ht="27" x14ac:dyDescent="0.25">
      <c r="A6711" s="62">
        <v>100940</v>
      </c>
      <c r="B6711" s="63" t="s">
        <v>18729</v>
      </c>
      <c r="C6711" s="62" t="s">
        <v>18508</v>
      </c>
      <c r="D6711" s="62" t="s">
        <v>12010</v>
      </c>
      <c r="E6711" s="64">
        <v>5.3</v>
      </c>
      <c r="F6711" s="62" t="s">
        <v>12011</v>
      </c>
    </row>
    <row r="6712" spans="1:6" ht="27" x14ac:dyDescent="0.25">
      <c r="A6712" s="62">
        <v>100941</v>
      </c>
      <c r="B6712" s="63" t="s">
        <v>18730</v>
      </c>
      <c r="C6712" s="62" t="s">
        <v>17537</v>
      </c>
      <c r="D6712" s="62" t="s">
        <v>12010</v>
      </c>
      <c r="E6712" s="64">
        <v>5.45</v>
      </c>
      <c r="F6712" s="62" t="s">
        <v>12011</v>
      </c>
    </row>
    <row r="6713" spans="1:6" ht="27" x14ac:dyDescent="0.25">
      <c r="A6713" s="62">
        <v>100942</v>
      </c>
      <c r="B6713" s="63" t="s">
        <v>18731</v>
      </c>
      <c r="C6713" s="62" t="s">
        <v>17537</v>
      </c>
      <c r="D6713" s="62" t="s">
        <v>12010</v>
      </c>
      <c r="E6713" s="64">
        <v>4.68</v>
      </c>
      <c r="F6713" s="62" t="s">
        <v>12011</v>
      </c>
    </row>
    <row r="6714" spans="1:6" ht="27" x14ac:dyDescent="0.25">
      <c r="A6714" s="62">
        <v>100943</v>
      </c>
      <c r="B6714" s="63" t="s">
        <v>18732</v>
      </c>
      <c r="C6714" s="62" t="s">
        <v>17537</v>
      </c>
      <c r="D6714" s="62" t="s">
        <v>12010</v>
      </c>
      <c r="E6714" s="64">
        <v>4.09</v>
      </c>
      <c r="F6714" s="62" t="s">
        <v>12011</v>
      </c>
    </row>
    <row r="6715" spans="1:6" ht="27" x14ac:dyDescent="0.25">
      <c r="A6715" s="62">
        <v>100944</v>
      </c>
      <c r="B6715" s="63" t="s">
        <v>18733</v>
      </c>
      <c r="C6715" s="62" t="s">
        <v>17537</v>
      </c>
      <c r="D6715" s="62" t="s">
        <v>12010</v>
      </c>
      <c r="E6715" s="64">
        <v>3.54</v>
      </c>
      <c r="F6715" s="62" t="s">
        <v>12011</v>
      </c>
    </row>
    <row r="6716" spans="1:6" ht="27" x14ac:dyDescent="0.25">
      <c r="A6716" s="62">
        <v>100945</v>
      </c>
      <c r="B6716" s="63" t="s">
        <v>18734</v>
      </c>
      <c r="C6716" s="62" t="s">
        <v>17537</v>
      </c>
      <c r="D6716" s="62" t="s">
        <v>12010</v>
      </c>
      <c r="E6716" s="64">
        <v>2.71</v>
      </c>
      <c r="F6716" s="62" t="s">
        <v>12011</v>
      </c>
    </row>
    <row r="6717" spans="1:6" ht="27" x14ac:dyDescent="0.25">
      <c r="A6717" s="62">
        <v>100946</v>
      </c>
      <c r="B6717" s="63" t="s">
        <v>18735</v>
      </c>
      <c r="C6717" s="62" t="s">
        <v>17537</v>
      </c>
      <c r="D6717" s="62" t="s">
        <v>12010</v>
      </c>
      <c r="E6717" s="64">
        <v>2.33</v>
      </c>
      <c r="F6717" s="62" t="s">
        <v>12011</v>
      </c>
    </row>
    <row r="6718" spans="1:6" ht="27" x14ac:dyDescent="0.25">
      <c r="A6718" s="62">
        <v>100947</v>
      </c>
      <c r="B6718" s="63" t="s">
        <v>18736</v>
      </c>
      <c r="C6718" s="62" t="s">
        <v>17537</v>
      </c>
      <c r="D6718" s="62" t="s">
        <v>12010</v>
      </c>
      <c r="E6718" s="64">
        <v>2.16</v>
      </c>
      <c r="F6718" s="62" t="s">
        <v>12011</v>
      </c>
    </row>
    <row r="6719" spans="1:6" ht="40.5" x14ac:dyDescent="0.25">
      <c r="A6719" s="62">
        <v>100948</v>
      </c>
      <c r="B6719" s="63" t="s">
        <v>18737</v>
      </c>
      <c r="C6719" s="62" t="s">
        <v>17537</v>
      </c>
      <c r="D6719" s="62" t="s">
        <v>12010</v>
      </c>
      <c r="E6719" s="64">
        <v>0.85</v>
      </c>
      <c r="F6719" s="62" t="s">
        <v>12011</v>
      </c>
    </row>
    <row r="6720" spans="1:6" ht="27" x14ac:dyDescent="0.25">
      <c r="A6720" s="62">
        <v>100949</v>
      </c>
      <c r="B6720" s="63" t="s">
        <v>18738</v>
      </c>
      <c r="C6720" s="62" t="s">
        <v>17537</v>
      </c>
      <c r="D6720" s="62" t="s">
        <v>12010</v>
      </c>
      <c r="E6720" s="64">
        <v>6.45</v>
      </c>
      <c r="F6720" s="62" t="s">
        <v>12011</v>
      </c>
    </row>
    <row r="6721" spans="1:6" ht="40.5" x14ac:dyDescent="0.25">
      <c r="A6721" s="62">
        <v>100950</v>
      </c>
      <c r="B6721" s="63" t="s">
        <v>18739</v>
      </c>
      <c r="C6721" s="62" t="s">
        <v>17537</v>
      </c>
      <c r="D6721" s="62" t="s">
        <v>12010</v>
      </c>
      <c r="E6721" s="64">
        <v>3.39</v>
      </c>
      <c r="F6721" s="62" t="s">
        <v>12011</v>
      </c>
    </row>
    <row r="6722" spans="1:6" ht="40.5" x14ac:dyDescent="0.25">
      <c r="A6722" s="62">
        <v>100951</v>
      </c>
      <c r="B6722" s="63" t="s">
        <v>18740</v>
      </c>
      <c r="C6722" s="62" t="s">
        <v>17537</v>
      </c>
      <c r="D6722" s="62" t="s">
        <v>12010</v>
      </c>
      <c r="E6722" s="64">
        <v>2.92</v>
      </c>
      <c r="F6722" s="62" t="s">
        <v>12011</v>
      </c>
    </row>
    <row r="6723" spans="1:6" ht="40.5" x14ac:dyDescent="0.25">
      <c r="A6723" s="62">
        <v>100952</v>
      </c>
      <c r="B6723" s="63" t="s">
        <v>18741</v>
      </c>
      <c r="C6723" s="62" t="s">
        <v>17537</v>
      </c>
      <c r="D6723" s="62" t="s">
        <v>12010</v>
      </c>
      <c r="E6723" s="64">
        <v>2.69</v>
      </c>
      <c r="F6723" s="62" t="s">
        <v>12011</v>
      </c>
    </row>
    <row r="6724" spans="1:6" ht="54" x14ac:dyDescent="0.25">
      <c r="A6724" s="62">
        <v>100953</v>
      </c>
      <c r="B6724" s="63" t="s">
        <v>18742</v>
      </c>
      <c r="C6724" s="62" t="s">
        <v>17537</v>
      </c>
      <c r="D6724" s="62" t="s">
        <v>12010</v>
      </c>
      <c r="E6724" s="64">
        <v>1.07</v>
      </c>
      <c r="F6724" s="62" t="s">
        <v>12011</v>
      </c>
    </row>
    <row r="6725" spans="1:6" ht="40.5" x14ac:dyDescent="0.25">
      <c r="A6725" s="62">
        <v>100954</v>
      </c>
      <c r="B6725" s="63" t="s">
        <v>18743</v>
      </c>
      <c r="C6725" s="62" t="s">
        <v>17537</v>
      </c>
      <c r="D6725" s="62" t="s">
        <v>12010</v>
      </c>
      <c r="E6725" s="64">
        <v>8.06</v>
      </c>
      <c r="F6725" s="62" t="s">
        <v>12011</v>
      </c>
    </row>
    <row r="6726" spans="1:6" ht="27" x14ac:dyDescent="0.25">
      <c r="A6726" s="62">
        <v>100955</v>
      </c>
      <c r="B6726" s="63" t="s">
        <v>18744</v>
      </c>
      <c r="C6726" s="62" t="s">
        <v>18508</v>
      </c>
      <c r="D6726" s="62" t="s">
        <v>12010</v>
      </c>
      <c r="E6726" s="64">
        <v>4.8099999999999996</v>
      </c>
      <c r="F6726" s="62" t="s">
        <v>12011</v>
      </c>
    </row>
    <row r="6727" spans="1:6" ht="27" x14ac:dyDescent="0.25">
      <c r="A6727" s="62">
        <v>100956</v>
      </c>
      <c r="B6727" s="63" t="s">
        <v>18745</v>
      </c>
      <c r="C6727" s="62" t="s">
        <v>18508</v>
      </c>
      <c r="D6727" s="62" t="s">
        <v>12010</v>
      </c>
      <c r="E6727" s="64">
        <v>4.18</v>
      </c>
      <c r="F6727" s="62" t="s">
        <v>12011</v>
      </c>
    </row>
    <row r="6728" spans="1:6" ht="27" x14ac:dyDescent="0.25">
      <c r="A6728" s="62">
        <v>100957</v>
      </c>
      <c r="B6728" s="63" t="s">
        <v>18746</v>
      </c>
      <c r="C6728" s="62" t="s">
        <v>18508</v>
      </c>
      <c r="D6728" s="62" t="s">
        <v>12010</v>
      </c>
      <c r="E6728" s="64">
        <v>3.82</v>
      </c>
      <c r="F6728" s="62" t="s">
        <v>12011</v>
      </c>
    </row>
    <row r="6729" spans="1:6" ht="40.5" x14ac:dyDescent="0.25">
      <c r="A6729" s="62">
        <v>100958</v>
      </c>
      <c r="B6729" s="63" t="s">
        <v>18747</v>
      </c>
      <c r="C6729" s="62" t="s">
        <v>18508</v>
      </c>
      <c r="D6729" s="62" t="s">
        <v>12010</v>
      </c>
      <c r="E6729" s="64">
        <v>1.53</v>
      </c>
      <c r="F6729" s="62" t="s">
        <v>12011</v>
      </c>
    </row>
    <row r="6730" spans="1:6" ht="27" x14ac:dyDescent="0.25">
      <c r="A6730" s="62">
        <v>100959</v>
      </c>
      <c r="B6730" s="63" t="s">
        <v>18748</v>
      </c>
      <c r="C6730" s="62" t="s">
        <v>18508</v>
      </c>
      <c r="D6730" s="62" t="s">
        <v>12010</v>
      </c>
      <c r="E6730" s="64">
        <v>11.48</v>
      </c>
      <c r="F6730" s="62" t="s">
        <v>12011</v>
      </c>
    </row>
    <row r="6731" spans="1:6" ht="27" x14ac:dyDescent="0.25">
      <c r="A6731" s="62">
        <v>100960</v>
      </c>
      <c r="B6731" s="63" t="s">
        <v>18749</v>
      </c>
      <c r="C6731" s="62" t="s">
        <v>18508</v>
      </c>
      <c r="D6731" s="62" t="s">
        <v>12010</v>
      </c>
      <c r="E6731" s="64">
        <v>3.54</v>
      </c>
      <c r="F6731" s="62" t="s">
        <v>12011</v>
      </c>
    </row>
    <row r="6732" spans="1:6" ht="27" x14ac:dyDescent="0.25">
      <c r="A6732" s="62">
        <v>100961</v>
      </c>
      <c r="B6732" s="63" t="s">
        <v>18750</v>
      </c>
      <c r="C6732" s="62" t="s">
        <v>18508</v>
      </c>
      <c r="D6732" s="62" t="s">
        <v>12010</v>
      </c>
      <c r="E6732" s="64">
        <v>3.06</v>
      </c>
      <c r="F6732" s="62" t="s">
        <v>12011</v>
      </c>
    </row>
    <row r="6733" spans="1:6" ht="27" x14ac:dyDescent="0.25">
      <c r="A6733" s="62">
        <v>100962</v>
      </c>
      <c r="B6733" s="63" t="s">
        <v>18751</v>
      </c>
      <c r="C6733" s="62" t="s">
        <v>18508</v>
      </c>
      <c r="D6733" s="62" t="s">
        <v>12010</v>
      </c>
      <c r="E6733" s="64">
        <v>2.79</v>
      </c>
      <c r="F6733" s="62" t="s">
        <v>12011</v>
      </c>
    </row>
    <row r="6734" spans="1:6" ht="40.5" x14ac:dyDescent="0.25">
      <c r="A6734" s="62">
        <v>100963</v>
      </c>
      <c r="B6734" s="63" t="s">
        <v>18752</v>
      </c>
      <c r="C6734" s="62" t="s">
        <v>18508</v>
      </c>
      <c r="D6734" s="62" t="s">
        <v>12010</v>
      </c>
      <c r="E6734" s="64">
        <v>1.1000000000000001</v>
      </c>
      <c r="F6734" s="62" t="s">
        <v>12011</v>
      </c>
    </row>
    <row r="6735" spans="1:6" ht="27" x14ac:dyDescent="0.25">
      <c r="A6735" s="62">
        <v>100964</v>
      </c>
      <c r="B6735" s="63" t="s">
        <v>18753</v>
      </c>
      <c r="C6735" s="62" t="s">
        <v>18508</v>
      </c>
      <c r="D6735" s="62" t="s">
        <v>12010</v>
      </c>
      <c r="E6735" s="64">
        <v>8.5</v>
      </c>
      <c r="F6735" s="62" t="s">
        <v>12011</v>
      </c>
    </row>
    <row r="6736" spans="1:6" ht="54" x14ac:dyDescent="0.25">
      <c r="A6736" s="62">
        <v>100973</v>
      </c>
      <c r="B6736" s="63" t="s">
        <v>18754</v>
      </c>
      <c r="C6736" s="62" t="s">
        <v>127</v>
      </c>
      <c r="D6736" s="62" t="s">
        <v>12010</v>
      </c>
      <c r="E6736" s="64">
        <v>8.14</v>
      </c>
      <c r="F6736" s="62" t="s">
        <v>12011</v>
      </c>
    </row>
    <row r="6737" spans="1:6" ht="54" x14ac:dyDescent="0.25">
      <c r="A6737" s="62">
        <v>100974</v>
      </c>
      <c r="B6737" s="63" t="s">
        <v>18755</v>
      </c>
      <c r="C6737" s="62" t="s">
        <v>127</v>
      </c>
      <c r="D6737" s="62" t="s">
        <v>12010</v>
      </c>
      <c r="E6737" s="64">
        <v>8.01</v>
      </c>
      <c r="F6737" s="62" t="s">
        <v>12011</v>
      </c>
    </row>
    <row r="6738" spans="1:6" ht="54" x14ac:dyDescent="0.25">
      <c r="A6738" s="62">
        <v>100975</v>
      </c>
      <c r="B6738" s="63" t="s">
        <v>18756</v>
      </c>
      <c r="C6738" s="62" t="s">
        <v>127</v>
      </c>
      <c r="D6738" s="62" t="s">
        <v>12010</v>
      </c>
      <c r="E6738" s="64">
        <v>8.07</v>
      </c>
      <c r="F6738" s="62" t="s">
        <v>12011</v>
      </c>
    </row>
    <row r="6739" spans="1:6" ht="40.5" x14ac:dyDescent="0.25">
      <c r="A6739" s="62">
        <v>100965</v>
      </c>
      <c r="B6739" s="63" t="s">
        <v>18757</v>
      </c>
      <c r="C6739" s="62" t="s">
        <v>17537</v>
      </c>
      <c r="D6739" s="62" t="s">
        <v>12010</v>
      </c>
      <c r="E6739" s="64">
        <v>1.73</v>
      </c>
      <c r="F6739" s="62" t="s">
        <v>12011</v>
      </c>
    </row>
    <row r="6740" spans="1:6" ht="40.5" x14ac:dyDescent="0.25">
      <c r="A6740" s="62">
        <v>100966</v>
      </c>
      <c r="B6740" s="63" t="s">
        <v>18758</v>
      </c>
      <c r="C6740" s="62" t="s">
        <v>17537</v>
      </c>
      <c r="D6740" s="62" t="s">
        <v>12010</v>
      </c>
      <c r="E6740" s="64">
        <v>1.49</v>
      </c>
      <c r="F6740" s="62" t="s">
        <v>12011</v>
      </c>
    </row>
    <row r="6741" spans="1:6" ht="40.5" x14ac:dyDescent="0.25">
      <c r="A6741" s="62">
        <v>100969</v>
      </c>
      <c r="B6741" s="63" t="s">
        <v>18759</v>
      </c>
      <c r="C6741" s="62" t="s">
        <v>17537</v>
      </c>
      <c r="D6741" s="62" t="s">
        <v>12010</v>
      </c>
      <c r="E6741" s="64">
        <v>2.31</v>
      </c>
      <c r="F6741" s="62" t="s">
        <v>12011</v>
      </c>
    </row>
    <row r="6742" spans="1:6" ht="40.5" x14ac:dyDescent="0.25">
      <c r="A6742" s="62">
        <v>100970</v>
      </c>
      <c r="B6742" s="63" t="s">
        <v>18760</v>
      </c>
      <c r="C6742" s="62" t="s">
        <v>17537</v>
      </c>
      <c r="D6742" s="62" t="s">
        <v>12010</v>
      </c>
      <c r="E6742" s="64">
        <v>1.95</v>
      </c>
      <c r="F6742" s="62" t="s">
        <v>12011</v>
      </c>
    </row>
    <row r="6743" spans="1:6" ht="40.5" x14ac:dyDescent="0.25">
      <c r="A6743" s="62">
        <v>102330</v>
      </c>
      <c r="B6743" s="63" t="s">
        <v>18761</v>
      </c>
      <c r="C6743" s="62" t="s">
        <v>17537</v>
      </c>
      <c r="D6743" s="62" t="s">
        <v>12010</v>
      </c>
      <c r="E6743" s="64">
        <v>1.38</v>
      </c>
      <c r="F6743" s="62" t="s">
        <v>12011</v>
      </c>
    </row>
    <row r="6744" spans="1:6" ht="40.5" x14ac:dyDescent="0.25">
      <c r="A6744" s="62">
        <v>102331</v>
      </c>
      <c r="B6744" s="63" t="s">
        <v>18762</v>
      </c>
      <c r="C6744" s="62" t="s">
        <v>17537</v>
      </c>
      <c r="D6744" s="62" t="s">
        <v>12010</v>
      </c>
      <c r="E6744" s="64">
        <v>0.54</v>
      </c>
      <c r="F6744" s="62" t="s">
        <v>12011</v>
      </c>
    </row>
    <row r="6745" spans="1:6" ht="40.5" x14ac:dyDescent="0.25">
      <c r="A6745" s="62">
        <v>102332</v>
      </c>
      <c r="B6745" s="63" t="s">
        <v>18763</v>
      </c>
      <c r="C6745" s="62" t="s">
        <v>17537</v>
      </c>
      <c r="D6745" s="62" t="s">
        <v>12010</v>
      </c>
      <c r="E6745" s="64">
        <v>1.83</v>
      </c>
      <c r="F6745" s="62" t="s">
        <v>12011</v>
      </c>
    </row>
    <row r="6746" spans="1:6" ht="40.5" x14ac:dyDescent="0.25">
      <c r="A6746" s="62">
        <v>102333</v>
      </c>
      <c r="B6746" s="63" t="s">
        <v>18764</v>
      </c>
      <c r="C6746" s="62" t="s">
        <v>17537</v>
      </c>
      <c r="D6746" s="62" t="s">
        <v>12010</v>
      </c>
      <c r="E6746" s="64">
        <v>0.73</v>
      </c>
      <c r="F6746" s="62" t="s">
        <v>12011</v>
      </c>
    </row>
    <row r="6747" spans="1:6" ht="40.5" x14ac:dyDescent="0.25">
      <c r="A6747" s="62">
        <v>101019</v>
      </c>
      <c r="B6747" s="63" t="s">
        <v>18765</v>
      </c>
      <c r="C6747" s="62" t="s">
        <v>17852</v>
      </c>
      <c r="D6747" s="62" t="s">
        <v>12010</v>
      </c>
      <c r="E6747" s="64">
        <v>571.39</v>
      </c>
      <c r="F6747" s="62" t="s">
        <v>12011</v>
      </c>
    </row>
    <row r="6748" spans="1:6" ht="27" x14ac:dyDescent="0.25">
      <c r="A6748" s="62">
        <v>101479</v>
      </c>
      <c r="B6748" s="63" t="s">
        <v>18766</v>
      </c>
      <c r="C6748" s="62" t="s">
        <v>17852</v>
      </c>
      <c r="D6748" s="62" t="s">
        <v>12010</v>
      </c>
      <c r="E6748" s="64">
        <v>166.47</v>
      </c>
      <c r="F6748" s="62" t="s">
        <v>12011</v>
      </c>
    </row>
    <row r="6749" spans="1:6" ht="27" x14ac:dyDescent="0.25">
      <c r="A6749" s="62">
        <v>102568</v>
      </c>
      <c r="B6749" s="63" t="s">
        <v>18767</v>
      </c>
      <c r="C6749" s="62" t="s">
        <v>17852</v>
      </c>
      <c r="D6749" s="62" t="s">
        <v>12010</v>
      </c>
      <c r="E6749" s="64">
        <v>283.58999999999997</v>
      </c>
      <c r="F6749" s="62" t="s">
        <v>12011</v>
      </c>
    </row>
    <row r="6750" spans="1:6" ht="54" x14ac:dyDescent="0.25">
      <c r="A6750" s="62">
        <v>100976</v>
      </c>
      <c r="B6750" s="63" t="s">
        <v>18768</v>
      </c>
      <c r="C6750" s="62" t="s">
        <v>127</v>
      </c>
      <c r="D6750" s="62" t="s">
        <v>12010</v>
      </c>
      <c r="E6750" s="64">
        <v>7.97</v>
      </c>
      <c r="F6750" s="62" t="s">
        <v>12011</v>
      </c>
    </row>
    <row r="6751" spans="1:6" ht="54" x14ac:dyDescent="0.25">
      <c r="A6751" s="62">
        <v>100977</v>
      </c>
      <c r="B6751" s="63" t="s">
        <v>18769</v>
      </c>
      <c r="C6751" s="62" t="s">
        <v>127</v>
      </c>
      <c r="D6751" s="62" t="s">
        <v>12010</v>
      </c>
      <c r="E6751" s="64">
        <v>7.14</v>
      </c>
      <c r="F6751" s="62" t="s">
        <v>12011</v>
      </c>
    </row>
    <row r="6752" spans="1:6" ht="54" x14ac:dyDescent="0.25">
      <c r="A6752" s="62">
        <v>100978</v>
      </c>
      <c r="B6752" s="63" t="s">
        <v>18770</v>
      </c>
      <c r="C6752" s="62" t="s">
        <v>127</v>
      </c>
      <c r="D6752" s="62" t="s">
        <v>12010</v>
      </c>
      <c r="E6752" s="64">
        <v>6.56</v>
      </c>
      <c r="F6752" s="62" t="s">
        <v>12011</v>
      </c>
    </row>
    <row r="6753" spans="1:6" ht="54" x14ac:dyDescent="0.25">
      <c r="A6753" s="62">
        <v>100979</v>
      </c>
      <c r="B6753" s="63" t="s">
        <v>18771</v>
      </c>
      <c r="C6753" s="62" t="s">
        <v>127</v>
      </c>
      <c r="D6753" s="62" t="s">
        <v>12010</v>
      </c>
      <c r="E6753" s="64">
        <v>6.3</v>
      </c>
      <c r="F6753" s="62" t="s">
        <v>12011</v>
      </c>
    </row>
    <row r="6754" spans="1:6" ht="54" x14ac:dyDescent="0.25">
      <c r="A6754" s="62">
        <v>100980</v>
      </c>
      <c r="B6754" s="63" t="s">
        <v>18772</v>
      </c>
      <c r="C6754" s="62" t="s">
        <v>127</v>
      </c>
      <c r="D6754" s="62" t="s">
        <v>12010</v>
      </c>
      <c r="E6754" s="64">
        <v>6.01</v>
      </c>
      <c r="F6754" s="62" t="s">
        <v>12011</v>
      </c>
    </row>
    <row r="6755" spans="1:6" ht="40.5" x14ac:dyDescent="0.25">
      <c r="A6755" s="62">
        <v>100981</v>
      </c>
      <c r="B6755" s="63" t="s">
        <v>18773</v>
      </c>
      <c r="C6755" s="62" t="s">
        <v>127</v>
      </c>
      <c r="D6755" s="62" t="s">
        <v>12010</v>
      </c>
      <c r="E6755" s="64">
        <v>8.76</v>
      </c>
      <c r="F6755" s="62" t="s">
        <v>12011</v>
      </c>
    </row>
    <row r="6756" spans="1:6" ht="40.5" x14ac:dyDescent="0.25">
      <c r="A6756" s="62">
        <v>100982</v>
      </c>
      <c r="B6756" s="63" t="s">
        <v>18774</v>
      </c>
      <c r="C6756" s="62" t="s">
        <v>127</v>
      </c>
      <c r="D6756" s="62" t="s">
        <v>12010</v>
      </c>
      <c r="E6756" s="64">
        <v>8.5399999999999991</v>
      </c>
      <c r="F6756" s="62" t="s">
        <v>12011</v>
      </c>
    </row>
    <row r="6757" spans="1:6" ht="40.5" x14ac:dyDescent="0.25">
      <c r="A6757" s="62">
        <v>100983</v>
      </c>
      <c r="B6757" s="63" t="s">
        <v>18775</v>
      </c>
      <c r="C6757" s="62" t="s">
        <v>127</v>
      </c>
      <c r="D6757" s="62" t="s">
        <v>12010</v>
      </c>
      <c r="E6757" s="64">
        <v>8.56</v>
      </c>
      <c r="F6757" s="62" t="s">
        <v>12011</v>
      </c>
    </row>
    <row r="6758" spans="1:6" ht="40.5" x14ac:dyDescent="0.25">
      <c r="A6758" s="62">
        <v>100984</v>
      </c>
      <c r="B6758" s="63" t="s">
        <v>18776</v>
      </c>
      <c r="C6758" s="62" t="s">
        <v>127</v>
      </c>
      <c r="D6758" s="62" t="s">
        <v>12010</v>
      </c>
      <c r="E6758" s="64">
        <v>8.44</v>
      </c>
      <c r="F6758" s="62" t="s">
        <v>12011</v>
      </c>
    </row>
    <row r="6759" spans="1:6" ht="27" x14ac:dyDescent="0.25">
      <c r="A6759" s="62">
        <v>100985</v>
      </c>
      <c r="B6759" s="63" t="s">
        <v>18777</v>
      </c>
      <c r="C6759" s="62" t="s">
        <v>127</v>
      </c>
      <c r="D6759" s="62" t="s">
        <v>12010</v>
      </c>
      <c r="E6759" s="64">
        <v>6.84</v>
      </c>
      <c r="F6759" s="62" t="s">
        <v>12011</v>
      </c>
    </row>
    <row r="6760" spans="1:6" ht="27" x14ac:dyDescent="0.25">
      <c r="A6760" s="62">
        <v>100986</v>
      </c>
      <c r="B6760" s="63" t="s">
        <v>18778</v>
      </c>
      <c r="C6760" s="62" t="s">
        <v>127</v>
      </c>
      <c r="D6760" s="62" t="s">
        <v>12010</v>
      </c>
      <c r="E6760" s="64">
        <v>8.4499999999999993</v>
      </c>
      <c r="F6760" s="62" t="s">
        <v>12011</v>
      </c>
    </row>
    <row r="6761" spans="1:6" ht="27" x14ac:dyDescent="0.25">
      <c r="A6761" s="62">
        <v>100987</v>
      </c>
      <c r="B6761" s="63" t="s">
        <v>18779</v>
      </c>
      <c r="C6761" s="62" t="s">
        <v>127</v>
      </c>
      <c r="D6761" s="62" t="s">
        <v>12010</v>
      </c>
      <c r="E6761" s="64">
        <v>9.7200000000000006</v>
      </c>
      <c r="F6761" s="62" t="s">
        <v>12011</v>
      </c>
    </row>
    <row r="6762" spans="1:6" ht="27" x14ac:dyDescent="0.25">
      <c r="A6762" s="62">
        <v>100988</v>
      </c>
      <c r="B6762" s="63" t="s">
        <v>18780</v>
      </c>
      <c r="C6762" s="62" t="s">
        <v>127</v>
      </c>
      <c r="D6762" s="62" t="s">
        <v>12010</v>
      </c>
      <c r="E6762" s="64">
        <v>10.39</v>
      </c>
      <c r="F6762" s="62" t="s">
        <v>12011</v>
      </c>
    </row>
    <row r="6763" spans="1:6" ht="54" x14ac:dyDescent="0.25">
      <c r="A6763" s="62">
        <v>100989</v>
      </c>
      <c r="B6763" s="63" t="s">
        <v>18781</v>
      </c>
      <c r="C6763" s="62" t="s">
        <v>17852</v>
      </c>
      <c r="D6763" s="62" t="s">
        <v>12010</v>
      </c>
      <c r="E6763" s="64">
        <v>5.43</v>
      </c>
      <c r="F6763" s="62" t="s">
        <v>12011</v>
      </c>
    </row>
    <row r="6764" spans="1:6" ht="54" x14ac:dyDescent="0.25">
      <c r="A6764" s="62">
        <v>100990</v>
      </c>
      <c r="B6764" s="63" t="s">
        <v>18782</v>
      </c>
      <c r="C6764" s="62" t="s">
        <v>17852</v>
      </c>
      <c r="D6764" s="62" t="s">
        <v>12010</v>
      </c>
      <c r="E6764" s="64">
        <v>5.35</v>
      </c>
      <c r="F6764" s="62" t="s">
        <v>12011</v>
      </c>
    </row>
    <row r="6765" spans="1:6" ht="54" x14ac:dyDescent="0.25">
      <c r="A6765" s="62">
        <v>100991</v>
      </c>
      <c r="B6765" s="63" t="s">
        <v>18783</v>
      </c>
      <c r="C6765" s="62" t="s">
        <v>17852</v>
      </c>
      <c r="D6765" s="62" t="s">
        <v>12010</v>
      </c>
      <c r="E6765" s="64">
        <v>5.41</v>
      </c>
      <c r="F6765" s="62" t="s">
        <v>12011</v>
      </c>
    </row>
    <row r="6766" spans="1:6" ht="54" x14ac:dyDescent="0.25">
      <c r="A6766" s="62">
        <v>100992</v>
      </c>
      <c r="B6766" s="63" t="s">
        <v>18784</v>
      </c>
      <c r="C6766" s="62" t="s">
        <v>17852</v>
      </c>
      <c r="D6766" s="62" t="s">
        <v>12010</v>
      </c>
      <c r="E6766" s="64">
        <v>5.32</v>
      </c>
      <c r="F6766" s="62" t="s">
        <v>12011</v>
      </c>
    </row>
    <row r="6767" spans="1:6" ht="54" x14ac:dyDescent="0.25">
      <c r="A6767" s="62">
        <v>100993</v>
      </c>
      <c r="B6767" s="63" t="s">
        <v>18785</v>
      </c>
      <c r="C6767" s="62" t="s">
        <v>17852</v>
      </c>
      <c r="D6767" s="62" t="s">
        <v>12010</v>
      </c>
      <c r="E6767" s="64">
        <v>4.76</v>
      </c>
      <c r="F6767" s="62" t="s">
        <v>12011</v>
      </c>
    </row>
    <row r="6768" spans="1:6" ht="54" x14ac:dyDescent="0.25">
      <c r="A6768" s="62">
        <v>100994</v>
      </c>
      <c r="B6768" s="63" t="s">
        <v>18786</v>
      </c>
      <c r="C6768" s="62" t="s">
        <v>17852</v>
      </c>
      <c r="D6768" s="62" t="s">
        <v>12010</v>
      </c>
      <c r="E6768" s="64">
        <v>4.3600000000000003</v>
      </c>
      <c r="F6768" s="62" t="s">
        <v>12011</v>
      </c>
    </row>
    <row r="6769" spans="1:6" ht="54" x14ac:dyDescent="0.25">
      <c r="A6769" s="62">
        <v>100995</v>
      </c>
      <c r="B6769" s="63" t="s">
        <v>18787</v>
      </c>
      <c r="C6769" s="62" t="s">
        <v>17852</v>
      </c>
      <c r="D6769" s="62" t="s">
        <v>12010</v>
      </c>
      <c r="E6769" s="64">
        <v>4.21</v>
      </c>
      <c r="F6769" s="62" t="s">
        <v>12011</v>
      </c>
    </row>
    <row r="6770" spans="1:6" ht="54" x14ac:dyDescent="0.25">
      <c r="A6770" s="62">
        <v>100996</v>
      </c>
      <c r="B6770" s="63" t="s">
        <v>18788</v>
      </c>
      <c r="C6770" s="62" t="s">
        <v>17852</v>
      </c>
      <c r="D6770" s="62" t="s">
        <v>12010</v>
      </c>
      <c r="E6770" s="64">
        <v>3.99</v>
      </c>
      <c r="F6770" s="62" t="s">
        <v>12011</v>
      </c>
    </row>
    <row r="6771" spans="1:6" ht="40.5" x14ac:dyDescent="0.25">
      <c r="A6771" s="62">
        <v>100997</v>
      </c>
      <c r="B6771" s="63" t="s">
        <v>18789</v>
      </c>
      <c r="C6771" s="62" t="s">
        <v>17852</v>
      </c>
      <c r="D6771" s="62" t="s">
        <v>12010</v>
      </c>
      <c r="E6771" s="64">
        <v>5.86</v>
      </c>
      <c r="F6771" s="62" t="s">
        <v>12011</v>
      </c>
    </row>
    <row r="6772" spans="1:6" ht="40.5" x14ac:dyDescent="0.25">
      <c r="A6772" s="62">
        <v>100998</v>
      </c>
      <c r="B6772" s="63" t="s">
        <v>18790</v>
      </c>
      <c r="C6772" s="62" t="s">
        <v>17852</v>
      </c>
      <c r="D6772" s="62" t="s">
        <v>12010</v>
      </c>
      <c r="E6772" s="64">
        <v>5.71</v>
      </c>
      <c r="F6772" s="62" t="s">
        <v>12011</v>
      </c>
    </row>
    <row r="6773" spans="1:6" ht="40.5" x14ac:dyDescent="0.25">
      <c r="A6773" s="62">
        <v>100999</v>
      </c>
      <c r="B6773" s="63" t="s">
        <v>18791</v>
      </c>
      <c r="C6773" s="62" t="s">
        <v>17852</v>
      </c>
      <c r="D6773" s="62" t="s">
        <v>12010</v>
      </c>
      <c r="E6773" s="64">
        <v>5.74</v>
      </c>
      <c r="F6773" s="62" t="s">
        <v>12011</v>
      </c>
    </row>
    <row r="6774" spans="1:6" ht="40.5" x14ac:dyDescent="0.25">
      <c r="A6774" s="62">
        <v>101000</v>
      </c>
      <c r="B6774" s="63" t="s">
        <v>18792</v>
      </c>
      <c r="C6774" s="62" t="s">
        <v>17852</v>
      </c>
      <c r="D6774" s="62" t="s">
        <v>12010</v>
      </c>
      <c r="E6774" s="64">
        <v>5.64</v>
      </c>
      <c r="F6774" s="62" t="s">
        <v>12011</v>
      </c>
    </row>
    <row r="6775" spans="1:6" ht="27" x14ac:dyDescent="0.25">
      <c r="A6775" s="62">
        <v>101001</v>
      </c>
      <c r="B6775" s="63" t="s">
        <v>18793</v>
      </c>
      <c r="C6775" s="62" t="s">
        <v>17852</v>
      </c>
      <c r="D6775" s="62" t="s">
        <v>12010</v>
      </c>
      <c r="E6775" s="64">
        <v>4.55</v>
      </c>
      <c r="F6775" s="62" t="s">
        <v>12011</v>
      </c>
    </row>
    <row r="6776" spans="1:6" ht="27" x14ac:dyDescent="0.25">
      <c r="A6776" s="62">
        <v>101002</v>
      </c>
      <c r="B6776" s="63" t="s">
        <v>18794</v>
      </c>
      <c r="C6776" s="62" t="s">
        <v>17852</v>
      </c>
      <c r="D6776" s="62" t="s">
        <v>12010</v>
      </c>
      <c r="E6776" s="64">
        <v>5.62</v>
      </c>
      <c r="F6776" s="62" t="s">
        <v>12011</v>
      </c>
    </row>
    <row r="6777" spans="1:6" ht="27" x14ac:dyDescent="0.25">
      <c r="A6777" s="62">
        <v>101003</v>
      </c>
      <c r="B6777" s="63" t="s">
        <v>18795</v>
      </c>
      <c r="C6777" s="62" t="s">
        <v>17852</v>
      </c>
      <c r="D6777" s="62" t="s">
        <v>12010</v>
      </c>
      <c r="E6777" s="64">
        <v>6.47</v>
      </c>
      <c r="F6777" s="62" t="s">
        <v>12011</v>
      </c>
    </row>
    <row r="6778" spans="1:6" ht="27" x14ac:dyDescent="0.25">
      <c r="A6778" s="62">
        <v>101004</v>
      </c>
      <c r="B6778" s="63" t="s">
        <v>18796</v>
      </c>
      <c r="C6778" s="62" t="s">
        <v>17852</v>
      </c>
      <c r="D6778" s="62" t="s">
        <v>12010</v>
      </c>
      <c r="E6778" s="64">
        <v>6.93</v>
      </c>
      <c r="F6778" s="62" t="s">
        <v>12011</v>
      </c>
    </row>
    <row r="6779" spans="1:6" ht="27" x14ac:dyDescent="0.25">
      <c r="A6779" s="62">
        <v>101005</v>
      </c>
      <c r="B6779" s="63" t="s">
        <v>18797</v>
      </c>
      <c r="C6779" s="62" t="s">
        <v>127</v>
      </c>
      <c r="D6779" s="62" t="s">
        <v>12010</v>
      </c>
      <c r="E6779" s="64">
        <v>18.309999999999999</v>
      </c>
      <c r="F6779" s="62" t="s">
        <v>12011</v>
      </c>
    </row>
    <row r="6780" spans="1:6" ht="27" x14ac:dyDescent="0.25">
      <c r="A6780" s="62">
        <v>101006</v>
      </c>
      <c r="B6780" s="63" t="s">
        <v>18798</v>
      </c>
      <c r="C6780" s="62" t="s">
        <v>127</v>
      </c>
      <c r="D6780" s="62" t="s">
        <v>12010</v>
      </c>
      <c r="E6780" s="64">
        <v>20.170000000000002</v>
      </c>
      <c r="F6780" s="62" t="s">
        <v>12011</v>
      </c>
    </row>
    <row r="6781" spans="1:6" x14ac:dyDescent="0.25">
      <c r="A6781" s="62">
        <v>101007</v>
      </c>
      <c r="B6781" s="63" t="s">
        <v>18799</v>
      </c>
      <c r="C6781" s="62" t="s">
        <v>127</v>
      </c>
      <c r="D6781" s="62" t="s">
        <v>12010</v>
      </c>
      <c r="E6781" s="64">
        <v>5.31</v>
      </c>
      <c r="F6781" s="62" t="s">
        <v>12011</v>
      </c>
    </row>
    <row r="6782" spans="1:6" x14ac:dyDescent="0.25">
      <c r="A6782" s="62">
        <v>101008</v>
      </c>
      <c r="B6782" s="63" t="s">
        <v>18800</v>
      </c>
      <c r="C6782" s="62" t="s">
        <v>127</v>
      </c>
      <c r="D6782" s="62" t="s">
        <v>12010</v>
      </c>
      <c r="E6782" s="64">
        <v>5.33</v>
      </c>
      <c r="F6782" s="62" t="s">
        <v>12011</v>
      </c>
    </row>
    <row r="6783" spans="1:6" ht="27" x14ac:dyDescent="0.25">
      <c r="A6783" s="62">
        <v>101009</v>
      </c>
      <c r="B6783" s="63" t="s">
        <v>18801</v>
      </c>
      <c r="C6783" s="62" t="s">
        <v>17852</v>
      </c>
      <c r="D6783" s="62" t="s">
        <v>12010</v>
      </c>
      <c r="E6783" s="64">
        <v>40.83</v>
      </c>
      <c r="F6783" s="62" t="s">
        <v>12011</v>
      </c>
    </row>
    <row r="6784" spans="1:6" ht="27" x14ac:dyDescent="0.25">
      <c r="A6784" s="62">
        <v>101010</v>
      </c>
      <c r="B6784" s="63" t="s">
        <v>18802</v>
      </c>
      <c r="C6784" s="62" t="s">
        <v>17852</v>
      </c>
      <c r="D6784" s="62" t="s">
        <v>12010</v>
      </c>
      <c r="E6784" s="64">
        <v>25.71</v>
      </c>
      <c r="F6784" s="62" t="s">
        <v>12011</v>
      </c>
    </row>
    <row r="6785" spans="1:6" ht="40.5" x14ac:dyDescent="0.25">
      <c r="A6785" s="62">
        <v>101013</v>
      </c>
      <c r="B6785" s="63" t="s">
        <v>18803</v>
      </c>
      <c r="C6785" s="62" t="s">
        <v>17852</v>
      </c>
      <c r="D6785" s="62" t="s">
        <v>12010</v>
      </c>
      <c r="E6785" s="64">
        <v>43.88</v>
      </c>
      <c r="F6785" s="62" t="s">
        <v>12011</v>
      </c>
    </row>
    <row r="6786" spans="1:6" ht="40.5" x14ac:dyDescent="0.25">
      <c r="A6786" s="62">
        <v>101014</v>
      </c>
      <c r="B6786" s="63" t="s">
        <v>18804</v>
      </c>
      <c r="C6786" s="62" t="s">
        <v>17852</v>
      </c>
      <c r="D6786" s="62" t="s">
        <v>12010</v>
      </c>
      <c r="E6786" s="64">
        <v>40.200000000000003</v>
      </c>
      <c r="F6786" s="62" t="s">
        <v>12011</v>
      </c>
    </row>
    <row r="6787" spans="1:6" ht="40.5" x14ac:dyDescent="0.25">
      <c r="A6787" s="62">
        <v>101015</v>
      </c>
      <c r="B6787" s="63" t="s">
        <v>18805</v>
      </c>
      <c r="C6787" s="62" t="s">
        <v>17852</v>
      </c>
      <c r="D6787" s="62" t="s">
        <v>12010</v>
      </c>
      <c r="E6787" s="64">
        <v>33.020000000000003</v>
      </c>
      <c r="F6787" s="62" t="s">
        <v>12011</v>
      </c>
    </row>
    <row r="6788" spans="1:6" ht="40.5" x14ac:dyDescent="0.25">
      <c r="A6788" s="62">
        <v>101016</v>
      </c>
      <c r="B6788" s="63" t="s">
        <v>18806</v>
      </c>
      <c r="C6788" s="62" t="s">
        <v>17852</v>
      </c>
      <c r="D6788" s="62" t="s">
        <v>12010</v>
      </c>
      <c r="E6788" s="64">
        <v>38.229999999999997</v>
      </c>
      <c r="F6788" s="62" t="s">
        <v>12011</v>
      </c>
    </row>
    <row r="6789" spans="1:6" ht="40.5" x14ac:dyDescent="0.25">
      <c r="A6789" s="62">
        <v>101017</v>
      </c>
      <c r="B6789" s="63" t="s">
        <v>18807</v>
      </c>
      <c r="C6789" s="62" t="s">
        <v>17852</v>
      </c>
      <c r="D6789" s="62" t="s">
        <v>12010</v>
      </c>
      <c r="E6789" s="64">
        <v>28.99</v>
      </c>
      <c r="F6789" s="62" t="s">
        <v>12011</v>
      </c>
    </row>
    <row r="6790" spans="1:6" ht="40.5" x14ac:dyDescent="0.25">
      <c r="A6790" s="62">
        <v>101018</v>
      </c>
      <c r="B6790" s="63" t="s">
        <v>18808</v>
      </c>
      <c r="C6790" s="62" t="s">
        <v>17852</v>
      </c>
      <c r="D6790" s="62" t="s">
        <v>12010</v>
      </c>
      <c r="E6790" s="64">
        <v>23.81</v>
      </c>
      <c r="F6790" s="62" t="s">
        <v>12011</v>
      </c>
    </row>
    <row r="6791" spans="1:6" ht="40.5" x14ac:dyDescent="0.25">
      <c r="A6791" s="62">
        <v>101463</v>
      </c>
      <c r="B6791" s="63" t="s">
        <v>18809</v>
      </c>
      <c r="C6791" s="62" t="s">
        <v>17852</v>
      </c>
      <c r="D6791" s="62" t="s">
        <v>12010</v>
      </c>
      <c r="E6791" s="64">
        <v>44.01</v>
      </c>
      <c r="F6791" s="62" t="s">
        <v>12011</v>
      </c>
    </row>
    <row r="6792" spans="1:6" ht="40.5" x14ac:dyDescent="0.25">
      <c r="A6792" s="62">
        <v>101464</v>
      </c>
      <c r="B6792" s="63" t="s">
        <v>18810</v>
      </c>
      <c r="C6792" s="62" t="s">
        <v>17852</v>
      </c>
      <c r="D6792" s="62" t="s">
        <v>12010</v>
      </c>
      <c r="E6792" s="64">
        <v>33.81</v>
      </c>
      <c r="F6792" s="62" t="s">
        <v>12011</v>
      </c>
    </row>
    <row r="6793" spans="1:6" ht="40.5" x14ac:dyDescent="0.25">
      <c r="A6793" s="62">
        <v>101465</v>
      </c>
      <c r="B6793" s="63" t="s">
        <v>18811</v>
      </c>
      <c r="C6793" s="62" t="s">
        <v>17852</v>
      </c>
      <c r="D6793" s="62" t="s">
        <v>12010</v>
      </c>
      <c r="E6793" s="64">
        <v>25.84</v>
      </c>
      <c r="F6793" s="62" t="s">
        <v>12011</v>
      </c>
    </row>
    <row r="6794" spans="1:6" ht="40.5" x14ac:dyDescent="0.25">
      <c r="A6794" s="62">
        <v>101466</v>
      </c>
      <c r="B6794" s="63" t="s">
        <v>18812</v>
      </c>
      <c r="C6794" s="62" t="s">
        <v>17852</v>
      </c>
      <c r="D6794" s="62" t="s">
        <v>12010</v>
      </c>
      <c r="E6794" s="64">
        <v>21.01</v>
      </c>
      <c r="F6794" s="62" t="s">
        <v>12011</v>
      </c>
    </row>
    <row r="6795" spans="1:6" ht="40.5" x14ac:dyDescent="0.25">
      <c r="A6795" s="62">
        <v>101467</v>
      </c>
      <c r="B6795" s="63" t="s">
        <v>18813</v>
      </c>
      <c r="C6795" s="62" t="s">
        <v>17852</v>
      </c>
      <c r="D6795" s="62" t="s">
        <v>12010</v>
      </c>
      <c r="E6795" s="64">
        <v>17.59</v>
      </c>
      <c r="F6795" s="62" t="s">
        <v>12011</v>
      </c>
    </row>
    <row r="6796" spans="1:6" ht="40.5" x14ac:dyDescent="0.25">
      <c r="A6796" s="62">
        <v>101468</v>
      </c>
      <c r="B6796" s="63" t="s">
        <v>18814</v>
      </c>
      <c r="C6796" s="62" t="s">
        <v>17852</v>
      </c>
      <c r="D6796" s="62" t="s">
        <v>12010</v>
      </c>
      <c r="E6796" s="64">
        <v>16.079999999999998</v>
      </c>
      <c r="F6796" s="62" t="s">
        <v>12011</v>
      </c>
    </row>
    <row r="6797" spans="1:6" ht="40.5" x14ac:dyDescent="0.25">
      <c r="A6797" s="62">
        <v>101469</v>
      </c>
      <c r="B6797" s="63" t="s">
        <v>18815</v>
      </c>
      <c r="C6797" s="62" t="s">
        <v>17852</v>
      </c>
      <c r="D6797" s="62" t="s">
        <v>12010</v>
      </c>
      <c r="E6797" s="64">
        <v>36.01</v>
      </c>
      <c r="F6797" s="62" t="s">
        <v>12011</v>
      </c>
    </row>
    <row r="6798" spans="1:6" ht="40.5" x14ac:dyDescent="0.25">
      <c r="A6798" s="62">
        <v>101470</v>
      </c>
      <c r="B6798" s="63" t="s">
        <v>18816</v>
      </c>
      <c r="C6798" s="62" t="s">
        <v>17852</v>
      </c>
      <c r="D6798" s="62" t="s">
        <v>12010</v>
      </c>
      <c r="E6798" s="64">
        <v>28.58</v>
      </c>
      <c r="F6798" s="62" t="s">
        <v>12011</v>
      </c>
    </row>
    <row r="6799" spans="1:6" ht="40.5" x14ac:dyDescent="0.25">
      <c r="A6799" s="62">
        <v>101471</v>
      </c>
      <c r="B6799" s="63" t="s">
        <v>18817</v>
      </c>
      <c r="C6799" s="62" t="s">
        <v>17852</v>
      </c>
      <c r="D6799" s="62" t="s">
        <v>12010</v>
      </c>
      <c r="E6799" s="64">
        <v>24.52</v>
      </c>
      <c r="F6799" s="62" t="s">
        <v>12011</v>
      </c>
    </row>
    <row r="6800" spans="1:6" ht="40.5" x14ac:dyDescent="0.25">
      <c r="A6800" s="62">
        <v>101472</v>
      </c>
      <c r="B6800" s="63" t="s">
        <v>18818</v>
      </c>
      <c r="C6800" s="62" t="s">
        <v>17852</v>
      </c>
      <c r="D6800" s="62" t="s">
        <v>12010</v>
      </c>
      <c r="E6800" s="64">
        <v>19.09</v>
      </c>
      <c r="F6800" s="62" t="s">
        <v>12011</v>
      </c>
    </row>
    <row r="6801" spans="1:6" ht="40.5" x14ac:dyDescent="0.25">
      <c r="A6801" s="62">
        <v>101473</v>
      </c>
      <c r="B6801" s="63" t="s">
        <v>18819</v>
      </c>
      <c r="C6801" s="62" t="s">
        <v>17852</v>
      </c>
      <c r="D6801" s="62" t="s">
        <v>12010</v>
      </c>
      <c r="E6801" s="64">
        <v>27.48</v>
      </c>
      <c r="F6801" s="62" t="s">
        <v>12011</v>
      </c>
    </row>
    <row r="6802" spans="1:6" ht="40.5" x14ac:dyDescent="0.25">
      <c r="A6802" s="62">
        <v>101474</v>
      </c>
      <c r="B6802" s="63" t="s">
        <v>18820</v>
      </c>
      <c r="C6802" s="62" t="s">
        <v>17852</v>
      </c>
      <c r="D6802" s="62" t="s">
        <v>12010</v>
      </c>
      <c r="E6802" s="64">
        <v>19.66</v>
      </c>
      <c r="F6802" s="62" t="s">
        <v>12011</v>
      </c>
    </row>
    <row r="6803" spans="1:6" ht="40.5" x14ac:dyDescent="0.25">
      <c r="A6803" s="62">
        <v>101475</v>
      </c>
      <c r="B6803" s="63" t="s">
        <v>18821</v>
      </c>
      <c r="C6803" s="62" t="s">
        <v>17852</v>
      </c>
      <c r="D6803" s="62" t="s">
        <v>12010</v>
      </c>
      <c r="E6803" s="64">
        <v>17.43</v>
      </c>
      <c r="F6803" s="62" t="s">
        <v>12011</v>
      </c>
    </row>
    <row r="6804" spans="1:6" ht="40.5" x14ac:dyDescent="0.25">
      <c r="A6804" s="62">
        <v>101476</v>
      </c>
      <c r="B6804" s="63" t="s">
        <v>18822</v>
      </c>
      <c r="C6804" s="62" t="s">
        <v>17852</v>
      </c>
      <c r="D6804" s="62" t="s">
        <v>12010</v>
      </c>
      <c r="E6804" s="64">
        <v>15.55</v>
      </c>
      <c r="F6804" s="62" t="s">
        <v>12011</v>
      </c>
    </row>
    <row r="6805" spans="1:6" ht="40.5" x14ac:dyDescent="0.25">
      <c r="A6805" s="62">
        <v>101477</v>
      </c>
      <c r="B6805" s="63" t="s">
        <v>18823</v>
      </c>
      <c r="C6805" s="62" t="s">
        <v>17852</v>
      </c>
      <c r="D6805" s="62" t="s">
        <v>12010</v>
      </c>
      <c r="E6805" s="64">
        <v>12.73</v>
      </c>
      <c r="F6805" s="62" t="s">
        <v>12011</v>
      </c>
    </row>
    <row r="6806" spans="1:6" ht="40.5" x14ac:dyDescent="0.25">
      <c r="A6806" s="62">
        <v>101478</v>
      </c>
      <c r="B6806" s="63" t="s">
        <v>18824</v>
      </c>
      <c r="C6806" s="62" t="s">
        <v>17852</v>
      </c>
      <c r="D6806" s="62" t="s">
        <v>12010</v>
      </c>
      <c r="E6806" s="64">
        <v>10.84</v>
      </c>
      <c r="F6806" s="62" t="s">
        <v>12011</v>
      </c>
    </row>
    <row r="6807" spans="1:6" ht="40.5" x14ac:dyDescent="0.25">
      <c r="A6807" s="62">
        <v>101480</v>
      </c>
      <c r="B6807" s="63" t="s">
        <v>18825</v>
      </c>
      <c r="C6807" s="62" t="s">
        <v>17852</v>
      </c>
      <c r="D6807" s="62" t="s">
        <v>12010</v>
      </c>
      <c r="E6807" s="64">
        <v>64.41</v>
      </c>
      <c r="F6807" s="62" t="s">
        <v>12011</v>
      </c>
    </row>
    <row r="6808" spans="1:6" ht="40.5" x14ac:dyDescent="0.25">
      <c r="A6808" s="62">
        <v>101481</v>
      </c>
      <c r="B6808" s="63" t="s">
        <v>18826</v>
      </c>
      <c r="C6808" s="62" t="s">
        <v>17852</v>
      </c>
      <c r="D6808" s="62" t="s">
        <v>12010</v>
      </c>
      <c r="E6808" s="64">
        <v>46.52</v>
      </c>
      <c r="F6808" s="62" t="s">
        <v>12011</v>
      </c>
    </row>
    <row r="6809" spans="1:6" ht="40.5" x14ac:dyDescent="0.25">
      <c r="A6809" s="62">
        <v>101482</v>
      </c>
      <c r="B6809" s="63" t="s">
        <v>18827</v>
      </c>
      <c r="C6809" s="62" t="s">
        <v>17852</v>
      </c>
      <c r="D6809" s="62" t="s">
        <v>12010</v>
      </c>
      <c r="E6809" s="64">
        <v>34.770000000000003</v>
      </c>
      <c r="F6809" s="62" t="s">
        <v>12011</v>
      </c>
    </row>
    <row r="6810" spans="1:6" ht="40.5" x14ac:dyDescent="0.25">
      <c r="A6810" s="62">
        <v>101483</v>
      </c>
      <c r="B6810" s="63" t="s">
        <v>18828</v>
      </c>
      <c r="C6810" s="62" t="s">
        <v>17852</v>
      </c>
      <c r="D6810" s="62" t="s">
        <v>12010</v>
      </c>
      <c r="E6810" s="64">
        <v>36.090000000000003</v>
      </c>
      <c r="F6810" s="62" t="s">
        <v>12011</v>
      </c>
    </row>
    <row r="6811" spans="1:6" ht="40.5" x14ac:dyDescent="0.25">
      <c r="A6811" s="62">
        <v>101484</v>
      </c>
      <c r="B6811" s="63" t="s">
        <v>18829</v>
      </c>
      <c r="C6811" s="62" t="s">
        <v>17852</v>
      </c>
      <c r="D6811" s="62" t="s">
        <v>12010</v>
      </c>
      <c r="E6811" s="64">
        <v>187.02</v>
      </c>
      <c r="F6811" s="62" t="s">
        <v>12011</v>
      </c>
    </row>
    <row r="6812" spans="1:6" ht="40.5" x14ac:dyDescent="0.25">
      <c r="A6812" s="62">
        <v>101485</v>
      </c>
      <c r="B6812" s="63" t="s">
        <v>18830</v>
      </c>
      <c r="C6812" s="62" t="s">
        <v>17852</v>
      </c>
      <c r="D6812" s="62" t="s">
        <v>12010</v>
      </c>
      <c r="E6812" s="64">
        <v>143.56</v>
      </c>
      <c r="F6812" s="62" t="s">
        <v>12011</v>
      </c>
    </row>
    <row r="6813" spans="1:6" ht="40.5" x14ac:dyDescent="0.25">
      <c r="A6813" s="62">
        <v>101486</v>
      </c>
      <c r="B6813" s="63" t="s">
        <v>18831</v>
      </c>
      <c r="C6813" s="62" t="s">
        <v>17852</v>
      </c>
      <c r="D6813" s="62" t="s">
        <v>12010</v>
      </c>
      <c r="E6813" s="64">
        <v>129.31</v>
      </c>
      <c r="F6813" s="62" t="s">
        <v>12011</v>
      </c>
    </row>
    <row r="6814" spans="1:6" ht="40.5" x14ac:dyDescent="0.25">
      <c r="A6814" s="62">
        <v>101487</v>
      </c>
      <c r="B6814" s="63" t="s">
        <v>18832</v>
      </c>
      <c r="C6814" s="62" t="s">
        <v>17852</v>
      </c>
      <c r="D6814" s="62" t="s">
        <v>12010</v>
      </c>
      <c r="E6814" s="64">
        <v>94.69</v>
      </c>
      <c r="F6814" s="62" t="s">
        <v>12011</v>
      </c>
    </row>
    <row r="6815" spans="1:6" ht="40.5" x14ac:dyDescent="0.25">
      <c r="A6815" s="62">
        <v>101488</v>
      </c>
      <c r="B6815" s="63" t="s">
        <v>18833</v>
      </c>
      <c r="C6815" s="62" t="s">
        <v>17852</v>
      </c>
      <c r="D6815" s="62" t="s">
        <v>12010</v>
      </c>
      <c r="E6815" s="64">
        <v>81.93</v>
      </c>
      <c r="F6815" s="62" t="s">
        <v>12011</v>
      </c>
    </row>
    <row r="6816" spans="1:6" ht="40.5" x14ac:dyDescent="0.25">
      <c r="A6816" s="62">
        <v>101188</v>
      </c>
      <c r="B6816" s="63" t="s">
        <v>18834</v>
      </c>
      <c r="C6816" s="62" t="s">
        <v>74</v>
      </c>
      <c r="D6816" s="62" t="s">
        <v>12010</v>
      </c>
      <c r="E6816" s="64">
        <v>6.12</v>
      </c>
      <c r="F6816" s="62" t="s">
        <v>12011</v>
      </c>
    </row>
    <row r="6817" spans="1:6" ht="40.5" x14ac:dyDescent="0.25">
      <c r="A6817" s="62">
        <v>101189</v>
      </c>
      <c r="B6817" s="63" t="s">
        <v>18835</v>
      </c>
      <c r="C6817" s="62" t="s">
        <v>74</v>
      </c>
      <c r="D6817" s="62" t="s">
        <v>12010</v>
      </c>
      <c r="E6817" s="64">
        <v>61.03</v>
      </c>
      <c r="F6817" s="62" t="s">
        <v>12011</v>
      </c>
    </row>
    <row r="6818" spans="1:6" ht="40.5" x14ac:dyDescent="0.25">
      <c r="A6818" s="62">
        <v>101190</v>
      </c>
      <c r="B6818" s="63" t="s">
        <v>18836</v>
      </c>
      <c r="C6818" s="62" t="s">
        <v>74</v>
      </c>
      <c r="D6818" s="62" t="s">
        <v>12010</v>
      </c>
      <c r="E6818" s="64">
        <v>60.38</v>
      </c>
      <c r="F6818" s="62" t="s">
        <v>12011</v>
      </c>
    </row>
    <row r="6819" spans="1:6" ht="40.5" x14ac:dyDescent="0.25">
      <c r="A6819" s="62">
        <v>101191</v>
      </c>
      <c r="B6819" s="63" t="s">
        <v>18837</v>
      </c>
      <c r="C6819" s="62" t="s">
        <v>74</v>
      </c>
      <c r="D6819" s="62" t="s">
        <v>12010</v>
      </c>
      <c r="E6819" s="64">
        <v>60.7</v>
      </c>
      <c r="F6819" s="62" t="s">
        <v>12011</v>
      </c>
    </row>
    <row r="6820" spans="1:6" ht="40.5" x14ac:dyDescent="0.25">
      <c r="A6820" s="62">
        <v>101192</v>
      </c>
      <c r="B6820" s="63" t="s">
        <v>18838</v>
      </c>
      <c r="C6820" s="62" t="s">
        <v>74</v>
      </c>
      <c r="D6820" s="62" t="s">
        <v>12010</v>
      </c>
      <c r="E6820" s="64">
        <v>61.94</v>
      </c>
      <c r="F6820" s="62" t="s">
        <v>12011</v>
      </c>
    </row>
    <row r="6821" spans="1:6" ht="40.5" x14ac:dyDescent="0.25">
      <c r="A6821" s="62">
        <v>101193</v>
      </c>
      <c r="B6821" s="63" t="s">
        <v>18839</v>
      </c>
      <c r="C6821" s="62" t="s">
        <v>74</v>
      </c>
      <c r="D6821" s="62" t="s">
        <v>12010</v>
      </c>
      <c r="E6821" s="64">
        <v>55.68</v>
      </c>
      <c r="F6821" s="62" t="s">
        <v>12011</v>
      </c>
    </row>
    <row r="6822" spans="1:6" ht="40.5" x14ac:dyDescent="0.25">
      <c r="A6822" s="62">
        <v>101194</v>
      </c>
      <c r="B6822" s="63" t="s">
        <v>18840</v>
      </c>
      <c r="C6822" s="62" t="s">
        <v>74</v>
      </c>
      <c r="D6822" s="62" t="s">
        <v>12010</v>
      </c>
      <c r="E6822" s="64">
        <v>56</v>
      </c>
      <c r="F6822" s="62" t="s">
        <v>12011</v>
      </c>
    </row>
    <row r="6823" spans="1:6" ht="54" x14ac:dyDescent="0.25">
      <c r="A6823" s="62">
        <v>101197</v>
      </c>
      <c r="B6823" s="63" t="s">
        <v>18841</v>
      </c>
      <c r="C6823" s="62" t="s">
        <v>74</v>
      </c>
      <c r="D6823" s="62" t="s">
        <v>12010</v>
      </c>
      <c r="E6823" s="64">
        <v>110.77</v>
      </c>
      <c r="F6823" s="62" t="s">
        <v>12011</v>
      </c>
    </row>
    <row r="6824" spans="1:6" ht="54" x14ac:dyDescent="0.25">
      <c r="A6824" s="62">
        <v>101198</v>
      </c>
      <c r="B6824" s="63" t="s">
        <v>18842</v>
      </c>
      <c r="C6824" s="62" t="s">
        <v>74</v>
      </c>
      <c r="D6824" s="62" t="s">
        <v>12010</v>
      </c>
      <c r="E6824" s="64">
        <v>85.24</v>
      </c>
      <c r="F6824" s="62" t="s">
        <v>12011</v>
      </c>
    </row>
    <row r="6825" spans="1:6" ht="40.5" x14ac:dyDescent="0.25">
      <c r="A6825" s="62">
        <v>101199</v>
      </c>
      <c r="B6825" s="63" t="s">
        <v>18843</v>
      </c>
      <c r="C6825" s="62" t="s">
        <v>74</v>
      </c>
      <c r="D6825" s="62" t="s">
        <v>12010</v>
      </c>
      <c r="E6825" s="64">
        <v>86.04</v>
      </c>
      <c r="F6825" s="62" t="s">
        <v>12011</v>
      </c>
    </row>
    <row r="6826" spans="1:6" ht="54" x14ac:dyDescent="0.25">
      <c r="A6826" s="62">
        <v>101200</v>
      </c>
      <c r="B6826" s="63" t="s">
        <v>18844</v>
      </c>
      <c r="C6826" s="62" t="s">
        <v>74</v>
      </c>
      <c r="D6826" s="62" t="s">
        <v>12010</v>
      </c>
      <c r="E6826" s="64">
        <v>58.6</v>
      </c>
      <c r="F6826" s="62" t="s">
        <v>12011</v>
      </c>
    </row>
    <row r="6827" spans="1:6" ht="54" x14ac:dyDescent="0.25">
      <c r="A6827" s="62">
        <v>101201</v>
      </c>
      <c r="B6827" s="63" t="s">
        <v>18845</v>
      </c>
      <c r="C6827" s="62" t="s">
        <v>74</v>
      </c>
      <c r="D6827" s="62" t="s">
        <v>12010</v>
      </c>
      <c r="E6827" s="64">
        <v>71.38</v>
      </c>
      <c r="F6827" s="62" t="s">
        <v>12011</v>
      </c>
    </row>
    <row r="6828" spans="1:6" ht="54" x14ac:dyDescent="0.25">
      <c r="A6828" s="62">
        <v>101202</v>
      </c>
      <c r="B6828" s="63" t="s">
        <v>18846</v>
      </c>
      <c r="C6828" s="62" t="s">
        <v>74</v>
      </c>
      <c r="D6828" s="62" t="s">
        <v>12010</v>
      </c>
      <c r="E6828" s="64">
        <v>40.61</v>
      </c>
      <c r="F6828" s="62" t="s">
        <v>12011</v>
      </c>
    </row>
    <row r="6829" spans="1:6" ht="54" x14ac:dyDescent="0.25">
      <c r="A6829" s="62">
        <v>101203</v>
      </c>
      <c r="B6829" s="63" t="s">
        <v>18847</v>
      </c>
      <c r="C6829" s="62" t="s">
        <v>74</v>
      </c>
      <c r="D6829" s="62" t="s">
        <v>12010</v>
      </c>
      <c r="E6829" s="64">
        <v>39.799999999999997</v>
      </c>
      <c r="F6829" s="62" t="s">
        <v>12011</v>
      </c>
    </row>
    <row r="6830" spans="1:6" ht="54" x14ac:dyDescent="0.25">
      <c r="A6830" s="62">
        <v>101204</v>
      </c>
      <c r="B6830" s="63" t="s">
        <v>18848</v>
      </c>
      <c r="C6830" s="62" t="s">
        <v>74</v>
      </c>
      <c r="D6830" s="62" t="s">
        <v>12010</v>
      </c>
      <c r="E6830" s="64">
        <v>40.119999999999997</v>
      </c>
      <c r="F6830" s="62" t="s">
        <v>12011</v>
      </c>
    </row>
    <row r="6831" spans="1:6" ht="40.5" x14ac:dyDescent="0.25">
      <c r="A6831" s="62">
        <v>101205</v>
      </c>
      <c r="B6831" s="63" t="s">
        <v>18849</v>
      </c>
      <c r="C6831" s="62" t="s">
        <v>74</v>
      </c>
      <c r="D6831" s="62" t="s">
        <v>12010</v>
      </c>
      <c r="E6831" s="64">
        <v>40.61</v>
      </c>
      <c r="F6831" s="62" t="s">
        <v>12011</v>
      </c>
    </row>
    <row r="6832" spans="1:6" ht="67.5" x14ac:dyDescent="0.25">
      <c r="A6832" s="62">
        <v>102362</v>
      </c>
      <c r="B6832" s="63" t="s">
        <v>18850</v>
      </c>
      <c r="C6832" s="62" t="s">
        <v>238</v>
      </c>
      <c r="D6832" s="62" t="s">
        <v>12010</v>
      </c>
      <c r="E6832" s="64">
        <v>193.06</v>
      </c>
      <c r="F6832" s="62" t="s">
        <v>12011</v>
      </c>
    </row>
    <row r="6833" spans="1:6" ht="67.5" x14ac:dyDescent="0.25">
      <c r="A6833" s="62">
        <v>102363</v>
      </c>
      <c r="B6833" s="63" t="s">
        <v>18851</v>
      </c>
      <c r="C6833" s="62" t="s">
        <v>238</v>
      </c>
      <c r="D6833" s="62" t="s">
        <v>12010</v>
      </c>
      <c r="E6833" s="64">
        <v>205.36</v>
      </c>
      <c r="F6833" s="62" t="s">
        <v>12011</v>
      </c>
    </row>
    <row r="6834" spans="1:6" ht="67.5" x14ac:dyDescent="0.25">
      <c r="A6834" s="62">
        <v>102364</v>
      </c>
      <c r="B6834" s="63" t="s">
        <v>18852</v>
      </c>
      <c r="C6834" s="62" t="s">
        <v>238</v>
      </c>
      <c r="D6834" s="62" t="s">
        <v>12010</v>
      </c>
      <c r="E6834" s="64">
        <v>227.91</v>
      </c>
      <c r="F6834" s="62" t="s">
        <v>12011</v>
      </c>
    </row>
    <row r="6835" spans="1:6" x14ac:dyDescent="0.25">
      <c r="A6835" s="62">
        <v>98509</v>
      </c>
      <c r="B6835" s="63" t="s">
        <v>18853</v>
      </c>
      <c r="C6835" s="62" t="s">
        <v>517</v>
      </c>
      <c r="D6835" s="62" t="s">
        <v>12010</v>
      </c>
      <c r="E6835" s="64">
        <v>44.47</v>
      </c>
      <c r="F6835" s="62" t="s">
        <v>12011</v>
      </c>
    </row>
    <row r="6836" spans="1:6" ht="27" x14ac:dyDescent="0.25">
      <c r="A6836" s="62">
        <v>98510</v>
      </c>
      <c r="B6836" s="63" t="s">
        <v>18854</v>
      </c>
      <c r="C6836" s="62" t="s">
        <v>517</v>
      </c>
      <c r="D6836" s="62" t="s">
        <v>12010</v>
      </c>
      <c r="E6836" s="64">
        <v>70.739999999999995</v>
      </c>
      <c r="F6836" s="62" t="s">
        <v>12011</v>
      </c>
    </row>
    <row r="6837" spans="1:6" ht="27" x14ac:dyDescent="0.25">
      <c r="A6837" s="62">
        <v>98511</v>
      </c>
      <c r="B6837" s="63" t="s">
        <v>18855</v>
      </c>
      <c r="C6837" s="62" t="s">
        <v>517</v>
      </c>
      <c r="D6837" s="62" t="s">
        <v>12010</v>
      </c>
      <c r="E6837" s="64">
        <v>132.1</v>
      </c>
      <c r="F6837" s="62" t="s">
        <v>12011</v>
      </c>
    </row>
    <row r="6838" spans="1:6" ht="27" x14ac:dyDescent="0.25">
      <c r="A6838" s="62">
        <v>98516</v>
      </c>
      <c r="B6838" s="63" t="s">
        <v>18856</v>
      </c>
      <c r="C6838" s="62" t="s">
        <v>517</v>
      </c>
      <c r="D6838" s="62" t="s">
        <v>12010</v>
      </c>
      <c r="E6838" s="64">
        <v>356.74</v>
      </c>
      <c r="F6838" s="62" t="s">
        <v>12011</v>
      </c>
    </row>
    <row r="6839" spans="1:6" x14ac:dyDescent="0.25">
      <c r="A6839" s="62">
        <v>98519</v>
      </c>
      <c r="B6839" s="63" t="s">
        <v>18857</v>
      </c>
      <c r="C6839" s="62" t="s">
        <v>238</v>
      </c>
      <c r="D6839" s="62" t="s">
        <v>12010</v>
      </c>
      <c r="E6839" s="64">
        <v>2.2000000000000002</v>
      </c>
      <c r="F6839" s="62" t="s">
        <v>12011</v>
      </c>
    </row>
    <row r="6840" spans="1:6" x14ac:dyDescent="0.25">
      <c r="A6840" s="62">
        <v>98520</v>
      </c>
      <c r="B6840" s="63" t="s">
        <v>18858</v>
      </c>
      <c r="C6840" s="62" t="s">
        <v>238</v>
      </c>
      <c r="D6840" s="62" t="s">
        <v>12010</v>
      </c>
      <c r="E6840" s="64">
        <v>5.47</v>
      </c>
      <c r="F6840" s="62" t="s">
        <v>12011</v>
      </c>
    </row>
    <row r="6841" spans="1:6" ht="27" x14ac:dyDescent="0.25">
      <c r="A6841" s="62">
        <v>98521</v>
      </c>
      <c r="B6841" s="63" t="s">
        <v>18859</v>
      </c>
      <c r="C6841" s="62" t="s">
        <v>238</v>
      </c>
      <c r="D6841" s="62" t="s">
        <v>12010</v>
      </c>
      <c r="E6841" s="64">
        <v>0.39</v>
      </c>
      <c r="F6841" s="62" t="s">
        <v>12011</v>
      </c>
    </row>
    <row r="6842" spans="1:6" ht="27" x14ac:dyDescent="0.25">
      <c r="A6842" s="62">
        <v>98522</v>
      </c>
      <c r="B6842" s="63" t="s">
        <v>18860</v>
      </c>
      <c r="C6842" s="62" t="s">
        <v>74</v>
      </c>
      <c r="D6842" s="62" t="s">
        <v>12010</v>
      </c>
      <c r="E6842" s="64">
        <v>159.33000000000001</v>
      </c>
      <c r="F6842" s="62" t="s">
        <v>12011</v>
      </c>
    </row>
    <row r="6843" spans="1:6" x14ac:dyDescent="0.25">
      <c r="A6843" s="62">
        <v>98524</v>
      </c>
      <c r="B6843" s="63" t="s">
        <v>18861</v>
      </c>
      <c r="C6843" s="62" t="s">
        <v>238</v>
      </c>
      <c r="D6843" s="62" t="s">
        <v>12010</v>
      </c>
      <c r="E6843" s="64">
        <v>3.33</v>
      </c>
      <c r="F6843" s="62" t="s">
        <v>12011</v>
      </c>
    </row>
    <row r="6844" spans="1:6" x14ac:dyDescent="0.25">
      <c r="A6844" s="62">
        <v>98503</v>
      </c>
      <c r="B6844" s="63" t="s">
        <v>18862</v>
      </c>
      <c r="C6844" s="62" t="s">
        <v>238</v>
      </c>
      <c r="D6844" s="62" t="s">
        <v>12010</v>
      </c>
      <c r="E6844" s="64">
        <v>21.55</v>
      </c>
      <c r="F6844" s="62" t="s">
        <v>12011</v>
      </c>
    </row>
    <row r="6845" spans="1:6" x14ac:dyDescent="0.25">
      <c r="A6845" s="62">
        <v>98504</v>
      </c>
      <c r="B6845" s="63" t="s">
        <v>18863</v>
      </c>
      <c r="C6845" s="62" t="s">
        <v>238</v>
      </c>
      <c r="D6845" s="62" t="s">
        <v>12010</v>
      </c>
      <c r="E6845" s="64">
        <v>14.4</v>
      </c>
      <c r="F6845" s="62" t="s">
        <v>12011</v>
      </c>
    </row>
    <row r="6846" spans="1:6" x14ac:dyDescent="0.25">
      <c r="A6846" s="62">
        <v>98505</v>
      </c>
      <c r="B6846" s="63" t="s">
        <v>18864</v>
      </c>
      <c r="C6846" s="62" t="s">
        <v>238</v>
      </c>
      <c r="D6846" s="62" t="s">
        <v>12010</v>
      </c>
      <c r="E6846" s="64">
        <v>64.39</v>
      </c>
      <c r="F6846" s="62" t="s">
        <v>12011</v>
      </c>
    </row>
    <row r="6847" spans="1:6" ht="54" x14ac:dyDescent="0.25">
      <c r="A6847" s="62">
        <v>103185</v>
      </c>
      <c r="B6847" s="63" t="s">
        <v>18865</v>
      </c>
      <c r="C6847" s="62" t="s">
        <v>517</v>
      </c>
      <c r="D6847" s="62" t="s">
        <v>12010</v>
      </c>
      <c r="E6847" s="65">
        <v>6045.69</v>
      </c>
      <c r="F6847" s="62" t="s">
        <v>12011</v>
      </c>
    </row>
    <row r="6848" spans="1:6" ht="54" x14ac:dyDescent="0.25">
      <c r="A6848" s="62">
        <v>103186</v>
      </c>
      <c r="B6848" s="63" t="s">
        <v>18866</v>
      </c>
      <c r="C6848" s="62" t="s">
        <v>517</v>
      </c>
      <c r="D6848" s="62" t="s">
        <v>12010</v>
      </c>
      <c r="E6848" s="65">
        <v>6371.06</v>
      </c>
      <c r="F6848" s="62" t="s">
        <v>12011</v>
      </c>
    </row>
    <row r="6849" spans="1:6" ht="54" x14ac:dyDescent="0.25">
      <c r="A6849" s="62">
        <v>103187</v>
      </c>
      <c r="B6849" s="63" t="s">
        <v>18867</v>
      </c>
      <c r="C6849" s="62" t="s">
        <v>517</v>
      </c>
      <c r="D6849" s="62" t="s">
        <v>12010</v>
      </c>
      <c r="E6849" s="65">
        <v>4791.22</v>
      </c>
      <c r="F6849" s="62" t="s">
        <v>12011</v>
      </c>
    </row>
    <row r="6850" spans="1:6" ht="54" x14ac:dyDescent="0.25">
      <c r="A6850" s="62">
        <v>103188</v>
      </c>
      <c r="B6850" s="63" t="s">
        <v>18868</v>
      </c>
      <c r="C6850" s="62" t="s">
        <v>517</v>
      </c>
      <c r="D6850" s="62" t="s">
        <v>12010</v>
      </c>
      <c r="E6850" s="65">
        <v>5150.0200000000004</v>
      </c>
      <c r="F6850" s="62" t="s">
        <v>12011</v>
      </c>
    </row>
    <row r="6851" spans="1:6" ht="54" x14ac:dyDescent="0.25">
      <c r="A6851" s="62">
        <v>103189</v>
      </c>
      <c r="B6851" s="63" t="s">
        <v>18869</v>
      </c>
      <c r="C6851" s="62" t="s">
        <v>517</v>
      </c>
      <c r="D6851" s="62" t="s">
        <v>12010</v>
      </c>
      <c r="E6851" s="65">
        <v>2581.8000000000002</v>
      </c>
      <c r="F6851" s="62" t="s">
        <v>12011</v>
      </c>
    </row>
    <row r="6852" spans="1:6" ht="54" x14ac:dyDescent="0.25">
      <c r="A6852" s="62">
        <v>103190</v>
      </c>
      <c r="B6852" s="63" t="s">
        <v>18870</v>
      </c>
      <c r="C6852" s="62" t="s">
        <v>517</v>
      </c>
      <c r="D6852" s="62" t="s">
        <v>12010</v>
      </c>
      <c r="E6852" s="65">
        <v>4002.48</v>
      </c>
      <c r="F6852" s="62" t="s">
        <v>12011</v>
      </c>
    </row>
    <row r="6853" spans="1:6" ht="54" x14ac:dyDescent="0.25">
      <c r="A6853" s="62">
        <v>103191</v>
      </c>
      <c r="B6853" s="63" t="s">
        <v>18871</v>
      </c>
      <c r="C6853" s="62" t="s">
        <v>517</v>
      </c>
      <c r="D6853" s="62" t="s">
        <v>12010</v>
      </c>
      <c r="E6853" s="65">
        <v>2329.94</v>
      </c>
      <c r="F6853" s="62" t="s">
        <v>12011</v>
      </c>
    </row>
    <row r="6854" spans="1:6" ht="54" x14ac:dyDescent="0.25">
      <c r="A6854" s="62">
        <v>103192</v>
      </c>
      <c r="B6854" s="63" t="s">
        <v>18872</v>
      </c>
      <c r="C6854" s="62" t="s">
        <v>517</v>
      </c>
      <c r="D6854" s="62" t="s">
        <v>12010</v>
      </c>
      <c r="E6854" s="65">
        <v>2480.8000000000002</v>
      </c>
      <c r="F6854" s="62" t="s">
        <v>12011</v>
      </c>
    </row>
    <row r="6855" spans="1:6" ht="54" x14ac:dyDescent="0.25">
      <c r="A6855" s="62">
        <v>103193</v>
      </c>
      <c r="B6855" s="63" t="s">
        <v>18873</v>
      </c>
      <c r="C6855" s="62" t="s">
        <v>517</v>
      </c>
      <c r="D6855" s="62" t="s">
        <v>12010</v>
      </c>
      <c r="E6855" s="65">
        <v>1910.03</v>
      </c>
      <c r="F6855" s="62" t="s">
        <v>12011</v>
      </c>
    </row>
    <row r="6856" spans="1:6" ht="54" x14ac:dyDescent="0.25">
      <c r="A6856" s="62">
        <v>103194</v>
      </c>
      <c r="B6856" s="63" t="s">
        <v>18874</v>
      </c>
      <c r="C6856" s="62" t="s">
        <v>517</v>
      </c>
      <c r="D6856" s="62" t="s">
        <v>12010</v>
      </c>
      <c r="E6856" s="65">
        <v>2752.51</v>
      </c>
      <c r="F6856" s="62" t="s">
        <v>12011</v>
      </c>
    </row>
    <row r="6857" spans="1:6" ht="54" x14ac:dyDescent="0.25">
      <c r="A6857" s="62">
        <v>103195</v>
      </c>
      <c r="B6857" s="63" t="s">
        <v>18875</v>
      </c>
      <c r="C6857" s="62" t="s">
        <v>517</v>
      </c>
      <c r="D6857" s="62" t="s">
        <v>12010</v>
      </c>
      <c r="E6857" s="65">
        <v>2149</v>
      </c>
      <c r="F6857" s="62" t="s">
        <v>12011</v>
      </c>
    </row>
    <row r="6858" spans="1:6" ht="54" x14ac:dyDescent="0.25">
      <c r="A6858" s="62">
        <v>103205</v>
      </c>
      <c r="B6858" s="63" t="s">
        <v>18876</v>
      </c>
      <c r="C6858" s="62" t="s">
        <v>517</v>
      </c>
      <c r="D6858" s="62" t="s">
        <v>12010</v>
      </c>
      <c r="E6858" s="65">
        <v>4018.68</v>
      </c>
      <c r="F6858" s="62" t="s">
        <v>12011</v>
      </c>
    </row>
    <row r="6859" spans="1:6" ht="54" x14ac:dyDescent="0.25">
      <c r="A6859" s="62">
        <v>103206</v>
      </c>
      <c r="B6859" s="63" t="s">
        <v>18877</v>
      </c>
      <c r="C6859" s="62" t="s">
        <v>517</v>
      </c>
      <c r="D6859" s="62" t="s">
        <v>12010</v>
      </c>
      <c r="E6859" s="65">
        <v>2346.15</v>
      </c>
      <c r="F6859" s="62" t="s">
        <v>12011</v>
      </c>
    </row>
    <row r="6860" spans="1:6" ht="54" x14ac:dyDescent="0.25">
      <c r="A6860" s="62">
        <v>103207</v>
      </c>
      <c r="B6860" s="63" t="s">
        <v>18878</v>
      </c>
      <c r="C6860" s="62" t="s">
        <v>517</v>
      </c>
      <c r="D6860" s="62" t="s">
        <v>12010</v>
      </c>
      <c r="E6860" s="65">
        <v>2497.0100000000002</v>
      </c>
      <c r="F6860" s="62" t="s">
        <v>12011</v>
      </c>
    </row>
    <row r="6861" spans="1:6" ht="54" x14ac:dyDescent="0.25">
      <c r="A6861" s="62">
        <v>103208</v>
      </c>
      <c r="B6861" s="63" t="s">
        <v>18879</v>
      </c>
      <c r="C6861" s="62" t="s">
        <v>517</v>
      </c>
      <c r="D6861" s="62" t="s">
        <v>12010</v>
      </c>
      <c r="E6861" s="65">
        <v>1926.24</v>
      </c>
      <c r="F6861" s="62" t="s">
        <v>12011</v>
      </c>
    </row>
    <row r="6862" spans="1:6" ht="54" x14ac:dyDescent="0.25">
      <c r="A6862" s="62">
        <v>103209</v>
      </c>
      <c r="B6862" s="63" t="s">
        <v>18880</v>
      </c>
      <c r="C6862" s="62" t="s">
        <v>517</v>
      </c>
      <c r="D6862" s="62" t="s">
        <v>12010</v>
      </c>
      <c r="E6862" s="65">
        <v>2768.72</v>
      </c>
      <c r="F6862" s="62" t="s">
        <v>12011</v>
      </c>
    </row>
    <row r="6863" spans="1:6" ht="54" x14ac:dyDescent="0.25">
      <c r="A6863" s="62">
        <v>103210</v>
      </c>
      <c r="B6863" s="63" t="s">
        <v>18881</v>
      </c>
      <c r="C6863" s="62" t="s">
        <v>517</v>
      </c>
      <c r="D6863" s="62" t="s">
        <v>12010</v>
      </c>
      <c r="E6863" s="65">
        <v>2252.41</v>
      </c>
      <c r="F6863" s="62" t="s">
        <v>12011</v>
      </c>
    </row>
    <row r="6864" spans="1:6" ht="40.5" x14ac:dyDescent="0.25">
      <c r="A6864" s="62">
        <v>103304</v>
      </c>
      <c r="B6864" s="63" t="s">
        <v>18882</v>
      </c>
      <c r="C6864" s="62" t="s">
        <v>517</v>
      </c>
      <c r="D6864" s="62" t="s">
        <v>12010</v>
      </c>
      <c r="E6864" s="65">
        <v>1227.23</v>
      </c>
      <c r="F6864" s="62" t="s">
        <v>12011</v>
      </c>
    </row>
    <row r="6865" spans="1:6" ht="40.5" x14ac:dyDescent="0.25">
      <c r="A6865" s="62">
        <v>103307</v>
      </c>
      <c r="B6865" s="63" t="s">
        <v>18883</v>
      </c>
      <c r="C6865" s="62" t="s">
        <v>517</v>
      </c>
      <c r="D6865" s="62" t="s">
        <v>12010</v>
      </c>
      <c r="E6865" s="65">
        <v>1312.17</v>
      </c>
      <c r="F6865" s="62" t="s">
        <v>12011</v>
      </c>
    </row>
    <row r="6866" spans="1:6" ht="40.5" x14ac:dyDescent="0.25">
      <c r="A6866" s="62">
        <v>103310</v>
      </c>
      <c r="B6866" s="63" t="s">
        <v>18884</v>
      </c>
      <c r="C6866" s="62" t="s">
        <v>517</v>
      </c>
      <c r="D6866" s="62" t="s">
        <v>12010</v>
      </c>
      <c r="E6866" s="65">
        <v>1261.27</v>
      </c>
      <c r="F6866" s="62" t="s">
        <v>12011</v>
      </c>
    </row>
    <row r="6867" spans="1:6" ht="40.5" x14ac:dyDescent="0.25">
      <c r="A6867" s="62">
        <v>103314</v>
      </c>
      <c r="B6867" s="63" t="s">
        <v>18885</v>
      </c>
      <c r="C6867" s="62" t="s">
        <v>238</v>
      </c>
      <c r="D6867" s="62" t="s">
        <v>12010</v>
      </c>
      <c r="E6867" s="64">
        <v>281.63</v>
      </c>
      <c r="F6867" s="62" t="s">
        <v>12011</v>
      </c>
    </row>
    <row r="6868" spans="1:6" ht="40.5" x14ac:dyDescent="0.25">
      <c r="A6868" s="62">
        <v>103315</v>
      </c>
      <c r="B6868" s="63" t="s">
        <v>18886</v>
      </c>
      <c r="C6868" s="62" t="s">
        <v>238</v>
      </c>
      <c r="D6868" s="62" t="s">
        <v>12010</v>
      </c>
      <c r="E6868" s="64">
        <v>273.43</v>
      </c>
      <c r="F6868" s="62" t="s">
        <v>12011</v>
      </c>
    </row>
    <row r="6869" spans="1:6" ht="27" x14ac:dyDescent="0.25">
      <c r="A6869" s="62">
        <v>103769</v>
      </c>
      <c r="B6869" s="63" t="s">
        <v>18887</v>
      </c>
      <c r="C6869" s="62" t="s">
        <v>517</v>
      </c>
      <c r="D6869" s="62" t="s">
        <v>12010</v>
      </c>
      <c r="E6869" s="65">
        <v>3594.9</v>
      </c>
      <c r="F6869" s="62" t="s">
        <v>12011</v>
      </c>
    </row>
    <row r="6870" spans="1:6" ht="40.5" x14ac:dyDescent="0.25">
      <c r="A6870" s="62">
        <v>98525</v>
      </c>
      <c r="B6870" s="63" t="s">
        <v>18888</v>
      </c>
      <c r="C6870" s="62" t="s">
        <v>238</v>
      </c>
      <c r="D6870" s="62" t="s">
        <v>12010</v>
      </c>
      <c r="E6870" s="64">
        <v>0.4</v>
      </c>
      <c r="F6870" s="62" t="s">
        <v>12011</v>
      </c>
    </row>
    <row r="6871" spans="1:6" ht="40.5" x14ac:dyDescent="0.25">
      <c r="A6871" s="62">
        <v>98526</v>
      </c>
      <c r="B6871" s="63" t="s">
        <v>18889</v>
      </c>
      <c r="C6871" s="62" t="s">
        <v>517</v>
      </c>
      <c r="D6871" s="62" t="s">
        <v>12010</v>
      </c>
      <c r="E6871" s="64">
        <v>83.49</v>
      </c>
      <c r="F6871" s="62" t="s">
        <v>12011</v>
      </c>
    </row>
    <row r="6872" spans="1:6" ht="40.5" x14ac:dyDescent="0.25">
      <c r="A6872" s="62">
        <v>98527</v>
      </c>
      <c r="B6872" s="63" t="s">
        <v>18890</v>
      </c>
      <c r="C6872" s="62" t="s">
        <v>517</v>
      </c>
      <c r="D6872" s="62" t="s">
        <v>12010</v>
      </c>
      <c r="E6872" s="64">
        <v>179.74</v>
      </c>
      <c r="F6872" s="62" t="s">
        <v>12011</v>
      </c>
    </row>
    <row r="6873" spans="1:6" ht="27" x14ac:dyDescent="0.25">
      <c r="A6873" s="62">
        <v>98528</v>
      </c>
      <c r="B6873" s="63" t="s">
        <v>18891</v>
      </c>
      <c r="C6873" s="62" t="s">
        <v>517</v>
      </c>
      <c r="D6873" s="62" t="s">
        <v>12010</v>
      </c>
      <c r="E6873" s="64">
        <v>262.85000000000002</v>
      </c>
      <c r="F6873" s="62" t="s">
        <v>12011</v>
      </c>
    </row>
    <row r="6874" spans="1:6" ht="27" x14ac:dyDescent="0.25">
      <c r="A6874" s="62">
        <v>98529</v>
      </c>
      <c r="B6874" s="63" t="s">
        <v>18892</v>
      </c>
      <c r="C6874" s="62" t="s">
        <v>517</v>
      </c>
      <c r="D6874" s="62" t="s">
        <v>12010</v>
      </c>
      <c r="E6874" s="64">
        <v>71.790000000000006</v>
      </c>
      <c r="F6874" s="62" t="s">
        <v>12011</v>
      </c>
    </row>
    <row r="6875" spans="1:6" ht="27" x14ac:dyDescent="0.25">
      <c r="A6875" s="62">
        <v>98530</v>
      </c>
      <c r="B6875" s="63" t="s">
        <v>18893</v>
      </c>
      <c r="C6875" s="62" t="s">
        <v>517</v>
      </c>
      <c r="D6875" s="62" t="s">
        <v>12010</v>
      </c>
      <c r="E6875" s="64">
        <v>127.89</v>
      </c>
      <c r="F6875" s="62" t="s">
        <v>12011</v>
      </c>
    </row>
    <row r="6876" spans="1:6" ht="27" x14ac:dyDescent="0.25">
      <c r="A6876" s="62">
        <v>98531</v>
      </c>
      <c r="B6876" s="63" t="s">
        <v>18894</v>
      </c>
      <c r="C6876" s="62" t="s">
        <v>517</v>
      </c>
      <c r="D6876" s="62" t="s">
        <v>12010</v>
      </c>
      <c r="E6876" s="64">
        <v>275.45</v>
      </c>
      <c r="F6876" s="62" t="s">
        <v>12011</v>
      </c>
    </row>
    <row r="6877" spans="1:6" ht="27" x14ac:dyDescent="0.25">
      <c r="A6877" s="62">
        <v>98532</v>
      </c>
      <c r="B6877" s="63" t="s">
        <v>18895</v>
      </c>
      <c r="C6877" s="62" t="s">
        <v>517</v>
      </c>
      <c r="D6877" s="62" t="s">
        <v>12010</v>
      </c>
      <c r="E6877" s="64">
        <v>114.14</v>
      </c>
      <c r="F6877" s="62" t="s">
        <v>12011</v>
      </c>
    </row>
    <row r="6878" spans="1:6" ht="27" x14ac:dyDescent="0.25">
      <c r="A6878" s="62">
        <v>98533</v>
      </c>
      <c r="B6878" s="63" t="s">
        <v>18896</v>
      </c>
      <c r="C6878" s="62" t="s">
        <v>517</v>
      </c>
      <c r="D6878" s="62" t="s">
        <v>12010</v>
      </c>
      <c r="E6878" s="64">
        <v>308.11</v>
      </c>
      <c r="F6878" s="62" t="s">
        <v>12011</v>
      </c>
    </row>
    <row r="6879" spans="1:6" ht="27" x14ac:dyDescent="0.25">
      <c r="A6879" s="62">
        <v>98534</v>
      </c>
      <c r="B6879" s="63" t="s">
        <v>18897</v>
      </c>
      <c r="C6879" s="62" t="s">
        <v>517</v>
      </c>
      <c r="D6879" s="62" t="s">
        <v>12010</v>
      </c>
      <c r="E6879" s="64">
        <v>794.68</v>
      </c>
      <c r="F6879" s="62" t="s">
        <v>12011</v>
      </c>
    </row>
    <row r="6880" spans="1:6" ht="27" x14ac:dyDescent="0.25">
      <c r="A6880" s="62">
        <v>98535</v>
      </c>
      <c r="B6880" s="63" t="s">
        <v>18898</v>
      </c>
      <c r="C6880" s="62" t="s">
        <v>517</v>
      </c>
      <c r="D6880" s="62" t="s">
        <v>12010</v>
      </c>
      <c r="E6880" s="65">
        <v>1248.74</v>
      </c>
      <c r="F6880" s="62" t="s">
        <v>12011</v>
      </c>
    </row>
    <row r="6881" spans="1:6" x14ac:dyDescent="0.25">
      <c r="A6881" s="62">
        <v>88238</v>
      </c>
      <c r="B6881" s="63" t="s">
        <v>18899</v>
      </c>
      <c r="C6881" s="62" t="s">
        <v>2260</v>
      </c>
      <c r="D6881" s="62" t="s">
        <v>12010</v>
      </c>
      <c r="E6881" s="64">
        <v>23.18</v>
      </c>
      <c r="F6881" s="62" t="s">
        <v>18900</v>
      </c>
    </row>
    <row r="6882" spans="1:6" x14ac:dyDescent="0.25">
      <c r="A6882" s="62">
        <v>88239</v>
      </c>
      <c r="B6882" s="63" t="s">
        <v>18901</v>
      </c>
      <c r="C6882" s="62" t="s">
        <v>2260</v>
      </c>
      <c r="D6882" s="62" t="s">
        <v>12010</v>
      </c>
      <c r="E6882" s="64">
        <v>23.1</v>
      </c>
      <c r="F6882" s="62" t="s">
        <v>18900</v>
      </c>
    </row>
    <row r="6883" spans="1:6" x14ac:dyDescent="0.25">
      <c r="A6883" s="62">
        <v>88240</v>
      </c>
      <c r="B6883" s="63" t="s">
        <v>18902</v>
      </c>
      <c r="C6883" s="62" t="s">
        <v>2260</v>
      </c>
      <c r="D6883" s="62" t="s">
        <v>12010</v>
      </c>
      <c r="E6883" s="64">
        <v>20.170000000000002</v>
      </c>
      <c r="F6883" s="62" t="s">
        <v>18900</v>
      </c>
    </row>
    <row r="6884" spans="1:6" x14ac:dyDescent="0.25">
      <c r="A6884" s="62">
        <v>88241</v>
      </c>
      <c r="B6884" s="63" t="s">
        <v>18903</v>
      </c>
      <c r="C6884" s="62" t="s">
        <v>2260</v>
      </c>
      <c r="D6884" s="62" t="s">
        <v>12010</v>
      </c>
      <c r="E6884" s="64">
        <v>23.18</v>
      </c>
      <c r="F6884" s="62" t="s">
        <v>18900</v>
      </c>
    </row>
    <row r="6885" spans="1:6" x14ac:dyDescent="0.25">
      <c r="A6885" s="62">
        <v>88242</v>
      </c>
      <c r="B6885" s="63" t="s">
        <v>18904</v>
      </c>
      <c r="C6885" s="62" t="s">
        <v>2260</v>
      </c>
      <c r="D6885" s="62" t="s">
        <v>12010</v>
      </c>
      <c r="E6885" s="64">
        <v>23.22</v>
      </c>
      <c r="F6885" s="62" t="s">
        <v>18900</v>
      </c>
    </row>
    <row r="6886" spans="1:6" x14ac:dyDescent="0.25">
      <c r="A6886" s="62">
        <v>88243</v>
      </c>
      <c r="B6886" s="63" t="s">
        <v>18905</v>
      </c>
      <c r="C6886" s="62" t="s">
        <v>2260</v>
      </c>
      <c r="D6886" s="62" t="s">
        <v>12010</v>
      </c>
      <c r="E6886" s="64">
        <v>25.07</v>
      </c>
      <c r="F6886" s="62" t="s">
        <v>18900</v>
      </c>
    </row>
    <row r="6887" spans="1:6" x14ac:dyDescent="0.25">
      <c r="A6887" s="62">
        <v>88245</v>
      </c>
      <c r="B6887" s="63" t="s">
        <v>18906</v>
      </c>
      <c r="C6887" s="62" t="s">
        <v>2260</v>
      </c>
      <c r="D6887" s="62" t="s">
        <v>12010</v>
      </c>
      <c r="E6887" s="64">
        <v>26.74</v>
      </c>
      <c r="F6887" s="62" t="s">
        <v>18900</v>
      </c>
    </row>
    <row r="6888" spans="1:6" x14ac:dyDescent="0.25">
      <c r="A6888" s="62">
        <v>88246</v>
      </c>
      <c r="B6888" s="63" t="s">
        <v>18907</v>
      </c>
      <c r="C6888" s="62" t="s">
        <v>2260</v>
      </c>
      <c r="D6888" s="62" t="s">
        <v>12010</v>
      </c>
      <c r="E6888" s="64">
        <v>25.28</v>
      </c>
      <c r="F6888" s="62" t="s">
        <v>18900</v>
      </c>
    </row>
    <row r="6889" spans="1:6" x14ac:dyDescent="0.25">
      <c r="A6889" s="62">
        <v>88247</v>
      </c>
      <c r="B6889" s="63" t="s">
        <v>18908</v>
      </c>
      <c r="C6889" s="62" t="s">
        <v>2260</v>
      </c>
      <c r="D6889" s="62" t="s">
        <v>12010</v>
      </c>
      <c r="E6889" s="64">
        <v>24.35</v>
      </c>
      <c r="F6889" s="62" t="s">
        <v>18900</v>
      </c>
    </row>
    <row r="6890" spans="1:6" ht="27" x14ac:dyDescent="0.25">
      <c r="A6890" s="62">
        <v>88248</v>
      </c>
      <c r="B6890" s="63" t="s">
        <v>18909</v>
      </c>
      <c r="C6890" s="62" t="s">
        <v>2260</v>
      </c>
      <c r="D6890" s="62" t="s">
        <v>12010</v>
      </c>
      <c r="E6890" s="64">
        <v>24.35</v>
      </c>
      <c r="F6890" s="62" t="s">
        <v>18900</v>
      </c>
    </row>
    <row r="6891" spans="1:6" x14ac:dyDescent="0.25">
      <c r="A6891" s="62">
        <v>88249</v>
      </c>
      <c r="B6891" s="63" t="s">
        <v>18910</v>
      </c>
      <c r="C6891" s="62" t="s">
        <v>2260</v>
      </c>
      <c r="D6891" s="62" t="s">
        <v>12010</v>
      </c>
      <c r="E6891" s="64">
        <v>32.840000000000003</v>
      </c>
      <c r="F6891" s="62" t="s">
        <v>18900</v>
      </c>
    </row>
    <row r="6892" spans="1:6" x14ac:dyDescent="0.25">
      <c r="A6892" s="62">
        <v>88250</v>
      </c>
      <c r="B6892" s="63" t="s">
        <v>18911</v>
      </c>
      <c r="C6892" s="62" t="s">
        <v>2260</v>
      </c>
      <c r="D6892" s="62" t="s">
        <v>12010</v>
      </c>
      <c r="E6892" s="64">
        <v>22.98</v>
      </c>
      <c r="F6892" s="62" t="s">
        <v>18900</v>
      </c>
    </row>
    <row r="6893" spans="1:6" x14ac:dyDescent="0.25">
      <c r="A6893" s="62">
        <v>88251</v>
      </c>
      <c r="B6893" s="63" t="s">
        <v>18912</v>
      </c>
      <c r="C6893" s="62" t="s">
        <v>2260</v>
      </c>
      <c r="D6893" s="62" t="s">
        <v>12010</v>
      </c>
      <c r="E6893" s="64">
        <v>23.18</v>
      </c>
      <c r="F6893" s="62" t="s">
        <v>18900</v>
      </c>
    </row>
    <row r="6894" spans="1:6" x14ac:dyDescent="0.25">
      <c r="A6894" s="62">
        <v>88252</v>
      </c>
      <c r="B6894" s="63" t="s">
        <v>18913</v>
      </c>
      <c r="C6894" s="62" t="s">
        <v>2260</v>
      </c>
      <c r="D6894" s="62" t="s">
        <v>12010</v>
      </c>
      <c r="E6894" s="64">
        <v>23.27</v>
      </c>
      <c r="F6894" s="62" t="s">
        <v>18900</v>
      </c>
    </row>
    <row r="6895" spans="1:6" x14ac:dyDescent="0.25">
      <c r="A6895" s="62">
        <v>88253</v>
      </c>
      <c r="B6895" s="63" t="s">
        <v>18914</v>
      </c>
      <c r="C6895" s="62" t="s">
        <v>2260</v>
      </c>
      <c r="D6895" s="62" t="s">
        <v>12010</v>
      </c>
      <c r="E6895" s="64">
        <v>26.58</v>
      </c>
      <c r="F6895" s="62" t="s">
        <v>18900</v>
      </c>
    </row>
    <row r="6896" spans="1:6" x14ac:dyDescent="0.25">
      <c r="A6896" s="62">
        <v>88255</v>
      </c>
      <c r="B6896" s="63" t="s">
        <v>18915</v>
      </c>
      <c r="C6896" s="62" t="s">
        <v>2260</v>
      </c>
      <c r="D6896" s="62" t="s">
        <v>12010</v>
      </c>
      <c r="E6896" s="64">
        <v>38.44</v>
      </c>
      <c r="F6896" s="62" t="s">
        <v>18900</v>
      </c>
    </row>
    <row r="6897" spans="1:6" x14ac:dyDescent="0.25">
      <c r="A6897" s="62">
        <v>88256</v>
      </c>
      <c r="B6897" s="63" t="s">
        <v>18916</v>
      </c>
      <c r="C6897" s="62" t="s">
        <v>2260</v>
      </c>
      <c r="D6897" s="62" t="s">
        <v>12010</v>
      </c>
      <c r="E6897" s="64">
        <v>26.79</v>
      </c>
      <c r="F6897" s="62" t="s">
        <v>18900</v>
      </c>
    </row>
    <row r="6898" spans="1:6" ht="27" x14ac:dyDescent="0.25">
      <c r="A6898" s="62">
        <v>88257</v>
      </c>
      <c r="B6898" s="63" t="s">
        <v>18917</v>
      </c>
      <c r="C6898" s="62" t="s">
        <v>2260</v>
      </c>
      <c r="D6898" s="62" t="s">
        <v>12010</v>
      </c>
      <c r="E6898" s="64">
        <v>23.52</v>
      </c>
      <c r="F6898" s="62" t="s">
        <v>18900</v>
      </c>
    </row>
    <row r="6899" spans="1:6" ht="27" x14ac:dyDescent="0.25">
      <c r="A6899" s="62">
        <v>88258</v>
      </c>
      <c r="B6899" s="63" t="s">
        <v>18918</v>
      </c>
      <c r="C6899" s="62" t="s">
        <v>2260</v>
      </c>
      <c r="D6899" s="62" t="s">
        <v>12010</v>
      </c>
      <c r="E6899" s="64">
        <v>25.79</v>
      </c>
      <c r="F6899" s="62" t="s">
        <v>18900</v>
      </c>
    </row>
    <row r="6900" spans="1:6" x14ac:dyDescent="0.25">
      <c r="A6900" s="62">
        <v>88260</v>
      </c>
      <c r="B6900" s="63" t="s">
        <v>18919</v>
      </c>
      <c r="C6900" s="62" t="s">
        <v>2260</v>
      </c>
      <c r="D6900" s="62" t="s">
        <v>12010</v>
      </c>
      <c r="E6900" s="64">
        <v>26.72</v>
      </c>
      <c r="F6900" s="62" t="s">
        <v>18900</v>
      </c>
    </row>
    <row r="6901" spans="1:6" x14ac:dyDescent="0.25">
      <c r="A6901" s="62">
        <v>88261</v>
      </c>
      <c r="B6901" s="63" t="s">
        <v>18920</v>
      </c>
      <c r="C6901" s="62" t="s">
        <v>2260</v>
      </c>
      <c r="D6901" s="62" t="s">
        <v>12010</v>
      </c>
      <c r="E6901" s="64">
        <v>26.67</v>
      </c>
      <c r="F6901" s="62" t="s">
        <v>18900</v>
      </c>
    </row>
    <row r="6902" spans="1:6" x14ac:dyDescent="0.25">
      <c r="A6902" s="62">
        <v>88262</v>
      </c>
      <c r="B6902" s="63" t="s">
        <v>18921</v>
      </c>
      <c r="C6902" s="62" t="s">
        <v>2260</v>
      </c>
      <c r="D6902" s="62" t="s">
        <v>12379</v>
      </c>
      <c r="E6902" s="64">
        <v>26.62</v>
      </c>
      <c r="F6902" s="62" t="s">
        <v>18900</v>
      </c>
    </row>
    <row r="6903" spans="1:6" ht="27" x14ac:dyDescent="0.25">
      <c r="A6903" s="62">
        <v>88263</v>
      </c>
      <c r="B6903" s="63" t="s">
        <v>18922</v>
      </c>
      <c r="C6903" s="62" t="s">
        <v>2260</v>
      </c>
      <c r="D6903" s="62" t="s">
        <v>12010</v>
      </c>
      <c r="E6903" s="64">
        <v>18.68</v>
      </c>
      <c r="F6903" s="62" t="s">
        <v>18900</v>
      </c>
    </row>
    <row r="6904" spans="1:6" x14ac:dyDescent="0.25">
      <c r="A6904" s="62">
        <v>88264</v>
      </c>
      <c r="B6904" s="63" t="s">
        <v>18923</v>
      </c>
      <c r="C6904" s="62" t="s">
        <v>2260</v>
      </c>
      <c r="D6904" s="62" t="s">
        <v>12379</v>
      </c>
      <c r="E6904" s="64">
        <v>28.16</v>
      </c>
      <c r="F6904" s="62" t="s">
        <v>18900</v>
      </c>
    </row>
    <row r="6905" spans="1:6" x14ac:dyDescent="0.25">
      <c r="A6905" s="62">
        <v>88265</v>
      </c>
      <c r="B6905" s="63" t="s">
        <v>18924</v>
      </c>
      <c r="C6905" s="62" t="s">
        <v>2260</v>
      </c>
      <c r="D6905" s="62" t="s">
        <v>12010</v>
      </c>
      <c r="E6905" s="64">
        <v>26.71</v>
      </c>
      <c r="F6905" s="62" t="s">
        <v>18900</v>
      </c>
    </row>
    <row r="6906" spans="1:6" x14ac:dyDescent="0.25">
      <c r="A6906" s="62">
        <v>88266</v>
      </c>
      <c r="B6906" s="63" t="s">
        <v>18925</v>
      </c>
      <c r="C6906" s="62" t="s">
        <v>2260</v>
      </c>
      <c r="D6906" s="62" t="s">
        <v>12010</v>
      </c>
      <c r="E6906" s="64">
        <v>31.81</v>
      </c>
      <c r="F6906" s="62" t="s">
        <v>18900</v>
      </c>
    </row>
    <row r="6907" spans="1:6" x14ac:dyDescent="0.25">
      <c r="A6907" s="62">
        <v>88267</v>
      </c>
      <c r="B6907" s="63" t="s">
        <v>18926</v>
      </c>
      <c r="C6907" s="62" t="s">
        <v>2260</v>
      </c>
      <c r="D6907" s="62" t="s">
        <v>12379</v>
      </c>
      <c r="E6907" s="64">
        <v>28.27</v>
      </c>
      <c r="F6907" s="62" t="s">
        <v>18900</v>
      </c>
    </row>
    <row r="6908" spans="1:6" x14ac:dyDescent="0.25">
      <c r="A6908" s="62">
        <v>88269</v>
      </c>
      <c r="B6908" s="63" t="s">
        <v>18927</v>
      </c>
      <c r="C6908" s="62" t="s">
        <v>2260</v>
      </c>
      <c r="D6908" s="62" t="s">
        <v>12010</v>
      </c>
      <c r="E6908" s="64">
        <v>26.74</v>
      </c>
      <c r="F6908" s="62" t="s">
        <v>18900</v>
      </c>
    </row>
    <row r="6909" spans="1:6" x14ac:dyDescent="0.25">
      <c r="A6909" s="62">
        <v>88270</v>
      </c>
      <c r="B6909" s="63" t="s">
        <v>18928</v>
      </c>
      <c r="C6909" s="62" t="s">
        <v>2260</v>
      </c>
      <c r="D6909" s="62" t="s">
        <v>12010</v>
      </c>
      <c r="E6909" s="64">
        <v>26.89</v>
      </c>
      <c r="F6909" s="62" t="s">
        <v>18900</v>
      </c>
    </row>
    <row r="6910" spans="1:6" x14ac:dyDescent="0.25">
      <c r="A6910" s="62">
        <v>88272</v>
      </c>
      <c r="B6910" s="63" t="s">
        <v>18929</v>
      </c>
      <c r="C6910" s="62" t="s">
        <v>2260</v>
      </c>
      <c r="D6910" s="62" t="s">
        <v>12010</v>
      </c>
      <c r="E6910" s="64">
        <v>30.1</v>
      </c>
      <c r="F6910" s="62" t="s">
        <v>18900</v>
      </c>
    </row>
    <row r="6911" spans="1:6" x14ac:dyDescent="0.25">
      <c r="A6911" s="62">
        <v>88273</v>
      </c>
      <c r="B6911" s="63" t="s">
        <v>18930</v>
      </c>
      <c r="C6911" s="62" t="s">
        <v>2260</v>
      </c>
      <c r="D6911" s="62" t="s">
        <v>12010</v>
      </c>
      <c r="E6911" s="64">
        <v>26.67</v>
      </c>
      <c r="F6911" s="62" t="s">
        <v>18900</v>
      </c>
    </row>
    <row r="6912" spans="1:6" x14ac:dyDescent="0.25">
      <c r="A6912" s="62">
        <v>88274</v>
      </c>
      <c r="B6912" s="63" t="s">
        <v>18931</v>
      </c>
      <c r="C6912" s="62" t="s">
        <v>2260</v>
      </c>
      <c r="D6912" s="62" t="s">
        <v>12010</v>
      </c>
      <c r="E6912" s="64">
        <v>27.51</v>
      </c>
      <c r="F6912" s="62" t="s">
        <v>18900</v>
      </c>
    </row>
    <row r="6913" spans="1:6" x14ac:dyDescent="0.25">
      <c r="A6913" s="62">
        <v>88275</v>
      </c>
      <c r="B6913" s="63" t="s">
        <v>18932</v>
      </c>
      <c r="C6913" s="62" t="s">
        <v>2260</v>
      </c>
      <c r="D6913" s="62" t="s">
        <v>12010</v>
      </c>
      <c r="E6913" s="64">
        <v>35.799999999999997</v>
      </c>
      <c r="F6913" s="62" t="s">
        <v>18900</v>
      </c>
    </row>
    <row r="6914" spans="1:6" x14ac:dyDescent="0.25">
      <c r="A6914" s="62">
        <v>88277</v>
      </c>
      <c r="B6914" s="63" t="s">
        <v>18933</v>
      </c>
      <c r="C6914" s="62" t="s">
        <v>2260</v>
      </c>
      <c r="D6914" s="62" t="s">
        <v>12010</v>
      </c>
      <c r="E6914" s="64">
        <v>27.97</v>
      </c>
      <c r="F6914" s="62" t="s">
        <v>18900</v>
      </c>
    </row>
    <row r="6915" spans="1:6" x14ac:dyDescent="0.25">
      <c r="A6915" s="62">
        <v>88278</v>
      </c>
      <c r="B6915" s="63" t="s">
        <v>18934</v>
      </c>
      <c r="C6915" s="62" t="s">
        <v>2260</v>
      </c>
      <c r="D6915" s="62" t="s">
        <v>12010</v>
      </c>
      <c r="E6915" s="64">
        <v>23.46</v>
      </c>
      <c r="F6915" s="62" t="s">
        <v>18900</v>
      </c>
    </row>
    <row r="6916" spans="1:6" x14ac:dyDescent="0.25">
      <c r="A6916" s="62">
        <v>88279</v>
      </c>
      <c r="B6916" s="63" t="s">
        <v>18935</v>
      </c>
      <c r="C6916" s="62" t="s">
        <v>2260</v>
      </c>
      <c r="D6916" s="62" t="s">
        <v>12010</v>
      </c>
      <c r="E6916" s="64">
        <v>29.18</v>
      </c>
      <c r="F6916" s="62" t="s">
        <v>18900</v>
      </c>
    </row>
    <row r="6917" spans="1:6" x14ac:dyDescent="0.25">
      <c r="A6917" s="62">
        <v>88281</v>
      </c>
      <c r="B6917" s="63" t="s">
        <v>18936</v>
      </c>
      <c r="C6917" s="62" t="s">
        <v>2260</v>
      </c>
      <c r="D6917" s="62" t="s">
        <v>12010</v>
      </c>
      <c r="E6917" s="64">
        <v>26.27</v>
      </c>
      <c r="F6917" s="62" t="s">
        <v>18900</v>
      </c>
    </row>
    <row r="6918" spans="1:6" x14ac:dyDescent="0.25">
      <c r="A6918" s="62">
        <v>88282</v>
      </c>
      <c r="B6918" s="63" t="s">
        <v>18937</v>
      </c>
      <c r="C6918" s="62" t="s">
        <v>2260</v>
      </c>
      <c r="D6918" s="62" t="s">
        <v>12010</v>
      </c>
      <c r="E6918" s="64">
        <v>27.51</v>
      </c>
      <c r="F6918" s="62" t="s">
        <v>18900</v>
      </c>
    </row>
    <row r="6919" spans="1:6" x14ac:dyDescent="0.25">
      <c r="A6919" s="62">
        <v>88283</v>
      </c>
      <c r="B6919" s="63" t="s">
        <v>18938</v>
      </c>
      <c r="C6919" s="62" t="s">
        <v>2260</v>
      </c>
      <c r="D6919" s="62" t="s">
        <v>12010</v>
      </c>
      <c r="E6919" s="64">
        <v>34.82</v>
      </c>
      <c r="F6919" s="62" t="s">
        <v>18900</v>
      </c>
    </row>
    <row r="6920" spans="1:6" x14ac:dyDescent="0.25">
      <c r="A6920" s="62">
        <v>88284</v>
      </c>
      <c r="B6920" s="63" t="s">
        <v>18939</v>
      </c>
      <c r="C6920" s="62" t="s">
        <v>2260</v>
      </c>
      <c r="D6920" s="62" t="s">
        <v>12010</v>
      </c>
      <c r="E6920" s="64">
        <v>24.69</v>
      </c>
      <c r="F6920" s="62" t="s">
        <v>18900</v>
      </c>
    </row>
    <row r="6921" spans="1:6" x14ac:dyDescent="0.25">
      <c r="A6921" s="62">
        <v>88285</v>
      </c>
      <c r="B6921" s="63" t="s">
        <v>18940</v>
      </c>
      <c r="C6921" s="62" t="s">
        <v>2260</v>
      </c>
      <c r="D6921" s="62" t="s">
        <v>12010</v>
      </c>
      <c r="E6921" s="64">
        <v>25.23</v>
      </c>
      <c r="F6921" s="62" t="s">
        <v>18900</v>
      </c>
    </row>
    <row r="6922" spans="1:6" x14ac:dyDescent="0.25">
      <c r="A6922" s="62">
        <v>88286</v>
      </c>
      <c r="B6922" s="63" t="s">
        <v>18941</v>
      </c>
      <c r="C6922" s="62" t="s">
        <v>2260</v>
      </c>
      <c r="D6922" s="62" t="s">
        <v>12010</v>
      </c>
      <c r="E6922" s="64">
        <v>26.04</v>
      </c>
      <c r="F6922" s="62" t="s">
        <v>18900</v>
      </c>
    </row>
    <row r="6923" spans="1:6" x14ac:dyDescent="0.25">
      <c r="A6923" s="62">
        <v>88288</v>
      </c>
      <c r="B6923" s="63" t="s">
        <v>18942</v>
      </c>
      <c r="C6923" s="62" t="s">
        <v>2260</v>
      </c>
      <c r="D6923" s="62" t="s">
        <v>12010</v>
      </c>
      <c r="E6923" s="64">
        <v>33.479999999999997</v>
      </c>
      <c r="F6923" s="62" t="s">
        <v>18900</v>
      </c>
    </row>
    <row r="6924" spans="1:6" x14ac:dyDescent="0.25">
      <c r="A6924" s="62">
        <v>88291</v>
      </c>
      <c r="B6924" s="63" t="s">
        <v>18943</v>
      </c>
      <c r="C6924" s="62" t="s">
        <v>2260</v>
      </c>
      <c r="D6924" s="62" t="s">
        <v>12010</v>
      </c>
      <c r="E6924" s="64">
        <v>25.42</v>
      </c>
      <c r="F6924" s="62" t="s">
        <v>18900</v>
      </c>
    </row>
    <row r="6925" spans="1:6" ht="27" x14ac:dyDescent="0.25">
      <c r="A6925" s="62">
        <v>88292</v>
      </c>
      <c r="B6925" s="63" t="s">
        <v>18944</v>
      </c>
      <c r="C6925" s="62" t="s">
        <v>2260</v>
      </c>
      <c r="D6925" s="62" t="s">
        <v>12010</v>
      </c>
      <c r="E6925" s="64">
        <v>24.27</v>
      </c>
      <c r="F6925" s="62" t="s">
        <v>18900</v>
      </c>
    </row>
    <row r="6926" spans="1:6" ht="27" x14ac:dyDescent="0.25">
      <c r="A6926" s="62">
        <v>88293</v>
      </c>
      <c r="B6926" s="63" t="s">
        <v>18945</v>
      </c>
      <c r="C6926" s="62" t="s">
        <v>2260</v>
      </c>
      <c r="D6926" s="62" t="s">
        <v>12010</v>
      </c>
      <c r="E6926" s="64">
        <v>29.97</v>
      </c>
      <c r="F6926" s="62" t="s">
        <v>18900</v>
      </c>
    </row>
    <row r="6927" spans="1:6" x14ac:dyDescent="0.25">
      <c r="A6927" s="62">
        <v>88294</v>
      </c>
      <c r="B6927" s="63" t="s">
        <v>18946</v>
      </c>
      <c r="C6927" s="62" t="s">
        <v>2260</v>
      </c>
      <c r="D6927" s="62" t="s">
        <v>12379</v>
      </c>
      <c r="E6927" s="64">
        <v>32.36</v>
      </c>
      <c r="F6927" s="62" t="s">
        <v>18900</v>
      </c>
    </row>
    <row r="6928" spans="1:6" x14ac:dyDescent="0.25">
      <c r="A6928" s="62">
        <v>88295</v>
      </c>
      <c r="B6928" s="63" t="s">
        <v>18947</v>
      </c>
      <c r="C6928" s="62" t="s">
        <v>2260</v>
      </c>
      <c r="D6928" s="62" t="s">
        <v>12010</v>
      </c>
      <c r="E6928" s="64">
        <v>23.5</v>
      </c>
      <c r="F6928" s="62" t="s">
        <v>18900</v>
      </c>
    </row>
    <row r="6929" spans="1:6" x14ac:dyDescent="0.25">
      <c r="A6929" s="62">
        <v>88296</v>
      </c>
      <c r="B6929" s="63" t="s">
        <v>18948</v>
      </c>
      <c r="C6929" s="62" t="s">
        <v>2260</v>
      </c>
      <c r="D6929" s="62" t="s">
        <v>12010</v>
      </c>
      <c r="E6929" s="64">
        <v>25</v>
      </c>
      <c r="F6929" s="62" t="s">
        <v>18900</v>
      </c>
    </row>
    <row r="6930" spans="1:6" ht="27" x14ac:dyDescent="0.25">
      <c r="A6930" s="62">
        <v>88297</v>
      </c>
      <c r="B6930" s="63" t="s">
        <v>18949</v>
      </c>
      <c r="C6930" s="62" t="s">
        <v>2260</v>
      </c>
      <c r="D6930" s="62" t="s">
        <v>12010</v>
      </c>
      <c r="E6930" s="64">
        <v>27.93</v>
      </c>
      <c r="F6930" s="62" t="s">
        <v>18900</v>
      </c>
    </row>
    <row r="6931" spans="1:6" ht="27" x14ac:dyDescent="0.25">
      <c r="A6931" s="62">
        <v>88298</v>
      </c>
      <c r="B6931" s="63" t="s">
        <v>18950</v>
      </c>
      <c r="C6931" s="62" t="s">
        <v>2260</v>
      </c>
      <c r="D6931" s="62" t="s">
        <v>12010</v>
      </c>
      <c r="E6931" s="64">
        <v>23.97</v>
      </c>
      <c r="F6931" s="62" t="s">
        <v>18900</v>
      </c>
    </row>
    <row r="6932" spans="1:6" x14ac:dyDescent="0.25">
      <c r="A6932" s="62">
        <v>88299</v>
      </c>
      <c r="B6932" s="63" t="s">
        <v>18951</v>
      </c>
      <c r="C6932" s="62" t="s">
        <v>2260</v>
      </c>
      <c r="D6932" s="62" t="s">
        <v>12010</v>
      </c>
      <c r="E6932" s="64">
        <v>30.37</v>
      </c>
      <c r="F6932" s="62" t="s">
        <v>18900</v>
      </c>
    </row>
    <row r="6933" spans="1:6" x14ac:dyDescent="0.25">
      <c r="A6933" s="62">
        <v>88300</v>
      </c>
      <c r="B6933" s="63" t="s">
        <v>18952</v>
      </c>
      <c r="C6933" s="62" t="s">
        <v>2260</v>
      </c>
      <c r="D6933" s="62" t="s">
        <v>12010</v>
      </c>
      <c r="E6933" s="64">
        <v>35.979999999999997</v>
      </c>
      <c r="F6933" s="62" t="s">
        <v>18900</v>
      </c>
    </row>
    <row r="6934" spans="1:6" x14ac:dyDescent="0.25">
      <c r="A6934" s="62">
        <v>88301</v>
      </c>
      <c r="B6934" s="63" t="s">
        <v>18953</v>
      </c>
      <c r="C6934" s="62" t="s">
        <v>2260</v>
      </c>
      <c r="D6934" s="62" t="s">
        <v>12010</v>
      </c>
      <c r="E6934" s="64">
        <v>27.59</v>
      </c>
      <c r="F6934" s="62" t="s">
        <v>18900</v>
      </c>
    </row>
    <row r="6935" spans="1:6" x14ac:dyDescent="0.25">
      <c r="A6935" s="62">
        <v>88302</v>
      </c>
      <c r="B6935" s="63" t="s">
        <v>18954</v>
      </c>
      <c r="C6935" s="62" t="s">
        <v>2260</v>
      </c>
      <c r="D6935" s="62" t="s">
        <v>12010</v>
      </c>
      <c r="E6935" s="64">
        <v>31.16</v>
      </c>
      <c r="F6935" s="62" t="s">
        <v>18900</v>
      </c>
    </row>
    <row r="6936" spans="1:6" x14ac:dyDescent="0.25">
      <c r="A6936" s="62">
        <v>88303</v>
      </c>
      <c r="B6936" s="63" t="s">
        <v>18955</v>
      </c>
      <c r="C6936" s="62" t="s">
        <v>2260</v>
      </c>
      <c r="D6936" s="62" t="s">
        <v>12010</v>
      </c>
      <c r="E6936" s="64">
        <v>25.93</v>
      </c>
      <c r="F6936" s="62" t="s">
        <v>18900</v>
      </c>
    </row>
    <row r="6937" spans="1:6" ht="27" x14ac:dyDescent="0.25">
      <c r="A6937" s="62">
        <v>88304</v>
      </c>
      <c r="B6937" s="63" t="s">
        <v>18956</v>
      </c>
      <c r="C6937" s="62" t="s">
        <v>2260</v>
      </c>
      <c r="D6937" s="62" t="s">
        <v>12010</v>
      </c>
      <c r="E6937" s="64">
        <v>27.59</v>
      </c>
      <c r="F6937" s="62" t="s">
        <v>18900</v>
      </c>
    </row>
    <row r="6938" spans="1:6" ht="27" x14ac:dyDescent="0.25">
      <c r="A6938" s="62">
        <v>88306</v>
      </c>
      <c r="B6938" s="63" t="s">
        <v>18957</v>
      </c>
      <c r="C6938" s="62" t="s">
        <v>2260</v>
      </c>
      <c r="D6938" s="62" t="s">
        <v>12010</v>
      </c>
      <c r="E6938" s="64">
        <v>29.55</v>
      </c>
      <c r="F6938" s="62" t="s">
        <v>18900</v>
      </c>
    </row>
    <row r="6939" spans="1:6" x14ac:dyDescent="0.25">
      <c r="A6939" s="62">
        <v>88307</v>
      </c>
      <c r="B6939" s="63" t="s">
        <v>18958</v>
      </c>
      <c r="C6939" s="62" t="s">
        <v>2260</v>
      </c>
      <c r="D6939" s="62" t="s">
        <v>12010</v>
      </c>
      <c r="E6939" s="64">
        <v>27.4</v>
      </c>
      <c r="F6939" s="62" t="s">
        <v>18900</v>
      </c>
    </row>
    <row r="6940" spans="1:6" x14ac:dyDescent="0.25">
      <c r="A6940" s="62">
        <v>88308</v>
      </c>
      <c r="B6940" s="63" t="s">
        <v>18959</v>
      </c>
      <c r="C6940" s="62" t="s">
        <v>2260</v>
      </c>
      <c r="D6940" s="62" t="s">
        <v>12010</v>
      </c>
      <c r="E6940" s="64">
        <v>26.79</v>
      </c>
      <c r="F6940" s="62" t="s">
        <v>18900</v>
      </c>
    </row>
    <row r="6941" spans="1:6" x14ac:dyDescent="0.25">
      <c r="A6941" s="62">
        <v>88309</v>
      </c>
      <c r="B6941" s="63" t="s">
        <v>18960</v>
      </c>
      <c r="C6941" s="62" t="s">
        <v>2260</v>
      </c>
      <c r="D6941" s="62" t="s">
        <v>12379</v>
      </c>
      <c r="E6941" s="64">
        <v>26.89</v>
      </c>
      <c r="F6941" s="62" t="s">
        <v>18900</v>
      </c>
    </row>
    <row r="6942" spans="1:6" x14ac:dyDescent="0.25">
      <c r="A6942" s="62">
        <v>88310</v>
      </c>
      <c r="B6942" s="63" t="s">
        <v>18961</v>
      </c>
      <c r="C6942" s="62" t="s">
        <v>2260</v>
      </c>
      <c r="D6942" s="62" t="s">
        <v>12379</v>
      </c>
      <c r="E6942" s="64">
        <v>31.61</v>
      </c>
      <c r="F6942" s="62" t="s">
        <v>18900</v>
      </c>
    </row>
    <row r="6943" spans="1:6" x14ac:dyDescent="0.25">
      <c r="A6943" s="62">
        <v>88311</v>
      </c>
      <c r="B6943" s="63" t="s">
        <v>18962</v>
      </c>
      <c r="C6943" s="62" t="s">
        <v>2260</v>
      </c>
      <c r="D6943" s="62" t="s">
        <v>12010</v>
      </c>
      <c r="E6943" s="64">
        <v>29.76</v>
      </c>
      <c r="F6943" s="62" t="s">
        <v>18900</v>
      </c>
    </row>
    <row r="6944" spans="1:6" x14ac:dyDescent="0.25">
      <c r="A6944" s="62">
        <v>88312</v>
      </c>
      <c r="B6944" s="63" t="s">
        <v>18963</v>
      </c>
      <c r="C6944" s="62" t="s">
        <v>2260</v>
      </c>
      <c r="D6944" s="62" t="s">
        <v>12010</v>
      </c>
      <c r="E6944" s="64">
        <v>31.61</v>
      </c>
      <c r="F6944" s="62" t="s">
        <v>18900</v>
      </c>
    </row>
    <row r="6945" spans="1:6" x14ac:dyDescent="0.25">
      <c r="A6945" s="62">
        <v>88313</v>
      </c>
      <c r="B6945" s="63" t="s">
        <v>18964</v>
      </c>
      <c r="C6945" s="62" t="s">
        <v>2260</v>
      </c>
      <c r="D6945" s="62" t="s">
        <v>12010</v>
      </c>
      <c r="E6945" s="64">
        <v>23.57</v>
      </c>
      <c r="F6945" s="62" t="s">
        <v>18900</v>
      </c>
    </row>
    <row r="6946" spans="1:6" x14ac:dyDescent="0.25">
      <c r="A6946" s="62">
        <v>88314</v>
      </c>
      <c r="B6946" s="63" t="s">
        <v>18965</v>
      </c>
      <c r="C6946" s="62" t="s">
        <v>2260</v>
      </c>
      <c r="D6946" s="62" t="s">
        <v>12010</v>
      </c>
      <c r="E6946" s="64">
        <v>22.89</v>
      </c>
      <c r="F6946" s="62" t="s">
        <v>18900</v>
      </c>
    </row>
    <row r="6947" spans="1:6" x14ac:dyDescent="0.25">
      <c r="A6947" s="62">
        <v>88315</v>
      </c>
      <c r="B6947" s="63" t="s">
        <v>18966</v>
      </c>
      <c r="C6947" s="62" t="s">
        <v>2260</v>
      </c>
      <c r="D6947" s="62" t="s">
        <v>12010</v>
      </c>
      <c r="E6947" s="64">
        <v>27.27</v>
      </c>
      <c r="F6947" s="62" t="s">
        <v>18900</v>
      </c>
    </row>
    <row r="6948" spans="1:6" x14ac:dyDescent="0.25">
      <c r="A6948" s="62">
        <v>88316</v>
      </c>
      <c r="B6948" s="63" t="s">
        <v>18967</v>
      </c>
      <c r="C6948" s="62" t="s">
        <v>2260</v>
      </c>
      <c r="D6948" s="62" t="s">
        <v>12379</v>
      </c>
      <c r="E6948" s="64">
        <v>23.4</v>
      </c>
      <c r="F6948" s="62" t="s">
        <v>18900</v>
      </c>
    </row>
    <row r="6949" spans="1:6" x14ac:dyDescent="0.25">
      <c r="A6949" s="62">
        <v>88317</v>
      </c>
      <c r="B6949" s="63" t="s">
        <v>18968</v>
      </c>
      <c r="C6949" s="62" t="s">
        <v>2260</v>
      </c>
      <c r="D6949" s="62" t="s">
        <v>12379</v>
      </c>
      <c r="E6949" s="64">
        <v>30.35</v>
      </c>
      <c r="F6949" s="62" t="s">
        <v>18900</v>
      </c>
    </row>
    <row r="6950" spans="1:6" ht="27" x14ac:dyDescent="0.25">
      <c r="A6950" s="62">
        <v>88318</v>
      </c>
      <c r="B6950" s="63" t="s">
        <v>18969</v>
      </c>
      <c r="C6950" s="62" t="s">
        <v>2260</v>
      </c>
      <c r="D6950" s="62" t="s">
        <v>12010</v>
      </c>
      <c r="E6950" s="64">
        <v>32.1</v>
      </c>
      <c r="F6950" s="62" t="s">
        <v>18900</v>
      </c>
    </row>
    <row r="6951" spans="1:6" x14ac:dyDescent="0.25">
      <c r="A6951" s="62">
        <v>88320</v>
      </c>
      <c r="B6951" s="63" t="s">
        <v>18970</v>
      </c>
      <c r="C6951" s="62" t="s">
        <v>2260</v>
      </c>
      <c r="D6951" s="62" t="s">
        <v>12010</v>
      </c>
      <c r="E6951" s="64">
        <v>26.62</v>
      </c>
      <c r="F6951" s="62" t="s">
        <v>18900</v>
      </c>
    </row>
    <row r="6952" spans="1:6" x14ac:dyDescent="0.25">
      <c r="A6952" s="62">
        <v>88321</v>
      </c>
      <c r="B6952" s="63" t="s">
        <v>18971</v>
      </c>
      <c r="C6952" s="62" t="s">
        <v>2260</v>
      </c>
      <c r="D6952" s="62" t="s">
        <v>12010</v>
      </c>
      <c r="E6952" s="64">
        <v>47.43</v>
      </c>
      <c r="F6952" s="62" t="s">
        <v>18900</v>
      </c>
    </row>
    <row r="6953" spans="1:6" x14ac:dyDescent="0.25">
      <c r="A6953" s="62">
        <v>88322</v>
      </c>
      <c r="B6953" s="63" t="s">
        <v>18972</v>
      </c>
      <c r="C6953" s="62" t="s">
        <v>2260</v>
      </c>
      <c r="D6953" s="62" t="s">
        <v>12010</v>
      </c>
      <c r="E6953" s="64">
        <v>29.23</v>
      </c>
      <c r="F6953" s="62" t="s">
        <v>18900</v>
      </c>
    </row>
    <row r="6954" spans="1:6" x14ac:dyDescent="0.25">
      <c r="A6954" s="62">
        <v>88323</v>
      </c>
      <c r="B6954" s="63" t="s">
        <v>18973</v>
      </c>
      <c r="C6954" s="62" t="s">
        <v>2260</v>
      </c>
      <c r="D6954" s="62" t="s">
        <v>12010</v>
      </c>
      <c r="E6954" s="64">
        <v>26.62</v>
      </c>
      <c r="F6954" s="62" t="s">
        <v>18900</v>
      </c>
    </row>
    <row r="6955" spans="1:6" x14ac:dyDescent="0.25">
      <c r="A6955" s="62">
        <v>88324</v>
      </c>
      <c r="B6955" s="63" t="s">
        <v>18974</v>
      </c>
      <c r="C6955" s="62" t="s">
        <v>2260</v>
      </c>
      <c r="D6955" s="62" t="s">
        <v>12010</v>
      </c>
      <c r="E6955" s="64">
        <v>29.55</v>
      </c>
      <c r="F6955" s="62" t="s">
        <v>18900</v>
      </c>
    </row>
    <row r="6956" spans="1:6" x14ac:dyDescent="0.25">
      <c r="A6956" s="62">
        <v>88325</v>
      </c>
      <c r="B6956" s="63" t="s">
        <v>18975</v>
      </c>
      <c r="C6956" s="62" t="s">
        <v>2260</v>
      </c>
      <c r="D6956" s="62" t="s">
        <v>12010</v>
      </c>
      <c r="E6956" s="64">
        <v>23.22</v>
      </c>
      <c r="F6956" s="62" t="s">
        <v>18900</v>
      </c>
    </row>
    <row r="6957" spans="1:6" x14ac:dyDescent="0.25">
      <c r="A6957" s="62">
        <v>88326</v>
      </c>
      <c r="B6957" s="63" t="s">
        <v>18976</v>
      </c>
      <c r="C6957" s="62" t="s">
        <v>2260</v>
      </c>
      <c r="D6957" s="62" t="s">
        <v>12010</v>
      </c>
      <c r="E6957" s="64">
        <v>29.31</v>
      </c>
      <c r="F6957" s="62" t="s">
        <v>18900</v>
      </c>
    </row>
    <row r="6958" spans="1:6" ht="27" x14ac:dyDescent="0.25">
      <c r="A6958" s="62">
        <v>88377</v>
      </c>
      <c r="B6958" s="63" t="s">
        <v>18977</v>
      </c>
      <c r="C6958" s="62" t="s">
        <v>2260</v>
      </c>
      <c r="D6958" s="62" t="s">
        <v>12010</v>
      </c>
      <c r="E6958" s="64">
        <v>24.72</v>
      </c>
      <c r="F6958" s="62" t="s">
        <v>18900</v>
      </c>
    </row>
    <row r="6959" spans="1:6" x14ac:dyDescent="0.25">
      <c r="A6959" s="62">
        <v>88441</v>
      </c>
      <c r="B6959" s="63" t="s">
        <v>18978</v>
      </c>
      <c r="C6959" s="62" t="s">
        <v>2260</v>
      </c>
      <c r="D6959" s="62" t="s">
        <v>12010</v>
      </c>
      <c r="E6959" s="64">
        <v>23.09</v>
      </c>
      <c r="F6959" s="62" t="s">
        <v>18900</v>
      </c>
    </row>
    <row r="6960" spans="1:6" x14ac:dyDescent="0.25">
      <c r="A6960" s="62">
        <v>88597</v>
      </c>
      <c r="B6960" s="63" t="s">
        <v>18979</v>
      </c>
      <c r="C6960" s="62" t="s">
        <v>2260</v>
      </c>
      <c r="D6960" s="62" t="s">
        <v>12010</v>
      </c>
      <c r="E6960" s="64">
        <v>48.69</v>
      </c>
      <c r="F6960" s="62" t="s">
        <v>18900</v>
      </c>
    </row>
    <row r="6961" spans="1:6" x14ac:dyDescent="0.25">
      <c r="A6961" s="62">
        <v>90766</v>
      </c>
      <c r="B6961" s="63" t="s">
        <v>18980</v>
      </c>
      <c r="C6961" s="62" t="s">
        <v>2260</v>
      </c>
      <c r="D6961" s="62" t="s">
        <v>12379</v>
      </c>
      <c r="E6961" s="64">
        <v>30.2</v>
      </c>
      <c r="F6961" s="62" t="s">
        <v>18900</v>
      </c>
    </row>
    <row r="6962" spans="1:6" x14ac:dyDescent="0.25">
      <c r="A6962" s="62">
        <v>90767</v>
      </c>
      <c r="B6962" s="63" t="s">
        <v>18981</v>
      </c>
      <c r="C6962" s="62" t="s">
        <v>2260</v>
      </c>
      <c r="D6962" s="62" t="s">
        <v>12010</v>
      </c>
      <c r="E6962" s="64">
        <v>31.61</v>
      </c>
      <c r="F6962" s="62" t="s">
        <v>18900</v>
      </c>
    </row>
    <row r="6963" spans="1:6" x14ac:dyDescent="0.25">
      <c r="A6963" s="62">
        <v>90768</v>
      </c>
      <c r="B6963" s="63" t="s">
        <v>18982</v>
      </c>
      <c r="C6963" s="62" t="s">
        <v>2260</v>
      </c>
      <c r="D6963" s="62" t="s">
        <v>12010</v>
      </c>
      <c r="E6963" s="64">
        <v>73.34</v>
      </c>
      <c r="F6963" s="62" t="s">
        <v>18900</v>
      </c>
    </row>
    <row r="6964" spans="1:6" x14ac:dyDescent="0.25">
      <c r="A6964" s="62">
        <v>90769</v>
      </c>
      <c r="B6964" s="63" t="s">
        <v>18983</v>
      </c>
      <c r="C6964" s="62" t="s">
        <v>2260</v>
      </c>
      <c r="D6964" s="62" t="s">
        <v>12010</v>
      </c>
      <c r="E6964" s="64">
        <v>103.54</v>
      </c>
      <c r="F6964" s="62" t="s">
        <v>18900</v>
      </c>
    </row>
    <row r="6965" spans="1:6" x14ac:dyDescent="0.25">
      <c r="A6965" s="62">
        <v>90770</v>
      </c>
      <c r="B6965" s="63" t="s">
        <v>18984</v>
      </c>
      <c r="C6965" s="62" t="s">
        <v>2260</v>
      </c>
      <c r="D6965" s="62" t="s">
        <v>12010</v>
      </c>
      <c r="E6965" s="64">
        <v>136.4</v>
      </c>
      <c r="F6965" s="62" t="s">
        <v>18900</v>
      </c>
    </row>
    <row r="6966" spans="1:6" x14ac:dyDescent="0.25">
      <c r="A6966" s="62">
        <v>90771</v>
      </c>
      <c r="B6966" s="63" t="s">
        <v>18985</v>
      </c>
      <c r="C6966" s="62" t="s">
        <v>2260</v>
      </c>
      <c r="D6966" s="62" t="s">
        <v>12010</v>
      </c>
      <c r="E6966" s="64">
        <v>39.479999999999997</v>
      </c>
      <c r="F6966" s="62" t="s">
        <v>18900</v>
      </c>
    </row>
    <row r="6967" spans="1:6" x14ac:dyDescent="0.25">
      <c r="A6967" s="62">
        <v>90772</v>
      </c>
      <c r="B6967" s="63" t="s">
        <v>18986</v>
      </c>
      <c r="C6967" s="62" t="s">
        <v>2260</v>
      </c>
      <c r="D6967" s="62" t="s">
        <v>12010</v>
      </c>
      <c r="E6967" s="64">
        <v>26.14</v>
      </c>
      <c r="F6967" s="62" t="s">
        <v>18900</v>
      </c>
    </row>
    <row r="6968" spans="1:6" x14ac:dyDescent="0.25">
      <c r="A6968" s="62">
        <v>90773</v>
      </c>
      <c r="B6968" s="63" t="s">
        <v>18987</v>
      </c>
      <c r="C6968" s="62" t="s">
        <v>2260</v>
      </c>
      <c r="D6968" s="62" t="s">
        <v>12010</v>
      </c>
      <c r="E6968" s="64">
        <v>34.450000000000003</v>
      </c>
      <c r="F6968" s="62" t="s">
        <v>18900</v>
      </c>
    </row>
    <row r="6969" spans="1:6" x14ac:dyDescent="0.25">
      <c r="A6969" s="62">
        <v>90775</v>
      </c>
      <c r="B6969" s="63" t="s">
        <v>18988</v>
      </c>
      <c r="C6969" s="62" t="s">
        <v>2260</v>
      </c>
      <c r="D6969" s="62" t="s">
        <v>12010</v>
      </c>
      <c r="E6969" s="64">
        <v>46.17</v>
      </c>
      <c r="F6969" s="62" t="s">
        <v>18900</v>
      </c>
    </row>
    <row r="6970" spans="1:6" x14ac:dyDescent="0.25">
      <c r="A6970" s="62">
        <v>90776</v>
      </c>
      <c r="B6970" s="63" t="s">
        <v>18989</v>
      </c>
      <c r="C6970" s="62" t="s">
        <v>2260</v>
      </c>
      <c r="D6970" s="62" t="s">
        <v>12379</v>
      </c>
      <c r="E6970" s="64">
        <v>33.69</v>
      </c>
      <c r="F6970" s="62" t="s">
        <v>18900</v>
      </c>
    </row>
    <row r="6971" spans="1:6" x14ac:dyDescent="0.25">
      <c r="A6971" s="62">
        <v>90777</v>
      </c>
      <c r="B6971" s="63" t="s">
        <v>18990</v>
      </c>
      <c r="C6971" s="62" t="s">
        <v>2260</v>
      </c>
      <c r="D6971" s="62" t="s">
        <v>12379</v>
      </c>
      <c r="E6971" s="64">
        <v>99.49</v>
      </c>
      <c r="F6971" s="62" t="s">
        <v>18900</v>
      </c>
    </row>
    <row r="6972" spans="1:6" x14ac:dyDescent="0.25">
      <c r="A6972" s="62">
        <v>90778</v>
      </c>
      <c r="B6972" s="63" t="s">
        <v>18991</v>
      </c>
      <c r="C6972" s="62" t="s">
        <v>2260</v>
      </c>
      <c r="D6972" s="62" t="s">
        <v>12010</v>
      </c>
      <c r="E6972" s="64">
        <v>113.01</v>
      </c>
      <c r="F6972" s="62" t="s">
        <v>18900</v>
      </c>
    </row>
    <row r="6973" spans="1:6" x14ac:dyDescent="0.25">
      <c r="A6973" s="62">
        <v>90779</v>
      </c>
      <c r="B6973" s="63" t="s">
        <v>18992</v>
      </c>
      <c r="C6973" s="62" t="s">
        <v>2260</v>
      </c>
      <c r="D6973" s="62" t="s">
        <v>12010</v>
      </c>
      <c r="E6973" s="64">
        <v>153.93</v>
      </c>
      <c r="F6973" s="62" t="s">
        <v>18900</v>
      </c>
    </row>
    <row r="6974" spans="1:6" x14ac:dyDescent="0.25">
      <c r="A6974" s="62">
        <v>90780</v>
      </c>
      <c r="B6974" s="63" t="s">
        <v>18993</v>
      </c>
      <c r="C6974" s="62" t="s">
        <v>2260</v>
      </c>
      <c r="D6974" s="62" t="s">
        <v>12010</v>
      </c>
      <c r="E6974" s="64">
        <v>50.08</v>
      </c>
      <c r="F6974" s="62" t="s">
        <v>18900</v>
      </c>
    </row>
    <row r="6975" spans="1:6" x14ac:dyDescent="0.25">
      <c r="A6975" s="62">
        <v>90781</v>
      </c>
      <c r="B6975" s="63" t="s">
        <v>18994</v>
      </c>
      <c r="C6975" s="62" t="s">
        <v>2260</v>
      </c>
      <c r="D6975" s="62" t="s">
        <v>12379</v>
      </c>
      <c r="E6975" s="64">
        <v>57.18</v>
      </c>
      <c r="F6975" s="62" t="s">
        <v>18900</v>
      </c>
    </row>
    <row r="6976" spans="1:6" x14ac:dyDescent="0.25">
      <c r="A6976" s="62">
        <v>91677</v>
      </c>
      <c r="B6976" s="63" t="s">
        <v>18995</v>
      </c>
      <c r="C6976" s="62" t="s">
        <v>2260</v>
      </c>
      <c r="D6976" s="62" t="s">
        <v>12010</v>
      </c>
      <c r="E6976" s="64">
        <v>99.37</v>
      </c>
      <c r="F6976" s="62" t="s">
        <v>18900</v>
      </c>
    </row>
    <row r="6977" spans="1:6" x14ac:dyDescent="0.25">
      <c r="A6977" s="62">
        <v>91678</v>
      </c>
      <c r="B6977" s="63" t="s">
        <v>18996</v>
      </c>
      <c r="C6977" s="62" t="s">
        <v>2260</v>
      </c>
      <c r="D6977" s="62" t="s">
        <v>12010</v>
      </c>
      <c r="E6977" s="64">
        <v>95.5</v>
      </c>
      <c r="F6977" s="62" t="s">
        <v>18900</v>
      </c>
    </row>
    <row r="6978" spans="1:6" x14ac:dyDescent="0.25">
      <c r="A6978" s="62">
        <v>93558</v>
      </c>
      <c r="B6978" s="63" t="s">
        <v>18997</v>
      </c>
      <c r="C6978" s="62" t="s">
        <v>18998</v>
      </c>
      <c r="D6978" s="62" t="s">
        <v>12010</v>
      </c>
      <c r="E6978" s="65">
        <v>4903.04</v>
      </c>
      <c r="F6978" s="62" t="s">
        <v>18900</v>
      </c>
    </row>
    <row r="6979" spans="1:6" x14ac:dyDescent="0.25">
      <c r="A6979" s="62">
        <v>93559</v>
      </c>
      <c r="B6979" s="63" t="s">
        <v>18979</v>
      </c>
      <c r="C6979" s="62" t="s">
        <v>18998</v>
      </c>
      <c r="D6979" s="62" t="s">
        <v>12010</v>
      </c>
      <c r="E6979" s="65">
        <v>8564.93</v>
      </c>
      <c r="F6979" s="62" t="s">
        <v>18900</v>
      </c>
    </row>
    <row r="6980" spans="1:6" x14ac:dyDescent="0.25">
      <c r="A6980" s="62">
        <v>93560</v>
      </c>
      <c r="B6980" s="63" t="s">
        <v>18987</v>
      </c>
      <c r="C6980" s="62" t="s">
        <v>18998</v>
      </c>
      <c r="D6980" s="62" t="s">
        <v>12010</v>
      </c>
      <c r="E6980" s="65">
        <v>6068.97</v>
      </c>
      <c r="F6980" s="62" t="s">
        <v>18900</v>
      </c>
    </row>
    <row r="6981" spans="1:6" x14ac:dyDescent="0.25">
      <c r="A6981" s="62">
        <v>93561</v>
      </c>
      <c r="B6981" s="63" t="s">
        <v>18988</v>
      </c>
      <c r="C6981" s="62" t="s">
        <v>18998</v>
      </c>
      <c r="D6981" s="62" t="s">
        <v>12010</v>
      </c>
      <c r="E6981" s="65">
        <v>8126.35</v>
      </c>
      <c r="F6981" s="62" t="s">
        <v>18900</v>
      </c>
    </row>
    <row r="6982" spans="1:6" x14ac:dyDescent="0.25">
      <c r="A6982" s="62">
        <v>93562</v>
      </c>
      <c r="B6982" s="63" t="s">
        <v>18985</v>
      </c>
      <c r="C6982" s="62" t="s">
        <v>18998</v>
      </c>
      <c r="D6982" s="62" t="s">
        <v>12010</v>
      </c>
      <c r="E6982" s="65">
        <v>6951.58</v>
      </c>
      <c r="F6982" s="62" t="s">
        <v>18900</v>
      </c>
    </row>
    <row r="6983" spans="1:6" x14ac:dyDescent="0.25">
      <c r="A6983" s="62">
        <v>93563</v>
      </c>
      <c r="B6983" s="63" t="s">
        <v>18980</v>
      </c>
      <c r="C6983" s="62" t="s">
        <v>18998</v>
      </c>
      <c r="D6983" s="62" t="s">
        <v>12010</v>
      </c>
      <c r="E6983" s="65">
        <v>5321.57</v>
      </c>
      <c r="F6983" s="62" t="s">
        <v>18900</v>
      </c>
    </row>
    <row r="6984" spans="1:6" x14ac:dyDescent="0.25">
      <c r="A6984" s="62">
        <v>93564</v>
      </c>
      <c r="B6984" s="63" t="s">
        <v>18981</v>
      </c>
      <c r="C6984" s="62" t="s">
        <v>18998</v>
      </c>
      <c r="D6984" s="62" t="s">
        <v>12010</v>
      </c>
      <c r="E6984" s="65">
        <v>5557.53</v>
      </c>
      <c r="F6984" s="62" t="s">
        <v>18900</v>
      </c>
    </row>
    <row r="6985" spans="1:6" x14ac:dyDescent="0.25">
      <c r="A6985" s="62">
        <v>93565</v>
      </c>
      <c r="B6985" s="63" t="s">
        <v>18990</v>
      </c>
      <c r="C6985" s="62" t="s">
        <v>18998</v>
      </c>
      <c r="D6985" s="62" t="s">
        <v>12010</v>
      </c>
      <c r="E6985" s="65">
        <v>17444.55</v>
      </c>
      <c r="F6985" s="62" t="s">
        <v>18900</v>
      </c>
    </row>
    <row r="6986" spans="1:6" x14ac:dyDescent="0.25">
      <c r="A6986" s="62">
        <v>93566</v>
      </c>
      <c r="B6986" s="63" t="s">
        <v>18986</v>
      </c>
      <c r="C6986" s="62" t="s">
        <v>18998</v>
      </c>
      <c r="D6986" s="62" t="s">
        <v>12010</v>
      </c>
      <c r="E6986" s="65">
        <v>4609.24</v>
      </c>
      <c r="F6986" s="62" t="s">
        <v>18900</v>
      </c>
    </row>
    <row r="6987" spans="1:6" x14ac:dyDescent="0.25">
      <c r="A6987" s="62">
        <v>93567</v>
      </c>
      <c r="B6987" s="63" t="s">
        <v>18991</v>
      </c>
      <c r="C6987" s="62" t="s">
        <v>18998</v>
      </c>
      <c r="D6987" s="62" t="s">
        <v>12010</v>
      </c>
      <c r="E6987" s="65">
        <v>19815.46</v>
      </c>
      <c r="F6987" s="62" t="s">
        <v>18900</v>
      </c>
    </row>
    <row r="6988" spans="1:6" x14ac:dyDescent="0.25">
      <c r="A6988" s="62">
        <v>93568</v>
      </c>
      <c r="B6988" s="63" t="s">
        <v>18992</v>
      </c>
      <c r="C6988" s="62" t="s">
        <v>18998</v>
      </c>
      <c r="D6988" s="62" t="s">
        <v>12010</v>
      </c>
      <c r="E6988" s="65">
        <v>26980.93</v>
      </c>
      <c r="F6988" s="62" t="s">
        <v>18900</v>
      </c>
    </row>
    <row r="6989" spans="1:6" x14ac:dyDescent="0.25">
      <c r="A6989" s="62">
        <v>93569</v>
      </c>
      <c r="B6989" s="63" t="s">
        <v>18999</v>
      </c>
      <c r="C6989" s="62" t="s">
        <v>18998</v>
      </c>
      <c r="D6989" s="62" t="s">
        <v>12010</v>
      </c>
      <c r="E6989" s="65">
        <v>12884.37</v>
      </c>
      <c r="F6989" s="62" t="s">
        <v>18900</v>
      </c>
    </row>
    <row r="6990" spans="1:6" x14ac:dyDescent="0.25">
      <c r="A6990" s="62">
        <v>93570</v>
      </c>
      <c r="B6990" s="63" t="s">
        <v>19000</v>
      </c>
      <c r="C6990" s="62" t="s">
        <v>18998</v>
      </c>
      <c r="D6990" s="62" t="s">
        <v>12010</v>
      </c>
      <c r="E6990" s="65">
        <v>18179.46</v>
      </c>
      <c r="F6990" s="62" t="s">
        <v>18900</v>
      </c>
    </row>
    <row r="6991" spans="1:6" x14ac:dyDescent="0.25">
      <c r="A6991" s="62">
        <v>93571</v>
      </c>
      <c r="B6991" s="63" t="s">
        <v>19001</v>
      </c>
      <c r="C6991" s="62" t="s">
        <v>18998</v>
      </c>
      <c r="D6991" s="62" t="s">
        <v>12010</v>
      </c>
      <c r="E6991" s="65">
        <v>23941.59</v>
      </c>
      <c r="F6991" s="62" t="s">
        <v>18900</v>
      </c>
    </row>
    <row r="6992" spans="1:6" x14ac:dyDescent="0.25">
      <c r="A6992" s="62">
        <v>93572</v>
      </c>
      <c r="B6992" s="63" t="s">
        <v>19002</v>
      </c>
      <c r="C6992" s="62" t="s">
        <v>18998</v>
      </c>
      <c r="D6992" s="62" t="s">
        <v>12010</v>
      </c>
      <c r="E6992" s="65">
        <v>5922.16</v>
      </c>
      <c r="F6992" s="62" t="s">
        <v>18900</v>
      </c>
    </row>
    <row r="6993" spans="1:6" x14ac:dyDescent="0.25">
      <c r="A6993" s="62">
        <v>94295</v>
      </c>
      <c r="B6993" s="63" t="s">
        <v>18993</v>
      </c>
      <c r="C6993" s="62" t="s">
        <v>18998</v>
      </c>
      <c r="D6993" s="62" t="s">
        <v>12010</v>
      </c>
      <c r="E6993" s="65">
        <v>8788.66</v>
      </c>
      <c r="F6993" s="62" t="s">
        <v>18900</v>
      </c>
    </row>
    <row r="6994" spans="1:6" x14ac:dyDescent="0.25">
      <c r="A6994" s="62">
        <v>94296</v>
      </c>
      <c r="B6994" s="63" t="s">
        <v>18994</v>
      </c>
      <c r="C6994" s="62" t="s">
        <v>18998</v>
      </c>
      <c r="D6994" s="62" t="s">
        <v>12010</v>
      </c>
      <c r="E6994" s="65">
        <v>10047.64</v>
      </c>
      <c r="F6994" s="62" t="s">
        <v>18900</v>
      </c>
    </row>
    <row r="6995" spans="1:6" ht="27" x14ac:dyDescent="0.25">
      <c r="A6995" s="62">
        <v>95308</v>
      </c>
      <c r="B6995" s="63" t="s">
        <v>19003</v>
      </c>
      <c r="C6995" s="62" t="s">
        <v>2260</v>
      </c>
      <c r="D6995" s="62" t="s">
        <v>12010</v>
      </c>
      <c r="E6995" s="64">
        <v>0.15</v>
      </c>
      <c r="F6995" s="62" t="s">
        <v>18900</v>
      </c>
    </row>
    <row r="6996" spans="1:6" ht="27" x14ac:dyDescent="0.25">
      <c r="A6996" s="62">
        <v>95309</v>
      </c>
      <c r="B6996" s="63" t="s">
        <v>19004</v>
      </c>
      <c r="C6996" s="62" t="s">
        <v>2260</v>
      </c>
      <c r="D6996" s="62" t="s">
        <v>12010</v>
      </c>
      <c r="E6996" s="64">
        <v>0.19</v>
      </c>
      <c r="F6996" s="62" t="s">
        <v>18900</v>
      </c>
    </row>
    <row r="6997" spans="1:6" ht="27" x14ac:dyDescent="0.25">
      <c r="A6997" s="62">
        <v>95310</v>
      </c>
      <c r="B6997" s="63" t="s">
        <v>19005</v>
      </c>
      <c r="C6997" s="62" t="s">
        <v>2260</v>
      </c>
      <c r="D6997" s="62" t="s">
        <v>12010</v>
      </c>
      <c r="E6997" s="64">
        <v>0.13</v>
      </c>
      <c r="F6997" s="62" t="s">
        <v>18900</v>
      </c>
    </row>
    <row r="6998" spans="1:6" ht="27" x14ac:dyDescent="0.25">
      <c r="A6998" s="62">
        <v>95311</v>
      </c>
      <c r="B6998" s="63" t="s">
        <v>19006</v>
      </c>
      <c r="C6998" s="62" t="s">
        <v>2260</v>
      </c>
      <c r="D6998" s="62" t="s">
        <v>12010</v>
      </c>
      <c r="E6998" s="64">
        <v>0.15</v>
      </c>
      <c r="F6998" s="62" t="s">
        <v>18900</v>
      </c>
    </row>
    <row r="6999" spans="1:6" ht="27" x14ac:dyDescent="0.25">
      <c r="A6999" s="62">
        <v>95312</v>
      </c>
      <c r="B6999" s="63" t="s">
        <v>19007</v>
      </c>
      <c r="C6999" s="62" t="s">
        <v>2260</v>
      </c>
      <c r="D6999" s="62" t="s">
        <v>12010</v>
      </c>
      <c r="E6999" s="64">
        <v>0.19</v>
      </c>
      <c r="F6999" s="62" t="s">
        <v>18900</v>
      </c>
    </row>
    <row r="7000" spans="1:6" ht="27" x14ac:dyDescent="0.25">
      <c r="A7000" s="62">
        <v>95313</v>
      </c>
      <c r="B7000" s="63" t="s">
        <v>19008</v>
      </c>
      <c r="C7000" s="62" t="s">
        <v>2260</v>
      </c>
      <c r="D7000" s="62" t="s">
        <v>12010</v>
      </c>
      <c r="E7000" s="64">
        <v>0.17</v>
      </c>
      <c r="F7000" s="62" t="s">
        <v>18900</v>
      </c>
    </row>
    <row r="7001" spans="1:6" ht="27" x14ac:dyDescent="0.25">
      <c r="A7001" s="62">
        <v>95314</v>
      </c>
      <c r="B7001" s="63" t="s">
        <v>19009</v>
      </c>
      <c r="C7001" s="62" t="s">
        <v>2260</v>
      </c>
      <c r="D7001" s="62" t="s">
        <v>12010</v>
      </c>
      <c r="E7001" s="64">
        <v>0.18</v>
      </c>
      <c r="F7001" s="62" t="s">
        <v>18900</v>
      </c>
    </row>
    <row r="7002" spans="1:6" ht="27" x14ac:dyDescent="0.25">
      <c r="A7002" s="62">
        <v>95315</v>
      </c>
      <c r="B7002" s="63" t="s">
        <v>19010</v>
      </c>
      <c r="C7002" s="62" t="s">
        <v>2260</v>
      </c>
      <c r="D7002" s="62" t="s">
        <v>12010</v>
      </c>
      <c r="E7002" s="64">
        <v>0.23</v>
      </c>
      <c r="F7002" s="62" t="s">
        <v>18900</v>
      </c>
    </row>
    <row r="7003" spans="1:6" ht="27" x14ac:dyDescent="0.25">
      <c r="A7003" s="62">
        <v>95316</v>
      </c>
      <c r="B7003" s="63" t="s">
        <v>19011</v>
      </c>
      <c r="C7003" s="62" t="s">
        <v>2260</v>
      </c>
      <c r="D7003" s="62" t="s">
        <v>12010</v>
      </c>
      <c r="E7003" s="64">
        <v>0.51</v>
      </c>
      <c r="F7003" s="62" t="s">
        <v>18900</v>
      </c>
    </row>
    <row r="7004" spans="1:6" ht="27" x14ac:dyDescent="0.25">
      <c r="A7004" s="62">
        <v>95317</v>
      </c>
      <c r="B7004" s="63" t="s">
        <v>19012</v>
      </c>
      <c r="C7004" s="62" t="s">
        <v>2260</v>
      </c>
      <c r="D7004" s="62" t="s">
        <v>12010</v>
      </c>
      <c r="E7004" s="64">
        <v>0.26</v>
      </c>
      <c r="F7004" s="62" t="s">
        <v>18900</v>
      </c>
    </row>
    <row r="7005" spans="1:6" ht="27" x14ac:dyDescent="0.25">
      <c r="A7005" s="62">
        <v>95318</v>
      </c>
      <c r="B7005" s="63" t="s">
        <v>19013</v>
      </c>
      <c r="C7005" s="62" t="s">
        <v>2260</v>
      </c>
      <c r="D7005" s="62" t="s">
        <v>12010</v>
      </c>
      <c r="E7005" s="64">
        <v>0.2</v>
      </c>
      <c r="F7005" s="62" t="s">
        <v>18900</v>
      </c>
    </row>
    <row r="7006" spans="1:6" ht="27" x14ac:dyDescent="0.25">
      <c r="A7006" s="62">
        <v>95319</v>
      </c>
      <c r="B7006" s="63" t="s">
        <v>19014</v>
      </c>
      <c r="C7006" s="62" t="s">
        <v>2260</v>
      </c>
      <c r="D7006" s="62" t="s">
        <v>12010</v>
      </c>
      <c r="E7006" s="64">
        <v>0.16</v>
      </c>
      <c r="F7006" s="62" t="s">
        <v>18900</v>
      </c>
    </row>
    <row r="7007" spans="1:6" ht="27" x14ac:dyDescent="0.25">
      <c r="A7007" s="62">
        <v>95320</v>
      </c>
      <c r="B7007" s="63" t="s">
        <v>19015</v>
      </c>
      <c r="C7007" s="62" t="s">
        <v>2260</v>
      </c>
      <c r="D7007" s="62" t="s">
        <v>12010</v>
      </c>
      <c r="E7007" s="64">
        <v>0.15</v>
      </c>
      <c r="F7007" s="62" t="s">
        <v>18900</v>
      </c>
    </row>
    <row r="7008" spans="1:6" ht="27" x14ac:dyDescent="0.25">
      <c r="A7008" s="62">
        <v>95321</v>
      </c>
      <c r="B7008" s="63" t="s">
        <v>19016</v>
      </c>
      <c r="C7008" s="62" t="s">
        <v>2260</v>
      </c>
      <c r="D7008" s="62" t="s">
        <v>12010</v>
      </c>
      <c r="E7008" s="64">
        <v>0.15</v>
      </c>
      <c r="F7008" s="62" t="s">
        <v>18900</v>
      </c>
    </row>
    <row r="7009" spans="1:6" ht="27" x14ac:dyDescent="0.25">
      <c r="A7009" s="62">
        <v>95322</v>
      </c>
      <c r="B7009" s="63" t="s">
        <v>19017</v>
      </c>
      <c r="C7009" s="62" t="s">
        <v>2260</v>
      </c>
      <c r="D7009" s="62" t="s">
        <v>12010</v>
      </c>
      <c r="E7009" s="64">
        <v>0.16</v>
      </c>
      <c r="F7009" s="62" t="s">
        <v>18900</v>
      </c>
    </row>
    <row r="7010" spans="1:6" ht="27" x14ac:dyDescent="0.25">
      <c r="A7010" s="62">
        <v>95323</v>
      </c>
      <c r="B7010" s="63" t="s">
        <v>19018</v>
      </c>
      <c r="C7010" s="62" t="s">
        <v>2260</v>
      </c>
      <c r="D7010" s="62" t="s">
        <v>12010</v>
      </c>
      <c r="E7010" s="64">
        <v>0.24</v>
      </c>
      <c r="F7010" s="62" t="s">
        <v>18900</v>
      </c>
    </row>
    <row r="7011" spans="1:6" ht="27" x14ac:dyDescent="0.25">
      <c r="A7011" s="62">
        <v>95324</v>
      </c>
      <c r="B7011" s="63" t="s">
        <v>19019</v>
      </c>
      <c r="C7011" s="62" t="s">
        <v>2260</v>
      </c>
      <c r="D7011" s="62" t="s">
        <v>12010</v>
      </c>
      <c r="E7011" s="64">
        <v>0.23</v>
      </c>
      <c r="F7011" s="62" t="s">
        <v>18900</v>
      </c>
    </row>
    <row r="7012" spans="1:6" ht="27" x14ac:dyDescent="0.25">
      <c r="A7012" s="62">
        <v>95325</v>
      </c>
      <c r="B7012" s="63" t="s">
        <v>19020</v>
      </c>
      <c r="C7012" s="62" t="s">
        <v>2260</v>
      </c>
      <c r="D7012" s="62" t="s">
        <v>12010</v>
      </c>
      <c r="E7012" s="64">
        <v>0.25</v>
      </c>
      <c r="F7012" s="62" t="s">
        <v>18900</v>
      </c>
    </row>
    <row r="7013" spans="1:6" ht="27" x14ac:dyDescent="0.25">
      <c r="A7013" s="62">
        <v>95326</v>
      </c>
      <c r="B7013" s="63" t="s">
        <v>19021</v>
      </c>
      <c r="C7013" s="62" t="s">
        <v>2260</v>
      </c>
      <c r="D7013" s="62" t="s">
        <v>12010</v>
      </c>
      <c r="E7013" s="64">
        <v>0.09</v>
      </c>
      <c r="F7013" s="62" t="s">
        <v>18900</v>
      </c>
    </row>
    <row r="7014" spans="1:6" ht="27" x14ac:dyDescent="0.25">
      <c r="A7014" s="62">
        <v>95328</v>
      </c>
      <c r="B7014" s="63" t="s">
        <v>19022</v>
      </c>
      <c r="C7014" s="62" t="s">
        <v>2260</v>
      </c>
      <c r="D7014" s="62" t="s">
        <v>12010</v>
      </c>
      <c r="E7014" s="64">
        <v>0.18</v>
      </c>
      <c r="F7014" s="62" t="s">
        <v>18900</v>
      </c>
    </row>
    <row r="7015" spans="1:6" ht="27" x14ac:dyDescent="0.25">
      <c r="A7015" s="62">
        <v>95329</v>
      </c>
      <c r="B7015" s="63" t="s">
        <v>19023</v>
      </c>
      <c r="C7015" s="62" t="s">
        <v>2260</v>
      </c>
      <c r="D7015" s="62" t="s">
        <v>12010</v>
      </c>
      <c r="E7015" s="64">
        <v>0.23</v>
      </c>
      <c r="F7015" s="62" t="s">
        <v>18900</v>
      </c>
    </row>
    <row r="7016" spans="1:6" ht="27" x14ac:dyDescent="0.25">
      <c r="A7016" s="62">
        <v>95330</v>
      </c>
      <c r="B7016" s="63" t="s">
        <v>19024</v>
      </c>
      <c r="C7016" s="62" t="s">
        <v>2260</v>
      </c>
      <c r="D7016" s="62" t="s">
        <v>12379</v>
      </c>
      <c r="E7016" s="64">
        <v>0.18</v>
      </c>
      <c r="F7016" s="62" t="s">
        <v>18900</v>
      </c>
    </row>
    <row r="7017" spans="1:6" ht="27" x14ac:dyDescent="0.25">
      <c r="A7017" s="62">
        <v>95331</v>
      </c>
      <c r="B7017" s="63" t="s">
        <v>19025</v>
      </c>
      <c r="C7017" s="62" t="s">
        <v>2260</v>
      </c>
      <c r="D7017" s="62" t="s">
        <v>12010</v>
      </c>
      <c r="E7017" s="64">
        <v>0.12</v>
      </c>
      <c r="F7017" s="62" t="s">
        <v>18900</v>
      </c>
    </row>
    <row r="7018" spans="1:6" ht="27" x14ac:dyDescent="0.25">
      <c r="A7018" s="62">
        <v>95332</v>
      </c>
      <c r="B7018" s="63" t="s">
        <v>19026</v>
      </c>
      <c r="C7018" s="62" t="s">
        <v>2260</v>
      </c>
      <c r="D7018" s="62" t="s">
        <v>12379</v>
      </c>
      <c r="E7018" s="64">
        <v>0.62</v>
      </c>
      <c r="F7018" s="62" t="s">
        <v>18900</v>
      </c>
    </row>
    <row r="7019" spans="1:6" ht="27" x14ac:dyDescent="0.25">
      <c r="A7019" s="62">
        <v>95333</v>
      </c>
      <c r="B7019" s="63" t="s">
        <v>19027</v>
      </c>
      <c r="C7019" s="62" t="s">
        <v>2260</v>
      </c>
      <c r="D7019" s="62" t="s">
        <v>12010</v>
      </c>
      <c r="E7019" s="64">
        <v>0.57999999999999996</v>
      </c>
      <c r="F7019" s="62" t="s">
        <v>18900</v>
      </c>
    </row>
    <row r="7020" spans="1:6" ht="27" x14ac:dyDescent="0.25">
      <c r="A7020" s="62">
        <v>95334</v>
      </c>
      <c r="B7020" s="63" t="s">
        <v>19028</v>
      </c>
      <c r="C7020" s="62" t="s">
        <v>2260</v>
      </c>
      <c r="D7020" s="62" t="s">
        <v>12010</v>
      </c>
      <c r="E7020" s="64">
        <v>0.6</v>
      </c>
      <c r="F7020" s="62" t="s">
        <v>18900</v>
      </c>
    </row>
    <row r="7021" spans="1:6" ht="27" x14ac:dyDescent="0.25">
      <c r="A7021" s="62">
        <v>95335</v>
      </c>
      <c r="B7021" s="63" t="s">
        <v>19029</v>
      </c>
      <c r="C7021" s="62" t="s">
        <v>2260</v>
      </c>
      <c r="D7021" s="62" t="s">
        <v>12379</v>
      </c>
      <c r="E7021" s="64">
        <v>0.31</v>
      </c>
      <c r="F7021" s="62" t="s">
        <v>18900</v>
      </c>
    </row>
    <row r="7022" spans="1:6" ht="27" x14ac:dyDescent="0.25">
      <c r="A7022" s="62">
        <v>95337</v>
      </c>
      <c r="B7022" s="63" t="s">
        <v>19030</v>
      </c>
      <c r="C7022" s="62" t="s">
        <v>2260</v>
      </c>
      <c r="D7022" s="62" t="s">
        <v>12010</v>
      </c>
      <c r="E7022" s="64">
        <v>0.18</v>
      </c>
      <c r="F7022" s="62" t="s">
        <v>18900</v>
      </c>
    </row>
    <row r="7023" spans="1:6" ht="27" x14ac:dyDescent="0.25">
      <c r="A7023" s="62">
        <v>95338</v>
      </c>
      <c r="B7023" s="63" t="s">
        <v>19031</v>
      </c>
      <c r="C7023" s="62" t="s">
        <v>2260</v>
      </c>
      <c r="D7023" s="62" t="s">
        <v>12010</v>
      </c>
      <c r="E7023" s="64">
        <v>0.33</v>
      </c>
      <c r="F7023" s="62" t="s">
        <v>18900</v>
      </c>
    </row>
    <row r="7024" spans="1:6" ht="27" x14ac:dyDescent="0.25">
      <c r="A7024" s="62">
        <v>95339</v>
      </c>
      <c r="B7024" s="63" t="s">
        <v>19032</v>
      </c>
      <c r="C7024" s="62" t="s">
        <v>2260</v>
      </c>
      <c r="D7024" s="62" t="s">
        <v>12010</v>
      </c>
      <c r="E7024" s="64">
        <v>0.32</v>
      </c>
      <c r="F7024" s="62" t="s">
        <v>18900</v>
      </c>
    </row>
    <row r="7025" spans="1:6" ht="27" x14ac:dyDescent="0.25">
      <c r="A7025" s="62">
        <v>95340</v>
      </c>
      <c r="B7025" s="63" t="s">
        <v>19033</v>
      </c>
      <c r="C7025" s="62" t="s">
        <v>2260</v>
      </c>
      <c r="D7025" s="62" t="s">
        <v>12010</v>
      </c>
      <c r="E7025" s="64">
        <v>0.23</v>
      </c>
      <c r="F7025" s="62" t="s">
        <v>18900</v>
      </c>
    </row>
    <row r="7026" spans="1:6" ht="27" x14ac:dyDescent="0.25">
      <c r="A7026" s="62">
        <v>95341</v>
      </c>
      <c r="B7026" s="63" t="s">
        <v>19034</v>
      </c>
      <c r="C7026" s="62" t="s">
        <v>2260</v>
      </c>
      <c r="D7026" s="62" t="s">
        <v>12010</v>
      </c>
      <c r="E7026" s="64">
        <v>0.24</v>
      </c>
      <c r="F7026" s="62" t="s">
        <v>18900</v>
      </c>
    </row>
    <row r="7027" spans="1:6" ht="27" x14ac:dyDescent="0.25">
      <c r="A7027" s="62">
        <v>95342</v>
      </c>
      <c r="B7027" s="63" t="s">
        <v>19035</v>
      </c>
      <c r="C7027" s="62" t="s">
        <v>2260</v>
      </c>
      <c r="D7027" s="62" t="s">
        <v>12010</v>
      </c>
      <c r="E7027" s="64">
        <v>0.17</v>
      </c>
      <c r="F7027" s="62" t="s">
        <v>18900</v>
      </c>
    </row>
    <row r="7028" spans="1:6" ht="27" x14ac:dyDescent="0.25">
      <c r="A7028" s="62">
        <v>95343</v>
      </c>
      <c r="B7028" s="63" t="s">
        <v>19036</v>
      </c>
      <c r="C7028" s="62" t="s">
        <v>2260</v>
      </c>
      <c r="D7028" s="62" t="s">
        <v>12010</v>
      </c>
      <c r="E7028" s="64">
        <v>0.26</v>
      </c>
      <c r="F7028" s="62" t="s">
        <v>18900</v>
      </c>
    </row>
    <row r="7029" spans="1:6" ht="27" x14ac:dyDescent="0.25">
      <c r="A7029" s="62">
        <v>95344</v>
      </c>
      <c r="B7029" s="63" t="s">
        <v>19037</v>
      </c>
      <c r="C7029" s="62" t="s">
        <v>2260</v>
      </c>
      <c r="D7029" s="62" t="s">
        <v>12010</v>
      </c>
      <c r="E7029" s="64">
        <v>0.16</v>
      </c>
      <c r="F7029" s="62" t="s">
        <v>18900</v>
      </c>
    </row>
    <row r="7030" spans="1:6" ht="27" x14ac:dyDescent="0.25">
      <c r="A7030" s="62">
        <v>95345</v>
      </c>
      <c r="B7030" s="63" t="s">
        <v>19038</v>
      </c>
      <c r="C7030" s="62" t="s">
        <v>2260</v>
      </c>
      <c r="D7030" s="62" t="s">
        <v>12010</v>
      </c>
      <c r="E7030" s="64">
        <v>0.54</v>
      </c>
      <c r="F7030" s="62" t="s">
        <v>18900</v>
      </c>
    </row>
    <row r="7031" spans="1:6" ht="27" x14ac:dyDescent="0.25">
      <c r="A7031" s="62">
        <v>95346</v>
      </c>
      <c r="B7031" s="63" t="s">
        <v>19039</v>
      </c>
      <c r="C7031" s="62" t="s">
        <v>2260</v>
      </c>
      <c r="D7031" s="62" t="s">
        <v>12010</v>
      </c>
      <c r="E7031" s="64">
        <v>0.08</v>
      </c>
      <c r="F7031" s="62" t="s">
        <v>18900</v>
      </c>
    </row>
    <row r="7032" spans="1:6" ht="27" x14ac:dyDescent="0.25">
      <c r="A7032" s="62">
        <v>95347</v>
      </c>
      <c r="B7032" s="63" t="s">
        <v>19040</v>
      </c>
      <c r="C7032" s="62" t="s">
        <v>2260</v>
      </c>
      <c r="D7032" s="62" t="s">
        <v>12010</v>
      </c>
      <c r="E7032" s="64">
        <v>0.08</v>
      </c>
      <c r="F7032" s="62" t="s">
        <v>18900</v>
      </c>
    </row>
    <row r="7033" spans="1:6" ht="27" x14ac:dyDescent="0.25">
      <c r="A7033" s="62">
        <v>95348</v>
      </c>
      <c r="B7033" s="63" t="s">
        <v>19041</v>
      </c>
      <c r="C7033" s="62" t="s">
        <v>2260</v>
      </c>
      <c r="D7033" s="62" t="s">
        <v>12010</v>
      </c>
      <c r="E7033" s="64">
        <v>0.11</v>
      </c>
      <c r="F7033" s="62" t="s">
        <v>18900</v>
      </c>
    </row>
    <row r="7034" spans="1:6" ht="27" x14ac:dyDescent="0.25">
      <c r="A7034" s="62">
        <v>95349</v>
      </c>
      <c r="B7034" s="63" t="s">
        <v>19042</v>
      </c>
      <c r="C7034" s="62" t="s">
        <v>2260</v>
      </c>
      <c r="D7034" s="62" t="s">
        <v>12010</v>
      </c>
      <c r="E7034" s="64">
        <v>7.0000000000000007E-2</v>
      </c>
      <c r="F7034" s="62" t="s">
        <v>18900</v>
      </c>
    </row>
    <row r="7035" spans="1:6" ht="27" x14ac:dyDescent="0.25">
      <c r="A7035" s="62">
        <v>95350</v>
      </c>
      <c r="B7035" s="63" t="s">
        <v>19043</v>
      </c>
      <c r="C7035" s="62" t="s">
        <v>2260</v>
      </c>
      <c r="D7035" s="62" t="s">
        <v>12010</v>
      </c>
      <c r="E7035" s="64">
        <v>7.0000000000000007E-2</v>
      </c>
      <c r="F7035" s="62" t="s">
        <v>18900</v>
      </c>
    </row>
    <row r="7036" spans="1:6" ht="27" x14ac:dyDescent="0.25">
      <c r="A7036" s="62">
        <v>95351</v>
      </c>
      <c r="B7036" s="63" t="s">
        <v>19044</v>
      </c>
      <c r="C7036" s="62" t="s">
        <v>2260</v>
      </c>
      <c r="D7036" s="62" t="s">
        <v>12010</v>
      </c>
      <c r="E7036" s="64">
        <v>0.26</v>
      </c>
      <c r="F7036" s="62" t="s">
        <v>18900</v>
      </c>
    </row>
    <row r="7037" spans="1:6" ht="27" x14ac:dyDescent="0.25">
      <c r="A7037" s="62">
        <v>95352</v>
      </c>
      <c r="B7037" s="63" t="s">
        <v>19045</v>
      </c>
      <c r="C7037" s="62" t="s">
        <v>2260</v>
      </c>
      <c r="D7037" s="62" t="s">
        <v>12010</v>
      </c>
      <c r="E7037" s="64">
        <v>0.21</v>
      </c>
      <c r="F7037" s="62" t="s">
        <v>18900</v>
      </c>
    </row>
    <row r="7038" spans="1:6" ht="27" x14ac:dyDescent="0.25">
      <c r="A7038" s="62">
        <v>95354</v>
      </c>
      <c r="B7038" s="63" t="s">
        <v>19046</v>
      </c>
      <c r="C7038" s="62" t="s">
        <v>2260</v>
      </c>
      <c r="D7038" s="62" t="s">
        <v>12010</v>
      </c>
      <c r="E7038" s="64">
        <v>0.13</v>
      </c>
      <c r="F7038" s="62" t="s">
        <v>18900</v>
      </c>
    </row>
    <row r="7039" spans="1:6" ht="27" x14ac:dyDescent="0.25">
      <c r="A7039" s="62">
        <v>95355</v>
      </c>
      <c r="B7039" s="63" t="s">
        <v>19047</v>
      </c>
      <c r="C7039" s="62" t="s">
        <v>2260</v>
      </c>
      <c r="D7039" s="62" t="s">
        <v>12010</v>
      </c>
      <c r="E7039" s="64">
        <v>0.12</v>
      </c>
      <c r="F7039" s="62" t="s">
        <v>18900</v>
      </c>
    </row>
    <row r="7040" spans="1:6" ht="27" x14ac:dyDescent="0.25">
      <c r="A7040" s="62">
        <v>95356</v>
      </c>
      <c r="B7040" s="63" t="s">
        <v>19048</v>
      </c>
      <c r="C7040" s="62" t="s">
        <v>2260</v>
      </c>
      <c r="D7040" s="62" t="s">
        <v>12010</v>
      </c>
      <c r="E7040" s="64">
        <v>0.16</v>
      </c>
      <c r="F7040" s="62" t="s">
        <v>18900</v>
      </c>
    </row>
    <row r="7041" spans="1:6" ht="27" x14ac:dyDescent="0.25">
      <c r="A7041" s="62">
        <v>95357</v>
      </c>
      <c r="B7041" s="63" t="s">
        <v>19049</v>
      </c>
      <c r="C7041" s="62" t="s">
        <v>2260</v>
      </c>
      <c r="D7041" s="62" t="s">
        <v>12379</v>
      </c>
      <c r="E7041" s="64">
        <v>0.24</v>
      </c>
      <c r="F7041" s="62" t="s">
        <v>18900</v>
      </c>
    </row>
    <row r="7042" spans="1:6" ht="27" x14ac:dyDescent="0.25">
      <c r="A7042" s="62">
        <v>95358</v>
      </c>
      <c r="B7042" s="63" t="s">
        <v>19050</v>
      </c>
      <c r="C7042" s="62" t="s">
        <v>2260</v>
      </c>
      <c r="D7042" s="62" t="s">
        <v>12010</v>
      </c>
      <c r="E7042" s="64">
        <v>0.23</v>
      </c>
      <c r="F7042" s="62" t="s">
        <v>18900</v>
      </c>
    </row>
    <row r="7043" spans="1:6" ht="27" x14ac:dyDescent="0.25">
      <c r="A7043" s="62">
        <v>95359</v>
      </c>
      <c r="B7043" s="63" t="s">
        <v>19051</v>
      </c>
      <c r="C7043" s="62" t="s">
        <v>2260</v>
      </c>
      <c r="D7043" s="62" t="s">
        <v>12010</v>
      </c>
      <c r="E7043" s="64">
        <v>0.25</v>
      </c>
      <c r="F7043" s="62" t="s">
        <v>18900</v>
      </c>
    </row>
    <row r="7044" spans="1:6" ht="27" x14ac:dyDescent="0.25">
      <c r="A7044" s="62">
        <v>95360</v>
      </c>
      <c r="B7044" s="63" t="s">
        <v>19052</v>
      </c>
      <c r="C7044" s="62" t="s">
        <v>2260</v>
      </c>
      <c r="D7044" s="62" t="s">
        <v>12010</v>
      </c>
      <c r="E7044" s="64">
        <v>0.2</v>
      </c>
      <c r="F7044" s="62" t="s">
        <v>18900</v>
      </c>
    </row>
    <row r="7045" spans="1:6" ht="27" x14ac:dyDescent="0.25">
      <c r="A7045" s="62">
        <v>95361</v>
      </c>
      <c r="B7045" s="63" t="s">
        <v>19053</v>
      </c>
      <c r="C7045" s="62" t="s">
        <v>2260</v>
      </c>
      <c r="D7045" s="62" t="s">
        <v>12010</v>
      </c>
      <c r="E7045" s="64">
        <v>0.12</v>
      </c>
      <c r="F7045" s="62" t="s">
        <v>18900</v>
      </c>
    </row>
    <row r="7046" spans="1:6" ht="27" x14ac:dyDescent="0.25">
      <c r="A7046" s="62">
        <v>95362</v>
      </c>
      <c r="B7046" s="63" t="s">
        <v>19054</v>
      </c>
      <c r="C7046" s="62" t="s">
        <v>2260</v>
      </c>
      <c r="D7046" s="62" t="s">
        <v>12010</v>
      </c>
      <c r="E7046" s="64">
        <v>0.16</v>
      </c>
      <c r="F7046" s="62" t="s">
        <v>18900</v>
      </c>
    </row>
    <row r="7047" spans="1:6" ht="27" x14ac:dyDescent="0.25">
      <c r="A7047" s="62">
        <v>95363</v>
      </c>
      <c r="B7047" s="63" t="s">
        <v>19055</v>
      </c>
      <c r="C7047" s="62" t="s">
        <v>2260</v>
      </c>
      <c r="D7047" s="62" t="s">
        <v>12010</v>
      </c>
      <c r="E7047" s="64">
        <v>0.2</v>
      </c>
      <c r="F7047" s="62" t="s">
        <v>18900</v>
      </c>
    </row>
    <row r="7048" spans="1:6" ht="27" x14ac:dyDescent="0.25">
      <c r="A7048" s="62">
        <v>95364</v>
      </c>
      <c r="B7048" s="63" t="s">
        <v>19056</v>
      </c>
      <c r="C7048" s="62" t="s">
        <v>2260</v>
      </c>
      <c r="D7048" s="62" t="s">
        <v>12010</v>
      </c>
      <c r="E7048" s="64">
        <v>0.14000000000000001</v>
      </c>
      <c r="F7048" s="62" t="s">
        <v>18900</v>
      </c>
    </row>
    <row r="7049" spans="1:6" ht="27" x14ac:dyDescent="0.25">
      <c r="A7049" s="62">
        <v>95365</v>
      </c>
      <c r="B7049" s="63" t="s">
        <v>19057</v>
      </c>
      <c r="C7049" s="62" t="s">
        <v>2260</v>
      </c>
      <c r="D7049" s="62" t="s">
        <v>12010</v>
      </c>
      <c r="E7049" s="64">
        <v>0.16</v>
      </c>
      <c r="F7049" s="62" t="s">
        <v>18900</v>
      </c>
    </row>
    <row r="7050" spans="1:6" ht="27" x14ac:dyDescent="0.25">
      <c r="A7050" s="62">
        <v>95366</v>
      </c>
      <c r="B7050" s="63" t="s">
        <v>19058</v>
      </c>
      <c r="C7050" s="62" t="s">
        <v>2260</v>
      </c>
      <c r="D7050" s="62" t="s">
        <v>12010</v>
      </c>
      <c r="E7050" s="64">
        <v>0.13</v>
      </c>
      <c r="F7050" s="62" t="s">
        <v>18900</v>
      </c>
    </row>
    <row r="7051" spans="1:6" ht="27" x14ac:dyDescent="0.25">
      <c r="A7051" s="62">
        <v>95367</v>
      </c>
      <c r="B7051" s="63" t="s">
        <v>19059</v>
      </c>
      <c r="C7051" s="62" t="s">
        <v>2260</v>
      </c>
      <c r="D7051" s="62" t="s">
        <v>12010</v>
      </c>
      <c r="E7051" s="64">
        <v>0.14000000000000001</v>
      </c>
      <c r="F7051" s="62" t="s">
        <v>18900</v>
      </c>
    </row>
    <row r="7052" spans="1:6" ht="27" x14ac:dyDescent="0.25">
      <c r="A7052" s="62">
        <v>95368</v>
      </c>
      <c r="B7052" s="63" t="s">
        <v>19060</v>
      </c>
      <c r="C7052" s="62" t="s">
        <v>2260</v>
      </c>
      <c r="D7052" s="62" t="s">
        <v>12010</v>
      </c>
      <c r="E7052" s="64">
        <v>0.22</v>
      </c>
      <c r="F7052" s="62" t="s">
        <v>18900</v>
      </c>
    </row>
    <row r="7053" spans="1:6" ht="27" x14ac:dyDescent="0.25">
      <c r="A7053" s="62">
        <v>95369</v>
      </c>
      <c r="B7053" s="63" t="s">
        <v>19061</v>
      </c>
      <c r="C7053" s="62" t="s">
        <v>2260</v>
      </c>
      <c r="D7053" s="62" t="s">
        <v>12010</v>
      </c>
      <c r="E7053" s="64">
        <v>0.14000000000000001</v>
      </c>
      <c r="F7053" s="62" t="s">
        <v>18900</v>
      </c>
    </row>
    <row r="7054" spans="1:6" ht="27" x14ac:dyDescent="0.25">
      <c r="A7054" s="62">
        <v>95370</v>
      </c>
      <c r="B7054" s="63" t="s">
        <v>19062</v>
      </c>
      <c r="C7054" s="62" t="s">
        <v>2260</v>
      </c>
      <c r="D7054" s="62" t="s">
        <v>12010</v>
      </c>
      <c r="E7054" s="64">
        <v>0.23</v>
      </c>
      <c r="F7054" s="62" t="s">
        <v>18900</v>
      </c>
    </row>
    <row r="7055" spans="1:6" ht="27" x14ac:dyDescent="0.25">
      <c r="A7055" s="62">
        <v>95371</v>
      </c>
      <c r="B7055" s="63" t="s">
        <v>19063</v>
      </c>
      <c r="C7055" s="62" t="s">
        <v>2260</v>
      </c>
      <c r="D7055" s="62" t="s">
        <v>12379</v>
      </c>
      <c r="E7055" s="64">
        <v>0.33</v>
      </c>
      <c r="F7055" s="62" t="s">
        <v>18900</v>
      </c>
    </row>
    <row r="7056" spans="1:6" ht="27" x14ac:dyDescent="0.25">
      <c r="A7056" s="62">
        <v>95372</v>
      </c>
      <c r="B7056" s="63" t="s">
        <v>19064</v>
      </c>
      <c r="C7056" s="62" t="s">
        <v>2260</v>
      </c>
      <c r="D7056" s="62" t="s">
        <v>12379</v>
      </c>
      <c r="E7056" s="64">
        <v>0.28000000000000003</v>
      </c>
      <c r="F7056" s="62" t="s">
        <v>18900</v>
      </c>
    </row>
    <row r="7057" spans="1:6" ht="27" x14ac:dyDescent="0.25">
      <c r="A7057" s="62">
        <v>95373</v>
      </c>
      <c r="B7057" s="63" t="s">
        <v>19065</v>
      </c>
      <c r="C7057" s="62" t="s">
        <v>2260</v>
      </c>
      <c r="D7057" s="62" t="s">
        <v>12010</v>
      </c>
      <c r="E7057" s="64">
        <v>0.25</v>
      </c>
      <c r="F7057" s="62" t="s">
        <v>18900</v>
      </c>
    </row>
    <row r="7058" spans="1:6" ht="27" x14ac:dyDescent="0.25">
      <c r="A7058" s="62">
        <v>95374</v>
      </c>
      <c r="B7058" s="63" t="s">
        <v>19066</v>
      </c>
      <c r="C7058" s="62" t="s">
        <v>2260</v>
      </c>
      <c r="D7058" s="62" t="s">
        <v>12010</v>
      </c>
      <c r="E7058" s="64">
        <v>0.28000000000000003</v>
      </c>
      <c r="F7058" s="62" t="s">
        <v>18900</v>
      </c>
    </row>
    <row r="7059" spans="1:6" ht="27" x14ac:dyDescent="0.25">
      <c r="A7059" s="62">
        <v>95375</v>
      </c>
      <c r="B7059" s="63" t="s">
        <v>19067</v>
      </c>
      <c r="C7059" s="62" t="s">
        <v>2260</v>
      </c>
      <c r="D7059" s="62" t="s">
        <v>12010</v>
      </c>
      <c r="E7059" s="64">
        <v>0.3</v>
      </c>
      <c r="F7059" s="62" t="s">
        <v>18900</v>
      </c>
    </row>
    <row r="7060" spans="1:6" ht="27" x14ac:dyDescent="0.25">
      <c r="A7060" s="62">
        <v>95376</v>
      </c>
      <c r="B7060" s="63" t="s">
        <v>19068</v>
      </c>
      <c r="C7060" s="62" t="s">
        <v>2260</v>
      </c>
      <c r="D7060" s="62" t="s">
        <v>12010</v>
      </c>
      <c r="E7060" s="64">
        <v>7.0000000000000007E-2</v>
      </c>
      <c r="F7060" s="62" t="s">
        <v>18900</v>
      </c>
    </row>
    <row r="7061" spans="1:6" ht="27" x14ac:dyDescent="0.25">
      <c r="A7061" s="62">
        <v>95377</v>
      </c>
      <c r="B7061" s="63" t="s">
        <v>19069</v>
      </c>
      <c r="C7061" s="62" t="s">
        <v>2260</v>
      </c>
      <c r="D7061" s="62" t="s">
        <v>12010</v>
      </c>
      <c r="E7061" s="64">
        <v>0.19</v>
      </c>
      <c r="F7061" s="62" t="s">
        <v>18900</v>
      </c>
    </row>
    <row r="7062" spans="1:6" ht="27" x14ac:dyDescent="0.25">
      <c r="A7062" s="62">
        <v>95378</v>
      </c>
      <c r="B7062" s="63" t="s">
        <v>19070</v>
      </c>
      <c r="C7062" s="62" t="s">
        <v>2260</v>
      </c>
      <c r="D7062" s="62" t="s">
        <v>12379</v>
      </c>
      <c r="E7062" s="64">
        <v>0.28000000000000003</v>
      </c>
      <c r="F7062" s="62" t="s">
        <v>18900</v>
      </c>
    </row>
    <row r="7063" spans="1:6" ht="27" x14ac:dyDescent="0.25">
      <c r="A7063" s="62">
        <v>95379</v>
      </c>
      <c r="B7063" s="63" t="s">
        <v>19071</v>
      </c>
      <c r="C7063" s="62" t="s">
        <v>2260</v>
      </c>
      <c r="D7063" s="62" t="s">
        <v>12379</v>
      </c>
      <c r="E7063" s="64">
        <v>0.21</v>
      </c>
      <c r="F7063" s="62" t="s">
        <v>18900</v>
      </c>
    </row>
    <row r="7064" spans="1:6" ht="27" x14ac:dyDescent="0.25">
      <c r="A7064" s="62">
        <v>95380</v>
      </c>
      <c r="B7064" s="63" t="s">
        <v>19072</v>
      </c>
      <c r="C7064" s="62" t="s">
        <v>2260</v>
      </c>
      <c r="D7064" s="62" t="s">
        <v>12010</v>
      </c>
      <c r="E7064" s="64">
        <v>0.22</v>
      </c>
      <c r="F7064" s="62" t="s">
        <v>18900</v>
      </c>
    </row>
    <row r="7065" spans="1:6" ht="27" x14ac:dyDescent="0.25">
      <c r="A7065" s="62">
        <v>95382</v>
      </c>
      <c r="B7065" s="63" t="s">
        <v>19073</v>
      </c>
      <c r="C7065" s="62" t="s">
        <v>2260</v>
      </c>
      <c r="D7065" s="62" t="s">
        <v>12010</v>
      </c>
      <c r="E7065" s="64">
        <v>0.18</v>
      </c>
      <c r="F7065" s="62" t="s">
        <v>18900</v>
      </c>
    </row>
    <row r="7066" spans="1:6" ht="27" x14ac:dyDescent="0.25">
      <c r="A7066" s="62">
        <v>95383</v>
      </c>
      <c r="B7066" s="63" t="s">
        <v>19074</v>
      </c>
      <c r="C7066" s="62" t="s">
        <v>2260</v>
      </c>
      <c r="D7066" s="62" t="s">
        <v>12010</v>
      </c>
      <c r="E7066" s="64">
        <v>0.3</v>
      </c>
      <c r="F7066" s="62" t="s">
        <v>18900</v>
      </c>
    </row>
    <row r="7067" spans="1:6" ht="27" x14ac:dyDescent="0.25">
      <c r="A7067" s="62">
        <v>95384</v>
      </c>
      <c r="B7067" s="63" t="s">
        <v>19075</v>
      </c>
      <c r="C7067" s="62" t="s">
        <v>2260</v>
      </c>
      <c r="D7067" s="62" t="s">
        <v>12010</v>
      </c>
      <c r="E7067" s="64">
        <v>0.25</v>
      </c>
      <c r="F7067" s="62" t="s">
        <v>18900</v>
      </c>
    </row>
    <row r="7068" spans="1:6" ht="27" x14ac:dyDescent="0.25">
      <c r="A7068" s="62">
        <v>95385</v>
      </c>
      <c r="B7068" s="63" t="s">
        <v>19076</v>
      </c>
      <c r="C7068" s="62" t="s">
        <v>2260</v>
      </c>
      <c r="D7068" s="62" t="s">
        <v>12010</v>
      </c>
      <c r="E7068" s="64">
        <v>0.18</v>
      </c>
      <c r="F7068" s="62" t="s">
        <v>18900</v>
      </c>
    </row>
    <row r="7069" spans="1:6" ht="27" x14ac:dyDescent="0.25">
      <c r="A7069" s="62">
        <v>95386</v>
      </c>
      <c r="B7069" s="63" t="s">
        <v>19077</v>
      </c>
      <c r="C7069" s="62" t="s">
        <v>2260</v>
      </c>
      <c r="D7069" s="62" t="s">
        <v>12010</v>
      </c>
      <c r="E7069" s="64">
        <v>0.22</v>
      </c>
      <c r="F7069" s="62" t="s">
        <v>18900</v>
      </c>
    </row>
    <row r="7070" spans="1:6" ht="27" x14ac:dyDescent="0.25">
      <c r="A7070" s="62">
        <v>95387</v>
      </c>
      <c r="B7070" s="63" t="s">
        <v>19078</v>
      </c>
      <c r="C7070" s="62" t="s">
        <v>2260</v>
      </c>
      <c r="D7070" s="62" t="s">
        <v>12010</v>
      </c>
      <c r="E7070" s="64">
        <v>0.19</v>
      </c>
      <c r="F7070" s="62" t="s">
        <v>18900</v>
      </c>
    </row>
    <row r="7071" spans="1:6" ht="27" x14ac:dyDescent="0.25">
      <c r="A7071" s="62">
        <v>95388</v>
      </c>
      <c r="B7071" s="63" t="s">
        <v>19079</v>
      </c>
      <c r="C7071" s="62" t="s">
        <v>2260</v>
      </c>
      <c r="D7071" s="62" t="s">
        <v>12010</v>
      </c>
      <c r="E7071" s="64">
        <v>0.09</v>
      </c>
      <c r="F7071" s="62" t="s">
        <v>18900</v>
      </c>
    </row>
    <row r="7072" spans="1:6" ht="27" x14ac:dyDescent="0.25">
      <c r="A7072" s="62">
        <v>95389</v>
      </c>
      <c r="B7072" s="63" t="s">
        <v>19080</v>
      </c>
      <c r="C7072" s="62" t="s">
        <v>2260</v>
      </c>
      <c r="D7072" s="62" t="s">
        <v>12010</v>
      </c>
      <c r="E7072" s="64">
        <v>0.12</v>
      </c>
      <c r="F7072" s="62" t="s">
        <v>18900</v>
      </c>
    </row>
    <row r="7073" spans="1:6" ht="27" x14ac:dyDescent="0.25">
      <c r="A7073" s="62">
        <v>95390</v>
      </c>
      <c r="B7073" s="63" t="s">
        <v>19081</v>
      </c>
      <c r="C7073" s="62" t="s">
        <v>2260</v>
      </c>
      <c r="D7073" s="62" t="s">
        <v>12010</v>
      </c>
      <c r="E7073" s="64">
        <v>0.06</v>
      </c>
      <c r="F7073" s="62" t="s">
        <v>18900</v>
      </c>
    </row>
    <row r="7074" spans="1:6" ht="27" x14ac:dyDescent="0.25">
      <c r="A7074" s="62">
        <v>95391</v>
      </c>
      <c r="B7074" s="63" t="s">
        <v>19082</v>
      </c>
      <c r="C7074" s="62" t="s">
        <v>2260</v>
      </c>
      <c r="D7074" s="62" t="s">
        <v>12010</v>
      </c>
      <c r="E7074" s="64">
        <v>0.19</v>
      </c>
      <c r="F7074" s="62" t="s">
        <v>18900</v>
      </c>
    </row>
    <row r="7075" spans="1:6" ht="27" x14ac:dyDescent="0.25">
      <c r="A7075" s="62">
        <v>95392</v>
      </c>
      <c r="B7075" s="63" t="s">
        <v>19083</v>
      </c>
      <c r="C7075" s="62" t="s">
        <v>2260</v>
      </c>
      <c r="D7075" s="62" t="s">
        <v>12379</v>
      </c>
      <c r="E7075" s="64">
        <v>0.11</v>
      </c>
      <c r="F7075" s="62" t="s">
        <v>18900</v>
      </c>
    </row>
    <row r="7076" spans="1:6" ht="27" x14ac:dyDescent="0.25">
      <c r="A7076" s="62">
        <v>95393</v>
      </c>
      <c r="B7076" s="63" t="s">
        <v>19084</v>
      </c>
      <c r="C7076" s="62" t="s">
        <v>2260</v>
      </c>
      <c r="D7076" s="62" t="s">
        <v>12010</v>
      </c>
      <c r="E7076" s="64">
        <v>0.5</v>
      </c>
      <c r="F7076" s="62" t="s">
        <v>18900</v>
      </c>
    </row>
    <row r="7077" spans="1:6" ht="27" x14ac:dyDescent="0.25">
      <c r="A7077" s="62">
        <v>95394</v>
      </c>
      <c r="B7077" s="63" t="s">
        <v>19085</v>
      </c>
      <c r="C7077" s="62" t="s">
        <v>2260</v>
      </c>
      <c r="D7077" s="62" t="s">
        <v>12010</v>
      </c>
      <c r="E7077" s="64">
        <v>0.47</v>
      </c>
      <c r="F7077" s="62" t="s">
        <v>18900</v>
      </c>
    </row>
    <row r="7078" spans="1:6" ht="27" x14ac:dyDescent="0.25">
      <c r="A7078" s="62">
        <v>95395</v>
      </c>
      <c r="B7078" s="63" t="s">
        <v>19086</v>
      </c>
      <c r="C7078" s="62" t="s">
        <v>2260</v>
      </c>
      <c r="D7078" s="62" t="s">
        <v>12010</v>
      </c>
      <c r="E7078" s="64">
        <v>0.67</v>
      </c>
      <c r="F7078" s="62" t="s">
        <v>18900</v>
      </c>
    </row>
    <row r="7079" spans="1:6" ht="27" x14ac:dyDescent="0.25">
      <c r="A7079" s="62">
        <v>95396</v>
      </c>
      <c r="B7079" s="63" t="s">
        <v>19087</v>
      </c>
      <c r="C7079" s="62" t="s">
        <v>2260</v>
      </c>
      <c r="D7079" s="62" t="s">
        <v>12010</v>
      </c>
      <c r="E7079" s="64">
        <v>0.89</v>
      </c>
      <c r="F7079" s="62" t="s">
        <v>18900</v>
      </c>
    </row>
    <row r="7080" spans="1:6" ht="27" x14ac:dyDescent="0.25">
      <c r="A7080" s="62">
        <v>95397</v>
      </c>
      <c r="B7080" s="63" t="s">
        <v>19088</v>
      </c>
      <c r="C7080" s="62" t="s">
        <v>2260</v>
      </c>
      <c r="D7080" s="62" t="s">
        <v>12010</v>
      </c>
      <c r="E7080" s="64">
        <v>0.15</v>
      </c>
      <c r="F7080" s="62" t="s">
        <v>18900</v>
      </c>
    </row>
    <row r="7081" spans="1:6" ht="27" x14ac:dyDescent="0.25">
      <c r="A7081" s="62">
        <v>95398</v>
      </c>
      <c r="B7081" s="63" t="s">
        <v>19089</v>
      </c>
      <c r="C7081" s="62" t="s">
        <v>2260</v>
      </c>
      <c r="D7081" s="62" t="s">
        <v>12010</v>
      </c>
      <c r="E7081" s="64">
        <v>0.1</v>
      </c>
      <c r="F7081" s="62" t="s">
        <v>18900</v>
      </c>
    </row>
    <row r="7082" spans="1:6" ht="27" x14ac:dyDescent="0.25">
      <c r="A7082" s="62">
        <v>95399</v>
      </c>
      <c r="B7082" s="63" t="s">
        <v>19090</v>
      </c>
      <c r="C7082" s="62" t="s">
        <v>2260</v>
      </c>
      <c r="D7082" s="62" t="s">
        <v>12010</v>
      </c>
      <c r="E7082" s="64">
        <v>0.13</v>
      </c>
      <c r="F7082" s="62" t="s">
        <v>18900</v>
      </c>
    </row>
    <row r="7083" spans="1:6" ht="27" x14ac:dyDescent="0.25">
      <c r="A7083" s="62">
        <v>95400</v>
      </c>
      <c r="B7083" s="63" t="s">
        <v>19091</v>
      </c>
      <c r="C7083" s="62" t="s">
        <v>2260</v>
      </c>
      <c r="D7083" s="62" t="s">
        <v>12010</v>
      </c>
      <c r="E7083" s="64">
        <v>0.18</v>
      </c>
      <c r="F7083" s="62" t="s">
        <v>18900</v>
      </c>
    </row>
    <row r="7084" spans="1:6" ht="27" x14ac:dyDescent="0.25">
      <c r="A7084" s="62">
        <v>95401</v>
      </c>
      <c r="B7084" s="63" t="s">
        <v>19092</v>
      </c>
      <c r="C7084" s="62" t="s">
        <v>2260</v>
      </c>
      <c r="D7084" s="62" t="s">
        <v>12379</v>
      </c>
      <c r="E7084" s="64">
        <v>0.53</v>
      </c>
      <c r="F7084" s="62" t="s">
        <v>18900</v>
      </c>
    </row>
    <row r="7085" spans="1:6" ht="27" x14ac:dyDescent="0.25">
      <c r="A7085" s="62">
        <v>95402</v>
      </c>
      <c r="B7085" s="63" t="s">
        <v>19093</v>
      </c>
      <c r="C7085" s="62" t="s">
        <v>2260</v>
      </c>
      <c r="D7085" s="62" t="s">
        <v>12379</v>
      </c>
      <c r="E7085" s="64">
        <v>1.1599999999999999</v>
      </c>
      <c r="F7085" s="62" t="s">
        <v>18900</v>
      </c>
    </row>
    <row r="7086" spans="1:6" ht="27" x14ac:dyDescent="0.25">
      <c r="A7086" s="62">
        <v>95403</v>
      </c>
      <c r="B7086" s="63" t="s">
        <v>19094</v>
      </c>
      <c r="C7086" s="62" t="s">
        <v>2260</v>
      </c>
      <c r="D7086" s="62" t="s">
        <v>12010</v>
      </c>
      <c r="E7086" s="64">
        <v>1.32</v>
      </c>
      <c r="F7086" s="62" t="s">
        <v>18900</v>
      </c>
    </row>
    <row r="7087" spans="1:6" ht="27" x14ac:dyDescent="0.25">
      <c r="A7087" s="62">
        <v>95404</v>
      </c>
      <c r="B7087" s="63" t="s">
        <v>19095</v>
      </c>
      <c r="C7087" s="62" t="s">
        <v>2260</v>
      </c>
      <c r="D7087" s="62" t="s">
        <v>12010</v>
      </c>
      <c r="E7087" s="64">
        <v>1.8</v>
      </c>
      <c r="F7087" s="62" t="s">
        <v>18900</v>
      </c>
    </row>
    <row r="7088" spans="1:6" ht="27" x14ac:dyDescent="0.25">
      <c r="A7088" s="62">
        <v>95405</v>
      </c>
      <c r="B7088" s="63" t="s">
        <v>19096</v>
      </c>
      <c r="C7088" s="62" t="s">
        <v>2260</v>
      </c>
      <c r="D7088" s="62" t="s">
        <v>12010</v>
      </c>
      <c r="E7088" s="64">
        <v>0.81</v>
      </c>
      <c r="F7088" s="62" t="s">
        <v>18900</v>
      </c>
    </row>
    <row r="7089" spans="1:6" ht="27" x14ac:dyDescent="0.25">
      <c r="A7089" s="62">
        <v>95406</v>
      </c>
      <c r="B7089" s="63" t="s">
        <v>19097</v>
      </c>
      <c r="C7089" s="62" t="s">
        <v>2260</v>
      </c>
      <c r="D7089" s="62" t="s">
        <v>12379</v>
      </c>
      <c r="E7089" s="64">
        <v>0.37</v>
      </c>
      <c r="F7089" s="62" t="s">
        <v>18900</v>
      </c>
    </row>
    <row r="7090" spans="1:6" ht="27" x14ac:dyDescent="0.25">
      <c r="A7090" s="62">
        <v>95407</v>
      </c>
      <c r="B7090" s="63" t="s">
        <v>19098</v>
      </c>
      <c r="C7090" s="62" t="s">
        <v>2260</v>
      </c>
      <c r="D7090" s="62" t="s">
        <v>12010</v>
      </c>
      <c r="E7090" s="64">
        <v>2.62</v>
      </c>
      <c r="F7090" s="62" t="s">
        <v>18900</v>
      </c>
    </row>
    <row r="7091" spans="1:6" ht="27" x14ac:dyDescent="0.25">
      <c r="A7091" s="62">
        <v>95408</v>
      </c>
      <c r="B7091" s="63" t="s">
        <v>19099</v>
      </c>
      <c r="C7091" s="62" t="s">
        <v>18998</v>
      </c>
      <c r="D7091" s="62" t="s">
        <v>12010</v>
      </c>
      <c r="E7091" s="64">
        <v>11.81</v>
      </c>
      <c r="F7091" s="62" t="s">
        <v>18900</v>
      </c>
    </row>
    <row r="7092" spans="1:6" ht="27" x14ac:dyDescent="0.25">
      <c r="A7092" s="62">
        <v>95409</v>
      </c>
      <c r="B7092" s="63" t="s">
        <v>19100</v>
      </c>
      <c r="C7092" s="62" t="s">
        <v>18998</v>
      </c>
      <c r="D7092" s="62" t="s">
        <v>12010</v>
      </c>
      <c r="E7092" s="64">
        <v>25.55</v>
      </c>
      <c r="F7092" s="62" t="s">
        <v>18900</v>
      </c>
    </row>
    <row r="7093" spans="1:6" ht="27" x14ac:dyDescent="0.25">
      <c r="A7093" s="62">
        <v>95410</v>
      </c>
      <c r="B7093" s="63" t="s">
        <v>19101</v>
      </c>
      <c r="C7093" s="62" t="s">
        <v>18998</v>
      </c>
      <c r="D7093" s="62" t="s">
        <v>12010</v>
      </c>
      <c r="E7093" s="64">
        <v>17.84</v>
      </c>
      <c r="F7093" s="62" t="s">
        <v>18900</v>
      </c>
    </row>
    <row r="7094" spans="1:6" ht="27" x14ac:dyDescent="0.25">
      <c r="A7094" s="62">
        <v>95411</v>
      </c>
      <c r="B7094" s="63" t="s">
        <v>19102</v>
      </c>
      <c r="C7094" s="62" t="s">
        <v>18998</v>
      </c>
      <c r="D7094" s="62" t="s">
        <v>12010</v>
      </c>
      <c r="E7094" s="64">
        <v>24.2</v>
      </c>
      <c r="F7094" s="62" t="s">
        <v>18900</v>
      </c>
    </row>
    <row r="7095" spans="1:6" ht="27" x14ac:dyDescent="0.25">
      <c r="A7095" s="62">
        <v>95412</v>
      </c>
      <c r="B7095" s="63" t="s">
        <v>19103</v>
      </c>
      <c r="C7095" s="62" t="s">
        <v>18998</v>
      </c>
      <c r="D7095" s="62" t="s">
        <v>12010</v>
      </c>
      <c r="E7095" s="64">
        <v>20.57</v>
      </c>
      <c r="F7095" s="62" t="s">
        <v>18900</v>
      </c>
    </row>
    <row r="7096" spans="1:6" ht="27" x14ac:dyDescent="0.25">
      <c r="A7096" s="62">
        <v>95413</v>
      </c>
      <c r="B7096" s="63" t="s">
        <v>19104</v>
      </c>
      <c r="C7096" s="62" t="s">
        <v>18998</v>
      </c>
      <c r="D7096" s="62" t="s">
        <v>12010</v>
      </c>
      <c r="E7096" s="64">
        <v>15.5</v>
      </c>
      <c r="F7096" s="62" t="s">
        <v>18900</v>
      </c>
    </row>
    <row r="7097" spans="1:6" ht="27" x14ac:dyDescent="0.25">
      <c r="A7097" s="62">
        <v>95414</v>
      </c>
      <c r="B7097" s="63" t="s">
        <v>19105</v>
      </c>
      <c r="C7097" s="62" t="s">
        <v>18998</v>
      </c>
      <c r="D7097" s="62" t="s">
        <v>12010</v>
      </c>
      <c r="E7097" s="64">
        <v>67.930000000000007</v>
      </c>
      <c r="F7097" s="62" t="s">
        <v>18900</v>
      </c>
    </row>
    <row r="7098" spans="1:6" ht="27" x14ac:dyDescent="0.25">
      <c r="A7098" s="62">
        <v>95415</v>
      </c>
      <c r="B7098" s="63" t="s">
        <v>19106</v>
      </c>
      <c r="C7098" s="62" t="s">
        <v>18998</v>
      </c>
      <c r="D7098" s="62" t="s">
        <v>12010</v>
      </c>
      <c r="E7098" s="64">
        <v>154.69999999999999</v>
      </c>
      <c r="F7098" s="62" t="s">
        <v>18900</v>
      </c>
    </row>
    <row r="7099" spans="1:6" ht="27" x14ac:dyDescent="0.25">
      <c r="A7099" s="62">
        <v>95416</v>
      </c>
      <c r="B7099" s="63" t="s">
        <v>19107</v>
      </c>
      <c r="C7099" s="62" t="s">
        <v>18998</v>
      </c>
      <c r="D7099" s="62" t="s">
        <v>12010</v>
      </c>
      <c r="E7099" s="64">
        <v>13.3</v>
      </c>
      <c r="F7099" s="62" t="s">
        <v>18900</v>
      </c>
    </row>
    <row r="7100" spans="1:6" ht="27" x14ac:dyDescent="0.25">
      <c r="A7100" s="62">
        <v>95417</v>
      </c>
      <c r="B7100" s="63" t="s">
        <v>19108</v>
      </c>
      <c r="C7100" s="62" t="s">
        <v>18998</v>
      </c>
      <c r="D7100" s="62" t="s">
        <v>12010</v>
      </c>
      <c r="E7100" s="64">
        <v>176.08</v>
      </c>
      <c r="F7100" s="62" t="s">
        <v>18900</v>
      </c>
    </row>
    <row r="7101" spans="1:6" ht="27" x14ac:dyDescent="0.25">
      <c r="A7101" s="62">
        <v>95418</v>
      </c>
      <c r="B7101" s="63" t="s">
        <v>19109</v>
      </c>
      <c r="C7101" s="62" t="s">
        <v>18998</v>
      </c>
      <c r="D7101" s="62" t="s">
        <v>12010</v>
      </c>
      <c r="E7101" s="64">
        <v>240.7</v>
      </c>
      <c r="F7101" s="62" t="s">
        <v>18900</v>
      </c>
    </row>
    <row r="7102" spans="1:6" ht="27" x14ac:dyDescent="0.25">
      <c r="A7102" s="62">
        <v>95419</v>
      </c>
      <c r="B7102" s="63" t="s">
        <v>19110</v>
      </c>
      <c r="C7102" s="62" t="s">
        <v>18998</v>
      </c>
      <c r="D7102" s="62" t="s">
        <v>12010</v>
      </c>
      <c r="E7102" s="64">
        <v>63.9</v>
      </c>
      <c r="F7102" s="62" t="s">
        <v>18900</v>
      </c>
    </row>
    <row r="7103" spans="1:6" ht="27" x14ac:dyDescent="0.25">
      <c r="A7103" s="62">
        <v>95420</v>
      </c>
      <c r="B7103" s="63" t="s">
        <v>19111</v>
      </c>
      <c r="C7103" s="62" t="s">
        <v>18998</v>
      </c>
      <c r="D7103" s="62" t="s">
        <v>12010</v>
      </c>
      <c r="E7103" s="64">
        <v>90.77</v>
      </c>
      <c r="F7103" s="62" t="s">
        <v>18900</v>
      </c>
    </row>
    <row r="7104" spans="1:6" ht="27" x14ac:dyDescent="0.25">
      <c r="A7104" s="62">
        <v>95421</v>
      </c>
      <c r="B7104" s="63" t="s">
        <v>19112</v>
      </c>
      <c r="C7104" s="62" t="s">
        <v>18998</v>
      </c>
      <c r="D7104" s="62" t="s">
        <v>12010</v>
      </c>
      <c r="E7104" s="64">
        <v>120.01</v>
      </c>
      <c r="F7104" s="62" t="s">
        <v>18900</v>
      </c>
    </row>
    <row r="7105" spans="1:6" ht="27" x14ac:dyDescent="0.25">
      <c r="A7105" s="62">
        <v>95422</v>
      </c>
      <c r="B7105" s="63" t="s">
        <v>19113</v>
      </c>
      <c r="C7105" s="62" t="s">
        <v>18998</v>
      </c>
      <c r="D7105" s="62" t="s">
        <v>12010</v>
      </c>
      <c r="E7105" s="64">
        <v>71.59</v>
      </c>
      <c r="F7105" s="62" t="s">
        <v>18900</v>
      </c>
    </row>
    <row r="7106" spans="1:6" ht="27" x14ac:dyDescent="0.25">
      <c r="A7106" s="62">
        <v>95423</v>
      </c>
      <c r="B7106" s="63" t="s">
        <v>19114</v>
      </c>
      <c r="C7106" s="62" t="s">
        <v>18998</v>
      </c>
      <c r="D7106" s="62" t="s">
        <v>12010</v>
      </c>
      <c r="E7106" s="64">
        <v>108.65</v>
      </c>
      <c r="F7106" s="62" t="s">
        <v>18900</v>
      </c>
    </row>
    <row r="7107" spans="1:6" ht="27" x14ac:dyDescent="0.25">
      <c r="A7107" s="62">
        <v>95424</v>
      </c>
      <c r="B7107" s="63" t="s">
        <v>19115</v>
      </c>
      <c r="C7107" s="62" t="s">
        <v>18998</v>
      </c>
      <c r="D7107" s="62" t="s">
        <v>12010</v>
      </c>
      <c r="E7107" s="64">
        <v>49.48</v>
      </c>
      <c r="F7107" s="62" t="s">
        <v>18900</v>
      </c>
    </row>
    <row r="7108" spans="1:6" ht="27" x14ac:dyDescent="0.25">
      <c r="A7108" s="62">
        <v>100288</v>
      </c>
      <c r="B7108" s="63" t="s">
        <v>19116</v>
      </c>
      <c r="C7108" s="62" t="s">
        <v>2260</v>
      </c>
      <c r="D7108" s="62" t="s">
        <v>12010</v>
      </c>
      <c r="E7108" s="64">
        <v>0.06</v>
      </c>
      <c r="F7108" s="62" t="s">
        <v>18900</v>
      </c>
    </row>
    <row r="7109" spans="1:6" x14ac:dyDescent="0.25">
      <c r="A7109" s="62">
        <v>100289</v>
      </c>
      <c r="B7109" s="63" t="s">
        <v>19117</v>
      </c>
      <c r="C7109" s="62" t="s">
        <v>2260</v>
      </c>
      <c r="D7109" s="62" t="s">
        <v>12010</v>
      </c>
      <c r="E7109" s="64">
        <v>23.18</v>
      </c>
      <c r="F7109" s="62" t="s">
        <v>18900</v>
      </c>
    </row>
    <row r="7110" spans="1:6" ht="27" x14ac:dyDescent="0.25">
      <c r="A7110" s="62">
        <v>100290</v>
      </c>
      <c r="B7110" s="63" t="s">
        <v>19118</v>
      </c>
      <c r="C7110" s="62" t="s">
        <v>2260</v>
      </c>
      <c r="D7110" s="62" t="s">
        <v>12010</v>
      </c>
      <c r="E7110" s="64">
        <v>0.09</v>
      </c>
      <c r="F7110" s="62" t="s">
        <v>18900</v>
      </c>
    </row>
    <row r="7111" spans="1:6" ht="27" x14ac:dyDescent="0.25">
      <c r="A7111" s="62">
        <v>100291</v>
      </c>
      <c r="B7111" s="63" t="s">
        <v>19119</v>
      </c>
      <c r="C7111" s="62" t="s">
        <v>2260</v>
      </c>
      <c r="D7111" s="62" t="s">
        <v>12010</v>
      </c>
      <c r="E7111" s="64">
        <v>0.23</v>
      </c>
      <c r="F7111" s="62" t="s">
        <v>18900</v>
      </c>
    </row>
    <row r="7112" spans="1:6" ht="27" x14ac:dyDescent="0.25">
      <c r="A7112" s="62">
        <v>100292</v>
      </c>
      <c r="B7112" s="63" t="s">
        <v>19120</v>
      </c>
      <c r="C7112" s="62" t="s">
        <v>2260</v>
      </c>
      <c r="D7112" s="62" t="s">
        <v>12010</v>
      </c>
      <c r="E7112" s="64">
        <v>0.57999999999999996</v>
      </c>
      <c r="F7112" s="62" t="s">
        <v>18900</v>
      </c>
    </row>
    <row r="7113" spans="1:6" ht="27" x14ac:dyDescent="0.25">
      <c r="A7113" s="62">
        <v>100293</v>
      </c>
      <c r="B7113" s="63" t="s">
        <v>19121</v>
      </c>
      <c r="C7113" s="62" t="s">
        <v>2260</v>
      </c>
      <c r="D7113" s="62" t="s">
        <v>12010</v>
      </c>
      <c r="E7113" s="64">
        <v>0.19</v>
      </c>
      <c r="F7113" s="62" t="s">
        <v>18900</v>
      </c>
    </row>
    <row r="7114" spans="1:6" ht="27" x14ac:dyDescent="0.25">
      <c r="A7114" s="62">
        <v>100294</v>
      </c>
      <c r="B7114" s="63" t="s">
        <v>19122</v>
      </c>
      <c r="C7114" s="62" t="s">
        <v>2260</v>
      </c>
      <c r="D7114" s="62" t="s">
        <v>12010</v>
      </c>
      <c r="E7114" s="64">
        <v>0.27</v>
      </c>
      <c r="F7114" s="62" t="s">
        <v>18900</v>
      </c>
    </row>
    <row r="7115" spans="1:6" ht="27" x14ac:dyDescent="0.25">
      <c r="A7115" s="62">
        <v>100295</v>
      </c>
      <c r="B7115" s="63" t="s">
        <v>19123</v>
      </c>
      <c r="C7115" s="62" t="s">
        <v>2260</v>
      </c>
      <c r="D7115" s="62" t="s">
        <v>12010</v>
      </c>
      <c r="E7115" s="64">
        <v>0.51</v>
      </c>
      <c r="F7115" s="62" t="s">
        <v>18900</v>
      </c>
    </row>
    <row r="7116" spans="1:6" ht="27" x14ac:dyDescent="0.25">
      <c r="A7116" s="62">
        <v>100296</v>
      </c>
      <c r="B7116" s="63" t="s">
        <v>19124</v>
      </c>
      <c r="C7116" s="62" t="s">
        <v>2260</v>
      </c>
      <c r="D7116" s="62" t="s">
        <v>12010</v>
      </c>
      <c r="E7116" s="64">
        <v>0.92</v>
      </c>
      <c r="F7116" s="62" t="s">
        <v>18900</v>
      </c>
    </row>
    <row r="7117" spans="1:6" ht="27" x14ac:dyDescent="0.25">
      <c r="A7117" s="62">
        <v>100297</v>
      </c>
      <c r="B7117" s="63" t="s">
        <v>19125</v>
      </c>
      <c r="C7117" s="62" t="s">
        <v>2260</v>
      </c>
      <c r="D7117" s="62" t="s">
        <v>12010</v>
      </c>
      <c r="E7117" s="64">
        <v>1.04</v>
      </c>
      <c r="F7117" s="62" t="s">
        <v>18900</v>
      </c>
    </row>
    <row r="7118" spans="1:6" ht="27" x14ac:dyDescent="0.25">
      <c r="A7118" s="62">
        <v>100298</v>
      </c>
      <c r="B7118" s="63" t="s">
        <v>19126</v>
      </c>
      <c r="C7118" s="62" t="s">
        <v>2260</v>
      </c>
      <c r="D7118" s="62" t="s">
        <v>12010</v>
      </c>
      <c r="E7118" s="64">
        <v>0.46</v>
      </c>
      <c r="F7118" s="62" t="s">
        <v>18900</v>
      </c>
    </row>
    <row r="7119" spans="1:6" ht="27" x14ac:dyDescent="0.25">
      <c r="A7119" s="62">
        <v>100299</v>
      </c>
      <c r="B7119" s="63" t="s">
        <v>19127</v>
      </c>
      <c r="C7119" s="62" t="s">
        <v>2260</v>
      </c>
      <c r="D7119" s="62" t="s">
        <v>12010</v>
      </c>
      <c r="E7119" s="64">
        <v>0.81</v>
      </c>
      <c r="F7119" s="62" t="s">
        <v>18900</v>
      </c>
    </row>
    <row r="7120" spans="1:6" x14ac:dyDescent="0.25">
      <c r="A7120" s="62">
        <v>100300</v>
      </c>
      <c r="B7120" s="63" t="s">
        <v>19128</v>
      </c>
      <c r="C7120" s="62" t="s">
        <v>2260</v>
      </c>
      <c r="D7120" s="62" t="s">
        <v>12010</v>
      </c>
      <c r="E7120" s="64">
        <v>25.1</v>
      </c>
      <c r="F7120" s="62" t="s">
        <v>18900</v>
      </c>
    </row>
    <row r="7121" spans="1:6" x14ac:dyDescent="0.25">
      <c r="A7121" s="62">
        <v>100301</v>
      </c>
      <c r="B7121" s="63" t="s">
        <v>19129</v>
      </c>
      <c r="C7121" s="62" t="s">
        <v>2260</v>
      </c>
      <c r="D7121" s="62" t="s">
        <v>12010</v>
      </c>
      <c r="E7121" s="64">
        <v>27.38</v>
      </c>
      <c r="F7121" s="62" t="s">
        <v>18900</v>
      </c>
    </row>
    <row r="7122" spans="1:6" x14ac:dyDescent="0.25">
      <c r="A7122" s="62">
        <v>100302</v>
      </c>
      <c r="B7122" s="63" t="s">
        <v>19130</v>
      </c>
      <c r="C7122" s="62" t="s">
        <v>2260</v>
      </c>
      <c r="D7122" s="62" t="s">
        <v>12010</v>
      </c>
      <c r="E7122" s="64">
        <v>143.99</v>
      </c>
      <c r="F7122" s="62" t="s">
        <v>18900</v>
      </c>
    </row>
    <row r="7123" spans="1:6" x14ac:dyDescent="0.25">
      <c r="A7123" s="62">
        <v>100303</v>
      </c>
      <c r="B7123" s="63" t="s">
        <v>19131</v>
      </c>
      <c r="C7123" s="62" t="s">
        <v>2260</v>
      </c>
      <c r="D7123" s="62" t="s">
        <v>12010</v>
      </c>
      <c r="E7123" s="64">
        <v>23.22</v>
      </c>
      <c r="F7123" s="62" t="s">
        <v>18900</v>
      </c>
    </row>
    <row r="7124" spans="1:6" x14ac:dyDescent="0.25">
      <c r="A7124" s="62">
        <v>100304</v>
      </c>
      <c r="B7124" s="63" t="s">
        <v>19132</v>
      </c>
      <c r="C7124" s="62" t="s">
        <v>2260</v>
      </c>
      <c r="D7124" s="62" t="s">
        <v>12010</v>
      </c>
      <c r="E7124" s="64">
        <v>69.56</v>
      </c>
      <c r="F7124" s="62" t="s">
        <v>18900</v>
      </c>
    </row>
    <row r="7125" spans="1:6" x14ac:dyDescent="0.25">
      <c r="A7125" s="62">
        <v>100305</v>
      </c>
      <c r="B7125" s="63" t="s">
        <v>19133</v>
      </c>
      <c r="C7125" s="62" t="s">
        <v>2260</v>
      </c>
      <c r="D7125" s="62" t="s">
        <v>12010</v>
      </c>
      <c r="E7125" s="64">
        <v>100.64</v>
      </c>
      <c r="F7125" s="62" t="s">
        <v>18900</v>
      </c>
    </row>
    <row r="7126" spans="1:6" x14ac:dyDescent="0.25">
      <c r="A7126" s="62">
        <v>100306</v>
      </c>
      <c r="B7126" s="63" t="s">
        <v>19134</v>
      </c>
      <c r="C7126" s="62" t="s">
        <v>2260</v>
      </c>
      <c r="D7126" s="62" t="s">
        <v>12010</v>
      </c>
      <c r="E7126" s="64">
        <v>113.35</v>
      </c>
      <c r="F7126" s="62" t="s">
        <v>18900</v>
      </c>
    </row>
    <row r="7127" spans="1:6" x14ac:dyDescent="0.25">
      <c r="A7127" s="62">
        <v>100307</v>
      </c>
      <c r="B7127" s="63" t="s">
        <v>19135</v>
      </c>
      <c r="C7127" s="62" t="s">
        <v>2260</v>
      </c>
      <c r="D7127" s="62" t="s">
        <v>12010</v>
      </c>
      <c r="E7127" s="64">
        <v>27.8</v>
      </c>
      <c r="F7127" s="62" t="s">
        <v>18900</v>
      </c>
    </row>
    <row r="7128" spans="1:6" x14ac:dyDescent="0.25">
      <c r="A7128" s="62">
        <v>100308</v>
      </c>
      <c r="B7128" s="63" t="s">
        <v>19136</v>
      </c>
      <c r="C7128" s="62" t="s">
        <v>2260</v>
      </c>
      <c r="D7128" s="62" t="s">
        <v>12010</v>
      </c>
      <c r="E7128" s="64">
        <v>28.03</v>
      </c>
      <c r="F7128" s="62" t="s">
        <v>18900</v>
      </c>
    </row>
    <row r="7129" spans="1:6" x14ac:dyDescent="0.25">
      <c r="A7129" s="62">
        <v>100309</v>
      </c>
      <c r="B7129" s="63" t="s">
        <v>19137</v>
      </c>
      <c r="C7129" s="62" t="s">
        <v>2260</v>
      </c>
      <c r="D7129" s="62" t="s">
        <v>12010</v>
      </c>
      <c r="E7129" s="64">
        <v>57.97</v>
      </c>
      <c r="F7129" s="62" t="s">
        <v>18900</v>
      </c>
    </row>
    <row r="7130" spans="1:6" ht="27" x14ac:dyDescent="0.25">
      <c r="A7130" s="62">
        <v>100310</v>
      </c>
      <c r="B7130" s="63" t="s">
        <v>19138</v>
      </c>
      <c r="C7130" s="62" t="s">
        <v>18998</v>
      </c>
      <c r="D7130" s="62" t="s">
        <v>12010</v>
      </c>
      <c r="E7130" s="64">
        <v>12.74</v>
      </c>
      <c r="F7130" s="62" t="s">
        <v>18900</v>
      </c>
    </row>
    <row r="7131" spans="1:6" ht="27" x14ac:dyDescent="0.25">
      <c r="A7131" s="62">
        <v>100311</v>
      </c>
      <c r="B7131" s="63" t="s">
        <v>19139</v>
      </c>
      <c r="C7131" s="62" t="s">
        <v>18998</v>
      </c>
      <c r="D7131" s="62" t="s">
        <v>12010</v>
      </c>
      <c r="E7131" s="64">
        <v>77.25</v>
      </c>
      <c r="F7131" s="62" t="s">
        <v>18900</v>
      </c>
    </row>
    <row r="7132" spans="1:6" ht="27" x14ac:dyDescent="0.25">
      <c r="A7132" s="62">
        <v>100312</v>
      </c>
      <c r="B7132" s="63" t="s">
        <v>19140</v>
      </c>
      <c r="C7132" s="62" t="s">
        <v>18998</v>
      </c>
      <c r="D7132" s="62" t="s">
        <v>12010</v>
      </c>
      <c r="E7132" s="64">
        <v>96.4</v>
      </c>
      <c r="F7132" s="62" t="s">
        <v>18900</v>
      </c>
    </row>
    <row r="7133" spans="1:6" ht="27" x14ac:dyDescent="0.25">
      <c r="A7133" s="62">
        <v>100313</v>
      </c>
      <c r="B7133" s="63" t="s">
        <v>19141</v>
      </c>
      <c r="C7133" s="62" t="s">
        <v>18998</v>
      </c>
      <c r="D7133" s="62" t="s">
        <v>12010</v>
      </c>
      <c r="E7133" s="64">
        <v>122.46</v>
      </c>
      <c r="F7133" s="62" t="s">
        <v>18900</v>
      </c>
    </row>
    <row r="7134" spans="1:6" ht="27" x14ac:dyDescent="0.25">
      <c r="A7134" s="62">
        <v>100314</v>
      </c>
      <c r="B7134" s="63" t="s">
        <v>19142</v>
      </c>
      <c r="C7134" s="62" t="s">
        <v>18998</v>
      </c>
      <c r="D7134" s="62" t="s">
        <v>12010</v>
      </c>
      <c r="E7134" s="64">
        <v>138.16</v>
      </c>
      <c r="F7134" s="62" t="s">
        <v>18900</v>
      </c>
    </row>
    <row r="7135" spans="1:6" ht="27" x14ac:dyDescent="0.25">
      <c r="A7135" s="62">
        <v>100315</v>
      </c>
      <c r="B7135" s="63" t="s">
        <v>19143</v>
      </c>
      <c r="C7135" s="62" t="s">
        <v>18998</v>
      </c>
      <c r="D7135" s="62" t="s">
        <v>12010</v>
      </c>
      <c r="E7135" s="64">
        <v>108.33</v>
      </c>
      <c r="F7135" s="62" t="s">
        <v>18900</v>
      </c>
    </row>
    <row r="7136" spans="1:6" x14ac:dyDescent="0.25">
      <c r="A7136" s="62">
        <v>100316</v>
      </c>
      <c r="B7136" s="63" t="s">
        <v>19128</v>
      </c>
      <c r="C7136" s="62" t="s">
        <v>18998</v>
      </c>
      <c r="D7136" s="62" t="s">
        <v>12010</v>
      </c>
      <c r="E7136" s="65">
        <v>4428.57</v>
      </c>
      <c r="F7136" s="62" t="s">
        <v>18900</v>
      </c>
    </row>
    <row r="7137" spans="1:6" x14ac:dyDescent="0.25">
      <c r="A7137" s="62">
        <v>100317</v>
      </c>
      <c r="B7137" s="63" t="s">
        <v>19144</v>
      </c>
      <c r="C7137" s="62" t="s">
        <v>18998</v>
      </c>
      <c r="D7137" s="62" t="s">
        <v>12010</v>
      </c>
      <c r="E7137" s="65">
        <v>25287.67</v>
      </c>
      <c r="F7137" s="62" t="s">
        <v>18900</v>
      </c>
    </row>
    <row r="7138" spans="1:6" x14ac:dyDescent="0.25">
      <c r="A7138" s="62">
        <v>100318</v>
      </c>
      <c r="B7138" s="63" t="s">
        <v>19132</v>
      </c>
      <c r="C7138" s="62" t="s">
        <v>18998</v>
      </c>
      <c r="D7138" s="62" t="s">
        <v>12010</v>
      </c>
      <c r="E7138" s="65">
        <v>12287.23</v>
      </c>
      <c r="F7138" s="62" t="s">
        <v>18900</v>
      </c>
    </row>
    <row r="7139" spans="1:6" x14ac:dyDescent="0.25">
      <c r="A7139" s="62">
        <v>100319</v>
      </c>
      <c r="B7139" s="63" t="s">
        <v>19133</v>
      </c>
      <c r="C7139" s="62" t="s">
        <v>18998</v>
      </c>
      <c r="D7139" s="62" t="s">
        <v>12010</v>
      </c>
      <c r="E7139" s="65">
        <v>17660.3</v>
      </c>
      <c r="F7139" s="62" t="s">
        <v>18900</v>
      </c>
    </row>
    <row r="7140" spans="1:6" x14ac:dyDescent="0.25">
      <c r="A7140" s="62">
        <v>100320</v>
      </c>
      <c r="B7140" s="63" t="s">
        <v>19134</v>
      </c>
      <c r="C7140" s="62" t="s">
        <v>18998</v>
      </c>
      <c r="D7140" s="62" t="s">
        <v>12010</v>
      </c>
      <c r="E7140" s="65">
        <v>19887.18</v>
      </c>
      <c r="F7140" s="62" t="s">
        <v>18900</v>
      </c>
    </row>
    <row r="7141" spans="1:6" x14ac:dyDescent="0.25">
      <c r="A7141" s="62">
        <v>100321</v>
      </c>
      <c r="B7141" s="63" t="s">
        <v>19137</v>
      </c>
      <c r="C7141" s="62" t="s">
        <v>18998</v>
      </c>
      <c r="D7141" s="62" t="s">
        <v>12010</v>
      </c>
      <c r="E7141" s="65">
        <v>10171.91</v>
      </c>
      <c r="F7141" s="62" t="s">
        <v>18900</v>
      </c>
    </row>
    <row r="7142" spans="1:6" x14ac:dyDescent="0.25">
      <c r="A7142" s="62">
        <v>100533</v>
      </c>
      <c r="B7142" s="63" t="s">
        <v>19145</v>
      </c>
      <c r="C7142" s="62" t="s">
        <v>2260</v>
      </c>
      <c r="D7142" s="62" t="s">
        <v>12010</v>
      </c>
      <c r="E7142" s="64">
        <v>45.83</v>
      </c>
      <c r="F7142" s="62" t="s">
        <v>18900</v>
      </c>
    </row>
    <row r="7143" spans="1:6" x14ac:dyDescent="0.25">
      <c r="A7143" s="62">
        <v>100534</v>
      </c>
      <c r="B7143" s="63" t="s">
        <v>19145</v>
      </c>
      <c r="C7143" s="62" t="s">
        <v>18998</v>
      </c>
      <c r="D7143" s="62" t="s">
        <v>12010</v>
      </c>
      <c r="E7143" s="65">
        <v>8056.03</v>
      </c>
      <c r="F7143" s="62" t="s">
        <v>18900</v>
      </c>
    </row>
    <row r="7144" spans="1:6" ht="27" x14ac:dyDescent="0.25">
      <c r="A7144" s="62">
        <v>100535</v>
      </c>
      <c r="B7144" s="63" t="s">
        <v>19146</v>
      </c>
      <c r="C7144" s="62" t="s">
        <v>2260</v>
      </c>
      <c r="D7144" s="62" t="s">
        <v>12010</v>
      </c>
      <c r="E7144" s="64">
        <v>0.63</v>
      </c>
      <c r="F7144" s="62" t="s">
        <v>18900</v>
      </c>
    </row>
    <row r="7145" spans="1:6" ht="27" x14ac:dyDescent="0.25">
      <c r="A7145" s="62">
        <v>100536</v>
      </c>
      <c r="B7145" s="63" t="s">
        <v>19147</v>
      </c>
      <c r="C7145" s="62" t="s">
        <v>18998</v>
      </c>
      <c r="D7145" s="62" t="s">
        <v>12010</v>
      </c>
      <c r="E7145" s="64">
        <v>85.1</v>
      </c>
      <c r="F7145" s="62" t="s">
        <v>18900</v>
      </c>
    </row>
    <row r="7146" spans="1:6" ht="27" x14ac:dyDescent="0.25">
      <c r="A7146" s="62">
        <v>101284</v>
      </c>
      <c r="B7146" s="63" t="s">
        <v>19148</v>
      </c>
      <c r="C7146" s="62" t="s">
        <v>2260</v>
      </c>
      <c r="D7146" s="62" t="s">
        <v>12010</v>
      </c>
      <c r="E7146" s="64">
        <v>1.42</v>
      </c>
      <c r="F7146" s="62" t="s">
        <v>18900</v>
      </c>
    </row>
    <row r="7147" spans="1:6" ht="27" x14ac:dyDescent="0.25">
      <c r="A7147" s="62">
        <v>101285</v>
      </c>
      <c r="B7147" s="63" t="s">
        <v>19149</v>
      </c>
      <c r="C7147" s="62" t="s">
        <v>2260</v>
      </c>
      <c r="D7147" s="62" t="s">
        <v>12010</v>
      </c>
      <c r="E7147" s="64">
        <v>0.38</v>
      </c>
      <c r="F7147" s="62" t="s">
        <v>18900</v>
      </c>
    </row>
    <row r="7148" spans="1:6" ht="27" x14ac:dyDescent="0.25">
      <c r="A7148" s="62">
        <v>101286</v>
      </c>
      <c r="B7148" s="63" t="s">
        <v>19150</v>
      </c>
      <c r="C7148" s="62" t="s">
        <v>18998</v>
      </c>
      <c r="D7148" s="62" t="s">
        <v>12010</v>
      </c>
      <c r="E7148" s="64">
        <v>20.260000000000002</v>
      </c>
      <c r="F7148" s="62" t="s">
        <v>18900</v>
      </c>
    </row>
    <row r="7149" spans="1:6" ht="27" x14ac:dyDescent="0.25">
      <c r="A7149" s="62">
        <v>101287</v>
      </c>
      <c r="B7149" s="63" t="s">
        <v>19151</v>
      </c>
      <c r="C7149" s="62" t="s">
        <v>18998</v>
      </c>
      <c r="D7149" s="62" t="s">
        <v>12010</v>
      </c>
      <c r="E7149" s="64">
        <v>69.13</v>
      </c>
      <c r="F7149" s="62" t="s">
        <v>18900</v>
      </c>
    </row>
    <row r="7150" spans="1:6" ht="27" x14ac:dyDescent="0.25">
      <c r="A7150" s="62">
        <v>101288</v>
      </c>
      <c r="B7150" s="63" t="s">
        <v>19152</v>
      </c>
      <c r="C7150" s="62" t="s">
        <v>18998</v>
      </c>
      <c r="D7150" s="62" t="s">
        <v>12010</v>
      </c>
      <c r="E7150" s="64">
        <v>17.84</v>
      </c>
      <c r="F7150" s="62" t="s">
        <v>18900</v>
      </c>
    </row>
    <row r="7151" spans="1:6" ht="27" x14ac:dyDescent="0.25">
      <c r="A7151" s="62">
        <v>101289</v>
      </c>
      <c r="B7151" s="63" t="s">
        <v>19153</v>
      </c>
      <c r="C7151" s="62" t="s">
        <v>18998</v>
      </c>
      <c r="D7151" s="62" t="s">
        <v>12010</v>
      </c>
      <c r="E7151" s="64">
        <v>20.260000000000002</v>
      </c>
      <c r="F7151" s="62" t="s">
        <v>18900</v>
      </c>
    </row>
    <row r="7152" spans="1:6" ht="27" x14ac:dyDescent="0.25">
      <c r="A7152" s="62">
        <v>101290</v>
      </c>
      <c r="B7152" s="63" t="s">
        <v>19154</v>
      </c>
      <c r="C7152" s="62" t="s">
        <v>18998</v>
      </c>
      <c r="D7152" s="62" t="s">
        <v>12010</v>
      </c>
      <c r="E7152" s="64">
        <v>30.72</v>
      </c>
      <c r="F7152" s="62" t="s">
        <v>18900</v>
      </c>
    </row>
    <row r="7153" spans="1:6" ht="27" x14ac:dyDescent="0.25">
      <c r="A7153" s="62">
        <v>101291</v>
      </c>
      <c r="B7153" s="63" t="s">
        <v>19155</v>
      </c>
      <c r="C7153" s="62" t="s">
        <v>18998</v>
      </c>
      <c r="D7153" s="62" t="s">
        <v>12010</v>
      </c>
      <c r="E7153" s="64">
        <v>20.260000000000002</v>
      </c>
      <c r="F7153" s="62" t="s">
        <v>18900</v>
      </c>
    </row>
    <row r="7154" spans="1:6" ht="27" x14ac:dyDescent="0.25">
      <c r="A7154" s="62">
        <v>101292</v>
      </c>
      <c r="B7154" s="63" t="s">
        <v>19156</v>
      </c>
      <c r="C7154" s="62" t="s">
        <v>18998</v>
      </c>
      <c r="D7154" s="62" t="s">
        <v>12010</v>
      </c>
      <c r="E7154" s="64">
        <v>22.72</v>
      </c>
      <c r="F7154" s="62" t="s">
        <v>18900</v>
      </c>
    </row>
    <row r="7155" spans="1:6" ht="27" x14ac:dyDescent="0.25">
      <c r="A7155" s="62">
        <v>101293</v>
      </c>
      <c r="B7155" s="63" t="s">
        <v>19157</v>
      </c>
      <c r="C7155" s="62" t="s">
        <v>18998</v>
      </c>
      <c r="D7155" s="62" t="s">
        <v>12010</v>
      </c>
      <c r="E7155" s="64">
        <v>24.64</v>
      </c>
      <c r="F7155" s="62" t="s">
        <v>18900</v>
      </c>
    </row>
    <row r="7156" spans="1:6" ht="27" x14ac:dyDescent="0.25">
      <c r="A7156" s="62">
        <v>101294</v>
      </c>
      <c r="B7156" s="63" t="s">
        <v>19158</v>
      </c>
      <c r="C7156" s="62" t="s">
        <v>18998</v>
      </c>
      <c r="D7156" s="62" t="s">
        <v>12010</v>
      </c>
      <c r="E7156" s="64">
        <v>30.87</v>
      </c>
      <c r="F7156" s="62" t="s">
        <v>18900</v>
      </c>
    </row>
    <row r="7157" spans="1:6" ht="27" x14ac:dyDescent="0.25">
      <c r="A7157" s="62">
        <v>101295</v>
      </c>
      <c r="B7157" s="63" t="s">
        <v>19159</v>
      </c>
      <c r="C7157" s="62" t="s">
        <v>18998</v>
      </c>
      <c r="D7157" s="62" t="s">
        <v>12010</v>
      </c>
      <c r="E7157" s="64">
        <v>25.96</v>
      </c>
      <c r="F7157" s="62" t="s">
        <v>18900</v>
      </c>
    </row>
    <row r="7158" spans="1:6" ht="27" x14ac:dyDescent="0.25">
      <c r="A7158" s="62">
        <v>101296</v>
      </c>
      <c r="B7158" s="63" t="s">
        <v>19160</v>
      </c>
      <c r="C7158" s="62" t="s">
        <v>18998</v>
      </c>
      <c r="D7158" s="62" t="s">
        <v>12010</v>
      </c>
      <c r="E7158" s="64">
        <v>34.83</v>
      </c>
      <c r="F7158" s="62" t="s">
        <v>18900</v>
      </c>
    </row>
    <row r="7159" spans="1:6" ht="27" x14ac:dyDescent="0.25">
      <c r="A7159" s="62">
        <v>101297</v>
      </c>
      <c r="B7159" s="63" t="s">
        <v>19161</v>
      </c>
      <c r="C7159" s="62" t="s">
        <v>18998</v>
      </c>
      <c r="D7159" s="62" t="s">
        <v>12010</v>
      </c>
      <c r="E7159" s="64">
        <v>27.81</v>
      </c>
      <c r="F7159" s="62" t="s">
        <v>18900</v>
      </c>
    </row>
    <row r="7160" spans="1:6" ht="27" x14ac:dyDescent="0.25">
      <c r="A7160" s="62">
        <v>101298</v>
      </c>
      <c r="B7160" s="63" t="s">
        <v>19162</v>
      </c>
      <c r="C7160" s="62" t="s">
        <v>18998</v>
      </c>
      <c r="D7160" s="62" t="s">
        <v>12010</v>
      </c>
      <c r="E7160" s="64">
        <v>21.32</v>
      </c>
      <c r="F7160" s="62" t="s">
        <v>18900</v>
      </c>
    </row>
    <row r="7161" spans="1:6" ht="27" x14ac:dyDescent="0.25">
      <c r="A7161" s="62">
        <v>101299</v>
      </c>
      <c r="B7161" s="63" t="s">
        <v>19163</v>
      </c>
      <c r="C7161" s="62" t="s">
        <v>18998</v>
      </c>
      <c r="D7161" s="62" t="s">
        <v>12010</v>
      </c>
      <c r="E7161" s="64">
        <v>25.96</v>
      </c>
      <c r="F7161" s="62" t="s">
        <v>18900</v>
      </c>
    </row>
    <row r="7162" spans="1:6" ht="27" x14ac:dyDescent="0.25">
      <c r="A7162" s="62">
        <v>101300</v>
      </c>
      <c r="B7162" s="63" t="s">
        <v>19164</v>
      </c>
      <c r="C7162" s="62" t="s">
        <v>18998</v>
      </c>
      <c r="D7162" s="62" t="s">
        <v>12010</v>
      </c>
      <c r="E7162" s="64">
        <v>20.5</v>
      </c>
      <c r="F7162" s="62" t="s">
        <v>18900</v>
      </c>
    </row>
    <row r="7163" spans="1:6" ht="27" x14ac:dyDescent="0.25">
      <c r="A7163" s="62">
        <v>101301</v>
      </c>
      <c r="B7163" s="63" t="s">
        <v>19165</v>
      </c>
      <c r="C7163" s="62" t="s">
        <v>18998</v>
      </c>
      <c r="D7163" s="62" t="s">
        <v>12010</v>
      </c>
      <c r="E7163" s="64">
        <v>22.27</v>
      </c>
      <c r="F7163" s="62" t="s">
        <v>18900</v>
      </c>
    </row>
    <row r="7164" spans="1:6" ht="27" x14ac:dyDescent="0.25">
      <c r="A7164" s="62">
        <v>101302</v>
      </c>
      <c r="B7164" s="63" t="s">
        <v>19166</v>
      </c>
      <c r="C7164" s="62" t="s">
        <v>18998</v>
      </c>
      <c r="D7164" s="62" t="s">
        <v>12010</v>
      </c>
      <c r="E7164" s="64">
        <v>32.840000000000003</v>
      </c>
      <c r="F7164" s="62" t="s">
        <v>18900</v>
      </c>
    </row>
    <row r="7165" spans="1:6" ht="27" x14ac:dyDescent="0.25">
      <c r="A7165" s="62">
        <v>101303</v>
      </c>
      <c r="B7165" s="63" t="s">
        <v>19167</v>
      </c>
      <c r="C7165" s="62" t="s">
        <v>18998</v>
      </c>
      <c r="D7165" s="62" t="s">
        <v>12010</v>
      </c>
      <c r="E7165" s="64">
        <v>68.7</v>
      </c>
      <c r="F7165" s="62" t="s">
        <v>18900</v>
      </c>
    </row>
    <row r="7166" spans="1:6" ht="27" x14ac:dyDescent="0.25">
      <c r="A7166" s="62">
        <v>101304</v>
      </c>
      <c r="B7166" s="63" t="s">
        <v>19168</v>
      </c>
      <c r="C7166" s="62" t="s">
        <v>18998</v>
      </c>
      <c r="D7166" s="62" t="s">
        <v>12010</v>
      </c>
      <c r="E7166" s="64">
        <v>31.59</v>
      </c>
      <c r="F7166" s="62" t="s">
        <v>18900</v>
      </c>
    </row>
    <row r="7167" spans="1:6" ht="27" x14ac:dyDescent="0.25">
      <c r="A7167" s="62">
        <v>101305</v>
      </c>
      <c r="B7167" s="63" t="s">
        <v>19169</v>
      </c>
      <c r="C7167" s="62" t="s">
        <v>18998</v>
      </c>
      <c r="D7167" s="62" t="s">
        <v>12010</v>
      </c>
      <c r="E7167" s="64">
        <v>34.22</v>
      </c>
      <c r="F7167" s="62" t="s">
        <v>18900</v>
      </c>
    </row>
    <row r="7168" spans="1:6" ht="27" x14ac:dyDescent="0.25">
      <c r="A7168" s="62">
        <v>101307</v>
      </c>
      <c r="B7168" s="63" t="s">
        <v>19170</v>
      </c>
      <c r="C7168" s="62" t="s">
        <v>18998</v>
      </c>
      <c r="D7168" s="62" t="s">
        <v>12010</v>
      </c>
      <c r="E7168" s="64">
        <v>24.64</v>
      </c>
      <c r="F7168" s="62" t="s">
        <v>18900</v>
      </c>
    </row>
    <row r="7169" spans="1:6" ht="27" x14ac:dyDescent="0.25">
      <c r="A7169" s="62">
        <v>101308</v>
      </c>
      <c r="B7169" s="63" t="s">
        <v>19171</v>
      </c>
      <c r="C7169" s="62" t="s">
        <v>18998</v>
      </c>
      <c r="D7169" s="62" t="s">
        <v>12010</v>
      </c>
      <c r="E7169" s="64">
        <v>21.9</v>
      </c>
      <c r="F7169" s="62" t="s">
        <v>18900</v>
      </c>
    </row>
    <row r="7170" spans="1:6" ht="27" x14ac:dyDescent="0.25">
      <c r="A7170" s="62">
        <v>101309</v>
      </c>
      <c r="B7170" s="63" t="s">
        <v>19172</v>
      </c>
      <c r="C7170" s="62" t="s">
        <v>18998</v>
      </c>
      <c r="D7170" s="62" t="s">
        <v>12010</v>
      </c>
      <c r="E7170" s="64">
        <v>25.96</v>
      </c>
      <c r="F7170" s="62" t="s">
        <v>18900</v>
      </c>
    </row>
    <row r="7171" spans="1:6" ht="27" x14ac:dyDescent="0.25">
      <c r="A7171" s="62">
        <v>101310</v>
      </c>
      <c r="B7171" s="63" t="s">
        <v>19173</v>
      </c>
      <c r="C7171" s="62" t="s">
        <v>18998</v>
      </c>
      <c r="D7171" s="62" t="s">
        <v>12010</v>
      </c>
      <c r="E7171" s="64">
        <v>31.59</v>
      </c>
      <c r="F7171" s="62" t="s">
        <v>18900</v>
      </c>
    </row>
    <row r="7172" spans="1:6" ht="27" x14ac:dyDescent="0.25">
      <c r="A7172" s="62">
        <v>101311</v>
      </c>
      <c r="B7172" s="63" t="s">
        <v>19174</v>
      </c>
      <c r="C7172" s="62" t="s">
        <v>18998</v>
      </c>
      <c r="D7172" s="62" t="s">
        <v>12010</v>
      </c>
      <c r="E7172" s="64">
        <v>24.64</v>
      </c>
      <c r="F7172" s="62" t="s">
        <v>18900</v>
      </c>
    </row>
    <row r="7173" spans="1:6" ht="27" x14ac:dyDescent="0.25">
      <c r="A7173" s="62">
        <v>101312</v>
      </c>
      <c r="B7173" s="63" t="s">
        <v>19175</v>
      </c>
      <c r="C7173" s="62" t="s">
        <v>18998</v>
      </c>
      <c r="D7173" s="62" t="s">
        <v>12010</v>
      </c>
      <c r="E7173" s="64">
        <v>16</v>
      </c>
      <c r="F7173" s="62" t="s">
        <v>18900</v>
      </c>
    </row>
    <row r="7174" spans="1:6" ht="27" x14ac:dyDescent="0.25">
      <c r="A7174" s="62">
        <v>101313</v>
      </c>
      <c r="B7174" s="63" t="s">
        <v>19176</v>
      </c>
      <c r="C7174" s="62" t="s">
        <v>18998</v>
      </c>
      <c r="D7174" s="62" t="s">
        <v>12010</v>
      </c>
      <c r="E7174" s="64">
        <v>84.1</v>
      </c>
      <c r="F7174" s="62" t="s">
        <v>18900</v>
      </c>
    </row>
    <row r="7175" spans="1:6" ht="27" x14ac:dyDescent="0.25">
      <c r="A7175" s="62">
        <v>101314</v>
      </c>
      <c r="B7175" s="63" t="s">
        <v>19177</v>
      </c>
      <c r="C7175" s="62" t="s">
        <v>18998</v>
      </c>
      <c r="D7175" s="62" t="s">
        <v>12010</v>
      </c>
      <c r="E7175" s="64">
        <v>78.42</v>
      </c>
      <c r="F7175" s="62" t="s">
        <v>18900</v>
      </c>
    </row>
    <row r="7176" spans="1:6" ht="27" x14ac:dyDescent="0.25">
      <c r="A7176" s="62">
        <v>101315</v>
      </c>
      <c r="B7176" s="63" t="s">
        <v>19178</v>
      </c>
      <c r="C7176" s="62" t="s">
        <v>18998</v>
      </c>
      <c r="D7176" s="62" t="s">
        <v>12010</v>
      </c>
      <c r="E7176" s="64">
        <v>81.819999999999993</v>
      </c>
      <c r="F7176" s="62" t="s">
        <v>18900</v>
      </c>
    </row>
    <row r="7177" spans="1:6" ht="27" x14ac:dyDescent="0.25">
      <c r="A7177" s="62">
        <v>101316</v>
      </c>
      <c r="B7177" s="63" t="s">
        <v>19179</v>
      </c>
      <c r="C7177" s="62" t="s">
        <v>18998</v>
      </c>
      <c r="D7177" s="62" t="s">
        <v>12010</v>
      </c>
      <c r="E7177" s="64">
        <v>42.37</v>
      </c>
      <c r="F7177" s="62" t="s">
        <v>18900</v>
      </c>
    </row>
    <row r="7178" spans="1:6" ht="27" x14ac:dyDescent="0.25">
      <c r="A7178" s="62">
        <v>101317</v>
      </c>
      <c r="B7178" s="63" t="s">
        <v>19180</v>
      </c>
      <c r="C7178" s="62" t="s">
        <v>18998</v>
      </c>
      <c r="D7178" s="62" t="s">
        <v>12010</v>
      </c>
      <c r="E7178" s="64">
        <v>189.33</v>
      </c>
      <c r="F7178" s="62" t="s">
        <v>18900</v>
      </c>
    </row>
    <row r="7179" spans="1:6" ht="27" x14ac:dyDescent="0.25">
      <c r="A7179" s="62">
        <v>101318</v>
      </c>
      <c r="B7179" s="63" t="s">
        <v>19181</v>
      </c>
      <c r="C7179" s="62" t="s">
        <v>18998</v>
      </c>
      <c r="D7179" s="62" t="s">
        <v>12010</v>
      </c>
      <c r="E7179" s="64">
        <v>351.23</v>
      </c>
      <c r="F7179" s="62" t="s">
        <v>18900</v>
      </c>
    </row>
    <row r="7180" spans="1:6" ht="27" x14ac:dyDescent="0.25">
      <c r="A7180" s="62">
        <v>101319</v>
      </c>
      <c r="B7180" s="63" t="s">
        <v>19182</v>
      </c>
      <c r="C7180" s="62" t="s">
        <v>18998</v>
      </c>
      <c r="D7180" s="62" t="s">
        <v>12010</v>
      </c>
      <c r="E7180" s="64">
        <v>50.95</v>
      </c>
      <c r="F7180" s="62" t="s">
        <v>18900</v>
      </c>
    </row>
    <row r="7181" spans="1:6" ht="27" x14ac:dyDescent="0.25">
      <c r="A7181" s="62">
        <v>101320</v>
      </c>
      <c r="B7181" s="63" t="s">
        <v>19183</v>
      </c>
      <c r="C7181" s="62" t="s">
        <v>18998</v>
      </c>
      <c r="D7181" s="62" t="s">
        <v>12010</v>
      </c>
      <c r="E7181" s="64">
        <v>19.55</v>
      </c>
      <c r="F7181" s="62" t="s">
        <v>18900</v>
      </c>
    </row>
    <row r="7182" spans="1:6" ht="27" x14ac:dyDescent="0.25">
      <c r="A7182" s="62">
        <v>101322</v>
      </c>
      <c r="B7182" s="63" t="s">
        <v>19184</v>
      </c>
      <c r="C7182" s="62" t="s">
        <v>18998</v>
      </c>
      <c r="D7182" s="62" t="s">
        <v>12010</v>
      </c>
      <c r="E7182" s="64">
        <v>24.64</v>
      </c>
      <c r="F7182" s="62" t="s">
        <v>18900</v>
      </c>
    </row>
    <row r="7183" spans="1:6" ht="27" x14ac:dyDescent="0.25">
      <c r="A7183" s="62">
        <v>101323</v>
      </c>
      <c r="B7183" s="63" t="s">
        <v>19185</v>
      </c>
      <c r="C7183" s="62" t="s">
        <v>18998</v>
      </c>
      <c r="D7183" s="62" t="s">
        <v>12010</v>
      </c>
      <c r="E7183" s="64">
        <v>45.47</v>
      </c>
      <c r="F7183" s="62" t="s">
        <v>18900</v>
      </c>
    </row>
    <row r="7184" spans="1:6" ht="27" x14ac:dyDescent="0.25">
      <c r="A7184" s="62">
        <v>101324</v>
      </c>
      <c r="B7184" s="63" t="s">
        <v>19186</v>
      </c>
      <c r="C7184" s="62" t="s">
        <v>18998</v>
      </c>
      <c r="D7184" s="62" t="s">
        <v>12010</v>
      </c>
      <c r="E7184" s="64">
        <v>11.14</v>
      </c>
      <c r="F7184" s="62" t="s">
        <v>18900</v>
      </c>
    </row>
    <row r="7185" spans="1:6" ht="27" x14ac:dyDescent="0.25">
      <c r="A7185" s="62">
        <v>101325</v>
      </c>
      <c r="B7185" s="63" t="s">
        <v>19187</v>
      </c>
      <c r="C7185" s="62" t="s">
        <v>18998</v>
      </c>
      <c r="D7185" s="62" t="s">
        <v>12010</v>
      </c>
      <c r="E7185" s="64">
        <v>35.11</v>
      </c>
      <c r="F7185" s="62" t="s">
        <v>18900</v>
      </c>
    </row>
    <row r="7186" spans="1:6" ht="27" x14ac:dyDescent="0.25">
      <c r="A7186" s="62">
        <v>101326</v>
      </c>
      <c r="B7186" s="63" t="s">
        <v>19188</v>
      </c>
      <c r="C7186" s="62" t="s">
        <v>18998</v>
      </c>
      <c r="D7186" s="62" t="s">
        <v>12010</v>
      </c>
      <c r="E7186" s="64">
        <v>8.84</v>
      </c>
      <c r="F7186" s="62" t="s">
        <v>18900</v>
      </c>
    </row>
    <row r="7187" spans="1:6" ht="27" x14ac:dyDescent="0.25">
      <c r="A7187" s="62">
        <v>101327</v>
      </c>
      <c r="B7187" s="63" t="s">
        <v>19189</v>
      </c>
      <c r="C7187" s="62" t="s">
        <v>18998</v>
      </c>
      <c r="D7187" s="62" t="s">
        <v>12010</v>
      </c>
      <c r="E7187" s="64">
        <v>13.12</v>
      </c>
      <c r="F7187" s="62" t="s">
        <v>18900</v>
      </c>
    </row>
    <row r="7188" spans="1:6" ht="27" x14ac:dyDescent="0.25">
      <c r="A7188" s="62">
        <v>101328</v>
      </c>
      <c r="B7188" s="63" t="s">
        <v>19190</v>
      </c>
      <c r="C7188" s="62" t="s">
        <v>18998</v>
      </c>
      <c r="D7188" s="62" t="s">
        <v>12010</v>
      </c>
      <c r="E7188" s="64">
        <v>15.78</v>
      </c>
      <c r="F7188" s="62" t="s">
        <v>18900</v>
      </c>
    </row>
    <row r="7189" spans="1:6" ht="27" x14ac:dyDescent="0.25">
      <c r="A7189" s="62">
        <v>101329</v>
      </c>
      <c r="B7189" s="63" t="s">
        <v>19191</v>
      </c>
      <c r="C7189" s="62" t="s">
        <v>18998</v>
      </c>
      <c r="D7189" s="62" t="s">
        <v>12010</v>
      </c>
      <c r="E7189" s="64">
        <v>43.23</v>
      </c>
      <c r="F7189" s="62" t="s">
        <v>18900</v>
      </c>
    </row>
    <row r="7190" spans="1:6" ht="27" x14ac:dyDescent="0.25">
      <c r="A7190" s="62">
        <v>101330</v>
      </c>
      <c r="B7190" s="63" t="s">
        <v>19192</v>
      </c>
      <c r="C7190" s="62" t="s">
        <v>18998</v>
      </c>
      <c r="D7190" s="62" t="s">
        <v>12010</v>
      </c>
      <c r="E7190" s="64">
        <v>31.59</v>
      </c>
      <c r="F7190" s="62" t="s">
        <v>18900</v>
      </c>
    </row>
    <row r="7191" spans="1:6" ht="27" x14ac:dyDescent="0.25">
      <c r="A7191" s="62">
        <v>101331</v>
      </c>
      <c r="B7191" s="63" t="s">
        <v>19193</v>
      </c>
      <c r="C7191" s="62" t="s">
        <v>18998</v>
      </c>
      <c r="D7191" s="62" t="s">
        <v>12010</v>
      </c>
      <c r="E7191" s="64">
        <v>32.729999999999997</v>
      </c>
      <c r="F7191" s="62" t="s">
        <v>18900</v>
      </c>
    </row>
    <row r="7192" spans="1:6" ht="27" x14ac:dyDescent="0.25">
      <c r="A7192" s="62">
        <v>101332</v>
      </c>
      <c r="B7192" s="63" t="s">
        <v>19194</v>
      </c>
      <c r="C7192" s="62" t="s">
        <v>18998</v>
      </c>
      <c r="D7192" s="62" t="s">
        <v>12010</v>
      </c>
      <c r="E7192" s="64">
        <v>10.29</v>
      </c>
      <c r="F7192" s="62" t="s">
        <v>18900</v>
      </c>
    </row>
    <row r="7193" spans="1:6" ht="27" x14ac:dyDescent="0.25">
      <c r="A7193" s="62">
        <v>101333</v>
      </c>
      <c r="B7193" s="63" t="s">
        <v>19195</v>
      </c>
      <c r="C7193" s="62" t="s">
        <v>18998</v>
      </c>
      <c r="D7193" s="62" t="s">
        <v>12010</v>
      </c>
      <c r="E7193" s="64">
        <v>26.78</v>
      </c>
      <c r="F7193" s="62" t="s">
        <v>18900</v>
      </c>
    </row>
    <row r="7194" spans="1:6" ht="27" x14ac:dyDescent="0.25">
      <c r="A7194" s="62">
        <v>101334</v>
      </c>
      <c r="B7194" s="63" t="s">
        <v>19196</v>
      </c>
      <c r="C7194" s="62" t="s">
        <v>18998</v>
      </c>
      <c r="D7194" s="62" t="s">
        <v>12010</v>
      </c>
      <c r="E7194" s="64">
        <v>62.33</v>
      </c>
      <c r="F7194" s="62" t="s">
        <v>18900</v>
      </c>
    </row>
    <row r="7195" spans="1:6" ht="27" x14ac:dyDescent="0.25">
      <c r="A7195" s="62">
        <v>101335</v>
      </c>
      <c r="B7195" s="63" t="s">
        <v>19197</v>
      </c>
      <c r="C7195" s="62" t="s">
        <v>18998</v>
      </c>
      <c r="D7195" s="62" t="s">
        <v>12010</v>
      </c>
      <c r="E7195" s="64">
        <v>10.58</v>
      </c>
      <c r="F7195" s="62" t="s">
        <v>18900</v>
      </c>
    </row>
    <row r="7196" spans="1:6" ht="27" x14ac:dyDescent="0.25">
      <c r="A7196" s="62">
        <v>101336</v>
      </c>
      <c r="B7196" s="63" t="s">
        <v>19198</v>
      </c>
      <c r="C7196" s="62" t="s">
        <v>18998</v>
      </c>
      <c r="D7196" s="62" t="s">
        <v>12010</v>
      </c>
      <c r="E7196" s="64">
        <v>35.58</v>
      </c>
      <c r="F7196" s="62" t="s">
        <v>18900</v>
      </c>
    </row>
    <row r="7197" spans="1:6" ht="27" x14ac:dyDescent="0.25">
      <c r="A7197" s="62">
        <v>101337</v>
      </c>
      <c r="B7197" s="63" t="s">
        <v>19199</v>
      </c>
      <c r="C7197" s="62" t="s">
        <v>18998</v>
      </c>
      <c r="D7197" s="62" t="s">
        <v>12010</v>
      </c>
      <c r="E7197" s="64">
        <v>28.41</v>
      </c>
      <c r="F7197" s="62" t="s">
        <v>18900</v>
      </c>
    </row>
    <row r="7198" spans="1:6" ht="27" x14ac:dyDescent="0.25">
      <c r="A7198" s="62">
        <v>101338</v>
      </c>
      <c r="B7198" s="63" t="s">
        <v>19200</v>
      </c>
      <c r="C7198" s="62" t="s">
        <v>18998</v>
      </c>
      <c r="D7198" s="62" t="s">
        <v>12010</v>
      </c>
      <c r="E7198" s="64">
        <v>19.29</v>
      </c>
      <c r="F7198" s="62" t="s">
        <v>18900</v>
      </c>
    </row>
    <row r="7199" spans="1:6" ht="27" x14ac:dyDescent="0.25">
      <c r="A7199" s="62">
        <v>101339</v>
      </c>
      <c r="B7199" s="63" t="s">
        <v>19201</v>
      </c>
      <c r="C7199" s="62" t="s">
        <v>18998</v>
      </c>
      <c r="D7199" s="62" t="s">
        <v>12010</v>
      </c>
      <c r="E7199" s="64">
        <v>17.52</v>
      </c>
      <c r="F7199" s="62" t="s">
        <v>18900</v>
      </c>
    </row>
    <row r="7200" spans="1:6" ht="27" x14ac:dyDescent="0.25">
      <c r="A7200" s="62">
        <v>101340</v>
      </c>
      <c r="B7200" s="63" t="s">
        <v>19202</v>
      </c>
      <c r="C7200" s="62" t="s">
        <v>18998</v>
      </c>
      <c r="D7200" s="62" t="s">
        <v>12010</v>
      </c>
      <c r="E7200" s="64">
        <v>16.91</v>
      </c>
      <c r="F7200" s="62" t="s">
        <v>18900</v>
      </c>
    </row>
    <row r="7201" spans="1:6" ht="27" x14ac:dyDescent="0.25">
      <c r="A7201" s="62">
        <v>101341</v>
      </c>
      <c r="B7201" s="63" t="s">
        <v>19203</v>
      </c>
      <c r="C7201" s="62" t="s">
        <v>18998</v>
      </c>
      <c r="D7201" s="62" t="s">
        <v>12010</v>
      </c>
      <c r="E7201" s="64">
        <v>16.489999999999998</v>
      </c>
      <c r="F7201" s="62" t="s">
        <v>18900</v>
      </c>
    </row>
    <row r="7202" spans="1:6" ht="27" x14ac:dyDescent="0.25">
      <c r="A7202" s="62">
        <v>101342</v>
      </c>
      <c r="B7202" s="63" t="s">
        <v>19204</v>
      </c>
      <c r="C7202" s="62" t="s">
        <v>18998</v>
      </c>
      <c r="D7202" s="62" t="s">
        <v>12010</v>
      </c>
      <c r="E7202" s="64">
        <v>21.57</v>
      </c>
      <c r="F7202" s="62" t="s">
        <v>18900</v>
      </c>
    </row>
    <row r="7203" spans="1:6" ht="27" x14ac:dyDescent="0.25">
      <c r="A7203" s="62">
        <v>101343</v>
      </c>
      <c r="B7203" s="63" t="s">
        <v>19205</v>
      </c>
      <c r="C7203" s="62" t="s">
        <v>18998</v>
      </c>
      <c r="D7203" s="62" t="s">
        <v>12010</v>
      </c>
      <c r="E7203" s="64">
        <v>32.89</v>
      </c>
      <c r="F7203" s="62" t="s">
        <v>18900</v>
      </c>
    </row>
    <row r="7204" spans="1:6" ht="27" x14ac:dyDescent="0.25">
      <c r="A7204" s="62">
        <v>101344</v>
      </c>
      <c r="B7204" s="63" t="s">
        <v>19206</v>
      </c>
      <c r="C7204" s="62" t="s">
        <v>18998</v>
      </c>
      <c r="D7204" s="62" t="s">
        <v>12010</v>
      </c>
      <c r="E7204" s="64">
        <v>31.14</v>
      </c>
      <c r="F7204" s="62" t="s">
        <v>18900</v>
      </c>
    </row>
    <row r="7205" spans="1:6" ht="27" x14ac:dyDescent="0.25">
      <c r="A7205" s="62">
        <v>101345</v>
      </c>
      <c r="B7205" s="63" t="s">
        <v>19207</v>
      </c>
      <c r="C7205" s="62" t="s">
        <v>18998</v>
      </c>
      <c r="D7205" s="62" t="s">
        <v>12010</v>
      </c>
      <c r="E7205" s="64">
        <v>33.76</v>
      </c>
      <c r="F7205" s="62" t="s">
        <v>18900</v>
      </c>
    </row>
    <row r="7206" spans="1:6" ht="27" x14ac:dyDescent="0.25">
      <c r="A7206" s="62">
        <v>101346</v>
      </c>
      <c r="B7206" s="63" t="s">
        <v>19208</v>
      </c>
      <c r="C7206" s="62" t="s">
        <v>18998</v>
      </c>
      <c r="D7206" s="62" t="s">
        <v>12010</v>
      </c>
      <c r="E7206" s="64">
        <v>29.45</v>
      </c>
      <c r="F7206" s="62" t="s">
        <v>18900</v>
      </c>
    </row>
    <row r="7207" spans="1:6" ht="27" x14ac:dyDescent="0.25">
      <c r="A7207" s="62">
        <v>101347</v>
      </c>
      <c r="B7207" s="63" t="s">
        <v>19209</v>
      </c>
      <c r="C7207" s="62" t="s">
        <v>18998</v>
      </c>
      <c r="D7207" s="62" t="s">
        <v>12010</v>
      </c>
      <c r="E7207" s="64">
        <v>27.43</v>
      </c>
      <c r="F7207" s="62" t="s">
        <v>18900</v>
      </c>
    </row>
    <row r="7208" spans="1:6" ht="27" x14ac:dyDescent="0.25">
      <c r="A7208" s="62">
        <v>101348</v>
      </c>
      <c r="B7208" s="63" t="s">
        <v>19210</v>
      </c>
      <c r="C7208" s="62" t="s">
        <v>18998</v>
      </c>
      <c r="D7208" s="62" t="s">
        <v>12010</v>
      </c>
      <c r="E7208" s="64">
        <v>16.23</v>
      </c>
      <c r="F7208" s="62" t="s">
        <v>18900</v>
      </c>
    </row>
    <row r="7209" spans="1:6" ht="27" x14ac:dyDescent="0.25">
      <c r="A7209" s="62">
        <v>101349</v>
      </c>
      <c r="B7209" s="63" t="s">
        <v>19211</v>
      </c>
      <c r="C7209" s="62" t="s">
        <v>18998</v>
      </c>
      <c r="D7209" s="62" t="s">
        <v>12010</v>
      </c>
      <c r="E7209" s="64">
        <v>21.94</v>
      </c>
      <c r="F7209" s="62" t="s">
        <v>18900</v>
      </c>
    </row>
    <row r="7210" spans="1:6" ht="27" x14ac:dyDescent="0.25">
      <c r="A7210" s="62">
        <v>101350</v>
      </c>
      <c r="B7210" s="63" t="s">
        <v>19212</v>
      </c>
      <c r="C7210" s="62" t="s">
        <v>18998</v>
      </c>
      <c r="D7210" s="62" t="s">
        <v>12010</v>
      </c>
      <c r="E7210" s="64">
        <v>26.91</v>
      </c>
      <c r="F7210" s="62" t="s">
        <v>18900</v>
      </c>
    </row>
    <row r="7211" spans="1:6" ht="27" x14ac:dyDescent="0.25">
      <c r="A7211" s="62">
        <v>101351</v>
      </c>
      <c r="B7211" s="63" t="s">
        <v>19213</v>
      </c>
      <c r="C7211" s="62" t="s">
        <v>18998</v>
      </c>
      <c r="D7211" s="62" t="s">
        <v>12010</v>
      </c>
      <c r="E7211" s="64">
        <v>19.46</v>
      </c>
      <c r="F7211" s="62" t="s">
        <v>18900</v>
      </c>
    </row>
    <row r="7212" spans="1:6" ht="27" x14ac:dyDescent="0.25">
      <c r="A7212" s="62">
        <v>101352</v>
      </c>
      <c r="B7212" s="63" t="s">
        <v>19214</v>
      </c>
      <c r="C7212" s="62" t="s">
        <v>18998</v>
      </c>
      <c r="D7212" s="62" t="s">
        <v>12010</v>
      </c>
      <c r="E7212" s="64">
        <v>22.65</v>
      </c>
      <c r="F7212" s="62" t="s">
        <v>18900</v>
      </c>
    </row>
    <row r="7213" spans="1:6" ht="27" x14ac:dyDescent="0.25">
      <c r="A7213" s="62">
        <v>101353</v>
      </c>
      <c r="B7213" s="63" t="s">
        <v>19215</v>
      </c>
      <c r="C7213" s="62" t="s">
        <v>18998</v>
      </c>
      <c r="D7213" s="62" t="s">
        <v>12010</v>
      </c>
      <c r="E7213" s="64">
        <v>17.989999999999998</v>
      </c>
      <c r="F7213" s="62" t="s">
        <v>18900</v>
      </c>
    </row>
    <row r="7214" spans="1:6" ht="27" x14ac:dyDescent="0.25">
      <c r="A7214" s="62">
        <v>101354</v>
      </c>
      <c r="B7214" s="63" t="s">
        <v>19216</v>
      </c>
      <c r="C7214" s="62" t="s">
        <v>18998</v>
      </c>
      <c r="D7214" s="62" t="s">
        <v>12010</v>
      </c>
      <c r="E7214" s="64">
        <v>29.43</v>
      </c>
      <c r="F7214" s="62" t="s">
        <v>18900</v>
      </c>
    </row>
    <row r="7215" spans="1:6" ht="27" x14ac:dyDescent="0.25">
      <c r="A7215" s="62">
        <v>101355</v>
      </c>
      <c r="B7215" s="63" t="s">
        <v>19217</v>
      </c>
      <c r="C7215" s="62" t="s">
        <v>18998</v>
      </c>
      <c r="D7215" s="62" t="s">
        <v>12010</v>
      </c>
      <c r="E7215" s="64">
        <v>19.45</v>
      </c>
      <c r="F7215" s="62" t="s">
        <v>18900</v>
      </c>
    </row>
    <row r="7216" spans="1:6" ht="27" x14ac:dyDescent="0.25">
      <c r="A7216" s="62">
        <v>101356</v>
      </c>
      <c r="B7216" s="63" t="s">
        <v>19218</v>
      </c>
      <c r="C7216" s="62" t="s">
        <v>18998</v>
      </c>
      <c r="D7216" s="62" t="s">
        <v>12010</v>
      </c>
      <c r="E7216" s="64">
        <v>31.59</v>
      </c>
      <c r="F7216" s="62" t="s">
        <v>18900</v>
      </c>
    </row>
    <row r="7217" spans="1:6" ht="27" x14ac:dyDescent="0.25">
      <c r="A7217" s="62">
        <v>101357</v>
      </c>
      <c r="B7217" s="63" t="s">
        <v>19219</v>
      </c>
      <c r="C7217" s="62" t="s">
        <v>18998</v>
      </c>
      <c r="D7217" s="62" t="s">
        <v>12010</v>
      </c>
      <c r="E7217" s="64">
        <v>45.47</v>
      </c>
      <c r="F7217" s="62" t="s">
        <v>18900</v>
      </c>
    </row>
    <row r="7218" spans="1:6" ht="27" x14ac:dyDescent="0.25">
      <c r="A7218" s="62">
        <v>101358</v>
      </c>
      <c r="B7218" s="63" t="s">
        <v>19220</v>
      </c>
      <c r="C7218" s="62" t="s">
        <v>18998</v>
      </c>
      <c r="D7218" s="62" t="s">
        <v>12010</v>
      </c>
      <c r="E7218" s="64">
        <v>37.369999999999997</v>
      </c>
      <c r="F7218" s="62" t="s">
        <v>18900</v>
      </c>
    </row>
    <row r="7219" spans="1:6" ht="27" x14ac:dyDescent="0.25">
      <c r="A7219" s="62">
        <v>101359</v>
      </c>
      <c r="B7219" s="63" t="s">
        <v>19221</v>
      </c>
      <c r="C7219" s="62" t="s">
        <v>18998</v>
      </c>
      <c r="D7219" s="62" t="s">
        <v>12010</v>
      </c>
      <c r="E7219" s="64">
        <v>34.46</v>
      </c>
      <c r="F7219" s="62" t="s">
        <v>18900</v>
      </c>
    </row>
    <row r="7220" spans="1:6" ht="27" x14ac:dyDescent="0.25">
      <c r="A7220" s="62">
        <v>101360</v>
      </c>
      <c r="B7220" s="63" t="s">
        <v>19222</v>
      </c>
      <c r="C7220" s="62" t="s">
        <v>18998</v>
      </c>
      <c r="D7220" s="62" t="s">
        <v>12010</v>
      </c>
      <c r="E7220" s="64">
        <v>37.369999999999997</v>
      </c>
      <c r="F7220" s="62" t="s">
        <v>18900</v>
      </c>
    </row>
    <row r="7221" spans="1:6" ht="27" x14ac:dyDescent="0.25">
      <c r="A7221" s="62">
        <v>101361</v>
      </c>
      <c r="B7221" s="63" t="s">
        <v>19223</v>
      </c>
      <c r="C7221" s="62" t="s">
        <v>18998</v>
      </c>
      <c r="D7221" s="62" t="s">
        <v>12010</v>
      </c>
      <c r="E7221" s="64">
        <v>40.39</v>
      </c>
      <c r="F7221" s="62" t="s">
        <v>18900</v>
      </c>
    </row>
    <row r="7222" spans="1:6" ht="27" x14ac:dyDescent="0.25">
      <c r="A7222" s="62">
        <v>101362</v>
      </c>
      <c r="B7222" s="63" t="s">
        <v>19224</v>
      </c>
      <c r="C7222" s="62" t="s">
        <v>18998</v>
      </c>
      <c r="D7222" s="62" t="s">
        <v>12010</v>
      </c>
      <c r="E7222" s="64">
        <v>9.31</v>
      </c>
      <c r="F7222" s="62" t="s">
        <v>18900</v>
      </c>
    </row>
    <row r="7223" spans="1:6" ht="27" x14ac:dyDescent="0.25">
      <c r="A7223" s="62">
        <v>101363</v>
      </c>
      <c r="B7223" s="63" t="s">
        <v>19225</v>
      </c>
      <c r="C7223" s="62" t="s">
        <v>18998</v>
      </c>
      <c r="D7223" s="62" t="s">
        <v>12010</v>
      </c>
      <c r="E7223" s="64">
        <v>25.31</v>
      </c>
      <c r="F7223" s="62" t="s">
        <v>18900</v>
      </c>
    </row>
    <row r="7224" spans="1:6" ht="27" x14ac:dyDescent="0.25">
      <c r="A7224" s="62">
        <v>101364</v>
      </c>
      <c r="B7224" s="63" t="s">
        <v>19226</v>
      </c>
      <c r="C7224" s="62" t="s">
        <v>18998</v>
      </c>
      <c r="D7224" s="62" t="s">
        <v>12010</v>
      </c>
      <c r="E7224" s="64">
        <v>37.83</v>
      </c>
      <c r="F7224" s="62" t="s">
        <v>18900</v>
      </c>
    </row>
    <row r="7225" spans="1:6" ht="27" x14ac:dyDescent="0.25">
      <c r="A7225" s="62">
        <v>101365</v>
      </c>
      <c r="B7225" s="63" t="s">
        <v>19227</v>
      </c>
      <c r="C7225" s="62" t="s">
        <v>18998</v>
      </c>
      <c r="D7225" s="62" t="s">
        <v>12010</v>
      </c>
      <c r="E7225" s="64">
        <v>28.09</v>
      </c>
      <c r="F7225" s="62" t="s">
        <v>18900</v>
      </c>
    </row>
    <row r="7226" spans="1:6" ht="27" x14ac:dyDescent="0.25">
      <c r="A7226" s="62">
        <v>101366</v>
      </c>
      <c r="B7226" s="63" t="s">
        <v>19228</v>
      </c>
      <c r="C7226" s="62" t="s">
        <v>18998</v>
      </c>
      <c r="D7226" s="62" t="s">
        <v>12010</v>
      </c>
      <c r="E7226" s="64">
        <v>30.27</v>
      </c>
      <c r="F7226" s="62" t="s">
        <v>18900</v>
      </c>
    </row>
    <row r="7227" spans="1:6" ht="27" x14ac:dyDescent="0.25">
      <c r="A7227" s="62">
        <v>101367</v>
      </c>
      <c r="B7227" s="63" t="s">
        <v>19229</v>
      </c>
      <c r="C7227" s="62" t="s">
        <v>18998</v>
      </c>
      <c r="D7227" s="62" t="s">
        <v>12010</v>
      </c>
      <c r="E7227" s="64">
        <v>24.64</v>
      </c>
      <c r="F7227" s="62" t="s">
        <v>18900</v>
      </c>
    </row>
    <row r="7228" spans="1:6" ht="27" x14ac:dyDescent="0.25">
      <c r="A7228" s="62">
        <v>101368</v>
      </c>
      <c r="B7228" s="63" t="s">
        <v>19230</v>
      </c>
      <c r="C7228" s="62" t="s">
        <v>18998</v>
      </c>
      <c r="D7228" s="62" t="s">
        <v>12010</v>
      </c>
      <c r="E7228" s="64">
        <v>40.79</v>
      </c>
      <c r="F7228" s="62" t="s">
        <v>18900</v>
      </c>
    </row>
    <row r="7229" spans="1:6" ht="27" x14ac:dyDescent="0.25">
      <c r="A7229" s="62">
        <v>101369</v>
      </c>
      <c r="B7229" s="63" t="s">
        <v>19231</v>
      </c>
      <c r="C7229" s="62" t="s">
        <v>18998</v>
      </c>
      <c r="D7229" s="62" t="s">
        <v>12010</v>
      </c>
      <c r="E7229" s="64">
        <v>34.11</v>
      </c>
      <c r="F7229" s="62" t="s">
        <v>18900</v>
      </c>
    </row>
    <row r="7230" spans="1:6" ht="27" x14ac:dyDescent="0.25">
      <c r="A7230" s="62">
        <v>101370</v>
      </c>
      <c r="B7230" s="63" t="s">
        <v>19232</v>
      </c>
      <c r="C7230" s="62" t="s">
        <v>18998</v>
      </c>
      <c r="D7230" s="62" t="s">
        <v>12010</v>
      </c>
      <c r="E7230" s="64">
        <v>24.64</v>
      </c>
      <c r="F7230" s="62" t="s">
        <v>18900</v>
      </c>
    </row>
    <row r="7231" spans="1:6" ht="27" x14ac:dyDescent="0.25">
      <c r="A7231" s="62">
        <v>101371</v>
      </c>
      <c r="B7231" s="63" t="s">
        <v>19233</v>
      </c>
      <c r="C7231" s="62" t="s">
        <v>18998</v>
      </c>
      <c r="D7231" s="62" t="s">
        <v>12010</v>
      </c>
      <c r="E7231" s="64">
        <v>25.97</v>
      </c>
      <c r="F7231" s="62" t="s">
        <v>18900</v>
      </c>
    </row>
    <row r="7232" spans="1:6" ht="27" x14ac:dyDescent="0.25">
      <c r="A7232" s="62">
        <v>101372</v>
      </c>
      <c r="B7232" s="63" t="s">
        <v>19234</v>
      </c>
      <c r="C7232" s="62" t="s">
        <v>18998</v>
      </c>
      <c r="D7232" s="62" t="s">
        <v>12010</v>
      </c>
      <c r="E7232" s="64">
        <v>8.9499999999999993</v>
      </c>
      <c r="F7232" s="62" t="s">
        <v>18900</v>
      </c>
    </row>
    <row r="7233" spans="1:6" x14ac:dyDescent="0.25">
      <c r="A7233" s="62">
        <v>101373</v>
      </c>
      <c r="B7233" s="63" t="s">
        <v>19235</v>
      </c>
      <c r="C7233" s="62" t="s">
        <v>2260</v>
      </c>
      <c r="D7233" s="62" t="s">
        <v>12010</v>
      </c>
      <c r="E7233" s="64">
        <v>154.79</v>
      </c>
      <c r="F7233" s="62" t="s">
        <v>18900</v>
      </c>
    </row>
    <row r="7234" spans="1:6" x14ac:dyDescent="0.25">
      <c r="A7234" s="62">
        <v>101374</v>
      </c>
      <c r="B7234" s="63" t="s">
        <v>18899</v>
      </c>
      <c r="C7234" s="62" t="s">
        <v>18998</v>
      </c>
      <c r="D7234" s="62" t="s">
        <v>12010</v>
      </c>
      <c r="E7234" s="65">
        <v>4154.2299999999996</v>
      </c>
      <c r="F7234" s="62" t="s">
        <v>18900</v>
      </c>
    </row>
    <row r="7235" spans="1:6" x14ac:dyDescent="0.25">
      <c r="A7235" s="62">
        <v>101375</v>
      </c>
      <c r="B7235" s="63" t="s">
        <v>19236</v>
      </c>
      <c r="C7235" s="62" t="s">
        <v>18998</v>
      </c>
      <c r="D7235" s="62" t="s">
        <v>12010</v>
      </c>
      <c r="E7235" s="65">
        <v>4346.72</v>
      </c>
      <c r="F7235" s="62" t="s">
        <v>18900</v>
      </c>
    </row>
    <row r="7236" spans="1:6" x14ac:dyDescent="0.25">
      <c r="A7236" s="62">
        <v>101376</v>
      </c>
      <c r="B7236" s="63" t="s">
        <v>19237</v>
      </c>
      <c r="C7236" s="62" t="s">
        <v>18998</v>
      </c>
      <c r="D7236" s="62" t="s">
        <v>12010</v>
      </c>
      <c r="E7236" s="65">
        <v>3610.1</v>
      </c>
      <c r="F7236" s="62" t="s">
        <v>18900</v>
      </c>
    </row>
    <row r="7237" spans="1:6" x14ac:dyDescent="0.25">
      <c r="A7237" s="62">
        <v>101377</v>
      </c>
      <c r="B7237" s="63" t="s">
        <v>18903</v>
      </c>
      <c r="C7237" s="62" t="s">
        <v>18998</v>
      </c>
      <c r="D7237" s="62" t="s">
        <v>12010</v>
      </c>
      <c r="E7237" s="65">
        <v>4155.21</v>
      </c>
      <c r="F7237" s="62" t="s">
        <v>18900</v>
      </c>
    </row>
    <row r="7238" spans="1:6" x14ac:dyDescent="0.25">
      <c r="A7238" s="62">
        <v>101378</v>
      </c>
      <c r="B7238" s="63" t="s">
        <v>19129</v>
      </c>
      <c r="C7238" s="62" t="s">
        <v>18998</v>
      </c>
      <c r="D7238" s="62" t="s">
        <v>12010</v>
      </c>
      <c r="E7238" s="65">
        <v>4905.07</v>
      </c>
      <c r="F7238" s="62" t="s">
        <v>18900</v>
      </c>
    </row>
    <row r="7239" spans="1:6" x14ac:dyDescent="0.25">
      <c r="A7239" s="62">
        <v>101379</v>
      </c>
      <c r="B7239" s="63" t="s">
        <v>19238</v>
      </c>
      <c r="C7239" s="62" t="s">
        <v>18998</v>
      </c>
      <c r="D7239" s="62" t="s">
        <v>12010</v>
      </c>
      <c r="E7239" s="65">
        <v>4155.21</v>
      </c>
      <c r="F7239" s="62" t="s">
        <v>18900</v>
      </c>
    </row>
    <row r="7240" spans="1:6" x14ac:dyDescent="0.25">
      <c r="A7240" s="62">
        <v>101380</v>
      </c>
      <c r="B7240" s="63" t="s">
        <v>18905</v>
      </c>
      <c r="C7240" s="62" t="s">
        <v>18998</v>
      </c>
      <c r="D7240" s="62" t="s">
        <v>12010</v>
      </c>
      <c r="E7240" s="65">
        <v>4482.74</v>
      </c>
      <c r="F7240" s="62" t="s">
        <v>18900</v>
      </c>
    </row>
    <row r="7241" spans="1:6" x14ac:dyDescent="0.25">
      <c r="A7241" s="62">
        <v>101381</v>
      </c>
      <c r="B7241" s="63" t="s">
        <v>18906</v>
      </c>
      <c r="C7241" s="62" t="s">
        <v>18998</v>
      </c>
      <c r="D7241" s="62" t="s">
        <v>12010</v>
      </c>
      <c r="E7241" s="65">
        <v>4776.43</v>
      </c>
      <c r="F7241" s="62" t="s">
        <v>18900</v>
      </c>
    </row>
    <row r="7242" spans="1:6" x14ac:dyDescent="0.25">
      <c r="A7242" s="62">
        <v>101382</v>
      </c>
      <c r="B7242" s="63" t="s">
        <v>19239</v>
      </c>
      <c r="C7242" s="62" t="s">
        <v>18998</v>
      </c>
      <c r="D7242" s="62" t="s">
        <v>12010</v>
      </c>
      <c r="E7242" s="65">
        <v>4503</v>
      </c>
      <c r="F7242" s="62" t="s">
        <v>18900</v>
      </c>
    </row>
    <row r="7243" spans="1:6" x14ac:dyDescent="0.25">
      <c r="A7243" s="62">
        <v>101383</v>
      </c>
      <c r="B7243" s="63" t="s">
        <v>19131</v>
      </c>
      <c r="C7243" s="62" t="s">
        <v>18998</v>
      </c>
      <c r="D7243" s="62" t="s">
        <v>12010</v>
      </c>
      <c r="E7243" s="65">
        <v>4159.93</v>
      </c>
      <c r="F7243" s="62" t="s">
        <v>18900</v>
      </c>
    </row>
    <row r="7244" spans="1:6" ht="27" x14ac:dyDescent="0.25">
      <c r="A7244" s="62">
        <v>101384</v>
      </c>
      <c r="B7244" s="63" t="s">
        <v>18909</v>
      </c>
      <c r="C7244" s="62" t="s">
        <v>18998</v>
      </c>
      <c r="D7244" s="62" t="s">
        <v>12010</v>
      </c>
      <c r="E7244" s="65">
        <v>4347.22</v>
      </c>
      <c r="F7244" s="62" t="s">
        <v>18900</v>
      </c>
    </row>
    <row r="7245" spans="1:6" ht="27" x14ac:dyDescent="0.25">
      <c r="A7245" s="62">
        <v>101385</v>
      </c>
      <c r="B7245" s="63" t="s">
        <v>19240</v>
      </c>
      <c r="C7245" s="62" t="s">
        <v>18998</v>
      </c>
      <c r="D7245" s="62" t="s">
        <v>12010</v>
      </c>
      <c r="E7245" s="65">
        <v>5785.12</v>
      </c>
      <c r="F7245" s="62" t="s">
        <v>18900</v>
      </c>
    </row>
    <row r="7246" spans="1:6" x14ac:dyDescent="0.25">
      <c r="A7246" s="62">
        <v>101386</v>
      </c>
      <c r="B7246" s="63" t="s">
        <v>18911</v>
      </c>
      <c r="C7246" s="62" t="s">
        <v>18998</v>
      </c>
      <c r="D7246" s="62" t="s">
        <v>12010</v>
      </c>
      <c r="E7246" s="65">
        <v>4105.0200000000004</v>
      </c>
      <c r="F7246" s="62" t="s">
        <v>18900</v>
      </c>
    </row>
    <row r="7247" spans="1:6" x14ac:dyDescent="0.25">
      <c r="A7247" s="62">
        <v>101387</v>
      </c>
      <c r="B7247" s="63" t="s">
        <v>19241</v>
      </c>
      <c r="C7247" s="62" t="s">
        <v>18998</v>
      </c>
      <c r="D7247" s="62" t="s">
        <v>12010</v>
      </c>
      <c r="E7247" s="65">
        <v>4159.93</v>
      </c>
      <c r="F7247" s="62" t="s">
        <v>18900</v>
      </c>
    </row>
    <row r="7248" spans="1:6" x14ac:dyDescent="0.25">
      <c r="A7248" s="62">
        <v>101388</v>
      </c>
      <c r="B7248" s="63" t="s">
        <v>18913</v>
      </c>
      <c r="C7248" s="62" t="s">
        <v>18998</v>
      </c>
      <c r="D7248" s="62" t="s">
        <v>12010</v>
      </c>
      <c r="E7248" s="65">
        <v>4167.8599999999997</v>
      </c>
      <c r="F7248" s="62" t="s">
        <v>18900</v>
      </c>
    </row>
    <row r="7249" spans="1:6" x14ac:dyDescent="0.25">
      <c r="A7249" s="62">
        <v>101389</v>
      </c>
      <c r="B7249" s="63" t="s">
        <v>18914</v>
      </c>
      <c r="C7249" s="62" t="s">
        <v>18998</v>
      </c>
      <c r="D7249" s="62" t="s">
        <v>12010</v>
      </c>
      <c r="E7249" s="65">
        <v>4683.7</v>
      </c>
      <c r="F7249" s="62" t="s">
        <v>18900</v>
      </c>
    </row>
    <row r="7250" spans="1:6" ht="27" x14ac:dyDescent="0.25">
      <c r="A7250" s="62">
        <v>101390</v>
      </c>
      <c r="B7250" s="63" t="s">
        <v>19242</v>
      </c>
      <c r="C7250" s="62" t="s">
        <v>18998</v>
      </c>
      <c r="D7250" s="62" t="s">
        <v>12010</v>
      </c>
      <c r="E7250" s="65">
        <v>6761.91</v>
      </c>
      <c r="F7250" s="62" t="s">
        <v>18900</v>
      </c>
    </row>
    <row r="7251" spans="1:6" x14ac:dyDescent="0.25">
      <c r="A7251" s="62">
        <v>101391</v>
      </c>
      <c r="B7251" s="63" t="s">
        <v>19243</v>
      </c>
      <c r="C7251" s="62" t="s">
        <v>18998</v>
      </c>
      <c r="D7251" s="62" t="s">
        <v>12010</v>
      </c>
      <c r="E7251" s="65">
        <v>4783.38</v>
      </c>
      <c r="F7251" s="62" t="s">
        <v>18900</v>
      </c>
    </row>
    <row r="7252" spans="1:6" ht="27" x14ac:dyDescent="0.25">
      <c r="A7252" s="62">
        <v>101392</v>
      </c>
      <c r="B7252" s="63" t="s">
        <v>19244</v>
      </c>
      <c r="C7252" s="62" t="s">
        <v>18998</v>
      </c>
      <c r="D7252" s="62" t="s">
        <v>12010</v>
      </c>
      <c r="E7252" s="65">
        <v>4197.05</v>
      </c>
      <c r="F7252" s="62" t="s">
        <v>18900</v>
      </c>
    </row>
    <row r="7253" spans="1:6" x14ac:dyDescent="0.25">
      <c r="A7253" s="62">
        <v>101394</v>
      </c>
      <c r="B7253" s="63" t="s">
        <v>18919</v>
      </c>
      <c r="C7253" s="62" t="s">
        <v>18998</v>
      </c>
      <c r="D7253" s="62" t="s">
        <v>12010</v>
      </c>
      <c r="E7253" s="65">
        <v>4776.3900000000003</v>
      </c>
      <c r="F7253" s="62" t="s">
        <v>18900</v>
      </c>
    </row>
    <row r="7254" spans="1:6" x14ac:dyDescent="0.25">
      <c r="A7254" s="62">
        <v>101395</v>
      </c>
      <c r="B7254" s="63" t="s">
        <v>19245</v>
      </c>
      <c r="C7254" s="62" t="s">
        <v>18998</v>
      </c>
      <c r="D7254" s="62" t="s">
        <v>12010</v>
      </c>
      <c r="E7254" s="65">
        <v>4138.17</v>
      </c>
      <c r="F7254" s="62" t="s">
        <v>18900</v>
      </c>
    </row>
    <row r="7255" spans="1:6" x14ac:dyDescent="0.25">
      <c r="A7255" s="62">
        <v>101396</v>
      </c>
      <c r="B7255" s="63" t="s">
        <v>19246</v>
      </c>
      <c r="C7255" s="62" t="s">
        <v>18998</v>
      </c>
      <c r="D7255" s="62" t="s">
        <v>12010</v>
      </c>
      <c r="E7255" s="65">
        <v>4761.62</v>
      </c>
      <c r="F7255" s="62" t="s">
        <v>18900</v>
      </c>
    </row>
    <row r="7256" spans="1:6" x14ac:dyDescent="0.25">
      <c r="A7256" s="62">
        <v>101397</v>
      </c>
      <c r="B7256" s="63" t="s">
        <v>18921</v>
      </c>
      <c r="C7256" s="62" t="s">
        <v>18998</v>
      </c>
      <c r="D7256" s="62" t="s">
        <v>12010</v>
      </c>
      <c r="E7256" s="65">
        <v>4754.67</v>
      </c>
      <c r="F7256" s="62" t="s">
        <v>18900</v>
      </c>
    </row>
    <row r="7257" spans="1:6" ht="27" x14ac:dyDescent="0.25">
      <c r="A7257" s="62">
        <v>101398</v>
      </c>
      <c r="B7257" s="63" t="s">
        <v>19247</v>
      </c>
      <c r="C7257" s="62" t="s">
        <v>18998</v>
      </c>
      <c r="D7257" s="62" t="s">
        <v>12010</v>
      </c>
      <c r="E7257" s="65">
        <v>3350.05</v>
      </c>
      <c r="F7257" s="62" t="s">
        <v>18900</v>
      </c>
    </row>
    <row r="7258" spans="1:6" x14ac:dyDescent="0.25">
      <c r="A7258" s="62">
        <v>101399</v>
      </c>
      <c r="B7258" s="63" t="s">
        <v>18923</v>
      </c>
      <c r="C7258" s="62" t="s">
        <v>18998</v>
      </c>
      <c r="D7258" s="62" t="s">
        <v>12010</v>
      </c>
      <c r="E7258" s="65">
        <v>5009.63</v>
      </c>
      <c r="F7258" s="62" t="s">
        <v>18900</v>
      </c>
    </row>
    <row r="7259" spans="1:6" ht="27" x14ac:dyDescent="0.25">
      <c r="A7259" s="62">
        <v>101400</v>
      </c>
      <c r="B7259" s="63" t="s">
        <v>19248</v>
      </c>
      <c r="C7259" s="62" t="s">
        <v>18998</v>
      </c>
      <c r="D7259" s="62" t="s">
        <v>12010</v>
      </c>
      <c r="E7259" s="65">
        <v>4758.2299999999996</v>
      </c>
      <c r="F7259" s="62" t="s">
        <v>18900</v>
      </c>
    </row>
    <row r="7260" spans="1:6" x14ac:dyDescent="0.25">
      <c r="A7260" s="62">
        <v>101401</v>
      </c>
      <c r="B7260" s="63" t="s">
        <v>18925</v>
      </c>
      <c r="C7260" s="62" t="s">
        <v>18998</v>
      </c>
      <c r="D7260" s="62" t="s">
        <v>12010</v>
      </c>
      <c r="E7260" s="65">
        <v>5650.72</v>
      </c>
      <c r="F7260" s="62" t="s">
        <v>18900</v>
      </c>
    </row>
    <row r="7261" spans="1:6" x14ac:dyDescent="0.25">
      <c r="A7261" s="62">
        <v>101402</v>
      </c>
      <c r="B7261" s="63" t="s">
        <v>18926</v>
      </c>
      <c r="C7261" s="62" t="s">
        <v>18998</v>
      </c>
      <c r="D7261" s="62" t="s">
        <v>12010</v>
      </c>
      <c r="E7261" s="65">
        <v>5034.1499999999996</v>
      </c>
      <c r="F7261" s="62" t="s">
        <v>18900</v>
      </c>
    </row>
    <row r="7262" spans="1:6" x14ac:dyDescent="0.25">
      <c r="A7262" s="62">
        <v>101403</v>
      </c>
      <c r="B7262" s="63" t="s">
        <v>19235</v>
      </c>
      <c r="C7262" s="62" t="s">
        <v>18998</v>
      </c>
      <c r="D7262" s="62" t="s">
        <v>12010</v>
      </c>
      <c r="E7262" s="65">
        <v>27146.25</v>
      </c>
      <c r="F7262" s="62" t="s">
        <v>18900</v>
      </c>
    </row>
    <row r="7263" spans="1:6" x14ac:dyDescent="0.25">
      <c r="A7263" s="62">
        <v>101404</v>
      </c>
      <c r="B7263" s="63" t="s">
        <v>18995</v>
      </c>
      <c r="C7263" s="62" t="s">
        <v>18998</v>
      </c>
      <c r="D7263" s="62" t="s">
        <v>12010</v>
      </c>
      <c r="E7263" s="65">
        <v>17366.11</v>
      </c>
      <c r="F7263" s="62" t="s">
        <v>18900</v>
      </c>
    </row>
    <row r="7264" spans="1:6" x14ac:dyDescent="0.25">
      <c r="A7264" s="62">
        <v>101405</v>
      </c>
      <c r="B7264" s="63" t="s">
        <v>18996</v>
      </c>
      <c r="C7264" s="62" t="s">
        <v>18998</v>
      </c>
      <c r="D7264" s="62" t="s">
        <v>12010</v>
      </c>
      <c r="E7264" s="65">
        <v>16778.41</v>
      </c>
      <c r="F7264" s="62" t="s">
        <v>18900</v>
      </c>
    </row>
    <row r="7265" spans="1:6" x14ac:dyDescent="0.25">
      <c r="A7265" s="62">
        <v>101407</v>
      </c>
      <c r="B7265" s="63" t="s">
        <v>18927</v>
      </c>
      <c r="C7265" s="62" t="s">
        <v>18998</v>
      </c>
      <c r="D7265" s="62" t="s">
        <v>12010</v>
      </c>
      <c r="E7265" s="65">
        <v>4776.43</v>
      </c>
      <c r="F7265" s="62" t="s">
        <v>18900</v>
      </c>
    </row>
    <row r="7266" spans="1:6" x14ac:dyDescent="0.25">
      <c r="A7266" s="62">
        <v>101408</v>
      </c>
      <c r="B7266" s="63" t="s">
        <v>18928</v>
      </c>
      <c r="C7266" s="62" t="s">
        <v>18998</v>
      </c>
      <c r="D7266" s="62" t="s">
        <v>12010</v>
      </c>
      <c r="E7266" s="65">
        <v>4797.26</v>
      </c>
      <c r="F7266" s="62" t="s">
        <v>18900</v>
      </c>
    </row>
    <row r="7267" spans="1:6" x14ac:dyDescent="0.25">
      <c r="A7267" s="62">
        <v>101409</v>
      </c>
      <c r="B7267" s="63" t="s">
        <v>19249</v>
      </c>
      <c r="C7267" s="62" t="s">
        <v>18998</v>
      </c>
      <c r="D7267" s="62" t="s">
        <v>12010</v>
      </c>
      <c r="E7267" s="65">
        <v>4973.79</v>
      </c>
      <c r="F7267" s="62" t="s">
        <v>18900</v>
      </c>
    </row>
    <row r="7268" spans="1:6" x14ac:dyDescent="0.25">
      <c r="A7268" s="62">
        <v>101410</v>
      </c>
      <c r="B7268" s="63" t="s">
        <v>18978</v>
      </c>
      <c r="C7268" s="62" t="s">
        <v>18998</v>
      </c>
      <c r="D7268" s="62" t="s">
        <v>12010</v>
      </c>
      <c r="E7268" s="65">
        <v>4143.79</v>
      </c>
      <c r="F7268" s="62" t="s">
        <v>18900</v>
      </c>
    </row>
    <row r="7269" spans="1:6" ht="27" x14ac:dyDescent="0.25">
      <c r="A7269" s="62">
        <v>101411</v>
      </c>
      <c r="B7269" s="63" t="s">
        <v>19250</v>
      </c>
      <c r="C7269" s="62" t="s">
        <v>18998</v>
      </c>
      <c r="D7269" s="62" t="s">
        <v>12010</v>
      </c>
      <c r="E7269" s="65">
        <v>4549.75</v>
      </c>
      <c r="F7269" s="62" t="s">
        <v>18900</v>
      </c>
    </row>
    <row r="7270" spans="1:6" x14ac:dyDescent="0.25">
      <c r="A7270" s="62">
        <v>101412</v>
      </c>
      <c r="B7270" s="63" t="s">
        <v>19251</v>
      </c>
      <c r="C7270" s="62" t="s">
        <v>18998</v>
      </c>
      <c r="D7270" s="62" t="s">
        <v>12010</v>
      </c>
      <c r="E7270" s="65">
        <v>5373.7</v>
      </c>
      <c r="F7270" s="62" t="s">
        <v>18900</v>
      </c>
    </row>
    <row r="7271" spans="1:6" x14ac:dyDescent="0.25">
      <c r="A7271" s="62">
        <v>101413</v>
      </c>
      <c r="B7271" s="63" t="s">
        <v>18930</v>
      </c>
      <c r="C7271" s="62" t="s">
        <v>18998</v>
      </c>
      <c r="D7271" s="62" t="s">
        <v>12010</v>
      </c>
      <c r="E7271" s="65">
        <v>4761.62</v>
      </c>
      <c r="F7271" s="62" t="s">
        <v>18900</v>
      </c>
    </row>
    <row r="7272" spans="1:6" x14ac:dyDescent="0.25">
      <c r="A7272" s="62">
        <v>101414</v>
      </c>
      <c r="B7272" s="63" t="s">
        <v>19252</v>
      </c>
      <c r="C7272" s="62" t="s">
        <v>18998</v>
      </c>
      <c r="D7272" s="62" t="s">
        <v>12010</v>
      </c>
      <c r="E7272" s="65">
        <v>4910.3500000000004</v>
      </c>
      <c r="F7272" s="62" t="s">
        <v>18900</v>
      </c>
    </row>
    <row r="7273" spans="1:6" x14ac:dyDescent="0.25">
      <c r="A7273" s="62">
        <v>101415</v>
      </c>
      <c r="B7273" s="63" t="s">
        <v>19253</v>
      </c>
      <c r="C7273" s="62" t="s">
        <v>18998</v>
      </c>
      <c r="D7273" s="62" t="s">
        <v>12010</v>
      </c>
      <c r="E7273" s="65">
        <v>6357.63</v>
      </c>
      <c r="F7273" s="62" t="s">
        <v>18900</v>
      </c>
    </row>
    <row r="7274" spans="1:6" x14ac:dyDescent="0.25">
      <c r="A7274" s="62">
        <v>101416</v>
      </c>
      <c r="B7274" s="63" t="s">
        <v>19136</v>
      </c>
      <c r="C7274" s="62" t="s">
        <v>18998</v>
      </c>
      <c r="D7274" s="62" t="s">
        <v>12010</v>
      </c>
      <c r="E7274" s="65">
        <v>4992.22</v>
      </c>
      <c r="F7274" s="62" t="s">
        <v>18900</v>
      </c>
    </row>
    <row r="7275" spans="1:6" x14ac:dyDescent="0.25">
      <c r="A7275" s="62">
        <v>101417</v>
      </c>
      <c r="B7275" s="63" t="s">
        <v>19254</v>
      </c>
      <c r="C7275" s="62" t="s">
        <v>18998</v>
      </c>
      <c r="D7275" s="62" t="s">
        <v>12010</v>
      </c>
      <c r="E7275" s="65">
        <v>4950.34</v>
      </c>
      <c r="F7275" s="62" t="s">
        <v>18900</v>
      </c>
    </row>
    <row r="7276" spans="1:6" x14ac:dyDescent="0.25">
      <c r="A7276" s="62">
        <v>101418</v>
      </c>
      <c r="B7276" s="63" t="s">
        <v>19255</v>
      </c>
      <c r="C7276" s="62" t="s">
        <v>18998</v>
      </c>
      <c r="D7276" s="62" t="s">
        <v>12010</v>
      </c>
      <c r="E7276" s="65">
        <v>4187.09</v>
      </c>
      <c r="F7276" s="62" t="s">
        <v>18900</v>
      </c>
    </row>
    <row r="7277" spans="1:6" x14ac:dyDescent="0.25">
      <c r="A7277" s="62">
        <v>101419</v>
      </c>
      <c r="B7277" s="63" t="s">
        <v>19256</v>
      </c>
      <c r="C7277" s="62" t="s">
        <v>18998</v>
      </c>
      <c r="D7277" s="62" t="s">
        <v>12010</v>
      </c>
      <c r="E7277" s="65">
        <v>5138.0200000000004</v>
      </c>
      <c r="F7277" s="62" t="s">
        <v>18900</v>
      </c>
    </row>
    <row r="7278" spans="1:6" x14ac:dyDescent="0.25">
      <c r="A7278" s="62">
        <v>101420</v>
      </c>
      <c r="B7278" s="63" t="s">
        <v>19257</v>
      </c>
      <c r="C7278" s="62" t="s">
        <v>18998</v>
      </c>
      <c r="D7278" s="62" t="s">
        <v>12010</v>
      </c>
      <c r="E7278" s="65">
        <v>4686.07</v>
      </c>
      <c r="F7278" s="62" t="s">
        <v>18900</v>
      </c>
    </row>
    <row r="7279" spans="1:6" x14ac:dyDescent="0.25">
      <c r="A7279" s="62">
        <v>101421</v>
      </c>
      <c r="B7279" s="63" t="s">
        <v>19258</v>
      </c>
      <c r="C7279" s="62" t="s">
        <v>18998</v>
      </c>
      <c r="D7279" s="62" t="s">
        <v>12010</v>
      </c>
      <c r="E7279" s="65">
        <v>6185.6</v>
      </c>
      <c r="F7279" s="62" t="s">
        <v>18900</v>
      </c>
    </row>
    <row r="7280" spans="1:6" x14ac:dyDescent="0.25">
      <c r="A7280" s="62">
        <v>101422</v>
      </c>
      <c r="B7280" s="63" t="s">
        <v>19259</v>
      </c>
      <c r="C7280" s="62" t="s">
        <v>18998</v>
      </c>
      <c r="D7280" s="62" t="s">
        <v>12010</v>
      </c>
      <c r="E7280" s="65">
        <v>4410.62</v>
      </c>
      <c r="F7280" s="62" t="s">
        <v>18900</v>
      </c>
    </row>
    <row r="7281" spans="1:6" ht="27" x14ac:dyDescent="0.25">
      <c r="A7281" s="62">
        <v>101423</v>
      </c>
      <c r="B7281" s="63" t="s">
        <v>19260</v>
      </c>
      <c r="C7281" s="62" t="s">
        <v>18998</v>
      </c>
      <c r="D7281" s="62" t="s">
        <v>12010</v>
      </c>
      <c r="E7281" s="65">
        <v>4503.18</v>
      </c>
      <c r="F7281" s="62" t="s">
        <v>18900</v>
      </c>
    </row>
    <row r="7282" spans="1:6" ht="27" x14ac:dyDescent="0.25">
      <c r="A7282" s="62">
        <v>101424</v>
      </c>
      <c r="B7282" s="63" t="s">
        <v>19261</v>
      </c>
      <c r="C7282" s="62" t="s">
        <v>18998</v>
      </c>
      <c r="D7282" s="62" t="s">
        <v>12010</v>
      </c>
      <c r="E7282" s="65">
        <v>4638.07</v>
      </c>
      <c r="F7282" s="62" t="s">
        <v>18900</v>
      </c>
    </row>
    <row r="7283" spans="1:6" x14ac:dyDescent="0.25">
      <c r="A7283" s="62">
        <v>101425</v>
      </c>
      <c r="B7283" s="63" t="s">
        <v>19262</v>
      </c>
      <c r="C7283" s="62" t="s">
        <v>18998</v>
      </c>
      <c r="D7283" s="62" t="s">
        <v>12010</v>
      </c>
      <c r="E7283" s="65">
        <v>5894.71</v>
      </c>
      <c r="F7283" s="62" t="s">
        <v>18900</v>
      </c>
    </row>
    <row r="7284" spans="1:6" x14ac:dyDescent="0.25">
      <c r="A7284" s="62">
        <v>101426</v>
      </c>
      <c r="B7284" s="63" t="s">
        <v>19263</v>
      </c>
      <c r="C7284" s="62" t="s">
        <v>18998</v>
      </c>
      <c r="D7284" s="62" t="s">
        <v>12010</v>
      </c>
      <c r="E7284" s="65">
        <v>4882.07</v>
      </c>
      <c r="F7284" s="62" t="s">
        <v>18900</v>
      </c>
    </row>
    <row r="7285" spans="1:6" x14ac:dyDescent="0.25">
      <c r="A7285" s="62">
        <v>101427</v>
      </c>
      <c r="B7285" s="63" t="s">
        <v>18943</v>
      </c>
      <c r="C7285" s="62" t="s">
        <v>18998</v>
      </c>
      <c r="D7285" s="62" t="s">
        <v>12010</v>
      </c>
      <c r="E7285" s="65">
        <v>4533.8100000000004</v>
      </c>
      <c r="F7285" s="62" t="s">
        <v>18900</v>
      </c>
    </row>
    <row r="7286" spans="1:6" ht="27" x14ac:dyDescent="0.25">
      <c r="A7286" s="62">
        <v>101428</v>
      </c>
      <c r="B7286" s="63" t="s">
        <v>19264</v>
      </c>
      <c r="C7286" s="62" t="s">
        <v>18998</v>
      </c>
      <c r="D7286" s="62" t="s">
        <v>12010</v>
      </c>
      <c r="E7286" s="65">
        <v>4413.04</v>
      </c>
      <c r="F7286" s="62" t="s">
        <v>18900</v>
      </c>
    </row>
    <row r="7287" spans="1:6" ht="27" x14ac:dyDescent="0.25">
      <c r="A7287" s="62">
        <v>101429</v>
      </c>
      <c r="B7287" s="63" t="s">
        <v>19265</v>
      </c>
      <c r="C7287" s="62" t="s">
        <v>18998</v>
      </c>
      <c r="D7287" s="62" t="s">
        <v>12010</v>
      </c>
      <c r="E7287" s="65">
        <v>4330.83</v>
      </c>
      <c r="F7287" s="62" t="s">
        <v>18900</v>
      </c>
    </row>
    <row r="7288" spans="1:6" ht="27" x14ac:dyDescent="0.25">
      <c r="A7288" s="62">
        <v>101430</v>
      </c>
      <c r="B7288" s="63" t="s">
        <v>19266</v>
      </c>
      <c r="C7288" s="62" t="s">
        <v>18998</v>
      </c>
      <c r="D7288" s="62" t="s">
        <v>12010</v>
      </c>
      <c r="E7288" s="65">
        <v>5330.98</v>
      </c>
      <c r="F7288" s="62" t="s">
        <v>18900</v>
      </c>
    </row>
    <row r="7289" spans="1:6" x14ac:dyDescent="0.25">
      <c r="A7289" s="62">
        <v>101431</v>
      </c>
      <c r="B7289" s="63" t="s">
        <v>18946</v>
      </c>
      <c r="C7289" s="62" t="s">
        <v>18998</v>
      </c>
      <c r="D7289" s="62" t="s">
        <v>12010</v>
      </c>
      <c r="E7289" s="65">
        <v>5746.07</v>
      </c>
      <c r="F7289" s="62" t="s">
        <v>18900</v>
      </c>
    </row>
    <row r="7290" spans="1:6" ht="27" x14ac:dyDescent="0.25">
      <c r="A7290" s="62">
        <v>101432</v>
      </c>
      <c r="B7290" s="63" t="s">
        <v>19267</v>
      </c>
      <c r="C7290" s="62" t="s">
        <v>18998</v>
      </c>
      <c r="D7290" s="62" t="s">
        <v>12010</v>
      </c>
      <c r="E7290" s="65">
        <v>4193.97</v>
      </c>
      <c r="F7290" s="62" t="s">
        <v>18900</v>
      </c>
    </row>
    <row r="7291" spans="1:6" x14ac:dyDescent="0.25">
      <c r="A7291" s="62">
        <v>101433</v>
      </c>
      <c r="B7291" s="63" t="s">
        <v>18948</v>
      </c>
      <c r="C7291" s="62" t="s">
        <v>18998</v>
      </c>
      <c r="D7291" s="62" t="s">
        <v>12010</v>
      </c>
      <c r="E7291" s="65">
        <v>4456.04</v>
      </c>
      <c r="F7291" s="62" t="s">
        <v>18900</v>
      </c>
    </row>
    <row r="7292" spans="1:6" ht="27" x14ac:dyDescent="0.25">
      <c r="A7292" s="62">
        <v>101434</v>
      </c>
      <c r="B7292" s="63" t="s">
        <v>19268</v>
      </c>
      <c r="C7292" s="62" t="s">
        <v>18998</v>
      </c>
      <c r="D7292" s="62" t="s">
        <v>12010</v>
      </c>
      <c r="E7292" s="65">
        <v>5257.14</v>
      </c>
      <c r="F7292" s="62" t="s">
        <v>18900</v>
      </c>
    </row>
    <row r="7293" spans="1:6" ht="27" x14ac:dyDescent="0.25">
      <c r="A7293" s="62">
        <v>101435</v>
      </c>
      <c r="B7293" s="63" t="s">
        <v>19269</v>
      </c>
      <c r="C7293" s="62" t="s">
        <v>18998</v>
      </c>
      <c r="D7293" s="62" t="s">
        <v>12010</v>
      </c>
      <c r="E7293" s="65">
        <v>4970.58</v>
      </c>
      <c r="F7293" s="62" t="s">
        <v>18900</v>
      </c>
    </row>
    <row r="7294" spans="1:6" ht="27" x14ac:dyDescent="0.25">
      <c r="A7294" s="62">
        <v>101436</v>
      </c>
      <c r="B7294" s="63" t="s">
        <v>18950</v>
      </c>
      <c r="C7294" s="62" t="s">
        <v>18998</v>
      </c>
      <c r="D7294" s="62" t="s">
        <v>12010</v>
      </c>
      <c r="E7294" s="65">
        <v>4279.08</v>
      </c>
      <c r="F7294" s="62" t="s">
        <v>18900</v>
      </c>
    </row>
    <row r="7295" spans="1:6" x14ac:dyDescent="0.25">
      <c r="A7295" s="62">
        <v>101437</v>
      </c>
      <c r="B7295" s="63" t="s">
        <v>19270</v>
      </c>
      <c r="C7295" s="62" t="s">
        <v>18998</v>
      </c>
      <c r="D7295" s="62" t="s">
        <v>12010</v>
      </c>
      <c r="E7295" s="65">
        <v>5403.45</v>
      </c>
      <c r="F7295" s="62" t="s">
        <v>18900</v>
      </c>
    </row>
    <row r="7296" spans="1:6" x14ac:dyDescent="0.25">
      <c r="A7296" s="62">
        <v>101438</v>
      </c>
      <c r="B7296" s="63" t="s">
        <v>18952</v>
      </c>
      <c r="C7296" s="62" t="s">
        <v>18998</v>
      </c>
      <c r="D7296" s="62" t="s">
        <v>12010</v>
      </c>
      <c r="E7296" s="65">
        <v>6384.19</v>
      </c>
      <c r="F7296" s="62" t="s">
        <v>18900</v>
      </c>
    </row>
    <row r="7297" spans="1:6" x14ac:dyDescent="0.25">
      <c r="A7297" s="62">
        <v>101439</v>
      </c>
      <c r="B7297" s="63" t="s">
        <v>18953</v>
      </c>
      <c r="C7297" s="62" t="s">
        <v>18998</v>
      </c>
      <c r="D7297" s="62" t="s">
        <v>12010</v>
      </c>
      <c r="E7297" s="65">
        <v>4916.09</v>
      </c>
      <c r="F7297" s="62" t="s">
        <v>18900</v>
      </c>
    </row>
    <row r="7298" spans="1:6" ht="27" x14ac:dyDescent="0.25">
      <c r="A7298" s="62">
        <v>101440</v>
      </c>
      <c r="B7298" s="63" t="s">
        <v>19271</v>
      </c>
      <c r="C7298" s="62" t="s">
        <v>18998</v>
      </c>
      <c r="D7298" s="62" t="s">
        <v>12010</v>
      </c>
      <c r="E7298" s="65">
        <v>5543.56</v>
      </c>
      <c r="F7298" s="62" t="s">
        <v>18900</v>
      </c>
    </row>
    <row r="7299" spans="1:6" x14ac:dyDescent="0.25">
      <c r="A7299" s="62">
        <v>101441</v>
      </c>
      <c r="B7299" s="63" t="s">
        <v>18955</v>
      </c>
      <c r="C7299" s="62" t="s">
        <v>18998</v>
      </c>
      <c r="D7299" s="62" t="s">
        <v>12010</v>
      </c>
      <c r="E7299" s="65">
        <v>4625.18</v>
      </c>
      <c r="F7299" s="62" t="s">
        <v>18900</v>
      </c>
    </row>
    <row r="7300" spans="1:6" ht="27" x14ac:dyDescent="0.25">
      <c r="A7300" s="62">
        <v>101442</v>
      </c>
      <c r="B7300" s="63" t="s">
        <v>19272</v>
      </c>
      <c r="C7300" s="62" t="s">
        <v>18998</v>
      </c>
      <c r="D7300" s="62" t="s">
        <v>12010</v>
      </c>
      <c r="E7300" s="65">
        <v>5254.58</v>
      </c>
      <c r="F7300" s="62" t="s">
        <v>18900</v>
      </c>
    </row>
    <row r="7301" spans="1:6" ht="27" x14ac:dyDescent="0.25">
      <c r="A7301" s="62">
        <v>101443</v>
      </c>
      <c r="B7301" s="63" t="s">
        <v>18956</v>
      </c>
      <c r="C7301" s="62" t="s">
        <v>18998</v>
      </c>
      <c r="D7301" s="62" t="s">
        <v>12010</v>
      </c>
      <c r="E7301" s="65">
        <v>4913.07</v>
      </c>
      <c r="F7301" s="62" t="s">
        <v>18900</v>
      </c>
    </row>
    <row r="7302" spans="1:6" x14ac:dyDescent="0.25">
      <c r="A7302" s="62">
        <v>101444</v>
      </c>
      <c r="B7302" s="63" t="s">
        <v>18959</v>
      </c>
      <c r="C7302" s="62" t="s">
        <v>18998</v>
      </c>
      <c r="D7302" s="62" t="s">
        <v>12010</v>
      </c>
      <c r="E7302" s="65">
        <v>4783.38</v>
      </c>
      <c r="F7302" s="62" t="s">
        <v>18900</v>
      </c>
    </row>
    <row r="7303" spans="1:6" x14ac:dyDescent="0.25">
      <c r="A7303" s="62">
        <v>101445</v>
      </c>
      <c r="B7303" s="63" t="s">
        <v>18960</v>
      </c>
      <c r="C7303" s="62" t="s">
        <v>18998</v>
      </c>
      <c r="D7303" s="62" t="s">
        <v>12010</v>
      </c>
      <c r="E7303" s="65">
        <v>4797.26</v>
      </c>
      <c r="F7303" s="62" t="s">
        <v>18900</v>
      </c>
    </row>
    <row r="7304" spans="1:6" x14ac:dyDescent="0.25">
      <c r="A7304" s="62">
        <v>101446</v>
      </c>
      <c r="B7304" s="63" t="s">
        <v>18961</v>
      </c>
      <c r="C7304" s="62" t="s">
        <v>18998</v>
      </c>
      <c r="D7304" s="62" t="s">
        <v>12010</v>
      </c>
      <c r="E7304" s="65">
        <v>5642.64</v>
      </c>
      <c r="F7304" s="62" t="s">
        <v>18900</v>
      </c>
    </row>
    <row r="7305" spans="1:6" x14ac:dyDescent="0.25">
      <c r="A7305" s="62">
        <v>101447</v>
      </c>
      <c r="B7305" s="63" t="s">
        <v>18962</v>
      </c>
      <c r="C7305" s="62" t="s">
        <v>18998</v>
      </c>
      <c r="D7305" s="62" t="s">
        <v>12010</v>
      </c>
      <c r="E7305" s="65">
        <v>5320.2</v>
      </c>
      <c r="F7305" s="62" t="s">
        <v>18900</v>
      </c>
    </row>
    <row r="7306" spans="1:6" x14ac:dyDescent="0.25">
      <c r="A7306" s="62">
        <v>101448</v>
      </c>
      <c r="B7306" s="63" t="s">
        <v>18963</v>
      </c>
      <c r="C7306" s="62" t="s">
        <v>18998</v>
      </c>
      <c r="D7306" s="62" t="s">
        <v>12010</v>
      </c>
      <c r="E7306" s="65">
        <v>5642.64</v>
      </c>
      <c r="F7306" s="62" t="s">
        <v>18900</v>
      </c>
    </row>
    <row r="7307" spans="1:6" x14ac:dyDescent="0.25">
      <c r="A7307" s="62">
        <v>101449</v>
      </c>
      <c r="B7307" s="63" t="s">
        <v>19273</v>
      </c>
      <c r="C7307" s="62" t="s">
        <v>18998</v>
      </c>
      <c r="D7307" s="62" t="s">
        <v>12010</v>
      </c>
      <c r="E7307" s="65">
        <v>4203.22</v>
      </c>
      <c r="F7307" s="62" t="s">
        <v>18900</v>
      </c>
    </row>
    <row r="7308" spans="1:6" x14ac:dyDescent="0.25">
      <c r="A7308" s="62">
        <v>101450</v>
      </c>
      <c r="B7308" s="63" t="s">
        <v>18965</v>
      </c>
      <c r="C7308" s="62" t="s">
        <v>18998</v>
      </c>
      <c r="D7308" s="62" t="s">
        <v>12010</v>
      </c>
      <c r="E7308" s="65">
        <v>4093.01</v>
      </c>
      <c r="F7308" s="62" t="s">
        <v>18900</v>
      </c>
    </row>
    <row r="7309" spans="1:6" x14ac:dyDescent="0.25">
      <c r="A7309" s="62">
        <v>101451</v>
      </c>
      <c r="B7309" s="63" t="s">
        <v>18966</v>
      </c>
      <c r="C7309" s="62" t="s">
        <v>18998</v>
      </c>
      <c r="D7309" s="62" t="s">
        <v>12010</v>
      </c>
      <c r="E7309" s="65">
        <v>4870.5600000000004</v>
      </c>
      <c r="F7309" s="62" t="s">
        <v>18900</v>
      </c>
    </row>
    <row r="7310" spans="1:6" x14ac:dyDescent="0.25">
      <c r="A7310" s="62">
        <v>101452</v>
      </c>
      <c r="B7310" s="63" t="s">
        <v>19274</v>
      </c>
      <c r="C7310" s="62" t="s">
        <v>18998</v>
      </c>
      <c r="D7310" s="62" t="s">
        <v>12010</v>
      </c>
      <c r="E7310" s="65">
        <v>4185.1899999999996</v>
      </c>
      <c r="F7310" s="62" t="s">
        <v>18900</v>
      </c>
    </row>
    <row r="7311" spans="1:6" x14ac:dyDescent="0.25">
      <c r="A7311" s="62">
        <v>101453</v>
      </c>
      <c r="B7311" s="63" t="s">
        <v>18968</v>
      </c>
      <c r="C7311" s="62" t="s">
        <v>18998</v>
      </c>
      <c r="D7311" s="62" t="s">
        <v>12010</v>
      </c>
      <c r="E7311" s="65">
        <v>5419.93</v>
      </c>
      <c r="F7311" s="62" t="s">
        <v>18900</v>
      </c>
    </row>
    <row r="7312" spans="1:6" x14ac:dyDescent="0.25">
      <c r="A7312" s="62">
        <v>101454</v>
      </c>
      <c r="B7312" s="63" t="s">
        <v>19275</v>
      </c>
      <c r="C7312" s="62" t="s">
        <v>18998</v>
      </c>
      <c r="D7312" s="62" t="s">
        <v>12010</v>
      </c>
      <c r="E7312" s="65">
        <v>5729.43</v>
      </c>
      <c r="F7312" s="62" t="s">
        <v>18900</v>
      </c>
    </row>
    <row r="7313" spans="1:6" x14ac:dyDescent="0.25">
      <c r="A7313" s="62">
        <v>101455</v>
      </c>
      <c r="B7313" s="63" t="s">
        <v>18970</v>
      </c>
      <c r="C7313" s="62" t="s">
        <v>18998</v>
      </c>
      <c r="D7313" s="62" t="s">
        <v>12010</v>
      </c>
      <c r="E7313" s="65">
        <v>4754.67</v>
      </c>
      <c r="F7313" s="62" t="s">
        <v>18900</v>
      </c>
    </row>
    <row r="7314" spans="1:6" ht="27" x14ac:dyDescent="0.25">
      <c r="A7314" s="62">
        <v>101456</v>
      </c>
      <c r="B7314" s="63" t="s">
        <v>19276</v>
      </c>
      <c r="C7314" s="62" t="s">
        <v>18998</v>
      </c>
      <c r="D7314" s="62" t="s">
        <v>12010</v>
      </c>
      <c r="E7314" s="65">
        <v>8343.23</v>
      </c>
      <c r="F7314" s="62" t="s">
        <v>18900</v>
      </c>
    </row>
    <row r="7315" spans="1:6" x14ac:dyDescent="0.25">
      <c r="A7315" s="62">
        <v>101457</v>
      </c>
      <c r="B7315" s="63" t="s">
        <v>19277</v>
      </c>
      <c r="C7315" s="62" t="s">
        <v>18998</v>
      </c>
      <c r="D7315" s="62" t="s">
        <v>12010</v>
      </c>
      <c r="E7315" s="65">
        <v>5917.93</v>
      </c>
      <c r="F7315" s="62" t="s">
        <v>18900</v>
      </c>
    </row>
    <row r="7316" spans="1:6" x14ac:dyDescent="0.25">
      <c r="A7316" s="62">
        <v>101458</v>
      </c>
      <c r="B7316" s="63" t="s">
        <v>19278</v>
      </c>
      <c r="C7316" s="62" t="s">
        <v>18998</v>
      </c>
      <c r="D7316" s="62" t="s">
        <v>12010</v>
      </c>
      <c r="E7316" s="65">
        <v>4754.67</v>
      </c>
      <c r="F7316" s="62" t="s">
        <v>18900</v>
      </c>
    </row>
    <row r="7317" spans="1:6" x14ac:dyDescent="0.25">
      <c r="A7317" s="62">
        <v>101459</v>
      </c>
      <c r="B7317" s="63" t="s">
        <v>18975</v>
      </c>
      <c r="C7317" s="62" t="s">
        <v>18998</v>
      </c>
      <c r="D7317" s="62" t="s">
        <v>12010</v>
      </c>
      <c r="E7317" s="65">
        <v>4160.2</v>
      </c>
      <c r="F7317" s="62" t="s">
        <v>18900</v>
      </c>
    </row>
    <row r="7318" spans="1:6" x14ac:dyDescent="0.25">
      <c r="A7318" s="62">
        <v>101460</v>
      </c>
      <c r="B7318" s="63" t="s">
        <v>19117</v>
      </c>
      <c r="C7318" s="62" t="s">
        <v>18998</v>
      </c>
      <c r="D7318" s="62" t="s">
        <v>12010</v>
      </c>
      <c r="E7318" s="65">
        <v>4156.3100000000004</v>
      </c>
      <c r="F7318" s="62" t="s">
        <v>18900</v>
      </c>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C4C34-B7D9-48F3-895F-09B8050D7D9E}">
  <dimension ref="B2:F33"/>
  <sheetViews>
    <sheetView showGridLines="0" zoomScale="85" zoomScaleNormal="85" workbookViewId="0">
      <selection activeCell="B2" sqref="B2"/>
    </sheetView>
  </sheetViews>
  <sheetFormatPr defaultRowHeight="13.5" x14ac:dyDescent="0.25"/>
  <cols>
    <col min="1" max="1" width="9.140625" style="1"/>
    <col min="2" max="2" width="9.140625" style="42"/>
    <col min="3" max="3" width="48.85546875" style="1" bestFit="1" customWidth="1"/>
    <col min="4" max="4" width="9.140625" style="1"/>
    <col min="5" max="5" width="9.140625" style="43"/>
    <col min="6" max="6" width="10.5703125" style="1" bestFit="1" customWidth="1"/>
    <col min="7" max="16384" width="9.140625" style="1"/>
  </cols>
  <sheetData>
    <row r="2" spans="2:6" x14ac:dyDescent="0.25">
      <c r="B2" s="58" t="s">
        <v>9</v>
      </c>
      <c r="C2" s="31" t="s">
        <v>62</v>
      </c>
      <c r="D2" s="31" t="s">
        <v>2</v>
      </c>
      <c r="E2" s="59" t="s">
        <v>11827</v>
      </c>
      <c r="F2" s="31" t="s">
        <v>7</v>
      </c>
    </row>
    <row r="3" spans="2:6" x14ac:dyDescent="0.25">
      <c r="B3" s="48">
        <v>1</v>
      </c>
      <c r="C3" s="60" t="s">
        <v>11828</v>
      </c>
      <c r="D3" s="60" t="s">
        <v>2</v>
      </c>
      <c r="E3" s="66" t="str">
        <f>SINAPI!E2732</f>
        <v>52,74</v>
      </c>
      <c r="F3" s="60" t="s">
        <v>11830</v>
      </c>
    </row>
    <row r="4" spans="2:6" x14ac:dyDescent="0.25">
      <c r="B4" s="53">
        <v>2</v>
      </c>
      <c r="C4" s="61" t="s">
        <v>11832</v>
      </c>
      <c r="D4" s="61" t="s">
        <v>2</v>
      </c>
      <c r="E4" s="67" t="str">
        <f>SINAPI!E2738</f>
        <v>49,93</v>
      </c>
      <c r="F4" s="61" t="s">
        <v>11830</v>
      </c>
    </row>
    <row r="5" spans="2:6" x14ac:dyDescent="0.25">
      <c r="B5" s="48">
        <v>3</v>
      </c>
      <c r="C5" s="60" t="s">
        <v>11835</v>
      </c>
      <c r="D5" s="60" t="s">
        <v>2</v>
      </c>
      <c r="E5" s="66" t="str">
        <f>SINAPI!E2714</f>
        <v>27,30</v>
      </c>
      <c r="F5" s="60" t="s">
        <v>11830</v>
      </c>
    </row>
    <row r="6" spans="2:6" x14ac:dyDescent="0.25">
      <c r="B6" s="53">
        <v>4</v>
      </c>
      <c r="C6" s="61" t="s">
        <v>11840</v>
      </c>
      <c r="D6" s="61" t="s">
        <v>2</v>
      </c>
      <c r="E6" s="67">
        <f>PMSP!F1443</f>
        <v>99.746432659999996</v>
      </c>
      <c r="F6" s="61" t="s">
        <v>11826</v>
      </c>
    </row>
    <row r="7" spans="2:6" x14ac:dyDescent="0.25">
      <c r="B7" s="48">
        <v>5</v>
      </c>
      <c r="C7" s="60" t="s">
        <v>11842</v>
      </c>
      <c r="D7" s="60" t="s">
        <v>2</v>
      </c>
      <c r="E7" s="66">
        <f>PMSP!F1448</f>
        <v>102.01693837999998</v>
      </c>
      <c r="F7" s="60" t="s">
        <v>11826</v>
      </c>
    </row>
    <row r="8" spans="2:6" x14ac:dyDescent="0.25">
      <c r="B8" s="53">
        <v>6</v>
      </c>
      <c r="C8" s="61" t="s">
        <v>19280</v>
      </c>
      <c r="D8" s="61" t="s">
        <v>2</v>
      </c>
      <c r="E8" s="67">
        <v>7.2</v>
      </c>
      <c r="F8" s="61" t="s">
        <v>19281</v>
      </c>
    </row>
    <row r="9" spans="2:6" x14ac:dyDescent="0.25">
      <c r="B9" s="48">
        <v>7</v>
      </c>
      <c r="C9" s="60" t="s">
        <v>19282</v>
      </c>
      <c r="D9" s="60" t="s">
        <v>2</v>
      </c>
      <c r="E9" s="66">
        <v>7</v>
      </c>
      <c r="F9" s="60" t="s">
        <v>19281</v>
      </c>
    </row>
    <row r="10" spans="2:6" x14ac:dyDescent="0.25">
      <c r="B10" s="53">
        <v>8</v>
      </c>
      <c r="C10" s="61" t="s">
        <v>19283</v>
      </c>
      <c r="D10" s="61" t="s">
        <v>2</v>
      </c>
      <c r="E10" s="67">
        <v>7.2</v>
      </c>
      <c r="F10" s="61" t="s">
        <v>19281</v>
      </c>
    </row>
    <row r="11" spans="2:6" ht="27" x14ac:dyDescent="0.25">
      <c r="B11" s="48">
        <v>9</v>
      </c>
      <c r="C11" s="13" t="s">
        <v>19292</v>
      </c>
      <c r="D11" s="60" t="s">
        <v>2</v>
      </c>
      <c r="E11" s="66">
        <v>292.67</v>
      </c>
      <c r="F11" s="60" t="s">
        <v>12003</v>
      </c>
    </row>
    <row r="12" spans="2:6" ht="27" x14ac:dyDescent="0.25">
      <c r="B12" s="53">
        <v>10</v>
      </c>
      <c r="C12" s="16" t="s">
        <v>19399</v>
      </c>
      <c r="D12" s="61" t="s">
        <v>2</v>
      </c>
      <c r="E12" s="67">
        <v>3654.1619227049996</v>
      </c>
      <c r="F12" s="61" t="s">
        <v>12003</v>
      </c>
    </row>
    <row r="13" spans="2:6" ht="27" x14ac:dyDescent="0.25">
      <c r="B13" s="48">
        <v>11</v>
      </c>
      <c r="C13" s="13" t="s">
        <v>19400</v>
      </c>
      <c r="D13" s="60" t="s">
        <v>2</v>
      </c>
      <c r="E13" s="66">
        <v>6090.2698711749999</v>
      </c>
      <c r="F13" s="60" t="s">
        <v>12003</v>
      </c>
    </row>
    <row r="14" spans="2:6" ht="27" x14ac:dyDescent="0.25">
      <c r="B14" s="53">
        <v>12</v>
      </c>
      <c r="C14" s="16" t="s">
        <v>19401</v>
      </c>
      <c r="D14" s="61" t="s">
        <v>2</v>
      </c>
      <c r="E14" s="67">
        <v>204.869</v>
      </c>
      <c r="F14" s="61" t="s">
        <v>12003</v>
      </c>
    </row>
    <row r="15" spans="2:6" ht="27" x14ac:dyDescent="0.25">
      <c r="B15" s="48">
        <v>13</v>
      </c>
      <c r="C15" s="13" t="s">
        <v>19402</v>
      </c>
      <c r="D15" s="60" t="s">
        <v>2</v>
      </c>
      <c r="E15" s="66">
        <v>526.80600000000004</v>
      </c>
      <c r="F15" s="60" t="s">
        <v>12003</v>
      </c>
    </row>
    <row r="16" spans="2:6" ht="40.5" x14ac:dyDescent="0.25">
      <c r="B16" s="53">
        <v>14</v>
      </c>
      <c r="C16" s="16" t="s">
        <v>19403</v>
      </c>
      <c r="D16" s="61" t="s">
        <v>2</v>
      </c>
      <c r="E16" s="67">
        <v>87.801000000000002</v>
      </c>
      <c r="F16" s="61" t="s">
        <v>12003</v>
      </c>
    </row>
    <row r="17" spans="2:6" ht="40.5" x14ac:dyDescent="0.25">
      <c r="B17" s="48">
        <v>15</v>
      </c>
      <c r="C17" s="13" t="s">
        <v>19404</v>
      </c>
      <c r="D17" s="60" t="s">
        <v>2</v>
      </c>
      <c r="E17" s="66">
        <v>175.602</v>
      </c>
      <c r="F17" s="60" t="s">
        <v>12003</v>
      </c>
    </row>
    <row r="18" spans="2:6" ht="27" x14ac:dyDescent="0.25">
      <c r="B18" s="53">
        <v>16</v>
      </c>
      <c r="C18" s="16" t="s">
        <v>19405</v>
      </c>
      <c r="D18" s="61" t="s">
        <v>2</v>
      </c>
      <c r="E18" s="67">
        <v>373.35</v>
      </c>
      <c r="F18" s="61" t="s">
        <v>12003</v>
      </c>
    </row>
    <row r="19" spans="2:6" ht="40.5" x14ac:dyDescent="0.25">
      <c r="B19" s="48">
        <v>17</v>
      </c>
      <c r="C19" s="13" t="s">
        <v>19418</v>
      </c>
      <c r="D19" s="60" t="s">
        <v>2</v>
      </c>
      <c r="E19" s="66">
        <v>520.07000000000005</v>
      </c>
      <c r="F19" s="60" t="s">
        <v>12003</v>
      </c>
    </row>
    <row r="20" spans="2:6" ht="40.5" x14ac:dyDescent="0.25">
      <c r="B20" s="53">
        <v>18</v>
      </c>
      <c r="C20" s="16" t="s">
        <v>19419</v>
      </c>
      <c r="D20" s="61" t="s">
        <v>2</v>
      </c>
      <c r="E20" s="67">
        <v>847.2</v>
      </c>
      <c r="F20" s="61" t="s">
        <v>12003</v>
      </c>
    </row>
    <row r="21" spans="2:6" ht="40.5" x14ac:dyDescent="0.25">
      <c r="B21" s="48">
        <v>19</v>
      </c>
      <c r="C21" s="13" t="s">
        <v>19420</v>
      </c>
      <c r="D21" s="60" t="s">
        <v>2</v>
      </c>
      <c r="E21" s="66">
        <v>984.2</v>
      </c>
      <c r="F21" s="60" t="s">
        <v>12003</v>
      </c>
    </row>
    <row r="22" spans="2:6" x14ac:dyDescent="0.25">
      <c r="B22" s="53">
        <v>20</v>
      </c>
      <c r="C22" s="61" t="s">
        <v>19468</v>
      </c>
      <c r="D22" s="61" t="s">
        <v>2</v>
      </c>
      <c r="E22" s="67">
        <v>2.5</v>
      </c>
      <c r="F22" s="61" t="s">
        <v>12003</v>
      </c>
    </row>
    <row r="23" spans="2:6" x14ac:dyDescent="0.25">
      <c r="B23" s="48">
        <v>21</v>
      </c>
      <c r="C23" s="103" t="s">
        <v>19567</v>
      </c>
      <c r="D23" s="104" t="s">
        <v>19568</v>
      </c>
      <c r="E23" s="66">
        <f>12320.9/2</f>
        <v>6160.45</v>
      </c>
      <c r="F23" s="104" t="s">
        <v>12003</v>
      </c>
    </row>
    <row r="24" spans="2:6" ht="27" x14ac:dyDescent="0.25">
      <c r="B24" s="53">
        <v>22</v>
      </c>
      <c r="C24" s="110" t="s">
        <v>19580</v>
      </c>
      <c r="D24" s="109" t="s">
        <v>2</v>
      </c>
      <c r="E24" s="67">
        <v>1819.22</v>
      </c>
      <c r="F24" s="109" t="s">
        <v>12003</v>
      </c>
    </row>
    <row r="25" spans="2:6" ht="27" x14ac:dyDescent="0.25">
      <c r="B25" s="48">
        <v>23</v>
      </c>
      <c r="C25" s="103" t="s">
        <v>19581</v>
      </c>
      <c r="D25" s="104" t="s">
        <v>2</v>
      </c>
      <c r="E25" s="66">
        <v>1753.62</v>
      </c>
      <c r="F25" s="104" t="s">
        <v>12003</v>
      </c>
    </row>
    <row r="26" spans="2:6" ht="68.25" x14ac:dyDescent="0.25">
      <c r="B26" s="53">
        <v>24</v>
      </c>
      <c r="C26" s="110" t="s">
        <v>19587</v>
      </c>
      <c r="D26" s="109" t="s">
        <v>2</v>
      </c>
      <c r="E26" s="67">
        <v>834</v>
      </c>
      <c r="F26" s="109" t="s">
        <v>12003</v>
      </c>
    </row>
    <row r="27" spans="2:6" ht="67.5" x14ac:dyDescent="0.25">
      <c r="B27" s="48">
        <v>25</v>
      </c>
      <c r="C27" s="103" t="s">
        <v>19586</v>
      </c>
      <c r="D27" s="104" t="s">
        <v>2</v>
      </c>
      <c r="E27" s="66">
        <v>876</v>
      </c>
      <c r="F27" s="104" t="s">
        <v>12003</v>
      </c>
    </row>
    <row r="28" spans="2:6" ht="54" x14ac:dyDescent="0.25">
      <c r="B28" s="53">
        <v>26</v>
      </c>
      <c r="C28" s="110" t="s">
        <v>19585</v>
      </c>
      <c r="D28" s="109" t="s">
        <v>2</v>
      </c>
      <c r="E28" s="67">
        <v>362</v>
      </c>
      <c r="F28" s="109" t="s">
        <v>12003</v>
      </c>
    </row>
    <row r="29" spans="2:6" x14ac:dyDescent="0.25">
      <c r="B29" s="48">
        <v>27</v>
      </c>
      <c r="C29" s="13"/>
      <c r="D29" s="60"/>
      <c r="E29" s="66"/>
      <c r="F29" s="60"/>
    </row>
    <row r="30" spans="2:6" x14ac:dyDescent="0.25">
      <c r="B30" s="53">
        <v>28</v>
      </c>
      <c r="C30" s="61"/>
      <c r="D30" s="61"/>
      <c r="E30" s="67"/>
      <c r="F30" s="61"/>
    </row>
    <row r="31" spans="2:6" x14ac:dyDescent="0.25">
      <c r="B31" s="48">
        <v>29</v>
      </c>
      <c r="C31" s="13"/>
      <c r="D31" s="60"/>
      <c r="E31" s="66"/>
      <c r="F31" s="60"/>
    </row>
    <row r="32" spans="2:6" x14ac:dyDescent="0.25">
      <c r="B32" s="53">
        <v>30</v>
      </c>
      <c r="C32" s="61"/>
      <c r="D32" s="61"/>
      <c r="E32" s="67"/>
      <c r="F32" s="61"/>
    </row>
    <row r="33" spans="2:6" x14ac:dyDescent="0.25">
      <c r="B33" s="48">
        <v>31</v>
      </c>
      <c r="C33" s="13"/>
      <c r="D33" s="60"/>
      <c r="E33" s="66"/>
      <c r="F33" s="60"/>
    </row>
  </sheetData>
  <pageMargins left="0.511811024" right="0.511811024" top="0.78740157499999996" bottom="0.78740157499999996" header="0.31496062000000002" footer="0.31496062000000002"/>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02F69-1692-4A55-BFC0-AE4AC918E9DA}">
  <dimension ref="B2:F20"/>
  <sheetViews>
    <sheetView showGridLines="0" zoomScale="115" zoomScaleNormal="115" workbookViewId="0">
      <selection activeCell="B2" sqref="B2"/>
    </sheetView>
  </sheetViews>
  <sheetFormatPr defaultRowHeight="13.5" x14ac:dyDescent="0.25"/>
  <cols>
    <col min="1" max="1" width="9.140625" style="10"/>
    <col min="2" max="2" width="16.28515625" style="10" bestFit="1" customWidth="1"/>
    <col min="3" max="3" width="7.7109375" style="10" bestFit="1" customWidth="1"/>
    <col min="4" max="4" width="20.28515625" style="10" customWidth="1"/>
    <col min="5" max="5" width="13.85546875" style="10" customWidth="1"/>
    <col min="6" max="6" width="16.42578125" style="10" customWidth="1"/>
    <col min="7" max="16384" width="9.140625" style="10"/>
  </cols>
  <sheetData>
    <row r="2" spans="2:6" ht="63.75" x14ac:dyDescent="0.25">
      <c r="B2" s="11" t="s">
        <v>2297</v>
      </c>
      <c r="C2" s="11" t="s">
        <v>2302</v>
      </c>
      <c r="D2" s="11" t="s">
        <v>2301</v>
      </c>
      <c r="E2" s="11" t="s">
        <v>2300</v>
      </c>
      <c r="F2" s="11" t="s">
        <v>2299</v>
      </c>
    </row>
    <row r="3" spans="2:6" x14ac:dyDescent="0.25">
      <c r="B3" s="12">
        <v>44197</v>
      </c>
      <c r="C3" s="13">
        <v>0.25</v>
      </c>
      <c r="D3" s="13">
        <v>0.25</v>
      </c>
      <c r="E3" s="13">
        <v>4.5590999999999999</v>
      </c>
      <c r="F3" s="14">
        <v>1436.6164000000001</v>
      </c>
    </row>
    <row r="4" spans="2:6" x14ac:dyDescent="0.25">
      <c r="B4" s="15">
        <v>44228</v>
      </c>
      <c r="C4" s="16">
        <v>0.86</v>
      </c>
      <c r="D4" s="16">
        <v>1.1121000000000001</v>
      </c>
      <c r="E4" s="16">
        <v>5.1952999999999996</v>
      </c>
      <c r="F4" s="17">
        <v>1448.9712999999999</v>
      </c>
    </row>
    <row r="5" spans="2:6" x14ac:dyDescent="0.25">
      <c r="B5" s="12">
        <v>44256</v>
      </c>
      <c r="C5" s="13">
        <v>0.93</v>
      </c>
      <c r="D5" s="13">
        <v>2.0525000000000002</v>
      </c>
      <c r="E5" s="13">
        <v>6.0993000000000004</v>
      </c>
      <c r="F5" s="14">
        <v>1462.4467</v>
      </c>
    </row>
    <row r="6" spans="2:6" x14ac:dyDescent="0.25">
      <c r="B6" s="15">
        <v>44287</v>
      </c>
      <c r="C6" s="16">
        <v>0.31</v>
      </c>
      <c r="D6" s="16">
        <v>2.3689</v>
      </c>
      <c r="E6" s="16">
        <v>6.7591999999999999</v>
      </c>
      <c r="F6" s="17">
        <v>1466.9802999999999</v>
      </c>
    </row>
    <row r="7" spans="2:6" x14ac:dyDescent="0.25">
      <c r="B7" s="12">
        <v>44317</v>
      </c>
      <c r="C7" s="13">
        <v>0.83</v>
      </c>
      <c r="D7" s="13">
        <v>3.2185000000000001</v>
      </c>
      <c r="E7" s="13">
        <v>8.0558999999999994</v>
      </c>
      <c r="F7" s="14">
        <v>1479.1563000000001</v>
      </c>
    </row>
    <row r="8" spans="2:6" x14ac:dyDescent="0.25">
      <c r="B8" s="15">
        <v>44348</v>
      </c>
      <c r="C8" s="16">
        <v>0.53</v>
      </c>
      <c r="D8" s="16">
        <v>3.7656000000000001</v>
      </c>
      <c r="E8" s="16">
        <v>8.3468999999999998</v>
      </c>
      <c r="F8" s="17">
        <v>1486.9957999999999</v>
      </c>
    </row>
    <row r="9" spans="2:6" x14ac:dyDescent="0.25">
      <c r="B9" s="12">
        <v>44378</v>
      </c>
      <c r="C9" s="13">
        <v>0.96</v>
      </c>
      <c r="D9" s="13">
        <v>4.7617000000000003</v>
      </c>
      <c r="E9" s="13">
        <v>8.9945000000000004</v>
      </c>
      <c r="F9" s="14">
        <v>1501.271</v>
      </c>
    </row>
    <row r="10" spans="2:6" x14ac:dyDescent="0.25">
      <c r="B10" s="15">
        <v>44409</v>
      </c>
      <c r="C10" s="16">
        <v>0.87</v>
      </c>
      <c r="D10" s="16">
        <v>5.6731999999999996</v>
      </c>
      <c r="E10" s="16">
        <v>9.6797000000000004</v>
      </c>
      <c r="F10" s="17">
        <v>1514.3320000000001</v>
      </c>
    </row>
    <row r="11" spans="2:6" x14ac:dyDescent="0.25">
      <c r="B11" s="12">
        <v>44440</v>
      </c>
      <c r="C11" s="13">
        <v>1.1599999999999999</v>
      </c>
      <c r="D11" s="13">
        <v>6.899</v>
      </c>
      <c r="E11" s="13">
        <v>10.2464</v>
      </c>
      <c r="F11" s="14">
        <v>1531.8983000000001</v>
      </c>
    </row>
    <row r="12" spans="2:6" x14ac:dyDescent="0.25">
      <c r="B12" s="15">
        <v>44470</v>
      </c>
      <c r="C12" s="16">
        <v>1.25</v>
      </c>
      <c r="D12" s="16">
        <v>8.2352000000000007</v>
      </c>
      <c r="E12" s="16">
        <v>10.672700000000001</v>
      </c>
      <c r="F12" s="17">
        <v>1551.047</v>
      </c>
    </row>
    <row r="13" spans="2:6" x14ac:dyDescent="0.25">
      <c r="B13" s="12">
        <v>44501</v>
      </c>
      <c r="C13" s="13">
        <v>0.95</v>
      </c>
      <c r="D13" s="13">
        <v>9.2634000000000007</v>
      </c>
      <c r="E13" s="13">
        <v>10.7385</v>
      </c>
      <c r="F13" s="14">
        <v>1565.7819</v>
      </c>
    </row>
    <row r="14" spans="2:6" x14ac:dyDescent="0.25">
      <c r="B14" s="15">
        <v>44531</v>
      </c>
      <c r="C14" s="16">
        <v>0.73</v>
      </c>
      <c r="D14" s="16">
        <v>10.0611</v>
      </c>
      <c r="E14" s="16">
        <v>10.0611</v>
      </c>
      <c r="F14" s="17">
        <v>1577.2121</v>
      </c>
    </row>
    <row r="15" spans="2:6" ht="15" customHeight="1" x14ac:dyDescent="0.25">
      <c r="B15" s="117">
        <v>2022</v>
      </c>
      <c r="C15" s="117"/>
      <c r="D15" s="117"/>
      <c r="E15" s="117"/>
      <c r="F15" s="117"/>
    </row>
    <row r="16" spans="2:6" x14ac:dyDescent="0.25">
      <c r="B16" s="12">
        <v>44562</v>
      </c>
      <c r="C16" s="13">
        <v>0.54</v>
      </c>
      <c r="D16" s="13">
        <v>0.54</v>
      </c>
      <c r="E16" s="13">
        <v>10.3794</v>
      </c>
      <c r="F16" s="14">
        <v>1585.7291</v>
      </c>
    </row>
    <row r="17" spans="2:6" x14ac:dyDescent="0.25">
      <c r="B17" s="15">
        <v>44593</v>
      </c>
      <c r="C17" s="16">
        <v>1.01</v>
      </c>
      <c r="D17" s="16">
        <v>1.5555000000000001</v>
      </c>
      <c r="E17" s="16">
        <v>10.5436</v>
      </c>
      <c r="F17" s="17"/>
    </row>
    <row r="18" spans="2:6" x14ac:dyDescent="0.25">
      <c r="B18" s="12">
        <v>44621</v>
      </c>
      <c r="C18" s="13">
        <v>1.62</v>
      </c>
      <c r="D18" s="13">
        <v>3.2006999999999999</v>
      </c>
      <c r="E18" s="13">
        <v>11.299300000000001</v>
      </c>
      <c r="F18" s="14"/>
    </row>
    <row r="20" spans="2:6" x14ac:dyDescent="0.25">
      <c r="B20" s="10" t="s">
        <v>2298</v>
      </c>
    </row>
  </sheetData>
  <mergeCells count="1">
    <mergeCell ref="B15:F15"/>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D7EF1-5D4F-47D6-8220-761121B956A0}">
  <dimension ref="B2:I77"/>
  <sheetViews>
    <sheetView showGridLines="0" zoomScaleNormal="100" workbookViewId="0">
      <selection activeCell="B2" sqref="B2:I2"/>
    </sheetView>
  </sheetViews>
  <sheetFormatPr defaultRowHeight="13.5" x14ac:dyDescent="0.25"/>
  <cols>
    <col min="1" max="1" width="2.7109375" style="1" customWidth="1"/>
    <col min="2" max="2" width="13.140625" style="1" bestFit="1" customWidth="1"/>
    <col min="3" max="3" width="10.5703125" style="3" customWidth="1"/>
    <col min="4" max="4" width="9.140625" style="3"/>
    <col min="5" max="5" width="71.42578125" style="1" customWidth="1"/>
    <col min="6" max="6" width="9.140625" style="3"/>
    <col min="7" max="7" width="9.140625" style="1" hidden="1" customWidth="1"/>
    <col min="8" max="8" width="13.42578125" style="77" bestFit="1" customWidth="1"/>
    <col min="9" max="9" width="9.140625" style="77"/>
    <col min="10" max="16384" width="9.140625" style="1"/>
  </cols>
  <sheetData>
    <row r="2" spans="2:9" ht="20.100000000000001" customHeight="1" x14ac:dyDescent="0.25">
      <c r="B2" s="113" t="s">
        <v>19461</v>
      </c>
      <c r="C2" s="113"/>
      <c r="D2" s="113"/>
      <c r="E2" s="113"/>
      <c r="F2" s="113"/>
      <c r="G2" s="113"/>
      <c r="H2" s="113"/>
      <c r="I2" s="113"/>
    </row>
    <row r="3" spans="2:9" x14ac:dyDescent="0.25">
      <c r="B3" s="114" t="s">
        <v>7</v>
      </c>
      <c r="C3" s="114"/>
      <c r="D3" s="114" t="s">
        <v>0</v>
      </c>
      <c r="E3" s="115" t="s">
        <v>1</v>
      </c>
      <c r="F3" s="114" t="s">
        <v>2</v>
      </c>
      <c r="G3" s="114" t="s">
        <v>3</v>
      </c>
      <c r="H3" s="114" t="s">
        <v>6</v>
      </c>
      <c r="I3" s="114"/>
    </row>
    <row r="4" spans="2:9" x14ac:dyDescent="0.25">
      <c r="B4" s="31" t="s">
        <v>8</v>
      </c>
      <c r="C4" s="72" t="s">
        <v>9</v>
      </c>
      <c r="D4" s="114"/>
      <c r="E4" s="115"/>
      <c r="F4" s="114"/>
      <c r="G4" s="114"/>
      <c r="H4" s="59" t="s">
        <v>4</v>
      </c>
      <c r="I4" s="59" t="s">
        <v>5</v>
      </c>
    </row>
    <row r="5" spans="2:9" x14ac:dyDescent="0.25">
      <c r="B5" s="36"/>
      <c r="C5" s="68"/>
      <c r="D5" s="68">
        <v>1</v>
      </c>
      <c r="E5" s="36" t="s">
        <v>19604</v>
      </c>
      <c r="F5" s="68"/>
      <c r="G5" s="36"/>
      <c r="H5" s="75"/>
      <c r="I5" s="75"/>
    </row>
    <row r="6" spans="2:9" x14ac:dyDescent="0.25">
      <c r="B6" s="46"/>
      <c r="C6" s="69"/>
      <c r="D6" s="69" t="s">
        <v>19436</v>
      </c>
      <c r="E6" s="46" t="s">
        <v>19605</v>
      </c>
      <c r="F6" s="69"/>
      <c r="G6" s="46"/>
      <c r="H6" s="76"/>
      <c r="I6" s="76"/>
    </row>
    <row r="7" spans="2:9" ht="54" x14ac:dyDescent="0.25">
      <c r="B7" s="60" t="s">
        <v>19435</v>
      </c>
      <c r="C7" s="107" t="s">
        <v>19299</v>
      </c>
      <c r="D7" s="93" t="s">
        <v>19494</v>
      </c>
      <c r="E7" s="95" t="s">
        <v>19501</v>
      </c>
      <c r="F7" s="49" t="s">
        <v>10</v>
      </c>
      <c r="G7" s="60"/>
      <c r="H7" s="50">
        <f t="shared" ref="H7:H18" si="0">IF(B7="CPU-NOVA",VLOOKUP(C7,CSP,4,FALSE),VLOOKUP(C7,SINAPICOMP,4,FALSE))</f>
        <v>204.7464735235321</v>
      </c>
      <c r="I7" s="50">
        <f>H7*(1+'Cálculo de BDI'!$D$13)</f>
        <v>264.24963951107696</v>
      </c>
    </row>
    <row r="8" spans="2:9" ht="67.5" x14ac:dyDescent="0.25">
      <c r="B8" s="61" t="s">
        <v>19435</v>
      </c>
      <c r="C8" s="112" t="s">
        <v>19536</v>
      </c>
      <c r="D8" s="94" t="s">
        <v>19495</v>
      </c>
      <c r="E8" s="92" t="s">
        <v>19500</v>
      </c>
      <c r="F8" s="90" t="s">
        <v>12</v>
      </c>
      <c r="G8" s="61"/>
      <c r="H8" s="55">
        <f t="shared" si="0"/>
        <v>885.29474613430693</v>
      </c>
      <c r="I8" s="55">
        <f>H8*(1+'Cálculo de BDI'!$D$13)</f>
        <v>1142.5780063564989</v>
      </c>
    </row>
    <row r="9" spans="2:9" ht="67.5" x14ac:dyDescent="0.25">
      <c r="B9" s="60" t="s">
        <v>19435</v>
      </c>
      <c r="C9" s="107" t="s">
        <v>19544</v>
      </c>
      <c r="D9" s="93" t="s">
        <v>19496</v>
      </c>
      <c r="E9" s="106" t="s">
        <v>19502</v>
      </c>
      <c r="F9" s="91" t="s">
        <v>12</v>
      </c>
      <c r="G9" s="60"/>
      <c r="H9" s="50">
        <f t="shared" si="0"/>
        <v>1863.2582961343071</v>
      </c>
      <c r="I9" s="50">
        <f>H9*(1+'Cálculo de BDI'!$D$13)</f>
        <v>2404.7561093301329</v>
      </c>
    </row>
    <row r="10" spans="2:9" ht="27" x14ac:dyDescent="0.25">
      <c r="B10" s="61" t="s">
        <v>19435</v>
      </c>
      <c r="C10" s="112" t="s">
        <v>19303</v>
      </c>
      <c r="D10" s="94" t="s">
        <v>19497</v>
      </c>
      <c r="E10" s="92" t="s">
        <v>11</v>
      </c>
      <c r="F10" s="54" t="s">
        <v>12</v>
      </c>
      <c r="G10" s="61"/>
      <c r="H10" s="55">
        <f t="shared" si="0"/>
        <v>151.42770000000002</v>
      </c>
      <c r="I10" s="55">
        <f>H10*(1+'Cálculo de BDI'!$D$13)</f>
        <v>195.4354302097052</v>
      </c>
    </row>
    <row r="11" spans="2:9" ht="27" x14ac:dyDescent="0.25">
      <c r="B11" s="60" t="s">
        <v>19435</v>
      </c>
      <c r="C11" s="107" t="s">
        <v>19304</v>
      </c>
      <c r="D11" s="93" t="s">
        <v>19498</v>
      </c>
      <c r="E11" s="95" t="s">
        <v>13</v>
      </c>
      <c r="F11" s="49" t="s">
        <v>12</v>
      </c>
      <c r="G11" s="60"/>
      <c r="H11" s="50">
        <f t="shared" si="0"/>
        <v>141.18145000000001</v>
      </c>
      <c r="I11" s="50">
        <f>H11*(1+'Cálculo de BDI'!$D$13)</f>
        <v>182.21142775317847</v>
      </c>
    </row>
    <row r="12" spans="2:9" ht="27" x14ac:dyDescent="0.25">
      <c r="B12" s="61" t="s">
        <v>19435</v>
      </c>
      <c r="C12" s="112" t="s">
        <v>19305</v>
      </c>
      <c r="D12" s="94" t="s">
        <v>19499</v>
      </c>
      <c r="E12" s="92" t="s">
        <v>19298</v>
      </c>
      <c r="F12" s="54" t="s">
        <v>2</v>
      </c>
      <c r="G12" s="61"/>
      <c r="H12" s="55">
        <f t="shared" si="0"/>
        <v>154.84311666666667</v>
      </c>
      <c r="I12" s="55">
        <f>H12*(1+'Cálculo de BDI'!$D$13)</f>
        <v>199.84343102854743</v>
      </c>
    </row>
    <row r="13" spans="2:9" x14ac:dyDescent="0.25">
      <c r="B13" s="46"/>
      <c r="C13" s="69"/>
      <c r="D13" s="69" t="s">
        <v>19437</v>
      </c>
      <c r="E13" s="46" t="s">
        <v>19606</v>
      </c>
      <c r="F13" s="69"/>
      <c r="G13" s="46"/>
      <c r="H13" s="76"/>
      <c r="I13" s="76"/>
    </row>
    <row r="14" spans="2:9" ht="54" x14ac:dyDescent="0.25">
      <c r="B14" s="96" t="s">
        <v>19435</v>
      </c>
      <c r="C14" s="107" t="s">
        <v>19555</v>
      </c>
      <c r="D14" s="93" t="s">
        <v>19489</v>
      </c>
      <c r="E14" s="95" t="s">
        <v>19504</v>
      </c>
      <c r="F14" s="93" t="s">
        <v>19473</v>
      </c>
      <c r="G14" s="60"/>
      <c r="H14" s="50">
        <f t="shared" si="0"/>
        <v>706</v>
      </c>
      <c r="I14" s="50">
        <f>H14*(1+'Cálculo de BDI'!$D$13)</f>
        <v>911.17684365576349</v>
      </c>
    </row>
    <row r="15" spans="2:9" ht="54" x14ac:dyDescent="0.25">
      <c r="B15" s="61" t="s">
        <v>19435</v>
      </c>
      <c r="C15" s="112" t="s">
        <v>19556</v>
      </c>
      <c r="D15" s="94" t="s">
        <v>19490</v>
      </c>
      <c r="E15" s="92" t="s">
        <v>19478</v>
      </c>
      <c r="F15" s="94" t="s">
        <v>19473</v>
      </c>
      <c r="G15" s="61"/>
      <c r="H15" s="55">
        <f t="shared" si="0"/>
        <v>520</v>
      </c>
      <c r="I15" s="55">
        <f>H15*(1+'Cálculo de BDI'!$D$13)</f>
        <v>671.12175453399004</v>
      </c>
    </row>
    <row r="16" spans="2:9" ht="54" x14ac:dyDescent="0.25">
      <c r="B16" s="60" t="s">
        <v>19435</v>
      </c>
      <c r="C16" s="93" t="s">
        <v>19557</v>
      </c>
      <c r="D16" s="93" t="s">
        <v>19491</v>
      </c>
      <c r="E16" s="95" t="s">
        <v>19479</v>
      </c>
      <c r="F16" s="93" t="s">
        <v>19473</v>
      </c>
      <c r="G16" s="60"/>
      <c r="H16" s="50">
        <f t="shared" si="0"/>
        <v>695</v>
      </c>
      <c r="I16" s="50">
        <f>H16*(1+'Cálculo de BDI'!$D$13)</f>
        <v>896.98003730985215</v>
      </c>
    </row>
    <row r="17" spans="2:9" ht="27" x14ac:dyDescent="0.25">
      <c r="B17" s="61" t="s">
        <v>19435</v>
      </c>
      <c r="C17" s="94" t="s">
        <v>19558</v>
      </c>
      <c r="D17" s="94" t="s">
        <v>19492</v>
      </c>
      <c r="E17" s="92" t="s">
        <v>19503</v>
      </c>
      <c r="F17" s="54" t="s">
        <v>19473</v>
      </c>
      <c r="G17" s="61"/>
      <c r="H17" s="55">
        <f t="shared" si="0"/>
        <v>2150</v>
      </c>
      <c r="I17" s="55">
        <f>H17*(1+'Cálculo de BDI'!$D$13)</f>
        <v>2774.8303312463054</v>
      </c>
    </row>
    <row r="18" spans="2:9" ht="27" x14ac:dyDescent="0.25">
      <c r="B18" s="60" t="s">
        <v>19435</v>
      </c>
      <c r="C18" s="93" t="s">
        <v>19577</v>
      </c>
      <c r="D18" s="93" t="s">
        <v>19493</v>
      </c>
      <c r="E18" s="95" t="s">
        <v>19505</v>
      </c>
      <c r="F18" s="49" t="s">
        <v>19473</v>
      </c>
      <c r="G18" s="60"/>
      <c r="H18" s="50">
        <f t="shared" si="0"/>
        <v>1910</v>
      </c>
      <c r="I18" s="50">
        <f>H18*(1+'Cálculo de BDI'!$D$13)</f>
        <v>2465.0818291536943</v>
      </c>
    </row>
    <row r="19" spans="2:9" x14ac:dyDescent="0.25">
      <c r="B19" s="36"/>
      <c r="C19" s="68"/>
      <c r="D19" s="68">
        <v>2</v>
      </c>
      <c r="E19" s="36" t="s">
        <v>14</v>
      </c>
      <c r="F19" s="68"/>
      <c r="G19" s="36"/>
      <c r="H19" s="75"/>
      <c r="I19" s="75"/>
    </row>
    <row r="20" spans="2:9" x14ac:dyDescent="0.25">
      <c r="B20" s="46"/>
      <c r="C20" s="69"/>
      <c r="D20" s="69" t="s">
        <v>19438</v>
      </c>
      <c r="E20" s="46" t="s">
        <v>15</v>
      </c>
      <c r="F20" s="69"/>
      <c r="G20" s="46"/>
      <c r="H20" s="76"/>
      <c r="I20" s="76"/>
    </row>
    <row r="21" spans="2:9" ht="41.25" x14ac:dyDescent="0.25">
      <c r="B21" s="60" t="s">
        <v>19435</v>
      </c>
      <c r="C21" s="49" t="s">
        <v>19380</v>
      </c>
      <c r="D21" s="49" t="s">
        <v>21</v>
      </c>
      <c r="E21" s="95" t="s">
        <v>19509</v>
      </c>
      <c r="F21" s="49" t="s">
        <v>2</v>
      </c>
      <c r="G21" s="60"/>
      <c r="H21" s="50">
        <f t="shared" ref="H21:H34" si="1">IF(B21="CPU-NOVA",VLOOKUP(C21,CSP,4,FALSE),VLOOKUP(C21,SINAPICOMP,4,FALSE))</f>
        <v>1426.08483471</v>
      </c>
      <c r="I21" s="50">
        <f>H21*(1+'Cálculo de BDI'!$D$13)</f>
        <v>1840.5318392017125</v>
      </c>
    </row>
    <row r="22" spans="2:9" ht="40.5" x14ac:dyDescent="0.25">
      <c r="B22" s="61" t="s">
        <v>19435</v>
      </c>
      <c r="C22" s="54" t="s">
        <v>19382</v>
      </c>
      <c r="D22" s="54" t="s">
        <v>22</v>
      </c>
      <c r="E22" s="92" t="s">
        <v>19514</v>
      </c>
      <c r="F22" s="54" t="s">
        <v>2</v>
      </c>
      <c r="G22" s="61"/>
      <c r="H22" s="55">
        <f t="shared" si="1"/>
        <v>1653.5472141199998</v>
      </c>
      <c r="I22" s="55">
        <f>H22*(1+'Cálculo de BDI'!$D$13)</f>
        <v>2134.0990529711648</v>
      </c>
    </row>
    <row r="23" spans="2:9" ht="40.5" x14ac:dyDescent="0.25">
      <c r="B23" s="60" t="s">
        <v>19435</v>
      </c>
      <c r="C23" s="49" t="s">
        <v>19383</v>
      </c>
      <c r="D23" s="49" t="s">
        <v>23</v>
      </c>
      <c r="E23" s="95" t="s">
        <v>19510</v>
      </c>
      <c r="F23" s="49" t="s">
        <v>2</v>
      </c>
      <c r="G23" s="60"/>
      <c r="H23" s="50">
        <f t="shared" si="1"/>
        <v>1910.3035692899998</v>
      </c>
      <c r="I23" s="50">
        <f>H23*(1+'Cálculo de BDI'!$D$13)</f>
        <v>2465.4736213739393</v>
      </c>
    </row>
    <row r="24" spans="2:9" ht="40.5" x14ac:dyDescent="0.25">
      <c r="B24" s="61" t="s">
        <v>19435</v>
      </c>
      <c r="C24" s="54" t="s">
        <v>19384</v>
      </c>
      <c r="D24" s="54" t="s">
        <v>24</v>
      </c>
      <c r="E24" s="92" t="s">
        <v>19511</v>
      </c>
      <c r="F24" s="54" t="s">
        <v>2</v>
      </c>
      <c r="G24" s="61"/>
      <c r="H24" s="55">
        <f t="shared" si="1"/>
        <v>2904.98794847</v>
      </c>
      <c r="I24" s="55">
        <f>H24*(1+'Cálculo de BDI'!$D$13)</f>
        <v>3749.2319401486207</v>
      </c>
    </row>
    <row r="25" spans="2:9" ht="40.5" x14ac:dyDescent="0.25">
      <c r="B25" s="60" t="s">
        <v>19435</v>
      </c>
      <c r="C25" s="49" t="s">
        <v>19385</v>
      </c>
      <c r="D25" s="49" t="s">
        <v>25</v>
      </c>
      <c r="E25" s="95" t="s">
        <v>19512</v>
      </c>
      <c r="F25" s="49" t="s">
        <v>2</v>
      </c>
      <c r="G25" s="60"/>
      <c r="H25" s="50">
        <f t="shared" si="1"/>
        <v>4206.7919227049997</v>
      </c>
      <c r="I25" s="50">
        <f>H25*(1+'Cálculo de BDI'!$D$13)</f>
        <v>5429.3645694715324</v>
      </c>
    </row>
    <row r="26" spans="2:9" ht="40.5" x14ac:dyDescent="0.25">
      <c r="B26" s="61" t="s">
        <v>19435</v>
      </c>
      <c r="C26" s="54" t="s">
        <v>19386</v>
      </c>
      <c r="D26" s="54" t="s">
        <v>26</v>
      </c>
      <c r="E26" s="92" t="s">
        <v>19513</v>
      </c>
      <c r="F26" s="54" t="s">
        <v>2</v>
      </c>
      <c r="G26" s="61"/>
      <c r="H26" s="55">
        <f t="shared" si="1"/>
        <v>6794.4998711749995</v>
      </c>
      <c r="I26" s="55">
        <f>H26*(1+'Cálculo de BDI'!$D$13)</f>
        <v>8769.1089898537211</v>
      </c>
    </row>
    <row r="27" spans="2:9" ht="27" x14ac:dyDescent="0.25">
      <c r="B27" s="60" t="s">
        <v>19435</v>
      </c>
      <c r="C27" s="49" t="s">
        <v>19387</v>
      </c>
      <c r="D27" s="49" t="s">
        <v>27</v>
      </c>
      <c r="E27" s="95" t="s">
        <v>19388</v>
      </c>
      <c r="F27" s="49" t="s">
        <v>2</v>
      </c>
      <c r="G27" s="60"/>
      <c r="H27" s="50">
        <f t="shared" si="1"/>
        <v>2132.2600000000002</v>
      </c>
      <c r="I27" s="50">
        <f>H27*(1+'Cálculo de BDI'!$D$13)</f>
        <v>2751.9347544666266</v>
      </c>
    </row>
    <row r="28" spans="2:9" ht="27" x14ac:dyDescent="0.25">
      <c r="B28" s="61" t="s">
        <v>19435</v>
      </c>
      <c r="C28" s="54" t="s">
        <v>19389</v>
      </c>
      <c r="D28" s="54" t="s">
        <v>34</v>
      </c>
      <c r="E28" s="92" t="s">
        <v>28</v>
      </c>
      <c r="F28" s="54" t="s">
        <v>2</v>
      </c>
      <c r="G28" s="61"/>
      <c r="H28" s="55">
        <f t="shared" si="1"/>
        <v>1030.02</v>
      </c>
      <c r="I28" s="55">
        <f>H28*(1+'Cálculo de BDI'!$D$13)</f>
        <v>1329.3631338559624</v>
      </c>
    </row>
    <row r="29" spans="2:9" ht="67.5" x14ac:dyDescent="0.25">
      <c r="B29" s="60" t="s">
        <v>19435</v>
      </c>
      <c r="C29" s="49" t="s">
        <v>19390</v>
      </c>
      <c r="D29" s="49" t="s">
        <v>35</v>
      </c>
      <c r="E29" s="95" t="s">
        <v>29</v>
      </c>
      <c r="F29" s="49" t="s">
        <v>2</v>
      </c>
      <c r="G29" s="60"/>
      <c r="H29" s="50">
        <f t="shared" si="1"/>
        <v>387.88566666666668</v>
      </c>
      <c r="I29" s="50">
        <f>H29*(1+'Cálculo de BDI'!$D$13)</f>
        <v>500.61251763830728</v>
      </c>
    </row>
    <row r="30" spans="2:9" ht="67.5" x14ac:dyDescent="0.25">
      <c r="B30" s="61" t="s">
        <v>19435</v>
      </c>
      <c r="C30" s="54" t="s">
        <v>19391</v>
      </c>
      <c r="D30" s="54" t="s">
        <v>36</v>
      </c>
      <c r="E30" s="92" t="s">
        <v>30</v>
      </c>
      <c r="F30" s="54" t="s">
        <v>2</v>
      </c>
      <c r="G30" s="61"/>
      <c r="H30" s="55">
        <f t="shared" si="1"/>
        <v>475.68666666666667</v>
      </c>
      <c r="I30" s="55">
        <f>H30*(1+'Cálculo de BDI'!$D$13)</f>
        <v>613.9301352726128</v>
      </c>
    </row>
    <row r="31" spans="2:9" ht="67.5" x14ac:dyDescent="0.25">
      <c r="B31" s="60" t="s">
        <v>19435</v>
      </c>
      <c r="C31" s="49" t="s">
        <v>19392</v>
      </c>
      <c r="D31" s="49" t="s">
        <v>37</v>
      </c>
      <c r="E31" s="95" t="s">
        <v>31</v>
      </c>
      <c r="F31" s="49" t="s">
        <v>2</v>
      </c>
      <c r="G31" s="60"/>
      <c r="H31" s="50">
        <f t="shared" si="1"/>
        <v>709.82266666666669</v>
      </c>
      <c r="I31" s="50">
        <f>H31*(1+'Cálculo de BDI'!$D$13)</f>
        <v>916.11044896409419</v>
      </c>
    </row>
    <row r="32" spans="2:9" ht="27" x14ac:dyDescent="0.25">
      <c r="B32" s="61" t="s">
        <v>19435</v>
      </c>
      <c r="C32" s="54" t="s">
        <v>19393</v>
      </c>
      <c r="D32" s="54" t="s">
        <v>38</v>
      </c>
      <c r="E32" s="92" t="s">
        <v>19508</v>
      </c>
      <c r="F32" s="54" t="s">
        <v>2</v>
      </c>
      <c r="G32" s="61"/>
      <c r="H32" s="55">
        <f t="shared" si="1"/>
        <v>224.41766666666666</v>
      </c>
      <c r="I32" s="55">
        <f>H32*(1+'Cálculo de BDI'!$D$13)</f>
        <v>289.63765038799517</v>
      </c>
    </row>
    <row r="33" spans="2:9" ht="27" x14ac:dyDescent="0.25">
      <c r="B33" s="60" t="s">
        <v>19435</v>
      </c>
      <c r="C33" s="49" t="s">
        <v>19394</v>
      </c>
      <c r="D33" s="49" t="s">
        <v>39</v>
      </c>
      <c r="E33" s="95" t="s">
        <v>19507</v>
      </c>
      <c r="F33" s="49" t="s">
        <v>2</v>
      </c>
      <c r="G33" s="60"/>
      <c r="H33" s="50">
        <f t="shared" si="1"/>
        <v>312.21866666666665</v>
      </c>
      <c r="I33" s="50">
        <f>H33*(1+'Cálculo de BDI'!$D$13)</f>
        <v>402.95526802230063</v>
      </c>
    </row>
    <row r="34" spans="2:9" ht="40.5" x14ac:dyDescent="0.25">
      <c r="B34" s="61" t="s">
        <v>19435</v>
      </c>
      <c r="C34" s="54" t="s">
        <v>19395</v>
      </c>
      <c r="D34" s="94" t="s">
        <v>19506</v>
      </c>
      <c r="E34" s="92" t="s">
        <v>19515</v>
      </c>
      <c r="F34" s="54" t="s">
        <v>2</v>
      </c>
      <c r="G34" s="61"/>
      <c r="H34" s="55">
        <f t="shared" si="1"/>
        <v>629.50625000000002</v>
      </c>
      <c r="I34" s="55">
        <f>H34*(1+'Cálculo de BDI'!$D$13)</f>
        <v>812.45257498098579</v>
      </c>
    </row>
    <row r="35" spans="2:9" x14ac:dyDescent="0.25">
      <c r="B35" s="46"/>
      <c r="C35" s="69"/>
      <c r="D35" s="69" t="s">
        <v>19365</v>
      </c>
      <c r="E35" s="46" t="s">
        <v>41</v>
      </c>
      <c r="F35" s="69"/>
      <c r="G35" s="46"/>
      <c r="H35" s="76"/>
      <c r="I35" s="76"/>
    </row>
    <row r="36" spans="2:9" ht="54" x14ac:dyDescent="0.25">
      <c r="B36" s="60" t="s">
        <v>19435</v>
      </c>
      <c r="C36" s="49" t="s">
        <v>19396</v>
      </c>
      <c r="D36" s="49" t="s">
        <v>42</v>
      </c>
      <c r="E36" s="95" t="s">
        <v>47</v>
      </c>
      <c r="F36" s="49" t="s">
        <v>2</v>
      </c>
      <c r="G36" s="60"/>
      <c r="H36" s="50">
        <f t="shared" ref="H36:H48" si="2">IF(B36="CPU-NOVA",VLOOKUP(C36,CSP,4,FALSE),VLOOKUP(C36,SINAPICOMP,4,FALSE))</f>
        <v>645.81666666666672</v>
      </c>
      <c r="I36" s="50">
        <f>H36*(1+'Cálculo de BDI'!$D$13)</f>
        <v>833.50310469351234</v>
      </c>
    </row>
    <row r="37" spans="2:9" ht="54" x14ac:dyDescent="0.25">
      <c r="B37" s="61" t="s">
        <v>19435</v>
      </c>
      <c r="C37" s="54" t="s">
        <v>19397</v>
      </c>
      <c r="D37" s="54" t="s">
        <v>43</v>
      </c>
      <c r="E37" s="92" t="s">
        <v>19516</v>
      </c>
      <c r="F37" s="54" t="s">
        <v>2</v>
      </c>
      <c r="G37" s="61"/>
      <c r="H37" s="55">
        <f t="shared" si="2"/>
        <v>727.14499999999998</v>
      </c>
      <c r="I37" s="55">
        <f>H37*(1+'Cálculo de BDI'!$D$13)</f>
        <v>938.46697730888116</v>
      </c>
    </row>
    <row r="38" spans="2:9" ht="54" x14ac:dyDescent="0.25">
      <c r="B38" s="60" t="s">
        <v>19435</v>
      </c>
      <c r="C38" s="49" t="s">
        <v>19398</v>
      </c>
      <c r="D38" s="49" t="s">
        <v>44</v>
      </c>
      <c r="E38" s="95" t="s">
        <v>48</v>
      </c>
      <c r="F38" s="49" t="s">
        <v>2</v>
      </c>
      <c r="G38" s="60"/>
      <c r="H38" s="50">
        <f t="shared" si="2"/>
        <v>777.3950000000001</v>
      </c>
      <c r="I38" s="50">
        <f>H38*(1+'Cálculo de BDI'!$D$13)</f>
        <v>1003.3205699345217</v>
      </c>
    </row>
    <row r="39" spans="2:9" ht="54" x14ac:dyDescent="0.25">
      <c r="B39" s="61" t="s">
        <v>19435</v>
      </c>
      <c r="C39" s="54" t="s">
        <v>19409</v>
      </c>
      <c r="D39" s="54" t="s">
        <v>45</v>
      </c>
      <c r="E39" s="92" t="s">
        <v>49</v>
      </c>
      <c r="F39" s="54" t="s">
        <v>2</v>
      </c>
      <c r="G39" s="61"/>
      <c r="H39" s="55">
        <f t="shared" si="2"/>
        <v>1241.4050000000002</v>
      </c>
      <c r="I39" s="55">
        <f>H39*(1+'Cálculo de BDI'!$D$13)</f>
        <v>1602.1805801678233</v>
      </c>
    </row>
    <row r="40" spans="2:9" ht="54" x14ac:dyDescent="0.25">
      <c r="B40" s="60" t="s">
        <v>19435</v>
      </c>
      <c r="C40" s="49" t="s">
        <v>19412</v>
      </c>
      <c r="D40" s="49" t="s">
        <v>46</v>
      </c>
      <c r="E40" s="95" t="s">
        <v>19411</v>
      </c>
      <c r="F40" s="49" t="s">
        <v>2</v>
      </c>
      <c r="G40" s="60"/>
      <c r="H40" s="50">
        <f t="shared" si="2"/>
        <v>1887.605</v>
      </c>
      <c r="I40" s="50">
        <f>H40*(1+'Cálculo de BDI'!$D$13)</f>
        <v>2436.1784220521777</v>
      </c>
    </row>
    <row r="41" spans="2:9" ht="54" x14ac:dyDescent="0.25">
      <c r="B41" s="61" t="s">
        <v>19435</v>
      </c>
      <c r="C41" s="112" t="s">
        <v>19550</v>
      </c>
      <c r="D41" s="54" t="s">
        <v>50</v>
      </c>
      <c r="E41" s="108" t="s">
        <v>19469</v>
      </c>
      <c r="F41" s="54" t="s">
        <v>2</v>
      </c>
      <c r="G41" s="61"/>
      <c r="H41" s="55">
        <f t="shared" si="2"/>
        <v>2258.3450000000003</v>
      </c>
      <c r="I41" s="55">
        <f>H41*(1+'Cálculo de BDI'!$D$13)</f>
        <v>2914.6624206597385</v>
      </c>
    </row>
    <row r="42" spans="2:9" ht="54" x14ac:dyDescent="0.25">
      <c r="B42" s="60" t="s">
        <v>19435</v>
      </c>
      <c r="C42" s="93" t="s">
        <v>19551</v>
      </c>
      <c r="D42" s="49" t="s">
        <v>56</v>
      </c>
      <c r="E42" s="106" t="s">
        <v>19474</v>
      </c>
      <c r="F42" s="49" t="s">
        <v>2</v>
      </c>
      <c r="G42" s="60"/>
      <c r="H42" s="50">
        <f t="shared" si="2"/>
        <v>2192.7449999999999</v>
      </c>
      <c r="I42" s="50">
        <f>H42*(1+'Cálculo de BDI'!$D$13)</f>
        <v>2829.9978300877578</v>
      </c>
    </row>
    <row r="43" spans="2:9" ht="54" x14ac:dyDescent="0.25">
      <c r="B43" s="61" t="s">
        <v>19435</v>
      </c>
      <c r="C43" s="94" t="s">
        <v>19552</v>
      </c>
      <c r="D43" s="54" t="s">
        <v>19470</v>
      </c>
      <c r="E43" s="108" t="s">
        <v>19584</v>
      </c>
      <c r="F43" s="54" t="s">
        <v>2</v>
      </c>
      <c r="G43" s="61"/>
      <c r="H43" s="55">
        <f t="shared" si="2"/>
        <v>1425.0719383800001</v>
      </c>
      <c r="I43" s="55">
        <f>H43*(1+'Cálculo de BDI'!$D$13)</f>
        <v>1839.2245761975767</v>
      </c>
    </row>
    <row r="44" spans="2:9" ht="54" x14ac:dyDescent="0.25">
      <c r="B44" s="60" t="s">
        <v>19435</v>
      </c>
      <c r="C44" s="93" t="s">
        <v>19553</v>
      </c>
      <c r="D44" s="49" t="s">
        <v>19471</v>
      </c>
      <c r="E44" s="106" t="s">
        <v>19582</v>
      </c>
      <c r="F44" s="49" t="s">
        <v>2</v>
      </c>
      <c r="G44" s="60"/>
      <c r="H44" s="50">
        <f t="shared" si="2"/>
        <v>1467.0719383800001</v>
      </c>
      <c r="I44" s="50">
        <f>H44*(1+'Cálculo de BDI'!$D$13)</f>
        <v>1893.4305640637835</v>
      </c>
    </row>
    <row r="45" spans="2:9" ht="40.5" x14ac:dyDescent="0.25">
      <c r="B45" s="61" t="s">
        <v>19435</v>
      </c>
      <c r="C45" s="94" t="s">
        <v>19554</v>
      </c>
      <c r="D45" s="54" t="s">
        <v>19472</v>
      </c>
      <c r="E45" s="108" t="s">
        <v>19583</v>
      </c>
      <c r="F45" s="54" t="s">
        <v>2</v>
      </c>
      <c r="G45" s="61"/>
      <c r="H45" s="55">
        <f t="shared" si="2"/>
        <v>953.07193837999989</v>
      </c>
      <c r="I45" s="55">
        <f>H45*(1+'Cálculo de BDI'!$D$13)</f>
        <v>1230.0525220821085</v>
      </c>
    </row>
    <row r="46" spans="2:9" ht="40.5" x14ac:dyDescent="0.25">
      <c r="B46" s="60" t="s">
        <v>19435</v>
      </c>
      <c r="C46" s="49" t="s">
        <v>19414</v>
      </c>
      <c r="D46" s="49" t="s">
        <v>19475</v>
      </c>
      <c r="E46" s="95" t="s">
        <v>19415</v>
      </c>
      <c r="F46" s="49" t="s">
        <v>2</v>
      </c>
      <c r="G46" s="60"/>
      <c r="H46" s="50">
        <f t="shared" si="2"/>
        <v>724.99500000000012</v>
      </c>
      <c r="I46" s="50">
        <f>H46*(1+'Cálculo de BDI'!$D$13)</f>
        <v>935.69214697763505</v>
      </c>
    </row>
    <row r="47" spans="2:9" ht="40.5" x14ac:dyDescent="0.25">
      <c r="B47" s="61" t="s">
        <v>19435</v>
      </c>
      <c r="C47" s="54" t="s">
        <v>19421</v>
      </c>
      <c r="D47" s="54" t="s">
        <v>19476</v>
      </c>
      <c r="E47" s="92" t="s">
        <v>19416</v>
      </c>
      <c r="F47" s="54" t="s">
        <v>2</v>
      </c>
      <c r="G47" s="61"/>
      <c r="H47" s="55">
        <f t="shared" si="2"/>
        <v>1052.125</v>
      </c>
      <c r="I47" s="55">
        <f>H47*(1+'Cálculo de BDI'!$D$13)</f>
        <v>1357.8922615174506</v>
      </c>
    </row>
    <row r="48" spans="2:9" ht="40.5" x14ac:dyDescent="0.25">
      <c r="B48" s="60" t="s">
        <v>19435</v>
      </c>
      <c r="C48" s="49" t="s">
        <v>19422</v>
      </c>
      <c r="D48" s="49" t="s">
        <v>19477</v>
      </c>
      <c r="E48" s="95" t="s">
        <v>19417</v>
      </c>
      <c r="F48" s="49" t="s">
        <v>2</v>
      </c>
      <c r="G48" s="60"/>
      <c r="H48" s="50">
        <f t="shared" si="2"/>
        <v>1189.125</v>
      </c>
      <c r="I48" s="50">
        <f>H48*(1+'Cálculo de BDI'!$D$13)</f>
        <v>1534.7070314619828</v>
      </c>
    </row>
    <row r="49" spans="2:9" x14ac:dyDescent="0.25">
      <c r="B49" s="46"/>
      <c r="C49" s="69"/>
      <c r="D49" s="69" t="s">
        <v>19364</v>
      </c>
      <c r="E49" s="46" t="s">
        <v>52</v>
      </c>
      <c r="F49" s="69"/>
      <c r="G49" s="46"/>
      <c r="H49" s="76"/>
      <c r="I49" s="76"/>
    </row>
    <row r="50" spans="2:9" ht="40.5" x14ac:dyDescent="0.25">
      <c r="B50" s="60" t="s">
        <v>19435</v>
      </c>
      <c r="C50" s="49" t="s">
        <v>19423</v>
      </c>
      <c r="D50" s="49" t="s">
        <v>19357</v>
      </c>
      <c r="E50" s="95" t="s">
        <v>19517</v>
      </c>
      <c r="F50" s="49" t="s">
        <v>19368</v>
      </c>
      <c r="G50" s="60"/>
      <c r="H50" s="50">
        <f>IF(B50="CPU-NOVA",VLOOKUP(C50,CSP,4,FALSE),VLOOKUP(C50,SINAPICOMP,4,FALSE))</f>
        <v>122.56103821300002</v>
      </c>
      <c r="I50" s="50">
        <f>H50*(1+'Cálculo de BDI'!$D$13)</f>
        <v>158.17957500579996</v>
      </c>
    </row>
    <row r="51" spans="2:9" ht="40.5" x14ac:dyDescent="0.25">
      <c r="B51" s="61" t="s">
        <v>19435</v>
      </c>
      <c r="C51" s="54" t="s">
        <v>19424</v>
      </c>
      <c r="D51" s="54" t="s">
        <v>19358</v>
      </c>
      <c r="E51" s="71" t="s">
        <v>54</v>
      </c>
      <c r="F51" s="54" t="s">
        <v>19368</v>
      </c>
      <c r="G51" s="61"/>
      <c r="H51" s="55">
        <f>IF(B51="CPU-NOVA",VLOOKUP(C51,CSP,4,FALSE),VLOOKUP(C51,SINAPICOMP,4,FALSE))</f>
        <v>140.10514687200001</v>
      </c>
      <c r="I51" s="55">
        <f>H51*(1+'Cálculo de BDI'!$D$13)</f>
        <v>180.82233074611349</v>
      </c>
    </row>
    <row r="52" spans="2:9" ht="27" x14ac:dyDescent="0.25">
      <c r="B52" s="60" t="s">
        <v>19435</v>
      </c>
      <c r="C52" s="49" t="s">
        <v>19425</v>
      </c>
      <c r="D52" s="49" t="s">
        <v>19359</v>
      </c>
      <c r="E52" s="95" t="s">
        <v>19431</v>
      </c>
      <c r="F52" s="49" t="s">
        <v>19368</v>
      </c>
      <c r="G52" s="60"/>
      <c r="H52" s="50">
        <f>IF(B52="CPU-NOVA",VLOOKUP(C52,CSP,4,FALSE),VLOOKUP(C52,SINAPICOMP,4,FALSE))</f>
        <v>66.478563704190009</v>
      </c>
      <c r="I52" s="50">
        <f>H52*(1+'Cálculo de BDI'!$D$13)</f>
        <v>85.79848136933775</v>
      </c>
    </row>
    <row r="53" spans="2:9" ht="27" x14ac:dyDescent="0.25">
      <c r="B53" s="61" t="s">
        <v>19279</v>
      </c>
      <c r="C53" s="54">
        <v>97628</v>
      </c>
      <c r="D53" s="54" t="s">
        <v>19360</v>
      </c>
      <c r="E53" s="92" t="s">
        <v>55</v>
      </c>
      <c r="F53" s="54" t="s">
        <v>19439</v>
      </c>
      <c r="G53" s="61"/>
      <c r="H53" s="55">
        <f>IF(B53="CPU-NOVA",VLOOKUP(C53,CSP,4,FALSE),VLOOKUP(C53,SINAPICOMP,5,FALSE))</f>
        <v>298.70999999999998</v>
      </c>
      <c r="I53" s="55">
        <f>H53*(1+'Cálculo de BDI'!$D$13)</f>
        <v>385.52072941701573</v>
      </c>
    </row>
    <row r="54" spans="2:9" ht="27" x14ac:dyDescent="0.25">
      <c r="B54" s="60" t="s">
        <v>19435</v>
      </c>
      <c r="C54" s="49" t="s">
        <v>19426</v>
      </c>
      <c r="D54" s="49" t="s">
        <v>19361</v>
      </c>
      <c r="E54" s="95" t="s">
        <v>19432</v>
      </c>
      <c r="F54" s="49" t="s">
        <v>19369</v>
      </c>
      <c r="G54" s="60"/>
      <c r="H54" s="50">
        <f>IF(B54="CPU-NOVA",VLOOKUP(C54,CSP,4,FALSE),VLOOKUP(C54,SINAPICOMP,4,FALSE))</f>
        <v>144.14949999999999</v>
      </c>
      <c r="I54" s="50">
        <f>H54*(1+'Cálculo de BDI'!$D$13)</f>
        <v>186.042048759995</v>
      </c>
    </row>
    <row r="55" spans="2:9" x14ac:dyDescent="0.25">
      <c r="B55" s="61" t="s">
        <v>19435</v>
      </c>
      <c r="C55" s="54" t="s">
        <v>19427</v>
      </c>
      <c r="D55" s="54" t="s">
        <v>19362</v>
      </c>
      <c r="E55" s="92" t="s">
        <v>57</v>
      </c>
      <c r="F55" s="54" t="s">
        <v>19369</v>
      </c>
      <c r="G55" s="61"/>
      <c r="H55" s="55">
        <f>IF(B55="CPU-NOVA",VLOOKUP(C55,CSP,4,FALSE),VLOOKUP(C55,SINAPICOMP,4,FALSE))</f>
        <v>299.819457075</v>
      </c>
      <c r="I55" s="55">
        <f>H55*(1+'Cálculo de BDI'!$D$13)</f>
        <v>386.95261553000449</v>
      </c>
    </row>
    <row r="56" spans="2:9" ht="40.5" x14ac:dyDescent="0.25">
      <c r="B56" s="60" t="s">
        <v>19435</v>
      </c>
      <c r="C56" s="49" t="s">
        <v>19428</v>
      </c>
      <c r="D56" s="49" t="s">
        <v>19363</v>
      </c>
      <c r="E56" s="95" t="s">
        <v>19370</v>
      </c>
      <c r="F56" s="49" t="s">
        <v>2</v>
      </c>
      <c r="G56" s="60"/>
      <c r="H56" s="50">
        <f>IF(B56="CPU-NOVA",VLOOKUP(C56,CSP,4,FALSE),VLOOKUP(C56,SINAPICOMP,4,FALSE))</f>
        <v>964.76349200000004</v>
      </c>
      <c r="I56" s="50">
        <f>H56*(1+'Cálculo de BDI'!$D$13)</f>
        <v>1245.1418605026522</v>
      </c>
    </row>
    <row r="57" spans="2:9" ht="27" x14ac:dyDescent="0.25">
      <c r="B57" s="61" t="s">
        <v>19435</v>
      </c>
      <c r="C57" s="54" t="s">
        <v>19429</v>
      </c>
      <c r="D57" s="54" t="s">
        <v>19366</v>
      </c>
      <c r="E57" s="92" t="s">
        <v>19518</v>
      </c>
      <c r="F57" s="54" t="s">
        <v>2</v>
      </c>
      <c r="G57" s="61"/>
      <c r="H57" s="55">
        <f>IF(B57="CPU-NOVA",VLOOKUP(C57,CSP,4,FALSE),VLOOKUP(C57,SINAPICOMP,4,FALSE))</f>
        <v>743.91399999999999</v>
      </c>
      <c r="I57" s="55">
        <f>H57*(1+'Cálculo de BDI'!$D$13)</f>
        <v>960.10936327384366</v>
      </c>
    </row>
    <row r="58" spans="2:9" x14ac:dyDescent="0.25">
      <c r="B58" s="46"/>
      <c r="C58" s="69"/>
      <c r="D58" s="69" t="s">
        <v>19367</v>
      </c>
      <c r="E58" s="46" t="s">
        <v>19356</v>
      </c>
      <c r="F58" s="69"/>
      <c r="G58" s="46"/>
      <c r="H58" s="76"/>
      <c r="I58" s="76"/>
    </row>
    <row r="59" spans="2:9" ht="27" x14ac:dyDescent="0.25">
      <c r="B59" s="60" t="s">
        <v>19279</v>
      </c>
      <c r="C59" s="49">
        <v>101561</v>
      </c>
      <c r="D59" s="49" t="s">
        <v>19373</v>
      </c>
      <c r="E59" s="95" t="s">
        <v>19440</v>
      </c>
      <c r="F59" s="49" t="s">
        <v>19368</v>
      </c>
      <c r="G59" s="60"/>
      <c r="H59" s="50">
        <f>IF(B59="CPU-NOVA",VLOOKUP(C59,CSP,4,FALSE),VLOOKUP(C59,SINAPICOMP,5,FALSE))</f>
        <v>14.04</v>
      </c>
      <c r="I59" s="50">
        <f>H59*(1+'Cálculo de BDI'!$D$13)</f>
        <v>18.120287372417732</v>
      </c>
    </row>
    <row r="60" spans="2:9" ht="27" x14ac:dyDescent="0.25">
      <c r="B60" s="61" t="s">
        <v>19279</v>
      </c>
      <c r="C60" s="54">
        <v>101562</v>
      </c>
      <c r="D60" s="54" t="s">
        <v>19374</v>
      </c>
      <c r="E60" s="71" t="s">
        <v>19441</v>
      </c>
      <c r="F60" s="54" t="s">
        <v>19368</v>
      </c>
      <c r="G60" s="61"/>
      <c r="H60" s="55">
        <f>IF(B60="CPU-NOVA",VLOOKUP(C60,CSP,4,FALSE),VLOOKUP(C60,SINAPICOMP,5,FALSE))</f>
        <v>21.35</v>
      </c>
      <c r="I60" s="55">
        <f>H60*(1+'Cálculo de BDI'!$D$13)</f>
        <v>27.554710498655172</v>
      </c>
    </row>
    <row r="61" spans="2:9" ht="27" x14ac:dyDescent="0.25">
      <c r="B61" s="60" t="s">
        <v>19279</v>
      </c>
      <c r="C61" s="49">
        <v>101563</v>
      </c>
      <c r="D61" s="49" t="s">
        <v>19375</v>
      </c>
      <c r="E61" s="70" t="s">
        <v>19442</v>
      </c>
      <c r="F61" s="49" t="s">
        <v>19368</v>
      </c>
      <c r="G61" s="60"/>
      <c r="H61" s="50">
        <f>IF(B61="CPU-NOVA",VLOOKUP(C61,CSP,4,FALSE),VLOOKUP(C61,SINAPICOMP,5,FALSE))</f>
        <v>29.4</v>
      </c>
      <c r="I61" s="50">
        <f>H61*(1+'Cálculo de BDI'!$D$13)</f>
        <v>37.944191506344822</v>
      </c>
    </row>
    <row r="62" spans="2:9" ht="27" x14ac:dyDescent="0.25">
      <c r="B62" s="61" t="s">
        <v>19279</v>
      </c>
      <c r="C62" s="54">
        <v>101564</v>
      </c>
      <c r="D62" s="54" t="s">
        <v>19377</v>
      </c>
      <c r="E62" s="71" t="s">
        <v>19443</v>
      </c>
      <c r="F62" s="54" t="s">
        <v>19368</v>
      </c>
      <c r="G62" s="61"/>
      <c r="H62" s="55">
        <f>IF(B62="CPU-NOVA",VLOOKUP(C62,CSP,4,FALSE),VLOOKUP(C62,SINAPICOMP,5,FALSE))</f>
        <v>41.87</v>
      </c>
      <c r="I62" s="55">
        <f>H62*(1+'Cálculo de BDI'!$D$13)</f>
        <v>54.03820742757339</v>
      </c>
    </row>
    <row r="63" spans="2:9" ht="40.5" x14ac:dyDescent="0.25">
      <c r="B63" s="60" t="s">
        <v>19279</v>
      </c>
      <c r="C63" s="49">
        <v>101503</v>
      </c>
      <c r="D63" s="49" t="s">
        <v>19376</v>
      </c>
      <c r="E63" s="95" t="s">
        <v>19371</v>
      </c>
      <c r="F63" s="49" t="s">
        <v>2</v>
      </c>
      <c r="G63" s="60"/>
      <c r="H63" s="50">
        <f>IF(B63="CPU-NOVA",VLOOKUP(C63,CSP,4,FALSE),VLOOKUP(C63,SINAPICOMP,5,FALSE))</f>
        <v>1719.48</v>
      </c>
      <c r="I63" s="50">
        <f>H63*(1+'Cálculo de BDI'!$D$13)</f>
        <v>2219.1931432425104</v>
      </c>
    </row>
    <row r="64" spans="2:9" ht="54" x14ac:dyDescent="0.25">
      <c r="B64" s="61" t="s">
        <v>19433</v>
      </c>
      <c r="C64" s="74" t="s">
        <v>19434</v>
      </c>
      <c r="D64" s="54" t="s">
        <v>19378</v>
      </c>
      <c r="E64" s="92" t="s">
        <v>19372</v>
      </c>
      <c r="F64" s="54" t="s">
        <v>2</v>
      </c>
      <c r="G64" s="61"/>
      <c r="H64" s="55">
        <v>2592.8000000000002</v>
      </c>
      <c r="I64" s="55">
        <f>H64*(1+'Cálculo de BDI'!$D$13)</f>
        <v>3346.3163176071726</v>
      </c>
    </row>
    <row r="65" spans="2:9" x14ac:dyDescent="0.25">
      <c r="B65" s="46"/>
      <c r="C65" s="69"/>
      <c r="D65" s="69" t="s">
        <v>19519</v>
      </c>
      <c r="E65" s="46" t="s">
        <v>19603</v>
      </c>
      <c r="F65" s="69"/>
      <c r="G65" s="46"/>
      <c r="H65" s="76"/>
      <c r="I65" s="76"/>
    </row>
    <row r="66" spans="2:9" ht="54" x14ac:dyDescent="0.25">
      <c r="B66" s="96" t="s">
        <v>19435</v>
      </c>
      <c r="C66" s="107" t="s">
        <v>19578</v>
      </c>
      <c r="D66" s="49" t="s">
        <v>19520</v>
      </c>
      <c r="E66" s="95" t="s">
        <v>19480</v>
      </c>
      <c r="F66" s="93" t="s">
        <v>2</v>
      </c>
      <c r="G66" s="60"/>
      <c r="H66" s="50">
        <v>150</v>
      </c>
      <c r="I66" s="50">
        <f>H66*(1+'Cálculo de BDI'!$D$13)</f>
        <v>193.59281380788175</v>
      </c>
    </row>
    <row r="67" spans="2:9" ht="40.5" x14ac:dyDescent="0.25">
      <c r="B67" s="61" t="s">
        <v>19435</v>
      </c>
      <c r="C67" s="112" t="s">
        <v>19589</v>
      </c>
      <c r="D67" s="54" t="s">
        <v>19521</v>
      </c>
      <c r="E67" s="92" t="s">
        <v>19481</v>
      </c>
      <c r="F67" s="94" t="s">
        <v>19368</v>
      </c>
      <c r="G67" s="61"/>
      <c r="H67" s="55">
        <v>119.94</v>
      </c>
      <c r="I67" s="55">
        <f>H67*(1+'Cálculo de BDI'!$D$13)</f>
        <v>154.79681392078226</v>
      </c>
    </row>
    <row r="68" spans="2:9" ht="27" x14ac:dyDescent="0.25">
      <c r="B68" s="60" t="s">
        <v>19435</v>
      </c>
      <c r="C68" s="107" t="s">
        <v>19590</v>
      </c>
      <c r="D68" s="49" t="s">
        <v>19522</v>
      </c>
      <c r="E68" s="95" t="s">
        <v>19482</v>
      </c>
      <c r="F68" s="93" t="s">
        <v>2</v>
      </c>
      <c r="G68" s="60"/>
      <c r="H68" s="50">
        <v>110</v>
      </c>
      <c r="I68" s="50">
        <f>H68*(1+'Cálculo de BDI'!$D$13)</f>
        <v>141.9680634591133</v>
      </c>
    </row>
    <row r="69" spans="2:9" ht="40.5" x14ac:dyDescent="0.25">
      <c r="B69" s="61" t="s">
        <v>19435</v>
      </c>
      <c r="C69" s="112" t="s">
        <v>19591</v>
      </c>
      <c r="D69" s="54" t="s">
        <v>19523</v>
      </c>
      <c r="E69" s="92" t="s">
        <v>19483</v>
      </c>
      <c r="F69" s="54" t="s">
        <v>19368</v>
      </c>
      <c r="G69" s="61"/>
      <c r="H69" s="55">
        <v>11.66</v>
      </c>
      <c r="I69" s="55">
        <f>H69*(1+'Cálculo de BDI'!$D$13)</f>
        <v>15.04861472666601</v>
      </c>
    </row>
    <row r="70" spans="2:9" ht="54" x14ac:dyDescent="0.25">
      <c r="B70" s="60" t="s">
        <v>19435</v>
      </c>
      <c r="C70" s="107" t="s">
        <v>19592</v>
      </c>
      <c r="D70" s="49" t="s">
        <v>19524</v>
      </c>
      <c r="E70" s="95" t="s">
        <v>19484</v>
      </c>
      <c r="F70" s="93" t="s">
        <v>2</v>
      </c>
      <c r="G70" s="60"/>
      <c r="H70" s="50">
        <v>110</v>
      </c>
      <c r="I70" s="50">
        <f>H70*(1+'Cálculo de BDI'!$D$13)</f>
        <v>141.9680634591133</v>
      </c>
    </row>
    <row r="71" spans="2:9" ht="54" x14ac:dyDescent="0.25">
      <c r="B71" s="61" t="s">
        <v>19435</v>
      </c>
      <c r="C71" s="112" t="s">
        <v>19593</v>
      </c>
      <c r="D71" s="54" t="s">
        <v>19525</v>
      </c>
      <c r="E71" s="92" t="s">
        <v>19485</v>
      </c>
      <c r="F71" s="94" t="s">
        <v>19368</v>
      </c>
      <c r="G71" s="61"/>
      <c r="H71" s="55">
        <v>14.32</v>
      </c>
      <c r="I71" s="55">
        <f>H71*(1+'Cálculo de BDI'!$D$13)</f>
        <v>18.481660624859114</v>
      </c>
    </row>
    <row r="72" spans="2:9" x14ac:dyDescent="0.25">
      <c r="B72" s="60" t="s">
        <v>19435</v>
      </c>
      <c r="C72" s="107" t="s">
        <v>19594</v>
      </c>
      <c r="D72" s="49" t="s">
        <v>19526</v>
      </c>
      <c r="E72" s="95" t="s">
        <v>19486</v>
      </c>
      <c r="F72" s="93" t="s">
        <v>2</v>
      </c>
      <c r="G72" s="60"/>
      <c r="H72" s="50">
        <v>43.86</v>
      </c>
      <c r="I72" s="50">
        <f>H72*(1+'Cálculo de BDI'!$D$13)</f>
        <v>56.606538757424623</v>
      </c>
    </row>
    <row r="73" spans="2:9" x14ac:dyDescent="0.25">
      <c r="B73" s="61" t="s">
        <v>19435</v>
      </c>
      <c r="C73" s="112" t="s">
        <v>19595</v>
      </c>
      <c r="D73" s="54" t="s">
        <v>19527</v>
      </c>
      <c r="E73" s="92" t="s">
        <v>19487</v>
      </c>
      <c r="F73" s="94" t="s">
        <v>2</v>
      </c>
      <c r="G73" s="61"/>
      <c r="H73" s="55">
        <v>24</v>
      </c>
      <c r="I73" s="55">
        <f>H73*(1+'Cálculo de BDI'!$D$13)</f>
        <v>30.974850209261081</v>
      </c>
    </row>
    <row r="74" spans="2:9" ht="81" x14ac:dyDescent="0.25">
      <c r="B74" s="60" t="s">
        <v>19435</v>
      </c>
      <c r="C74" s="107" t="s">
        <v>19596</v>
      </c>
      <c r="D74" s="49" t="s">
        <v>19528</v>
      </c>
      <c r="E74" s="95" t="s">
        <v>19532</v>
      </c>
      <c r="F74" s="93" t="s">
        <v>2</v>
      </c>
      <c r="G74" s="60"/>
      <c r="H74" s="50">
        <v>350</v>
      </c>
      <c r="I74" s="50">
        <f>H74*(1+'Cálculo de BDI'!$D$13)</f>
        <v>451.7165655517241</v>
      </c>
    </row>
    <row r="75" spans="2:9" ht="81" x14ac:dyDescent="0.25">
      <c r="B75" s="61" t="s">
        <v>19435</v>
      </c>
      <c r="C75" s="112" t="s">
        <v>19597</v>
      </c>
      <c r="D75" s="54" t="s">
        <v>19529</v>
      </c>
      <c r="E75" s="92" t="s">
        <v>19533</v>
      </c>
      <c r="F75" s="94" t="s">
        <v>2</v>
      </c>
      <c r="G75" s="61"/>
      <c r="H75" s="55">
        <v>550</v>
      </c>
      <c r="I75" s="55">
        <f>H75*(1+'Cálculo de BDI'!$D$13)</f>
        <v>709.84031729556648</v>
      </c>
    </row>
    <row r="76" spans="2:9" ht="81" x14ac:dyDescent="0.25">
      <c r="B76" s="60" t="s">
        <v>19435</v>
      </c>
      <c r="C76" s="107" t="s">
        <v>19598</v>
      </c>
      <c r="D76" s="49" t="s">
        <v>19530</v>
      </c>
      <c r="E76" s="95" t="s">
        <v>19534</v>
      </c>
      <c r="F76" s="93" t="s">
        <v>2</v>
      </c>
      <c r="G76" s="60"/>
      <c r="H76" s="50">
        <v>290</v>
      </c>
      <c r="I76" s="50">
        <f>H76*(1+'Cálculo de BDI'!$D$13)</f>
        <v>374.2794400285714</v>
      </c>
    </row>
    <row r="77" spans="2:9" x14ac:dyDescent="0.25">
      <c r="B77" s="61" t="s">
        <v>19435</v>
      </c>
      <c r="C77" s="112" t="s">
        <v>19599</v>
      </c>
      <c r="D77" s="54" t="s">
        <v>19531</v>
      </c>
      <c r="E77" s="92" t="s">
        <v>19488</v>
      </c>
      <c r="F77" s="94" t="s">
        <v>19368</v>
      </c>
      <c r="G77" s="61"/>
      <c r="H77" s="55">
        <v>4.8</v>
      </c>
      <c r="I77" s="55">
        <f>H77*(1+'Cálculo de BDI'!$D$13)</f>
        <v>6.1949700418522164</v>
      </c>
    </row>
  </sheetData>
  <mergeCells count="7">
    <mergeCell ref="B2:I2"/>
    <mergeCell ref="B3:C3"/>
    <mergeCell ref="D3:D4"/>
    <mergeCell ref="E3:E4"/>
    <mergeCell ref="F3:F4"/>
    <mergeCell ref="G3:G4"/>
    <mergeCell ref="H3:I3"/>
  </mergeCell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BDFC5-4468-42D4-A7F4-F695FC2AECCF}">
  <dimension ref="B2:I77"/>
  <sheetViews>
    <sheetView showGridLines="0" zoomScaleNormal="100" workbookViewId="0">
      <selection activeCell="B2" sqref="B2:I2"/>
    </sheetView>
  </sheetViews>
  <sheetFormatPr defaultRowHeight="13.5" x14ac:dyDescent="0.25"/>
  <cols>
    <col min="1" max="1" width="2.7109375" style="1" customWidth="1"/>
    <col min="2" max="2" width="13.140625" style="1" bestFit="1" customWidth="1"/>
    <col min="3" max="3" width="10.5703125" style="3" customWidth="1"/>
    <col min="4" max="4" width="9.140625" style="3"/>
    <col min="5" max="5" width="71.42578125" style="1" customWidth="1"/>
    <col min="6" max="6" width="9.140625" style="3"/>
    <col min="7" max="7" width="9.140625" style="1" hidden="1" customWidth="1"/>
    <col min="8" max="8" width="13.42578125" style="77" bestFit="1" customWidth="1"/>
    <col min="9" max="9" width="9.140625" style="77"/>
    <col min="10" max="16384" width="9.140625" style="1"/>
  </cols>
  <sheetData>
    <row r="2" spans="2:9" ht="20.100000000000001" customHeight="1" x14ac:dyDescent="0.25">
      <c r="B2" s="113" t="s">
        <v>19462</v>
      </c>
      <c r="C2" s="113"/>
      <c r="D2" s="113"/>
      <c r="E2" s="113"/>
      <c r="F2" s="113"/>
      <c r="G2" s="113"/>
      <c r="H2" s="113"/>
      <c r="I2" s="113"/>
    </row>
    <row r="3" spans="2:9" x14ac:dyDescent="0.25">
      <c r="B3" s="114" t="s">
        <v>7</v>
      </c>
      <c r="C3" s="114"/>
      <c r="D3" s="114" t="s">
        <v>0</v>
      </c>
      <c r="E3" s="115" t="s">
        <v>1</v>
      </c>
      <c r="F3" s="114" t="s">
        <v>2</v>
      </c>
      <c r="G3" s="114" t="s">
        <v>3</v>
      </c>
      <c r="H3" s="114" t="s">
        <v>6</v>
      </c>
      <c r="I3" s="114"/>
    </row>
    <row r="4" spans="2:9" x14ac:dyDescent="0.25">
      <c r="B4" s="31" t="s">
        <v>8</v>
      </c>
      <c r="C4" s="72" t="s">
        <v>9</v>
      </c>
      <c r="D4" s="114"/>
      <c r="E4" s="115"/>
      <c r="F4" s="114"/>
      <c r="G4" s="114"/>
      <c r="H4" s="59" t="s">
        <v>4</v>
      </c>
      <c r="I4" s="59" t="s">
        <v>5</v>
      </c>
    </row>
    <row r="5" spans="2:9" x14ac:dyDescent="0.25">
      <c r="B5" s="36"/>
      <c r="C5" s="68"/>
      <c r="D5" s="68">
        <v>1</v>
      </c>
      <c r="E5" s="36" t="s">
        <v>19604</v>
      </c>
      <c r="F5" s="68"/>
      <c r="G5" s="36"/>
      <c r="H5" s="75"/>
      <c r="I5" s="75"/>
    </row>
    <row r="6" spans="2:9" x14ac:dyDescent="0.25">
      <c r="B6" s="46"/>
      <c r="C6" s="69"/>
      <c r="D6" s="69" t="s">
        <v>19436</v>
      </c>
      <c r="E6" s="46" t="s">
        <v>19605</v>
      </c>
      <c r="F6" s="69"/>
      <c r="G6" s="46"/>
      <c r="H6" s="76"/>
      <c r="I6" s="76"/>
    </row>
    <row r="7" spans="2:9" ht="54" x14ac:dyDescent="0.25">
      <c r="B7" s="60" t="s">
        <v>19435</v>
      </c>
      <c r="C7" s="107" t="s">
        <v>19306</v>
      </c>
      <c r="D7" s="93" t="s">
        <v>19494</v>
      </c>
      <c r="E7" s="95" t="s">
        <v>19501</v>
      </c>
      <c r="F7" s="49" t="s">
        <v>10</v>
      </c>
      <c r="G7" s="60"/>
      <c r="H7" s="50">
        <f t="shared" ref="H7:H18" si="0">IF(B7="CPU-NOVA",VLOOKUP(C7,CSP,4,FALSE),VLOOKUP(C7,SINAPICOMP,4,FALSE))</f>
        <v>222.09735881877214</v>
      </c>
      <c r="I7" s="50">
        <f>H7*(1+'Cálculo de BDI'!$D$13)</f>
        <v>286.64301755349908</v>
      </c>
    </row>
    <row r="8" spans="2:9" ht="67.5" x14ac:dyDescent="0.25">
      <c r="B8" s="61" t="s">
        <v>19435</v>
      </c>
      <c r="C8" s="112" t="s">
        <v>19537</v>
      </c>
      <c r="D8" s="94" t="s">
        <v>19495</v>
      </c>
      <c r="E8" s="92" t="s">
        <v>19500</v>
      </c>
      <c r="F8" s="90" t="s">
        <v>12</v>
      </c>
      <c r="G8" s="61"/>
      <c r="H8" s="55">
        <f t="shared" si="0"/>
        <v>910.80654156856974</v>
      </c>
      <c r="I8" s="55">
        <f>H8*(1+'Cálculo de BDI'!$D$13)</f>
        <v>1175.5040081125655</v>
      </c>
    </row>
    <row r="9" spans="2:9" ht="67.5" x14ac:dyDescent="0.25">
      <c r="B9" s="60" t="s">
        <v>19435</v>
      </c>
      <c r="C9" s="107" t="s">
        <v>19545</v>
      </c>
      <c r="D9" s="93" t="s">
        <v>19496</v>
      </c>
      <c r="E9" s="106" t="s">
        <v>19502</v>
      </c>
      <c r="F9" s="91" t="s">
        <v>12</v>
      </c>
      <c r="G9" s="60"/>
      <c r="H9" s="50">
        <f t="shared" si="0"/>
        <v>1883.9304415685701</v>
      </c>
      <c r="I9" s="50">
        <f>H9*(1+'Cálculo de BDI'!$D$13)</f>
        <v>2431.4359680105645</v>
      </c>
    </row>
    <row r="10" spans="2:9" ht="27" x14ac:dyDescent="0.25">
      <c r="B10" s="61" t="s">
        <v>19435</v>
      </c>
      <c r="C10" s="112" t="s">
        <v>19307</v>
      </c>
      <c r="D10" s="94" t="s">
        <v>19497</v>
      </c>
      <c r="E10" s="92" t="s">
        <v>11</v>
      </c>
      <c r="F10" s="54" t="s">
        <v>12</v>
      </c>
      <c r="G10" s="61"/>
      <c r="H10" s="55">
        <f t="shared" si="0"/>
        <v>156.26735000000002</v>
      </c>
      <c r="I10" s="55">
        <f>H10*(1+'Cálculo de BDI'!$D$13)</f>
        <v>201.68157328534065</v>
      </c>
    </row>
    <row r="11" spans="2:9" ht="27" x14ac:dyDescent="0.25">
      <c r="B11" s="60" t="s">
        <v>19435</v>
      </c>
      <c r="C11" s="107" t="s">
        <v>19308</v>
      </c>
      <c r="D11" s="93" t="s">
        <v>19498</v>
      </c>
      <c r="E11" s="95" t="s">
        <v>13</v>
      </c>
      <c r="F11" s="49" t="s">
        <v>12</v>
      </c>
      <c r="G11" s="60"/>
      <c r="H11" s="50">
        <f t="shared" si="0"/>
        <v>146.02110000000002</v>
      </c>
      <c r="I11" s="50">
        <f>H11*(1+'Cálculo de BDI'!$D$13)</f>
        <v>188.45757082881391</v>
      </c>
    </row>
    <row r="12" spans="2:9" ht="27" x14ac:dyDescent="0.25">
      <c r="B12" s="61" t="s">
        <v>19435</v>
      </c>
      <c r="C12" s="112" t="s">
        <v>19312</v>
      </c>
      <c r="D12" s="94" t="s">
        <v>19499</v>
      </c>
      <c r="E12" s="92" t="s">
        <v>19298</v>
      </c>
      <c r="F12" s="54" t="s">
        <v>2</v>
      </c>
      <c r="G12" s="61"/>
      <c r="H12" s="55">
        <f t="shared" si="0"/>
        <v>159.68276666666668</v>
      </c>
      <c r="I12" s="55">
        <f>H12*(1+'Cálculo de BDI'!$D$13)</f>
        <v>206.08957410418287</v>
      </c>
    </row>
    <row r="13" spans="2:9" x14ac:dyDescent="0.25">
      <c r="B13" s="46"/>
      <c r="C13" s="69"/>
      <c r="D13" s="69" t="s">
        <v>19437</v>
      </c>
      <c r="E13" s="46" t="s">
        <v>19606</v>
      </c>
      <c r="F13" s="69"/>
      <c r="G13" s="46"/>
      <c r="H13" s="76"/>
      <c r="I13" s="76"/>
    </row>
    <row r="14" spans="2:9" ht="54" x14ac:dyDescent="0.25">
      <c r="B14" s="96" t="s">
        <v>19435</v>
      </c>
      <c r="C14" s="107" t="s">
        <v>19555</v>
      </c>
      <c r="D14" s="93" t="s">
        <v>19489</v>
      </c>
      <c r="E14" s="95" t="s">
        <v>19504</v>
      </c>
      <c r="F14" s="93" t="s">
        <v>19473</v>
      </c>
      <c r="G14" s="60"/>
      <c r="H14" s="50">
        <f t="shared" si="0"/>
        <v>706</v>
      </c>
      <c r="I14" s="50">
        <f>H14*(1+'Cálculo de BDI'!$D$13)</f>
        <v>911.17684365576349</v>
      </c>
    </row>
    <row r="15" spans="2:9" ht="54" x14ac:dyDescent="0.25">
      <c r="B15" s="61" t="s">
        <v>19435</v>
      </c>
      <c r="C15" s="112" t="s">
        <v>19556</v>
      </c>
      <c r="D15" s="94" t="s">
        <v>19490</v>
      </c>
      <c r="E15" s="92" t="s">
        <v>19478</v>
      </c>
      <c r="F15" s="94" t="s">
        <v>19473</v>
      </c>
      <c r="G15" s="61"/>
      <c r="H15" s="55">
        <f t="shared" si="0"/>
        <v>520</v>
      </c>
      <c r="I15" s="55">
        <f>H15*(1+'Cálculo de BDI'!$D$13)</f>
        <v>671.12175453399004</v>
      </c>
    </row>
    <row r="16" spans="2:9" ht="54" x14ac:dyDescent="0.25">
      <c r="B16" s="60" t="s">
        <v>19435</v>
      </c>
      <c r="C16" s="93" t="s">
        <v>19557</v>
      </c>
      <c r="D16" s="93" t="s">
        <v>19491</v>
      </c>
      <c r="E16" s="95" t="s">
        <v>19479</v>
      </c>
      <c r="F16" s="93" t="s">
        <v>19473</v>
      </c>
      <c r="G16" s="60"/>
      <c r="H16" s="50">
        <f t="shared" si="0"/>
        <v>695</v>
      </c>
      <c r="I16" s="50">
        <f>H16*(1+'Cálculo de BDI'!$D$13)</f>
        <v>896.98003730985215</v>
      </c>
    </row>
    <row r="17" spans="2:9" ht="27" x14ac:dyDescent="0.25">
      <c r="B17" s="61" t="s">
        <v>19435</v>
      </c>
      <c r="C17" s="94" t="s">
        <v>19558</v>
      </c>
      <c r="D17" s="94" t="s">
        <v>19492</v>
      </c>
      <c r="E17" s="92" t="s">
        <v>19503</v>
      </c>
      <c r="F17" s="54" t="s">
        <v>19473</v>
      </c>
      <c r="G17" s="61"/>
      <c r="H17" s="55">
        <f t="shared" si="0"/>
        <v>2150</v>
      </c>
      <c r="I17" s="55">
        <f>H17*(1+'Cálculo de BDI'!$D$13)</f>
        <v>2774.8303312463054</v>
      </c>
    </row>
    <row r="18" spans="2:9" ht="27" x14ac:dyDescent="0.25">
      <c r="B18" s="60" t="s">
        <v>19435</v>
      </c>
      <c r="C18" s="93" t="s">
        <v>19577</v>
      </c>
      <c r="D18" s="93" t="s">
        <v>19493</v>
      </c>
      <c r="E18" s="95" t="s">
        <v>19505</v>
      </c>
      <c r="F18" s="49" t="s">
        <v>19473</v>
      </c>
      <c r="G18" s="60"/>
      <c r="H18" s="50">
        <f t="shared" si="0"/>
        <v>1910</v>
      </c>
      <c r="I18" s="50">
        <f>H18*(1+'Cálculo de BDI'!$D$13)</f>
        <v>2465.0818291536943</v>
      </c>
    </row>
    <row r="19" spans="2:9" x14ac:dyDescent="0.25">
      <c r="B19" s="36"/>
      <c r="C19" s="68"/>
      <c r="D19" s="68">
        <v>2</v>
      </c>
      <c r="E19" s="36" t="s">
        <v>14</v>
      </c>
      <c r="F19" s="68"/>
      <c r="G19" s="36"/>
      <c r="H19" s="75"/>
      <c r="I19" s="75"/>
    </row>
    <row r="20" spans="2:9" x14ac:dyDescent="0.25">
      <c r="B20" s="46"/>
      <c r="C20" s="69"/>
      <c r="D20" s="69" t="s">
        <v>19438</v>
      </c>
      <c r="E20" s="46" t="s">
        <v>15</v>
      </c>
      <c r="F20" s="69"/>
      <c r="G20" s="46"/>
      <c r="H20" s="76"/>
      <c r="I20" s="76"/>
    </row>
    <row r="21" spans="2:9" ht="41.25" x14ac:dyDescent="0.25">
      <c r="B21" s="60" t="s">
        <v>19435</v>
      </c>
      <c r="C21" s="49" t="s">
        <v>19380</v>
      </c>
      <c r="D21" s="49" t="s">
        <v>21</v>
      </c>
      <c r="E21" s="95" t="s">
        <v>19509</v>
      </c>
      <c r="F21" s="49" t="s">
        <v>2</v>
      </c>
      <c r="G21" s="60"/>
      <c r="H21" s="50">
        <f t="shared" ref="H21:H34" si="1">IF(B21="CPU-NOVA",VLOOKUP(C21,CSP,4,FALSE),VLOOKUP(C21,SINAPICOMP,4,FALSE))</f>
        <v>1426.08483471</v>
      </c>
      <c r="I21" s="50">
        <f>H21*(1+'Cálculo de BDI'!$D$13)</f>
        <v>1840.5318392017125</v>
      </c>
    </row>
    <row r="22" spans="2:9" ht="40.5" x14ac:dyDescent="0.25">
      <c r="B22" s="61" t="s">
        <v>19435</v>
      </c>
      <c r="C22" s="54" t="s">
        <v>19382</v>
      </c>
      <c r="D22" s="54" t="s">
        <v>22</v>
      </c>
      <c r="E22" s="92" t="s">
        <v>19514</v>
      </c>
      <c r="F22" s="54" t="s">
        <v>2</v>
      </c>
      <c r="G22" s="61"/>
      <c r="H22" s="55">
        <f t="shared" si="1"/>
        <v>1653.5472141199998</v>
      </c>
      <c r="I22" s="55">
        <f>H22*(1+'Cálculo de BDI'!$D$13)</f>
        <v>2134.0990529711648</v>
      </c>
    </row>
    <row r="23" spans="2:9" ht="40.5" x14ac:dyDescent="0.25">
      <c r="B23" s="60" t="s">
        <v>19435</v>
      </c>
      <c r="C23" s="49" t="s">
        <v>19383</v>
      </c>
      <c r="D23" s="49" t="s">
        <v>23</v>
      </c>
      <c r="E23" s="95" t="s">
        <v>19510</v>
      </c>
      <c r="F23" s="49" t="s">
        <v>2</v>
      </c>
      <c r="G23" s="60"/>
      <c r="H23" s="50">
        <f t="shared" si="1"/>
        <v>1910.3035692899998</v>
      </c>
      <c r="I23" s="50">
        <f>H23*(1+'Cálculo de BDI'!$D$13)</f>
        <v>2465.4736213739393</v>
      </c>
    </row>
    <row r="24" spans="2:9" ht="40.5" x14ac:dyDescent="0.25">
      <c r="B24" s="61" t="s">
        <v>19435</v>
      </c>
      <c r="C24" s="54" t="s">
        <v>19384</v>
      </c>
      <c r="D24" s="54" t="s">
        <v>24</v>
      </c>
      <c r="E24" s="92" t="s">
        <v>19511</v>
      </c>
      <c r="F24" s="54" t="s">
        <v>2</v>
      </c>
      <c r="G24" s="61"/>
      <c r="H24" s="55">
        <f t="shared" si="1"/>
        <v>2904.98794847</v>
      </c>
      <c r="I24" s="55">
        <f>H24*(1+'Cálculo de BDI'!$D$13)</f>
        <v>3749.2319401486207</v>
      </c>
    </row>
    <row r="25" spans="2:9" ht="40.5" x14ac:dyDescent="0.25">
      <c r="B25" s="60" t="s">
        <v>19435</v>
      </c>
      <c r="C25" s="49" t="s">
        <v>19385</v>
      </c>
      <c r="D25" s="49" t="s">
        <v>25</v>
      </c>
      <c r="E25" s="95" t="s">
        <v>19512</v>
      </c>
      <c r="F25" s="49" t="s">
        <v>2</v>
      </c>
      <c r="G25" s="60"/>
      <c r="H25" s="50">
        <f t="shared" si="1"/>
        <v>4206.7919227049997</v>
      </c>
      <c r="I25" s="50">
        <f>H25*(1+'Cálculo de BDI'!$D$13)</f>
        <v>5429.3645694715324</v>
      </c>
    </row>
    <row r="26" spans="2:9" ht="40.5" x14ac:dyDescent="0.25">
      <c r="B26" s="61" t="s">
        <v>19435</v>
      </c>
      <c r="C26" s="54" t="s">
        <v>19386</v>
      </c>
      <c r="D26" s="54" t="s">
        <v>26</v>
      </c>
      <c r="E26" s="92" t="s">
        <v>19513</v>
      </c>
      <c r="F26" s="54" t="s">
        <v>2</v>
      </c>
      <c r="G26" s="61"/>
      <c r="H26" s="55">
        <f t="shared" si="1"/>
        <v>6794.4998711749995</v>
      </c>
      <c r="I26" s="55">
        <f>H26*(1+'Cálculo de BDI'!$D$13)</f>
        <v>8769.1089898537211</v>
      </c>
    </row>
    <row r="27" spans="2:9" ht="27" x14ac:dyDescent="0.25">
      <c r="B27" s="60" t="s">
        <v>19435</v>
      </c>
      <c r="C27" s="49" t="s">
        <v>19387</v>
      </c>
      <c r="D27" s="49" t="s">
        <v>27</v>
      </c>
      <c r="E27" s="95" t="s">
        <v>19388</v>
      </c>
      <c r="F27" s="49" t="s">
        <v>2</v>
      </c>
      <c r="G27" s="60"/>
      <c r="H27" s="50">
        <f t="shared" si="1"/>
        <v>2132.2600000000002</v>
      </c>
      <c r="I27" s="50">
        <f>H27*(1+'Cálculo de BDI'!$D$13)</f>
        <v>2751.9347544666266</v>
      </c>
    </row>
    <row r="28" spans="2:9" ht="27" x14ac:dyDescent="0.25">
      <c r="B28" s="61" t="s">
        <v>19435</v>
      </c>
      <c r="C28" s="54" t="s">
        <v>19389</v>
      </c>
      <c r="D28" s="54" t="s">
        <v>34</v>
      </c>
      <c r="E28" s="92" t="s">
        <v>28</v>
      </c>
      <c r="F28" s="54" t="s">
        <v>2</v>
      </c>
      <c r="G28" s="61"/>
      <c r="H28" s="55">
        <f t="shared" si="1"/>
        <v>1030.02</v>
      </c>
      <c r="I28" s="55">
        <f>H28*(1+'Cálculo de BDI'!$D$13)</f>
        <v>1329.3631338559624</v>
      </c>
    </row>
    <row r="29" spans="2:9" ht="67.5" x14ac:dyDescent="0.25">
      <c r="B29" s="60" t="s">
        <v>19435</v>
      </c>
      <c r="C29" s="49" t="s">
        <v>19390</v>
      </c>
      <c r="D29" s="49" t="s">
        <v>35</v>
      </c>
      <c r="E29" s="95" t="s">
        <v>29</v>
      </c>
      <c r="F29" s="49" t="s">
        <v>2</v>
      </c>
      <c r="G29" s="60"/>
      <c r="H29" s="50">
        <f t="shared" si="1"/>
        <v>387.88566666666668</v>
      </c>
      <c r="I29" s="50">
        <f>H29*(1+'Cálculo de BDI'!$D$13)</f>
        <v>500.61251763830728</v>
      </c>
    </row>
    <row r="30" spans="2:9" ht="67.5" x14ac:dyDescent="0.25">
      <c r="B30" s="61" t="s">
        <v>19435</v>
      </c>
      <c r="C30" s="54" t="s">
        <v>19391</v>
      </c>
      <c r="D30" s="54" t="s">
        <v>36</v>
      </c>
      <c r="E30" s="92" t="s">
        <v>30</v>
      </c>
      <c r="F30" s="54" t="s">
        <v>2</v>
      </c>
      <c r="G30" s="61"/>
      <c r="H30" s="55">
        <f t="shared" si="1"/>
        <v>475.68666666666667</v>
      </c>
      <c r="I30" s="55">
        <f>H30*(1+'Cálculo de BDI'!$D$13)</f>
        <v>613.9301352726128</v>
      </c>
    </row>
    <row r="31" spans="2:9" ht="67.5" x14ac:dyDescent="0.25">
      <c r="B31" s="60" t="s">
        <v>19435</v>
      </c>
      <c r="C31" s="49" t="s">
        <v>19392</v>
      </c>
      <c r="D31" s="49" t="s">
        <v>37</v>
      </c>
      <c r="E31" s="95" t="s">
        <v>31</v>
      </c>
      <c r="F31" s="49" t="s">
        <v>2</v>
      </c>
      <c r="G31" s="60"/>
      <c r="H31" s="50">
        <f t="shared" si="1"/>
        <v>709.82266666666669</v>
      </c>
      <c r="I31" s="50">
        <f>H31*(1+'Cálculo de BDI'!$D$13)</f>
        <v>916.11044896409419</v>
      </c>
    </row>
    <row r="32" spans="2:9" ht="27" x14ac:dyDescent="0.25">
      <c r="B32" s="61" t="s">
        <v>19435</v>
      </c>
      <c r="C32" s="54" t="s">
        <v>19393</v>
      </c>
      <c r="D32" s="54" t="s">
        <v>38</v>
      </c>
      <c r="E32" s="92" t="s">
        <v>19508</v>
      </c>
      <c r="F32" s="54" t="s">
        <v>2</v>
      </c>
      <c r="G32" s="61"/>
      <c r="H32" s="55">
        <f t="shared" si="1"/>
        <v>224.41766666666666</v>
      </c>
      <c r="I32" s="55">
        <f>H32*(1+'Cálculo de BDI'!$D$13)</f>
        <v>289.63765038799517</v>
      </c>
    </row>
    <row r="33" spans="2:9" ht="27" x14ac:dyDescent="0.25">
      <c r="B33" s="60" t="s">
        <v>19435</v>
      </c>
      <c r="C33" s="49" t="s">
        <v>19394</v>
      </c>
      <c r="D33" s="49" t="s">
        <v>39</v>
      </c>
      <c r="E33" s="95" t="s">
        <v>19507</v>
      </c>
      <c r="F33" s="49" t="s">
        <v>2</v>
      </c>
      <c r="G33" s="60"/>
      <c r="H33" s="50">
        <f t="shared" si="1"/>
        <v>312.21866666666665</v>
      </c>
      <c r="I33" s="50">
        <f>H33*(1+'Cálculo de BDI'!$D$13)</f>
        <v>402.95526802230063</v>
      </c>
    </row>
    <row r="34" spans="2:9" ht="40.5" x14ac:dyDescent="0.25">
      <c r="B34" s="61" t="s">
        <v>19435</v>
      </c>
      <c r="C34" s="54" t="s">
        <v>19395</v>
      </c>
      <c r="D34" s="94" t="s">
        <v>19506</v>
      </c>
      <c r="E34" s="92" t="s">
        <v>19515</v>
      </c>
      <c r="F34" s="54" t="s">
        <v>2</v>
      </c>
      <c r="G34" s="61"/>
      <c r="H34" s="55">
        <f t="shared" si="1"/>
        <v>629.50625000000002</v>
      </c>
      <c r="I34" s="55">
        <f>H34*(1+'Cálculo de BDI'!$D$13)</f>
        <v>812.45257498098579</v>
      </c>
    </row>
    <row r="35" spans="2:9" x14ac:dyDescent="0.25">
      <c r="B35" s="46"/>
      <c r="C35" s="69"/>
      <c r="D35" s="69" t="s">
        <v>19365</v>
      </c>
      <c r="E35" s="46" t="s">
        <v>41</v>
      </c>
      <c r="F35" s="69"/>
      <c r="G35" s="46"/>
      <c r="H35" s="76"/>
      <c r="I35" s="76"/>
    </row>
    <row r="36" spans="2:9" ht="54" x14ac:dyDescent="0.25">
      <c r="B36" s="60" t="s">
        <v>19435</v>
      </c>
      <c r="C36" s="49" t="s">
        <v>19396</v>
      </c>
      <c r="D36" s="49" t="s">
        <v>42</v>
      </c>
      <c r="E36" s="95" t="s">
        <v>47</v>
      </c>
      <c r="F36" s="49" t="s">
        <v>2</v>
      </c>
      <c r="G36" s="60"/>
      <c r="H36" s="50">
        <f t="shared" ref="H36:H48" si="2">IF(B36="CPU-NOVA",VLOOKUP(C36,CSP,4,FALSE),VLOOKUP(C36,SINAPICOMP,4,FALSE))</f>
        <v>645.81666666666672</v>
      </c>
      <c r="I36" s="50">
        <f>H36*(1+'Cálculo de BDI'!$D$13)</f>
        <v>833.50310469351234</v>
      </c>
    </row>
    <row r="37" spans="2:9" ht="54" x14ac:dyDescent="0.25">
      <c r="B37" s="61" t="s">
        <v>19435</v>
      </c>
      <c r="C37" s="54" t="s">
        <v>19397</v>
      </c>
      <c r="D37" s="54" t="s">
        <v>43</v>
      </c>
      <c r="E37" s="92" t="s">
        <v>19516</v>
      </c>
      <c r="F37" s="54" t="s">
        <v>2</v>
      </c>
      <c r="G37" s="61"/>
      <c r="H37" s="55">
        <f t="shared" si="2"/>
        <v>727.14499999999998</v>
      </c>
      <c r="I37" s="55">
        <f>H37*(1+'Cálculo de BDI'!$D$13)</f>
        <v>938.46697730888116</v>
      </c>
    </row>
    <row r="38" spans="2:9" ht="54" x14ac:dyDescent="0.25">
      <c r="B38" s="60" t="s">
        <v>19435</v>
      </c>
      <c r="C38" s="49" t="s">
        <v>19398</v>
      </c>
      <c r="D38" s="49" t="s">
        <v>44</v>
      </c>
      <c r="E38" s="95" t="s">
        <v>48</v>
      </c>
      <c r="F38" s="49" t="s">
        <v>2</v>
      </c>
      <c r="G38" s="60"/>
      <c r="H38" s="50">
        <f t="shared" si="2"/>
        <v>777.3950000000001</v>
      </c>
      <c r="I38" s="50">
        <f>H38*(1+'Cálculo de BDI'!$D$13)</f>
        <v>1003.3205699345217</v>
      </c>
    </row>
    <row r="39" spans="2:9" ht="54" x14ac:dyDescent="0.25">
      <c r="B39" s="61" t="s">
        <v>19435</v>
      </c>
      <c r="C39" s="54" t="s">
        <v>19409</v>
      </c>
      <c r="D39" s="54" t="s">
        <v>45</v>
      </c>
      <c r="E39" s="92" t="s">
        <v>49</v>
      </c>
      <c r="F39" s="54" t="s">
        <v>2</v>
      </c>
      <c r="G39" s="61"/>
      <c r="H39" s="55">
        <f t="shared" si="2"/>
        <v>1241.4050000000002</v>
      </c>
      <c r="I39" s="55">
        <f>H39*(1+'Cálculo de BDI'!$D$13)</f>
        <v>1602.1805801678233</v>
      </c>
    </row>
    <row r="40" spans="2:9" ht="54" x14ac:dyDescent="0.25">
      <c r="B40" s="60" t="s">
        <v>19435</v>
      </c>
      <c r="C40" s="49" t="s">
        <v>19412</v>
      </c>
      <c r="D40" s="49" t="s">
        <v>46</v>
      </c>
      <c r="E40" s="95" t="s">
        <v>19411</v>
      </c>
      <c r="F40" s="49" t="s">
        <v>2</v>
      </c>
      <c r="G40" s="60"/>
      <c r="H40" s="50">
        <f t="shared" si="2"/>
        <v>1887.605</v>
      </c>
      <c r="I40" s="50">
        <f>H40*(1+'Cálculo de BDI'!$D$13)</f>
        <v>2436.1784220521777</v>
      </c>
    </row>
    <row r="41" spans="2:9" ht="54" x14ac:dyDescent="0.25">
      <c r="B41" s="61" t="s">
        <v>19435</v>
      </c>
      <c r="C41" s="112" t="s">
        <v>19550</v>
      </c>
      <c r="D41" s="54" t="s">
        <v>50</v>
      </c>
      <c r="E41" s="108" t="s">
        <v>19469</v>
      </c>
      <c r="F41" s="54" t="s">
        <v>2</v>
      </c>
      <c r="G41" s="61"/>
      <c r="H41" s="55">
        <f t="shared" si="2"/>
        <v>2258.3450000000003</v>
      </c>
      <c r="I41" s="55">
        <f>H41*(1+'Cálculo de BDI'!$D$13)</f>
        <v>2914.6624206597385</v>
      </c>
    </row>
    <row r="42" spans="2:9" ht="54" x14ac:dyDescent="0.25">
      <c r="B42" s="60" t="s">
        <v>19435</v>
      </c>
      <c r="C42" s="93" t="s">
        <v>19551</v>
      </c>
      <c r="D42" s="49" t="s">
        <v>56</v>
      </c>
      <c r="E42" s="106" t="s">
        <v>19474</v>
      </c>
      <c r="F42" s="49" t="s">
        <v>2</v>
      </c>
      <c r="G42" s="60"/>
      <c r="H42" s="50">
        <f t="shared" si="2"/>
        <v>2192.7449999999999</v>
      </c>
      <c r="I42" s="50">
        <f>H42*(1+'Cálculo de BDI'!$D$13)</f>
        <v>2829.9978300877578</v>
      </c>
    </row>
    <row r="43" spans="2:9" ht="54" x14ac:dyDescent="0.25">
      <c r="B43" s="61" t="s">
        <v>19435</v>
      </c>
      <c r="C43" s="94" t="s">
        <v>19552</v>
      </c>
      <c r="D43" s="54" t="s">
        <v>19470</v>
      </c>
      <c r="E43" s="108" t="s">
        <v>19584</v>
      </c>
      <c r="F43" s="54" t="s">
        <v>2</v>
      </c>
      <c r="G43" s="61"/>
      <c r="H43" s="55">
        <f t="shared" si="2"/>
        <v>1425.0719383800001</v>
      </c>
      <c r="I43" s="55">
        <f>H43*(1+'Cálculo de BDI'!$D$13)</f>
        <v>1839.2245761975767</v>
      </c>
    </row>
    <row r="44" spans="2:9" ht="54" x14ac:dyDescent="0.25">
      <c r="B44" s="60" t="s">
        <v>19435</v>
      </c>
      <c r="C44" s="93" t="s">
        <v>19553</v>
      </c>
      <c r="D44" s="49" t="s">
        <v>19471</v>
      </c>
      <c r="E44" s="106" t="s">
        <v>19582</v>
      </c>
      <c r="F44" s="49" t="s">
        <v>2</v>
      </c>
      <c r="G44" s="60"/>
      <c r="H44" s="50">
        <f t="shared" si="2"/>
        <v>1467.0719383800001</v>
      </c>
      <c r="I44" s="50">
        <f>H44*(1+'Cálculo de BDI'!$D$13)</f>
        <v>1893.4305640637835</v>
      </c>
    </row>
    <row r="45" spans="2:9" ht="40.5" x14ac:dyDescent="0.25">
      <c r="B45" s="61" t="s">
        <v>19435</v>
      </c>
      <c r="C45" s="94" t="s">
        <v>19554</v>
      </c>
      <c r="D45" s="54" t="s">
        <v>19472</v>
      </c>
      <c r="E45" s="108" t="s">
        <v>19583</v>
      </c>
      <c r="F45" s="54" t="s">
        <v>2</v>
      </c>
      <c r="G45" s="61"/>
      <c r="H45" s="55">
        <f t="shared" si="2"/>
        <v>953.07193837999989</v>
      </c>
      <c r="I45" s="55">
        <f>H45*(1+'Cálculo de BDI'!$D$13)</f>
        <v>1230.0525220821085</v>
      </c>
    </row>
    <row r="46" spans="2:9" ht="40.5" x14ac:dyDescent="0.25">
      <c r="B46" s="60" t="s">
        <v>19435</v>
      </c>
      <c r="C46" s="49" t="s">
        <v>19414</v>
      </c>
      <c r="D46" s="49" t="s">
        <v>19475</v>
      </c>
      <c r="E46" s="95" t="s">
        <v>19415</v>
      </c>
      <c r="F46" s="49" t="s">
        <v>2</v>
      </c>
      <c r="G46" s="60"/>
      <c r="H46" s="50">
        <f t="shared" si="2"/>
        <v>724.99500000000012</v>
      </c>
      <c r="I46" s="50">
        <f>H46*(1+'Cálculo de BDI'!$D$13)</f>
        <v>935.69214697763505</v>
      </c>
    </row>
    <row r="47" spans="2:9" ht="40.5" x14ac:dyDescent="0.25">
      <c r="B47" s="61" t="s">
        <v>19435</v>
      </c>
      <c r="C47" s="54" t="s">
        <v>19421</v>
      </c>
      <c r="D47" s="54" t="s">
        <v>19476</v>
      </c>
      <c r="E47" s="92" t="s">
        <v>19416</v>
      </c>
      <c r="F47" s="54" t="s">
        <v>2</v>
      </c>
      <c r="G47" s="61"/>
      <c r="H47" s="55">
        <f t="shared" si="2"/>
        <v>1052.125</v>
      </c>
      <c r="I47" s="55">
        <f>H47*(1+'Cálculo de BDI'!$D$13)</f>
        <v>1357.8922615174506</v>
      </c>
    </row>
    <row r="48" spans="2:9" ht="40.5" x14ac:dyDescent="0.25">
      <c r="B48" s="60" t="s">
        <v>19435</v>
      </c>
      <c r="C48" s="49" t="s">
        <v>19422</v>
      </c>
      <c r="D48" s="49" t="s">
        <v>19477</v>
      </c>
      <c r="E48" s="95" t="s">
        <v>19417</v>
      </c>
      <c r="F48" s="49" t="s">
        <v>2</v>
      </c>
      <c r="G48" s="60"/>
      <c r="H48" s="50">
        <f t="shared" si="2"/>
        <v>1189.125</v>
      </c>
      <c r="I48" s="50">
        <f>H48*(1+'Cálculo de BDI'!$D$13)</f>
        <v>1534.7070314619828</v>
      </c>
    </row>
    <row r="49" spans="2:9" x14ac:dyDescent="0.25">
      <c r="B49" s="46"/>
      <c r="C49" s="69"/>
      <c r="D49" s="69" t="s">
        <v>19364</v>
      </c>
      <c r="E49" s="46" t="s">
        <v>52</v>
      </c>
      <c r="F49" s="69"/>
      <c r="G49" s="46"/>
      <c r="H49" s="76"/>
      <c r="I49" s="76"/>
    </row>
    <row r="50" spans="2:9" ht="40.5" x14ac:dyDescent="0.25">
      <c r="B50" s="60" t="s">
        <v>19435</v>
      </c>
      <c r="C50" s="49" t="s">
        <v>19423</v>
      </c>
      <c r="D50" s="49" t="s">
        <v>19357</v>
      </c>
      <c r="E50" s="95" t="s">
        <v>19517</v>
      </c>
      <c r="F50" s="49" t="s">
        <v>19368</v>
      </c>
      <c r="G50" s="60"/>
      <c r="H50" s="50">
        <f>IF(B50="CPU-NOVA",VLOOKUP(C50,CSP,4,FALSE),VLOOKUP(C50,SINAPICOMP,4,FALSE))</f>
        <v>122.56103821300002</v>
      </c>
      <c r="I50" s="50">
        <f>H50*(1+'Cálculo de BDI'!$D$13)</f>
        <v>158.17957500579996</v>
      </c>
    </row>
    <row r="51" spans="2:9" ht="40.5" x14ac:dyDescent="0.25">
      <c r="B51" s="61" t="s">
        <v>19435</v>
      </c>
      <c r="C51" s="54" t="s">
        <v>19424</v>
      </c>
      <c r="D51" s="54" t="s">
        <v>19358</v>
      </c>
      <c r="E51" s="71" t="s">
        <v>54</v>
      </c>
      <c r="F51" s="54" t="s">
        <v>19368</v>
      </c>
      <c r="G51" s="61"/>
      <c r="H51" s="55">
        <f>IF(B51="CPU-NOVA",VLOOKUP(C51,CSP,4,FALSE),VLOOKUP(C51,SINAPICOMP,4,FALSE))</f>
        <v>140.10514687200001</v>
      </c>
      <c r="I51" s="55">
        <f>H51*(1+'Cálculo de BDI'!$D$13)</f>
        <v>180.82233074611349</v>
      </c>
    </row>
    <row r="52" spans="2:9" ht="27" x14ac:dyDescent="0.25">
      <c r="B52" s="60" t="s">
        <v>19435</v>
      </c>
      <c r="C52" s="49" t="s">
        <v>19425</v>
      </c>
      <c r="D52" s="49" t="s">
        <v>19359</v>
      </c>
      <c r="E52" s="95" t="s">
        <v>19431</v>
      </c>
      <c r="F52" s="49" t="s">
        <v>19368</v>
      </c>
      <c r="G52" s="60"/>
      <c r="H52" s="50">
        <f>IF(B52="CPU-NOVA",VLOOKUP(C52,CSP,4,FALSE),VLOOKUP(C52,SINAPICOMP,4,FALSE))</f>
        <v>66.478563704190009</v>
      </c>
      <c r="I52" s="50">
        <f>H52*(1+'Cálculo de BDI'!$D$13)</f>
        <v>85.79848136933775</v>
      </c>
    </row>
    <row r="53" spans="2:9" ht="27" x14ac:dyDescent="0.25">
      <c r="B53" s="61" t="s">
        <v>19279</v>
      </c>
      <c r="C53" s="54">
        <v>97628</v>
      </c>
      <c r="D53" s="54" t="s">
        <v>19360</v>
      </c>
      <c r="E53" s="92" t="s">
        <v>55</v>
      </c>
      <c r="F53" s="54" t="s">
        <v>19439</v>
      </c>
      <c r="G53" s="61"/>
      <c r="H53" s="55">
        <f>IF(B53="CPU-NOVA",VLOOKUP(C53,CSP,4,FALSE),VLOOKUP(C53,SINAPICOMP,5,FALSE))</f>
        <v>298.70999999999998</v>
      </c>
      <c r="I53" s="55">
        <f>H53*(1+'Cálculo de BDI'!$D$13)</f>
        <v>385.52072941701573</v>
      </c>
    </row>
    <row r="54" spans="2:9" ht="27" x14ac:dyDescent="0.25">
      <c r="B54" s="60" t="s">
        <v>19435</v>
      </c>
      <c r="C54" s="49" t="s">
        <v>19426</v>
      </c>
      <c r="D54" s="49" t="s">
        <v>19361</v>
      </c>
      <c r="E54" s="95" t="s">
        <v>19432</v>
      </c>
      <c r="F54" s="49" t="s">
        <v>19369</v>
      </c>
      <c r="G54" s="60"/>
      <c r="H54" s="50">
        <f>IF(B54="CPU-NOVA",VLOOKUP(C54,CSP,4,FALSE),VLOOKUP(C54,SINAPICOMP,4,FALSE))</f>
        <v>144.14949999999999</v>
      </c>
      <c r="I54" s="50">
        <f>H54*(1+'Cálculo de BDI'!$D$13)</f>
        <v>186.042048759995</v>
      </c>
    </row>
    <row r="55" spans="2:9" x14ac:dyDescent="0.25">
      <c r="B55" s="61" t="s">
        <v>19435</v>
      </c>
      <c r="C55" s="54" t="s">
        <v>19427</v>
      </c>
      <c r="D55" s="54" t="s">
        <v>19362</v>
      </c>
      <c r="E55" s="92" t="s">
        <v>57</v>
      </c>
      <c r="F55" s="54" t="s">
        <v>19369</v>
      </c>
      <c r="G55" s="61"/>
      <c r="H55" s="55">
        <f>IF(B55="CPU-NOVA",VLOOKUP(C55,CSP,4,FALSE),VLOOKUP(C55,SINAPICOMP,4,FALSE))</f>
        <v>299.819457075</v>
      </c>
      <c r="I55" s="55">
        <f>H55*(1+'Cálculo de BDI'!$D$13)</f>
        <v>386.95261553000449</v>
      </c>
    </row>
    <row r="56" spans="2:9" ht="40.5" x14ac:dyDescent="0.25">
      <c r="B56" s="60" t="s">
        <v>19435</v>
      </c>
      <c r="C56" s="49" t="s">
        <v>19428</v>
      </c>
      <c r="D56" s="49" t="s">
        <v>19363</v>
      </c>
      <c r="E56" s="95" t="s">
        <v>19370</v>
      </c>
      <c r="F56" s="49" t="s">
        <v>2</v>
      </c>
      <c r="G56" s="60"/>
      <c r="H56" s="50">
        <f>IF(B56="CPU-NOVA",VLOOKUP(C56,CSP,4,FALSE),VLOOKUP(C56,SINAPICOMP,4,FALSE))</f>
        <v>964.76349200000004</v>
      </c>
      <c r="I56" s="50">
        <f>H56*(1+'Cálculo de BDI'!$D$13)</f>
        <v>1245.1418605026522</v>
      </c>
    </row>
    <row r="57" spans="2:9" ht="27" x14ac:dyDescent="0.25">
      <c r="B57" s="61" t="s">
        <v>19435</v>
      </c>
      <c r="C57" s="54" t="s">
        <v>19429</v>
      </c>
      <c r="D57" s="54" t="s">
        <v>19366</v>
      </c>
      <c r="E57" s="92" t="s">
        <v>19518</v>
      </c>
      <c r="F57" s="54" t="s">
        <v>2</v>
      </c>
      <c r="G57" s="61"/>
      <c r="H57" s="55">
        <f>IF(B57="CPU-NOVA",VLOOKUP(C57,CSP,4,FALSE),VLOOKUP(C57,SINAPICOMP,4,FALSE))</f>
        <v>743.91399999999999</v>
      </c>
      <c r="I57" s="55">
        <f>H57*(1+'Cálculo de BDI'!$D$13)</f>
        <v>960.10936327384366</v>
      </c>
    </row>
    <row r="58" spans="2:9" x14ac:dyDescent="0.25">
      <c r="B58" s="46"/>
      <c r="C58" s="69"/>
      <c r="D58" s="69" t="s">
        <v>19367</v>
      </c>
      <c r="E58" s="46" t="s">
        <v>19356</v>
      </c>
      <c r="F58" s="69"/>
      <c r="G58" s="46"/>
      <c r="H58" s="76"/>
      <c r="I58" s="76"/>
    </row>
    <row r="59" spans="2:9" ht="27" x14ac:dyDescent="0.25">
      <c r="B59" s="60" t="s">
        <v>19279</v>
      </c>
      <c r="C59" s="49">
        <v>101561</v>
      </c>
      <c r="D59" s="49" t="s">
        <v>19373</v>
      </c>
      <c r="E59" s="95" t="s">
        <v>19440</v>
      </c>
      <c r="F59" s="49" t="s">
        <v>19368</v>
      </c>
      <c r="G59" s="60"/>
      <c r="H59" s="50">
        <f>IF(B59="CPU-NOVA",VLOOKUP(C59,CSP,4,FALSE),VLOOKUP(C59,SINAPICOMP,5,FALSE))</f>
        <v>14.04</v>
      </c>
      <c r="I59" s="50">
        <f>H59*(1+'Cálculo de BDI'!$D$13)</f>
        <v>18.120287372417732</v>
      </c>
    </row>
    <row r="60" spans="2:9" ht="27" x14ac:dyDescent="0.25">
      <c r="B60" s="61" t="s">
        <v>19279</v>
      </c>
      <c r="C60" s="54">
        <v>101562</v>
      </c>
      <c r="D60" s="54" t="s">
        <v>19374</v>
      </c>
      <c r="E60" s="71" t="s">
        <v>19441</v>
      </c>
      <c r="F60" s="54" t="s">
        <v>19368</v>
      </c>
      <c r="G60" s="61"/>
      <c r="H60" s="55">
        <f>IF(B60="CPU-NOVA",VLOOKUP(C60,CSP,4,FALSE),VLOOKUP(C60,SINAPICOMP,5,FALSE))</f>
        <v>21.35</v>
      </c>
      <c r="I60" s="55">
        <f>H60*(1+'Cálculo de BDI'!$D$13)</f>
        <v>27.554710498655172</v>
      </c>
    </row>
    <row r="61" spans="2:9" ht="27" x14ac:dyDescent="0.25">
      <c r="B61" s="60" t="s">
        <v>19279</v>
      </c>
      <c r="C61" s="49">
        <v>101563</v>
      </c>
      <c r="D61" s="49" t="s">
        <v>19375</v>
      </c>
      <c r="E61" s="70" t="s">
        <v>19442</v>
      </c>
      <c r="F61" s="49" t="s">
        <v>19368</v>
      </c>
      <c r="G61" s="60"/>
      <c r="H61" s="50">
        <f>IF(B61="CPU-NOVA",VLOOKUP(C61,CSP,4,FALSE),VLOOKUP(C61,SINAPICOMP,5,FALSE))</f>
        <v>29.4</v>
      </c>
      <c r="I61" s="50">
        <f>H61*(1+'Cálculo de BDI'!$D$13)</f>
        <v>37.944191506344822</v>
      </c>
    </row>
    <row r="62" spans="2:9" ht="27" x14ac:dyDescent="0.25">
      <c r="B62" s="61" t="s">
        <v>19279</v>
      </c>
      <c r="C62" s="54">
        <v>101564</v>
      </c>
      <c r="D62" s="54" t="s">
        <v>19377</v>
      </c>
      <c r="E62" s="71" t="s">
        <v>19443</v>
      </c>
      <c r="F62" s="54" t="s">
        <v>19368</v>
      </c>
      <c r="G62" s="61"/>
      <c r="H62" s="55">
        <f>IF(B62="CPU-NOVA",VLOOKUP(C62,CSP,4,FALSE),VLOOKUP(C62,SINAPICOMP,5,FALSE))</f>
        <v>41.87</v>
      </c>
      <c r="I62" s="55">
        <f>H62*(1+'Cálculo de BDI'!$D$13)</f>
        <v>54.03820742757339</v>
      </c>
    </row>
    <row r="63" spans="2:9" ht="40.5" x14ac:dyDescent="0.25">
      <c r="B63" s="60" t="s">
        <v>19279</v>
      </c>
      <c r="C63" s="49">
        <v>101503</v>
      </c>
      <c r="D63" s="49" t="s">
        <v>19376</v>
      </c>
      <c r="E63" s="95" t="s">
        <v>19371</v>
      </c>
      <c r="F63" s="49" t="s">
        <v>2</v>
      </c>
      <c r="G63" s="60"/>
      <c r="H63" s="50">
        <f>IF(B63="CPU-NOVA",VLOOKUP(C63,CSP,4,FALSE),VLOOKUP(C63,SINAPICOMP,5,FALSE))</f>
        <v>1719.48</v>
      </c>
      <c r="I63" s="50">
        <f>H63*(1+'Cálculo de BDI'!$D$13)</f>
        <v>2219.1931432425104</v>
      </c>
    </row>
    <row r="64" spans="2:9" ht="54" x14ac:dyDescent="0.25">
      <c r="B64" s="61" t="s">
        <v>19433</v>
      </c>
      <c r="C64" s="74" t="s">
        <v>19434</v>
      </c>
      <c r="D64" s="54" t="s">
        <v>19378</v>
      </c>
      <c r="E64" s="92" t="s">
        <v>19372</v>
      </c>
      <c r="F64" s="54" t="s">
        <v>2</v>
      </c>
      <c r="G64" s="61"/>
      <c r="H64" s="55">
        <v>2592.8000000000002</v>
      </c>
      <c r="I64" s="55">
        <f>H64*(1+'Cálculo de BDI'!$D$13)</f>
        <v>3346.3163176071726</v>
      </c>
    </row>
    <row r="65" spans="2:9" x14ac:dyDescent="0.25">
      <c r="B65" s="46"/>
      <c r="C65" s="69"/>
      <c r="D65" s="69" t="s">
        <v>19519</v>
      </c>
      <c r="E65" s="46" t="s">
        <v>19603</v>
      </c>
      <c r="F65" s="69"/>
      <c r="G65" s="46"/>
      <c r="H65" s="76"/>
      <c r="I65" s="76"/>
    </row>
    <row r="66" spans="2:9" ht="54" x14ac:dyDescent="0.25">
      <c r="B66" s="96" t="s">
        <v>19435</v>
      </c>
      <c r="C66" s="107" t="s">
        <v>19578</v>
      </c>
      <c r="D66" s="49" t="s">
        <v>19520</v>
      </c>
      <c r="E66" s="95" t="s">
        <v>19480</v>
      </c>
      <c r="F66" s="93" t="s">
        <v>2</v>
      </c>
      <c r="G66" s="60"/>
      <c r="H66" s="50">
        <v>150</v>
      </c>
      <c r="I66" s="50">
        <f>H66*(1+'Cálculo de BDI'!$D$13)</f>
        <v>193.59281380788175</v>
      </c>
    </row>
    <row r="67" spans="2:9" ht="40.5" x14ac:dyDescent="0.25">
      <c r="B67" s="61" t="s">
        <v>19435</v>
      </c>
      <c r="C67" s="112" t="s">
        <v>19589</v>
      </c>
      <c r="D67" s="54" t="s">
        <v>19521</v>
      </c>
      <c r="E67" s="92" t="s">
        <v>19481</v>
      </c>
      <c r="F67" s="94" t="s">
        <v>19368</v>
      </c>
      <c r="G67" s="61"/>
      <c r="H67" s="55">
        <v>119.94</v>
      </c>
      <c r="I67" s="55">
        <f>H67*(1+'Cálculo de BDI'!$D$13)</f>
        <v>154.79681392078226</v>
      </c>
    </row>
    <row r="68" spans="2:9" ht="27" x14ac:dyDescent="0.25">
      <c r="B68" s="60" t="s">
        <v>19435</v>
      </c>
      <c r="C68" s="107" t="s">
        <v>19590</v>
      </c>
      <c r="D68" s="49" t="s">
        <v>19522</v>
      </c>
      <c r="E68" s="95" t="s">
        <v>19482</v>
      </c>
      <c r="F68" s="93" t="s">
        <v>2</v>
      </c>
      <c r="G68" s="60"/>
      <c r="H68" s="50">
        <v>110</v>
      </c>
      <c r="I68" s="50">
        <f>H68*(1+'Cálculo de BDI'!$D$13)</f>
        <v>141.9680634591133</v>
      </c>
    </row>
    <row r="69" spans="2:9" ht="40.5" x14ac:dyDescent="0.25">
      <c r="B69" s="61" t="s">
        <v>19435</v>
      </c>
      <c r="C69" s="112" t="s">
        <v>19591</v>
      </c>
      <c r="D69" s="54" t="s">
        <v>19523</v>
      </c>
      <c r="E69" s="92" t="s">
        <v>19483</v>
      </c>
      <c r="F69" s="54" t="s">
        <v>19368</v>
      </c>
      <c r="G69" s="61"/>
      <c r="H69" s="55">
        <v>11.66</v>
      </c>
      <c r="I69" s="55">
        <f>H69*(1+'Cálculo de BDI'!$D$13)</f>
        <v>15.04861472666601</v>
      </c>
    </row>
    <row r="70" spans="2:9" ht="54" x14ac:dyDescent="0.25">
      <c r="B70" s="60" t="s">
        <v>19435</v>
      </c>
      <c r="C70" s="107" t="s">
        <v>19592</v>
      </c>
      <c r="D70" s="49" t="s">
        <v>19524</v>
      </c>
      <c r="E70" s="95" t="s">
        <v>19484</v>
      </c>
      <c r="F70" s="93" t="s">
        <v>2</v>
      </c>
      <c r="G70" s="60"/>
      <c r="H70" s="50">
        <v>110</v>
      </c>
      <c r="I70" s="50">
        <f>H70*(1+'Cálculo de BDI'!$D$13)</f>
        <v>141.9680634591133</v>
      </c>
    </row>
    <row r="71" spans="2:9" ht="54" x14ac:dyDescent="0.25">
      <c r="B71" s="61" t="s">
        <v>19435</v>
      </c>
      <c r="C71" s="112" t="s">
        <v>19593</v>
      </c>
      <c r="D71" s="54" t="s">
        <v>19525</v>
      </c>
      <c r="E71" s="92" t="s">
        <v>19485</v>
      </c>
      <c r="F71" s="94" t="s">
        <v>19368</v>
      </c>
      <c r="G71" s="61"/>
      <c r="H71" s="55">
        <v>14.32</v>
      </c>
      <c r="I71" s="55">
        <f>H71*(1+'Cálculo de BDI'!$D$13)</f>
        <v>18.481660624859114</v>
      </c>
    </row>
    <row r="72" spans="2:9" x14ac:dyDescent="0.25">
      <c r="B72" s="60" t="s">
        <v>19435</v>
      </c>
      <c r="C72" s="107" t="s">
        <v>19594</v>
      </c>
      <c r="D72" s="49" t="s">
        <v>19526</v>
      </c>
      <c r="E72" s="95" t="s">
        <v>19486</v>
      </c>
      <c r="F72" s="93" t="s">
        <v>2</v>
      </c>
      <c r="G72" s="60"/>
      <c r="H72" s="50">
        <v>43.86</v>
      </c>
      <c r="I72" s="50">
        <f>H72*(1+'Cálculo de BDI'!$D$13)</f>
        <v>56.606538757424623</v>
      </c>
    </row>
    <row r="73" spans="2:9" x14ac:dyDescent="0.25">
      <c r="B73" s="61" t="s">
        <v>19435</v>
      </c>
      <c r="C73" s="112" t="s">
        <v>19595</v>
      </c>
      <c r="D73" s="54" t="s">
        <v>19527</v>
      </c>
      <c r="E73" s="92" t="s">
        <v>19487</v>
      </c>
      <c r="F73" s="94" t="s">
        <v>2</v>
      </c>
      <c r="G73" s="61"/>
      <c r="H73" s="55">
        <v>24</v>
      </c>
      <c r="I73" s="55">
        <f>H73*(1+'Cálculo de BDI'!$D$13)</f>
        <v>30.974850209261081</v>
      </c>
    </row>
    <row r="74" spans="2:9" ht="81" x14ac:dyDescent="0.25">
      <c r="B74" s="60" t="s">
        <v>19435</v>
      </c>
      <c r="C74" s="107" t="s">
        <v>19596</v>
      </c>
      <c r="D74" s="49" t="s">
        <v>19528</v>
      </c>
      <c r="E74" s="95" t="s">
        <v>19532</v>
      </c>
      <c r="F74" s="93" t="s">
        <v>2</v>
      </c>
      <c r="G74" s="60"/>
      <c r="H74" s="50">
        <v>350</v>
      </c>
      <c r="I74" s="50">
        <f>H74*(1+'Cálculo de BDI'!$D$13)</f>
        <v>451.7165655517241</v>
      </c>
    </row>
    <row r="75" spans="2:9" ht="81" x14ac:dyDescent="0.25">
      <c r="B75" s="61" t="s">
        <v>19435</v>
      </c>
      <c r="C75" s="112" t="s">
        <v>19597</v>
      </c>
      <c r="D75" s="54" t="s">
        <v>19529</v>
      </c>
      <c r="E75" s="92" t="s">
        <v>19533</v>
      </c>
      <c r="F75" s="94" t="s">
        <v>2</v>
      </c>
      <c r="G75" s="61"/>
      <c r="H75" s="55">
        <v>550</v>
      </c>
      <c r="I75" s="55">
        <f>H75*(1+'Cálculo de BDI'!$D$13)</f>
        <v>709.84031729556648</v>
      </c>
    </row>
    <row r="76" spans="2:9" ht="81" x14ac:dyDescent="0.25">
      <c r="B76" s="60" t="s">
        <v>19435</v>
      </c>
      <c r="C76" s="107" t="s">
        <v>19598</v>
      </c>
      <c r="D76" s="49" t="s">
        <v>19530</v>
      </c>
      <c r="E76" s="95" t="s">
        <v>19534</v>
      </c>
      <c r="F76" s="93" t="s">
        <v>2</v>
      </c>
      <c r="G76" s="60"/>
      <c r="H76" s="50">
        <v>290</v>
      </c>
      <c r="I76" s="50">
        <f>H76*(1+'Cálculo de BDI'!$D$13)</f>
        <v>374.2794400285714</v>
      </c>
    </row>
    <row r="77" spans="2:9" x14ac:dyDescent="0.25">
      <c r="B77" s="61" t="s">
        <v>19435</v>
      </c>
      <c r="C77" s="112" t="s">
        <v>19599</v>
      </c>
      <c r="D77" s="54" t="s">
        <v>19531</v>
      </c>
      <c r="E77" s="92" t="s">
        <v>19488</v>
      </c>
      <c r="F77" s="94" t="s">
        <v>19368</v>
      </c>
      <c r="G77" s="61"/>
      <c r="H77" s="55">
        <v>4.8</v>
      </c>
      <c r="I77" s="55">
        <f>H77*(1+'Cálculo de BDI'!$D$13)</f>
        <v>6.1949700418522164</v>
      </c>
    </row>
  </sheetData>
  <mergeCells count="7">
    <mergeCell ref="B2:I2"/>
    <mergeCell ref="B3:C3"/>
    <mergeCell ref="D3:D4"/>
    <mergeCell ref="E3:E4"/>
    <mergeCell ref="F3:F4"/>
    <mergeCell ref="G3:G4"/>
    <mergeCell ref="H3:I3"/>
  </mergeCell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00D8F-2A4D-430A-97F4-33B0B1A9A4C2}">
  <dimension ref="B2:I77"/>
  <sheetViews>
    <sheetView showGridLines="0" zoomScaleNormal="100" workbookViewId="0">
      <selection activeCell="B2" sqref="B2:I2"/>
    </sheetView>
  </sheetViews>
  <sheetFormatPr defaultRowHeight="13.5" x14ac:dyDescent="0.25"/>
  <cols>
    <col min="1" max="1" width="2.7109375" style="1" customWidth="1"/>
    <col min="2" max="2" width="13.140625" style="1" bestFit="1" customWidth="1"/>
    <col min="3" max="3" width="10.5703125" style="3" customWidth="1"/>
    <col min="4" max="4" width="9.140625" style="3"/>
    <col min="5" max="5" width="71.42578125" style="1" customWidth="1"/>
    <col min="6" max="6" width="9.140625" style="3"/>
    <col min="7" max="7" width="9.140625" style="1" hidden="1" customWidth="1"/>
    <col min="8" max="8" width="13.42578125" style="77" bestFit="1" customWidth="1"/>
    <col min="9" max="9" width="9.140625" style="77"/>
    <col min="10" max="16384" width="9.140625" style="1"/>
  </cols>
  <sheetData>
    <row r="2" spans="2:9" ht="20.100000000000001" customHeight="1" x14ac:dyDescent="0.25">
      <c r="B2" s="113" t="s">
        <v>19464</v>
      </c>
      <c r="C2" s="113"/>
      <c r="D2" s="113"/>
      <c r="E2" s="113"/>
      <c r="F2" s="113"/>
      <c r="G2" s="113"/>
      <c r="H2" s="113"/>
      <c r="I2" s="113"/>
    </row>
    <row r="3" spans="2:9" x14ac:dyDescent="0.25">
      <c r="B3" s="114" t="s">
        <v>7</v>
      </c>
      <c r="C3" s="114"/>
      <c r="D3" s="114" t="s">
        <v>0</v>
      </c>
      <c r="E3" s="115" t="s">
        <v>1</v>
      </c>
      <c r="F3" s="114" t="s">
        <v>2</v>
      </c>
      <c r="G3" s="114" t="s">
        <v>3</v>
      </c>
      <c r="H3" s="114" t="s">
        <v>6</v>
      </c>
      <c r="I3" s="114"/>
    </row>
    <row r="4" spans="2:9" x14ac:dyDescent="0.25">
      <c r="B4" s="31" t="s">
        <v>8</v>
      </c>
      <c r="C4" s="72" t="s">
        <v>9</v>
      </c>
      <c r="D4" s="114"/>
      <c r="E4" s="115"/>
      <c r="F4" s="114"/>
      <c r="G4" s="114"/>
      <c r="H4" s="59" t="s">
        <v>4</v>
      </c>
      <c r="I4" s="59" t="s">
        <v>5</v>
      </c>
    </row>
    <row r="5" spans="2:9" x14ac:dyDescent="0.25">
      <c r="B5" s="36"/>
      <c r="C5" s="68"/>
      <c r="D5" s="68">
        <v>1</v>
      </c>
      <c r="E5" s="36" t="s">
        <v>19604</v>
      </c>
      <c r="F5" s="68"/>
      <c r="G5" s="36"/>
      <c r="H5" s="75"/>
      <c r="I5" s="75"/>
    </row>
    <row r="6" spans="2:9" x14ac:dyDescent="0.25">
      <c r="B6" s="46"/>
      <c r="C6" s="69"/>
      <c r="D6" s="69" t="s">
        <v>19436</v>
      </c>
      <c r="E6" s="46" t="s">
        <v>19605</v>
      </c>
      <c r="F6" s="69"/>
      <c r="G6" s="46"/>
      <c r="H6" s="76"/>
      <c r="I6" s="76"/>
    </row>
    <row r="7" spans="2:9" ht="54" x14ac:dyDescent="0.25">
      <c r="B7" s="60" t="s">
        <v>19435</v>
      </c>
      <c r="C7" s="107" t="s">
        <v>19313</v>
      </c>
      <c r="D7" s="93" t="s">
        <v>19494</v>
      </c>
      <c r="E7" s="95" t="s">
        <v>19501</v>
      </c>
      <c r="F7" s="49" t="s">
        <v>10</v>
      </c>
      <c r="G7" s="60"/>
      <c r="H7" s="50">
        <f t="shared" ref="H7:H18" si="0">IF(B7="CPU-NOVA",VLOOKUP(C7,CSP,4,FALSE),VLOOKUP(C7,SINAPICOMP,4,FALSE))</f>
        <v>197.91391440236532</v>
      </c>
      <c r="I7" s="50">
        <f>H7*(1+'Cálculo de BDI'!$D$13)</f>
        <v>255.43141053924106</v>
      </c>
    </row>
    <row r="8" spans="2:9" ht="67.5" x14ac:dyDescent="0.25">
      <c r="B8" s="61" t="s">
        <v>19435</v>
      </c>
      <c r="C8" s="112" t="s">
        <v>19538</v>
      </c>
      <c r="D8" s="94" t="s">
        <v>19495</v>
      </c>
      <c r="E8" s="92" t="s">
        <v>19500</v>
      </c>
      <c r="F8" s="90" t="s">
        <v>12</v>
      </c>
      <c r="G8" s="61"/>
      <c r="H8" s="55">
        <f t="shared" si="0"/>
        <v>821.28183340074565</v>
      </c>
      <c r="I8" s="55">
        <f>H8*(1+'Cálculo de BDI'!$D$13)</f>
        <v>1059.9617403823088</v>
      </c>
    </row>
    <row r="9" spans="2:9" ht="67.5" x14ac:dyDescent="0.25">
      <c r="B9" s="60" t="s">
        <v>19435</v>
      </c>
      <c r="C9" s="107" t="s">
        <v>19546</v>
      </c>
      <c r="D9" s="93" t="s">
        <v>19496</v>
      </c>
      <c r="E9" s="106" t="s">
        <v>19502</v>
      </c>
      <c r="F9" s="91" t="s">
        <v>12</v>
      </c>
      <c r="G9" s="60"/>
      <c r="H9" s="50">
        <f t="shared" si="0"/>
        <v>1811.3240834007458</v>
      </c>
      <c r="I9" s="50">
        <f>H9*(1+'Cálculo de BDI'!$D$13)</f>
        <v>2337.7288401568844</v>
      </c>
    </row>
    <row r="10" spans="2:9" ht="27" x14ac:dyDescent="0.25">
      <c r="B10" s="61" t="s">
        <v>19435</v>
      </c>
      <c r="C10" s="112" t="s">
        <v>19314</v>
      </c>
      <c r="D10" s="94" t="s">
        <v>19497</v>
      </c>
      <c r="E10" s="92" t="s">
        <v>11</v>
      </c>
      <c r="F10" s="54" t="s">
        <v>12</v>
      </c>
      <c r="G10" s="61"/>
      <c r="H10" s="55">
        <f t="shared" si="0"/>
        <v>139.34899999999999</v>
      </c>
      <c r="I10" s="55">
        <f>H10*(1+'Cálculo de BDI'!$D$13)</f>
        <v>179.84643340876343</v>
      </c>
    </row>
    <row r="11" spans="2:9" ht="27" x14ac:dyDescent="0.25">
      <c r="B11" s="60" t="s">
        <v>19435</v>
      </c>
      <c r="C11" s="107" t="s">
        <v>19315</v>
      </c>
      <c r="D11" s="93" t="s">
        <v>19498</v>
      </c>
      <c r="E11" s="95" t="s">
        <v>13</v>
      </c>
      <c r="F11" s="49" t="s">
        <v>12</v>
      </c>
      <c r="G11" s="60"/>
      <c r="H11" s="50">
        <f t="shared" si="0"/>
        <v>129.10275000000001</v>
      </c>
      <c r="I11" s="50">
        <f>H11*(1+'Cálculo de BDI'!$D$13)</f>
        <v>166.62243095223673</v>
      </c>
    </row>
    <row r="12" spans="2:9" ht="27" x14ac:dyDescent="0.25">
      <c r="B12" s="61" t="s">
        <v>19435</v>
      </c>
      <c r="C12" s="112" t="s">
        <v>19323</v>
      </c>
      <c r="D12" s="94" t="s">
        <v>19499</v>
      </c>
      <c r="E12" s="92" t="s">
        <v>19298</v>
      </c>
      <c r="F12" s="54" t="s">
        <v>2</v>
      </c>
      <c r="G12" s="61"/>
      <c r="H12" s="55">
        <f t="shared" si="0"/>
        <v>142.76441666666668</v>
      </c>
      <c r="I12" s="55">
        <f>H12*(1+'Cálculo de BDI'!$D$13)</f>
        <v>184.25443422760569</v>
      </c>
    </row>
    <row r="13" spans="2:9" x14ac:dyDescent="0.25">
      <c r="B13" s="46"/>
      <c r="C13" s="69"/>
      <c r="D13" s="69" t="s">
        <v>19437</v>
      </c>
      <c r="E13" s="46" t="s">
        <v>19606</v>
      </c>
      <c r="F13" s="69"/>
      <c r="G13" s="46"/>
      <c r="H13" s="76"/>
      <c r="I13" s="76"/>
    </row>
    <row r="14" spans="2:9" ht="54" x14ac:dyDescent="0.25">
      <c r="B14" s="96" t="s">
        <v>19435</v>
      </c>
      <c r="C14" s="107" t="s">
        <v>19555</v>
      </c>
      <c r="D14" s="93" t="s">
        <v>19489</v>
      </c>
      <c r="E14" s="95" t="s">
        <v>19504</v>
      </c>
      <c r="F14" s="93" t="s">
        <v>19473</v>
      </c>
      <c r="G14" s="60"/>
      <c r="H14" s="50">
        <f t="shared" si="0"/>
        <v>706</v>
      </c>
      <c r="I14" s="50">
        <f>H14*(1+'Cálculo de BDI'!$D$13)</f>
        <v>911.17684365576349</v>
      </c>
    </row>
    <row r="15" spans="2:9" ht="54" x14ac:dyDescent="0.25">
      <c r="B15" s="61" t="s">
        <v>19435</v>
      </c>
      <c r="C15" s="112" t="s">
        <v>19556</v>
      </c>
      <c r="D15" s="94" t="s">
        <v>19490</v>
      </c>
      <c r="E15" s="92" t="s">
        <v>19478</v>
      </c>
      <c r="F15" s="94" t="s">
        <v>19473</v>
      </c>
      <c r="G15" s="61"/>
      <c r="H15" s="55">
        <f t="shared" si="0"/>
        <v>520</v>
      </c>
      <c r="I15" s="55">
        <f>H15*(1+'Cálculo de BDI'!$D$13)</f>
        <v>671.12175453399004</v>
      </c>
    </row>
    <row r="16" spans="2:9" ht="54" x14ac:dyDescent="0.25">
      <c r="B16" s="60" t="s">
        <v>19435</v>
      </c>
      <c r="C16" s="93" t="s">
        <v>19557</v>
      </c>
      <c r="D16" s="93" t="s">
        <v>19491</v>
      </c>
      <c r="E16" s="95" t="s">
        <v>19479</v>
      </c>
      <c r="F16" s="93" t="s">
        <v>19473</v>
      </c>
      <c r="G16" s="60"/>
      <c r="H16" s="50">
        <f t="shared" si="0"/>
        <v>695</v>
      </c>
      <c r="I16" s="50">
        <f>H16*(1+'Cálculo de BDI'!$D$13)</f>
        <v>896.98003730985215</v>
      </c>
    </row>
    <row r="17" spans="2:9" ht="27" x14ac:dyDescent="0.25">
      <c r="B17" s="61" t="s">
        <v>19435</v>
      </c>
      <c r="C17" s="94" t="s">
        <v>19558</v>
      </c>
      <c r="D17" s="94" t="s">
        <v>19492</v>
      </c>
      <c r="E17" s="92" t="s">
        <v>19503</v>
      </c>
      <c r="F17" s="54" t="s">
        <v>19473</v>
      </c>
      <c r="G17" s="61"/>
      <c r="H17" s="55">
        <f t="shared" si="0"/>
        <v>2150</v>
      </c>
      <c r="I17" s="55">
        <f>H17*(1+'Cálculo de BDI'!$D$13)</f>
        <v>2774.8303312463054</v>
      </c>
    </row>
    <row r="18" spans="2:9" ht="27" x14ac:dyDescent="0.25">
      <c r="B18" s="60" t="s">
        <v>19435</v>
      </c>
      <c r="C18" s="93" t="s">
        <v>19577</v>
      </c>
      <c r="D18" s="93" t="s">
        <v>19493</v>
      </c>
      <c r="E18" s="95" t="s">
        <v>19505</v>
      </c>
      <c r="F18" s="49" t="s">
        <v>19473</v>
      </c>
      <c r="G18" s="60"/>
      <c r="H18" s="50">
        <f t="shared" si="0"/>
        <v>1910</v>
      </c>
      <c r="I18" s="50">
        <f>H18*(1+'Cálculo de BDI'!$D$13)</f>
        <v>2465.0818291536943</v>
      </c>
    </row>
    <row r="19" spans="2:9" x14ac:dyDescent="0.25">
      <c r="B19" s="36"/>
      <c r="C19" s="68"/>
      <c r="D19" s="68">
        <v>2</v>
      </c>
      <c r="E19" s="36" t="s">
        <v>14</v>
      </c>
      <c r="F19" s="68"/>
      <c r="G19" s="36"/>
      <c r="H19" s="75"/>
      <c r="I19" s="75"/>
    </row>
    <row r="20" spans="2:9" x14ac:dyDescent="0.25">
      <c r="B20" s="46"/>
      <c r="C20" s="69"/>
      <c r="D20" s="69" t="s">
        <v>19438</v>
      </c>
      <c r="E20" s="46" t="s">
        <v>15</v>
      </c>
      <c r="F20" s="69"/>
      <c r="G20" s="46"/>
      <c r="H20" s="76"/>
      <c r="I20" s="76"/>
    </row>
    <row r="21" spans="2:9" ht="41.25" x14ac:dyDescent="0.25">
      <c r="B21" s="60" t="s">
        <v>19435</v>
      </c>
      <c r="C21" s="49" t="s">
        <v>19380</v>
      </c>
      <c r="D21" s="49" t="s">
        <v>21</v>
      </c>
      <c r="E21" s="95" t="s">
        <v>19509</v>
      </c>
      <c r="F21" s="49" t="s">
        <v>2</v>
      </c>
      <c r="G21" s="60"/>
      <c r="H21" s="50">
        <f t="shared" ref="H21:H34" si="1">IF(B21="CPU-NOVA",VLOOKUP(C21,CSP,4,FALSE),VLOOKUP(C21,SINAPICOMP,4,FALSE))</f>
        <v>1426.08483471</v>
      </c>
      <c r="I21" s="50">
        <f>H21*(1+'Cálculo de BDI'!$D$13)</f>
        <v>1840.5318392017125</v>
      </c>
    </row>
    <row r="22" spans="2:9" ht="40.5" x14ac:dyDescent="0.25">
      <c r="B22" s="61" t="s">
        <v>19435</v>
      </c>
      <c r="C22" s="54" t="s">
        <v>19382</v>
      </c>
      <c r="D22" s="54" t="s">
        <v>22</v>
      </c>
      <c r="E22" s="92" t="s">
        <v>19514</v>
      </c>
      <c r="F22" s="54" t="s">
        <v>2</v>
      </c>
      <c r="G22" s="61"/>
      <c r="H22" s="55">
        <f t="shared" si="1"/>
        <v>1653.5472141199998</v>
      </c>
      <c r="I22" s="55">
        <f>H22*(1+'Cálculo de BDI'!$D$13)</f>
        <v>2134.0990529711648</v>
      </c>
    </row>
    <row r="23" spans="2:9" ht="40.5" x14ac:dyDescent="0.25">
      <c r="B23" s="60" t="s">
        <v>19435</v>
      </c>
      <c r="C23" s="49" t="s">
        <v>19383</v>
      </c>
      <c r="D23" s="49" t="s">
        <v>23</v>
      </c>
      <c r="E23" s="95" t="s">
        <v>19510</v>
      </c>
      <c r="F23" s="49" t="s">
        <v>2</v>
      </c>
      <c r="G23" s="60"/>
      <c r="H23" s="50">
        <f t="shared" si="1"/>
        <v>1910.3035692899998</v>
      </c>
      <c r="I23" s="50">
        <f>H23*(1+'Cálculo de BDI'!$D$13)</f>
        <v>2465.4736213739393</v>
      </c>
    </row>
    <row r="24" spans="2:9" ht="40.5" x14ac:dyDescent="0.25">
      <c r="B24" s="61" t="s">
        <v>19435</v>
      </c>
      <c r="C24" s="54" t="s">
        <v>19384</v>
      </c>
      <c r="D24" s="54" t="s">
        <v>24</v>
      </c>
      <c r="E24" s="92" t="s">
        <v>19511</v>
      </c>
      <c r="F24" s="54" t="s">
        <v>2</v>
      </c>
      <c r="G24" s="61"/>
      <c r="H24" s="55">
        <f t="shared" si="1"/>
        <v>2904.98794847</v>
      </c>
      <c r="I24" s="55">
        <f>H24*(1+'Cálculo de BDI'!$D$13)</f>
        <v>3749.2319401486207</v>
      </c>
    </row>
    <row r="25" spans="2:9" ht="40.5" x14ac:dyDescent="0.25">
      <c r="B25" s="60" t="s">
        <v>19435</v>
      </c>
      <c r="C25" s="49" t="s">
        <v>19385</v>
      </c>
      <c r="D25" s="49" t="s">
        <v>25</v>
      </c>
      <c r="E25" s="95" t="s">
        <v>19512</v>
      </c>
      <c r="F25" s="49" t="s">
        <v>2</v>
      </c>
      <c r="G25" s="60"/>
      <c r="H25" s="50">
        <f t="shared" si="1"/>
        <v>4206.7919227049997</v>
      </c>
      <c r="I25" s="50">
        <f>H25*(1+'Cálculo de BDI'!$D$13)</f>
        <v>5429.3645694715324</v>
      </c>
    </row>
    <row r="26" spans="2:9" ht="40.5" x14ac:dyDescent="0.25">
      <c r="B26" s="61" t="s">
        <v>19435</v>
      </c>
      <c r="C26" s="54" t="s">
        <v>19386</v>
      </c>
      <c r="D26" s="54" t="s">
        <v>26</v>
      </c>
      <c r="E26" s="92" t="s">
        <v>19513</v>
      </c>
      <c r="F26" s="54" t="s">
        <v>2</v>
      </c>
      <c r="G26" s="61"/>
      <c r="H26" s="55">
        <f t="shared" si="1"/>
        <v>6794.4998711749995</v>
      </c>
      <c r="I26" s="55">
        <f>H26*(1+'Cálculo de BDI'!$D$13)</f>
        <v>8769.1089898537211</v>
      </c>
    </row>
    <row r="27" spans="2:9" ht="27" x14ac:dyDescent="0.25">
      <c r="B27" s="60" t="s">
        <v>19435</v>
      </c>
      <c r="C27" s="49" t="s">
        <v>19387</v>
      </c>
      <c r="D27" s="49" t="s">
        <v>27</v>
      </c>
      <c r="E27" s="95" t="s">
        <v>19388</v>
      </c>
      <c r="F27" s="49" t="s">
        <v>2</v>
      </c>
      <c r="G27" s="60"/>
      <c r="H27" s="50">
        <f t="shared" si="1"/>
        <v>2132.2600000000002</v>
      </c>
      <c r="I27" s="50">
        <f>H27*(1+'Cálculo de BDI'!$D$13)</f>
        <v>2751.9347544666266</v>
      </c>
    </row>
    <row r="28" spans="2:9" ht="27" x14ac:dyDescent="0.25">
      <c r="B28" s="61" t="s">
        <v>19435</v>
      </c>
      <c r="C28" s="54" t="s">
        <v>19389</v>
      </c>
      <c r="D28" s="54" t="s">
        <v>34</v>
      </c>
      <c r="E28" s="92" t="s">
        <v>28</v>
      </c>
      <c r="F28" s="54" t="s">
        <v>2</v>
      </c>
      <c r="G28" s="61"/>
      <c r="H28" s="55">
        <f t="shared" si="1"/>
        <v>1030.02</v>
      </c>
      <c r="I28" s="55">
        <f>H28*(1+'Cálculo de BDI'!$D$13)</f>
        <v>1329.3631338559624</v>
      </c>
    </row>
    <row r="29" spans="2:9" ht="67.5" x14ac:dyDescent="0.25">
      <c r="B29" s="60" t="s">
        <v>19435</v>
      </c>
      <c r="C29" s="49" t="s">
        <v>19390</v>
      </c>
      <c r="D29" s="49" t="s">
        <v>35</v>
      </c>
      <c r="E29" s="95" t="s">
        <v>29</v>
      </c>
      <c r="F29" s="49" t="s">
        <v>2</v>
      </c>
      <c r="G29" s="60"/>
      <c r="H29" s="50">
        <f t="shared" si="1"/>
        <v>387.88566666666668</v>
      </c>
      <c r="I29" s="50">
        <f>H29*(1+'Cálculo de BDI'!$D$13)</f>
        <v>500.61251763830728</v>
      </c>
    </row>
    <row r="30" spans="2:9" ht="67.5" x14ac:dyDescent="0.25">
      <c r="B30" s="61" t="s">
        <v>19435</v>
      </c>
      <c r="C30" s="54" t="s">
        <v>19391</v>
      </c>
      <c r="D30" s="54" t="s">
        <v>36</v>
      </c>
      <c r="E30" s="92" t="s">
        <v>30</v>
      </c>
      <c r="F30" s="54" t="s">
        <v>2</v>
      </c>
      <c r="G30" s="61"/>
      <c r="H30" s="55">
        <f t="shared" si="1"/>
        <v>475.68666666666667</v>
      </c>
      <c r="I30" s="55">
        <f>H30*(1+'Cálculo de BDI'!$D$13)</f>
        <v>613.9301352726128</v>
      </c>
    </row>
    <row r="31" spans="2:9" ht="67.5" x14ac:dyDescent="0.25">
      <c r="B31" s="60" t="s">
        <v>19435</v>
      </c>
      <c r="C31" s="49" t="s">
        <v>19392</v>
      </c>
      <c r="D31" s="49" t="s">
        <v>37</v>
      </c>
      <c r="E31" s="95" t="s">
        <v>31</v>
      </c>
      <c r="F31" s="49" t="s">
        <v>2</v>
      </c>
      <c r="G31" s="60"/>
      <c r="H31" s="50">
        <f t="shared" si="1"/>
        <v>709.82266666666669</v>
      </c>
      <c r="I31" s="50">
        <f>H31*(1+'Cálculo de BDI'!$D$13)</f>
        <v>916.11044896409419</v>
      </c>
    </row>
    <row r="32" spans="2:9" ht="27" x14ac:dyDescent="0.25">
      <c r="B32" s="61" t="s">
        <v>19435</v>
      </c>
      <c r="C32" s="54" t="s">
        <v>19393</v>
      </c>
      <c r="D32" s="54" t="s">
        <v>38</v>
      </c>
      <c r="E32" s="92" t="s">
        <v>19508</v>
      </c>
      <c r="F32" s="54" t="s">
        <v>2</v>
      </c>
      <c r="G32" s="61"/>
      <c r="H32" s="55">
        <f t="shared" si="1"/>
        <v>224.41766666666666</v>
      </c>
      <c r="I32" s="55">
        <f>H32*(1+'Cálculo de BDI'!$D$13)</f>
        <v>289.63765038799517</v>
      </c>
    </row>
    <row r="33" spans="2:9" ht="27" x14ac:dyDescent="0.25">
      <c r="B33" s="60" t="s">
        <v>19435</v>
      </c>
      <c r="C33" s="49" t="s">
        <v>19394</v>
      </c>
      <c r="D33" s="49" t="s">
        <v>39</v>
      </c>
      <c r="E33" s="95" t="s">
        <v>19507</v>
      </c>
      <c r="F33" s="49" t="s">
        <v>2</v>
      </c>
      <c r="G33" s="60"/>
      <c r="H33" s="50">
        <f t="shared" si="1"/>
        <v>312.21866666666665</v>
      </c>
      <c r="I33" s="50">
        <f>H33*(1+'Cálculo de BDI'!$D$13)</f>
        <v>402.95526802230063</v>
      </c>
    </row>
    <row r="34" spans="2:9" ht="40.5" x14ac:dyDescent="0.25">
      <c r="B34" s="61" t="s">
        <v>19435</v>
      </c>
      <c r="C34" s="54" t="s">
        <v>19395</v>
      </c>
      <c r="D34" s="94" t="s">
        <v>19506</v>
      </c>
      <c r="E34" s="92" t="s">
        <v>19515</v>
      </c>
      <c r="F34" s="54" t="s">
        <v>2</v>
      </c>
      <c r="G34" s="61"/>
      <c r="H34" s="55">
        <f t="shared" si="1"/>
        <v>629.50625000000002</v>
      </c>
      <c r="I34" s="55">
        <f>H34*(1+'Cálculo de BDI'!$D$13)</f>
        <v>812.45257498098579</v>
      </c>
    </row>
    <row r="35" spans="2:9" x14ac:dyDescent="0.25">
      <c r="B35" s="46"/>
      <c r="C35" s="69"/>
      <c r="D35" s="69" t="s">
        <v>19365</v>
      </c>
      <c r="E35" s="46" t="s">
        <v>41</v>
      </c>
      <c r="F35" s="69"/>
      <c r="G35" s="46"/>
      <c r="H35" s="76"/>
      <c r="I35" s="76"/>
    </row>
    <row r="36" spans="2:9" ht="54" x14ac:dyDescent="0.25">
      <c r="B36" s="60" t="s">
        <v>19435</v>
      </c>
      <c r="C36" s="49" t="s">
        <v>19396</v>
      </c>
      <c r="D36" s="49" t="s">
        <v>42</v>
      </c>
      <c r="E36" s="95" t="s">
        <v>47</v>
      </c>
      <c r="F36" s="49" t="s">
        <v>2</v>
      </c>
      <c r="G36" s="60"/>
      <c r="H36" s="50">
        <f t="shared" ref="H36:H48" si="2">IF(B36="CPU-NOVA",VLOOKUP(C36,CSP,4,FALSE),VLOOKUP(C36,SINAPICOMP,4,FALSE))</f>
        <v>645.81666666666672</v>
      </c>
      <c r="I36" s="50">
        <f>H36*(1+'Cálculo de BDI'!$D$13)</f>
        <v>833.50310469351234</v>
      </c>
    </row>
    <row r="37" spans="2:9" ht="54" x14ac:dyDescent="0.25">
      <c r="B37" s="61" t="s">
        <v>19435</v>
      </c>
      <c r="C37" s="54" t="s">
        <v>19397</v>
      </c>
      <c r="D37" s="54" t="s">
        <v>43</v>
      </c>
      <c r="E37" s="92" t="s">
        <v>19516</v>
      </c>
      <c r="F37" s="54" t="s">
        <v>2</v>
      </c>
      <c r="G37" s="61"/>
      <c r="H37" s="55">
        <f t="shared" si="2"/>
        <v>727.14499999999998</v>
      </c>
      <c r="I37" s="55">
        <f>H37*(1+'Cálculo de BDI'!$D$13)</f>
        <v>938.46697730888116</v>
      </c>
    </row>
    <row r="38" spans="2:9" ht="54" x14ac:dyDescent="0.25">
      <c r="B38" s="60" t="s">
        <v>19435</v>
      </c>
      <c r="C38" s="49" t="s">
        <v>19398</v>
      </c>
      <c r="D38" s="49" t="s">
        <v>44</v>
      </c>
      <c r="E38" s="95" t="s">
        <v>48</v>
      </c>
      <c r="F38" s="49" t="s">
        <v>2</v>
      </c>
      <c r="G38" s="60"/>
      <c r="H38" s="50">
        <f t="shared" si="2"/>
        <v>777.3950000000001</v>
      </c>
      <c r="I38" s="50">
        <f>H38*(1+'Cálculo de BDI'!$D$13)</f>
        <v>1003.3205699345217</v>
      </c>
    </row>
    <row r="39" spans="2:9" ht="54" x14ac:dyDescent="0.25">
      <c r="B39" s="61" t="s">
        <v>19435</v>
      </c>
      <c r="C39" s="54" t="s">
        <v>19409</v>
      </c>
      <c r="D39" s="54" t="s">
        <v>45</v>
      </c>
      <c r="E39" s="92" t="s">
        <v>49</v>
      </c>
      <c r="F39" s="54" t="s">
        <v>2</v>
      </c>
      <c r="G39" s="61"/>
      <c r="H39" s="55">
        <f t="shared" si="2"/>
        <v>1241.4050000000002</v>
      </c>
      <c r="I39" s="55">
        <f>H39*(1+'Cálculo de BDI'!$D$13)</f>
        <v>1602.1805801678233</v>
      </c>
    </row>
    <row r="40" spans="2:9" ht="54" x14ac:dyDescent="0.25">
      <c r="B40" s="60" t="s">
        <v>19435</v>
      </c>
      <c r="C40" s="49" t="s">
        <v>19412</v>
      </c>
      <c r="D40" s="49" t="s">
        <v>46</v>
      </c>
      <c r="E40" s="95" t="s">
        <v>19411</v>
      </c>
      <c r="F40" s="49" t="s">
        <v>2</v>
      </c>
      <c r="G40" s="60"/>
      <c r="H40" s="50">
        <f t="shared" si="2"/>
        <v>1887.605</v>
      </c>
      <c r="I40" s="50">
        <f>H40*(1+'Cálculo de BDI'!$D$13)</f>
        <v>2436.1784220521777</v>
      </c>
    </row>
    <row r="41" spans="2:9" ht="54" x14ac:dyDescent="0.25">
      <c r="B41" s="61" t="s">
        <v>19435</v>
      </c>
      <c r="C41" s="112" t="s">
        <v>19550</v>
      </c>
      <c r="D41" s="54" t="s">
        <v>50</v>
      </c>
      <c r="E41" s="108" t="s">
        <v>19469</v>
      </c>
      <c r="F41" s="54" t="s">
        <v>2</v>
      </c>
      <c r="G41" s="61"/>
      <c r="H41" s="55">
        <f t="shared" si="2"/>
        <v>2258.3450000000003</v>
      </c>
      <c r="I41" s="55">
        <f>H41*(1+'Cálculo de BDI'!$D$13)</f>
        <v>2914.6624206597385</v>
      </c>
    </row>
    <row r="42" spans="2:9" ht="54" x14ac:dyDescent="0.25">
      <c r="B42" s="60" t="s">
        <v>19435</v>
      </c>
      <c r="C42" s="93" t="s">
        <v>19551</v>
      </c>
      <c r="D42" s="49" t="s">
        <v>56</v>
      </c>
      <c r="E42" s="106" t="s">
        <v>19474</v>
      </c>
      <c r="F42" s="49" t="s">
        <v>2</v>
      </c>
      <c r="G42" s="60"/>
      <c r="H42" s="50">
        <f t="shared" si="2"/>
        <v>2192.7449999999999</v>
      </c>
      <c r="I42" s="50">
        <f>H42*(1+'Cálculo de BDI'!$D$13)</f>
        <v>2829.9978300877578</v>
      </c>
    </row>
    <row r="43" spans="2:9" ht="54" x14ac:dyDescent="0.25">
      <c r="B43" s="61" t="s">
        <v>19435</v>
      </c>
      <c r="C43" s="94" t="s">
        <v>19552</v>
      </c>
      <c r="D43" s="54" t="s">
        <v>19470</v>
      </c>
      <c r="E43" s="108" t="s">
        <v>19584</v>
      </c>
      <c r="F43" s="54" t="s">
        <v>2</v>
      </c>
      <c r="G43" s="61"/>
      <c r="H43" s="55">
        <f t="shared" si="2"/>
        <v>1425.0719383800001</v>
      </c>
      <c r="I43" s="55">
        <f>H43*(1+'Cálculo de BDI'!$D$13)</f>
        <v>1839.2245761975767</v>
      </c>
    </row>
    <row r="44" spans="2:9" ht="54" x14ac:dyDescent="0.25">
      <c r="B44" s="60" t="s">
        <v>19435</v>
      </c>
      <c r="C44" s="93" t="s">
        <v>19553</v>
      </c>
      <c r="D44" s="49" t="s">
        <v>19471</v>
      </c>
      <c r="E44" s="106" t="s">
        <v>19582</v>
      </c>
      <c r="F44" s="49" t="s">
        <v>2</v>
      </c>
      <c r="G44" s="60"/>
      <c r="H44" s="50">
        <f t="shared" si="2"/>
        <v>1467.0719383800001</v>
      </c>
      <c r="I44" s="50">
        <f>H44*(1+'Cálculo de BDI'!$D$13)</f>
        <v>1893.4305640637835</v>
      </c>
    </row>
    <row r="45" spans="2:9" ht="40.5" x14ac:dyDescent="0.25">
      <c r="B45" s="61" t="s">
        <v>19435</v>
      </c>
      <c r="C45" s="94" t="s">
        <v>19554</v>
      </c>
      <c r="D45" s="54" t="s">
        <v>19472</v>
      </c>
      <c r="E45" s="108" t="s">
        <v>19583</v>
      </c>
      <c r="F45" s="54" t="s">
        <v>2</v>
      </c>
      <c r="G45" s="61"/>
      <c r="H45" s="55">
        <f t="shared" si="2"/>
        <v>953.07193837999989</v>
      </c>
      <c r="I45" s="55">
        <f>H45*(1+'Cálculo de BDI'!$D$13)</f>
        <v>1230.0525220821085</v>
      </c>
    </row>
    <row r="46" spans="2:9" ht="40.5" x14ac:dyDescent="0.25">
      <c r="B46" s="60" t="s">
        <v>19435</v>
      </c>
      <c r="C46" s="49" t="s">
        <v>19414</v>
      </c>
      <c r="D46" s="49" t="s">
        <v>19475</v>
      </c>
      <c r="E46" s="95" t="s">
        <v>19415</v>
      </c>
      <c r="F46" s="49" t="s">
        <v>2</v>
      </c>
      <c r="G46" s="60"/>
      <c r="H46" s="50">
        <f t="shared" si="2"/>
        <v>724.99500000000012</v>
      </c>
      <c r="I46" s="50">
        <f>H46*(1+'Cálculo de BDI'!$D$13)</f>
        <v>935.69214697763505</v>
      </c>
    </row>
    <row r="47" spans="2:9" ht="40.5" x14ac:dyDescent="0.25">
      <c r="B47" s="61" t="s">
        <v>19435</v>
      </c>
      <c r="C47" s="54" t="s">
        <v>19421</v>
      </c>
      <c r="D47" s="54" t="s">
        <v>19476</v>
      </c>
      <c r="E47" s="92" t="s">
        <v>19416</v>
      </c>
      <c r="F47" s="54" t="s">
        <v>2</v>
      </c>
      <c r="G47" s="61"/>
      <c r="H47" s="55">
        <f t="shared" si="2"/>
        <v>1052.125</v>
      </c>
      <c r="I47" s="55">
        <f>H47*(1+'Cálculo de BDI'!$D$13)</f>
        <v>1357.8922615174506</v>
      </c>
    </row>
    <row r="48" spans="2:9" ht="40.5" x14ac:dyDescent="0.25">
      <c r="B48" s="60" t="s">
        <v>19435</v>
      </c>
      <c r="C48" s="49" t="s">
        <v>19422</v>
      </c>
      <c r="D48" s="49" t="s">
        <v>19477</v>
      </c>
      <c r="E48" s="95" t="s">
        <v>19417</v>
      </c>
      <c r="F48" s="49" t="s">
        <v>2</v>
      </c>
      <c r="G48" s="60"/>
      <c r="H48" s="50">
        <f t="shared" si="2"/>
        <v>1189.125</v>
      </c>
      <c r="I48" s="50">
        <f>H48*(1+'Cálculo de BDI'!$D$13)</f>
        <v>1534.7070314619828</v>
      </c>
    </row>
    <row r="49" spans="2:9" x14ac:dyDescent="0.25">
      <c r="B49" s="46"/>
      <c r="C49" s="69"/>
      <c r="D49" s="69" t="s">
        <v>19364</v>
      </c>
      <c r="E49" s="46" t="s">
        <v>52</v>
      </c>
      <c r="F49" s="69"/>
      <c r="G49" s="46"/>
      <c r="H49" s="76"/>
      <c r="I49" s="76"/>
    </row>
    <row r="50" spans="2:9" ht="40.5" x14ac:dyDescent="0.25">
      <c r="B50" s="60" t="s">
        <v>19435</v>
      </c>
      <c r="C50" s="49" t="s">
        <v>19423</v>
      </c>
      <c r="D50" s="49" t="s">
        <v>19357</v>
      </c>
      <c r="E50" s="95" t="s">
        <v>19517</v>
      </c>
      <c r="F50" s="49" t="s">
        <v>19368</v>
      </c>
      <c r="G50" s="60"/>
      <c r="H50" s="50">
        <f>IF(B50="CPU-NOVA",VLOOKUP(C50,CSP,4,FALSE),VLOOKUP(C50,SINAPICOMP,4,FALSE))</f>
        <v>122.56103821300002</v>
      </c>
      <c r="I50" s="50">
        <f>H50*(1+'Cálculo de BDI'!$D$13)</f>
        <v>158.17957500579996</v>
      </c>
    </row>
    <row r="51" spans="2:9" ht="40.5" x14ac:dyDescent="0.25">
      <c r="B51" s="61" t="s">
        <v>19435</v>
      </c>
      <c r="C51" s="54" t="s">
        <v>19424</v>
      </c>
      <c r="D51" s="54" t="s">
        <v>19358</v>
      </c>
      <c r="E51" s="71" t="s">
        <v>54</v>
      </c>
      <c r="F51" s="54" t="s">
        <v>19368</v>
      </c>
      <c r="G51" s="61"/>
      <c r="H51" s="55">
        <f>IF(B51="CPU-NOVA",VLOOKUP(C51,CSP,4,FALSE),VLOOKUP(C51,SINAPICOMP,4,FALSE))</f>
        <v>140.10514687200001</v>
      </c>
      <c r="I51" s="55">
        <f>H51*(1+'Cálculo de BDI'!$D$13)</f>
        <v>180.82233074611349</v>
      </c>
    </row>
    <row r="52" spans="2:9" ht="27" x14ac:dyDescent="0.25">
      <c r="B52" s="60" t="s">
        <v>19435</v>
      </c>
      <c r="C52" s="49" t="s">
        <v>19425</v>
      </c>
      <c r="D52" s="49" t="s">
        <v>19359</v>
      </c>
      <c r="E52" s="95" t="s">
        <v>19431</v>
      </c>
      <c r="F52" s="49" t="s">
        <v>19368</v>
      </c>
      <c r="G52" s="60"/>
      <c r="H52" s="50">
        <f>IF(B52="CPU-NOVA",VLOOKUP(C52,CSP,4,FALSE),VLOOKUP(C52,SINAPICOMP,4,FALSE))</f>
        <v>66.478563704190009</v>
      </c>
      <c r="I52" s="50">
        <f>H52*(1+'Cálculo de BDI'!$D$13)</f>
        <v>85.79848136933775</v>
      </c>
    </row>
    <row r="53" spans="2:9" ht="27" x14ac:dyDescent="0.25">
      <c r="B53" s="61" t="s">
        <v>19279</v>
      </c>
      <c r="C53" s="54">
        <v>97628</v>
      </c>
      <c r="D53" s="54" t="s">
        <v>19360</v>
      </c>
      <c r="E53" s="92" t="s">
        <v>55</v>
      </c>
      <c r="F53" s="54" t="s">
        <v>19439</v>
      </c>
      <c r="G53" s="61"/>
      <c r="H53" s="55">
        <f>IF(B53="CPU-NOVA",VLOOKUP(C53,CSP,4,FALSE),VLOOKUP(C53,SINAPICOMP,5,FALSE))</f>
        <v>298.70999999999998</v>
      </c>
      <c r="I53" s="55">
        <f>H53*(1+'Cálculo de BDI'!$D$13)</f>
        <v>385.52072941701573</v>
      </c>
    </row>
    <row r="54" spans="2:9" ht="27" x14ac:dyDescent="0.25">
      <c r="B54" s="60" t="s">
        <v>19435</v>
      </c>
      <c r="C54" s="49" t="s">
        <v>19426</v>
      </c>
      <c r="D54" s="49" t="s">
        <v>19361</v>
      </c>
      <c r="E54" s="95" t="s">
        <v>19432</v>
      </c>
      <c r="F54" s="49" t="s">
        <v>19369</v>
      </c>
      <c r="G54" s="60"/>
      <c r="H54" s="50">
        <f>IF(B54="CPU-NOVA",VLOOKUP(C54,CSP,4,FALSE),VLOOKUP(C54,SINAPICOMP,4,FALSE))</f>
        <v>144.14949999999999</v>
      </c>
      <c r="I54" s="50">
        <f>H54*(1+'Cálculo de BDI'!$D$13)</f>
        <v>186.042048759995</v>
      </c>
    </row>
    <row r="55" spans="2:9" x14ac:dyDescent="0.25">
      <c r="B55" s="61" t="s">
        <v>19435</v>
      </c>
      <c r="C55" s="54" t="s">
        <v>19427</v>
      </c>
      <c r="D55" s="54" t="s">
        <v>19362</v>
      </c>
      <c r="E55" s="92" t="s">
        <v>57</v>
      </c>
      <c r="F55" s="54" t="s">
        <v>19369</v>
      </c>
      <c r="G55" s="61"/>
      <c r="H55" s="55">
        <f>IF(B55="CPU-NOVA",VLOOKUP(C55,CSP,4,FALSE),VLOOKUP(C55,SINAPICOMP,4,FALSE))</f>
        <v>299.819457075</v>
      </c>
      <c r="I55" s="55">
        <f>H55*(1+'Cálculo de BDI'!$D$13)</f>
        <v>386.95261553000449</v>
      </c>
    </row>
    <row r="56" spans="2:9" ht="40.5" x14ac:dyDescent="0.25">
      <c r="B56" s="60" t="s">
        <v>19435</v>
      </c>
      <c r="C56" s="49" t="s">
        <v>19428</v>
      </c>
      <c r="D56" s="49" t="s">
        <v>19363</v>
      </c>
      <c r="E56" s="95" t="s">
        <v>19370</v>
      </c>
      <c r="F56" s="49" t="s">
        <v>2</v>
      </c>
      <c r="G56" s="60"/>
      <c r="H56" s="50">
        <f>IF(B56="CPU-NOVA",VLOOKUP(C56,CSP,4,FALSE),VLOOKUP(C56,SINAPICOMP,4,FALSE))</f>
        <v>964.76349200000004</v>
      </c>
      <c r="I56" s="50">
        <f>H56*(1+'Cálculo de BDI'!$D$13)</f>
        <v>1245.1418605026522</v>
      </c>
    </row>
    <row r="57" spans="2:9" ht="27" x14ac:dyDescent="0.25">
      <c r="B57" s="61" t="s">
        <v>19435</v>
      </c>
      <c r="C57" s="54" t="s">
        <v>19429</v>
      </c>
      <c r="D57" s="54" t="s">
        <v>19366</v>
      </c>
      <c r="E57" s="92" t="s">
        <v>19518</v>
      </c>
      <c r="F57" s="54" t="s">
        <v>2</v>
      </c>
      <c r="G57" s="61"/>
      <c r="H57" s="55">
        <f>IF(B57="CPU-NOVA",VLOOKUP(C57,CSP,4,FALSE),VLOOKUP(C57,SINAPICOMP,4,FALSE))</f>
        <v>743.91399999999999</v>
      </c>
      <c r="I57" s="55">
        <f>H57*(1+'Cálculo de BDI'!$D$13)</f>
        <v>960.10936327384366</v>
      </c>
    </row>
    <row r="58" spans="2:9" x14ac:dyDescent="0.25">
      <c r="B58" s="46"/>
      <c r="C58" s="69"/>
      <c r="D58" s="69" t="s">
        <v>19367</v>
      </c>
      <c r="E58" s="46" t="s">
        <v>19356</v>
      </c>
      <c r="F58" s="69"/>
      <c r="G58" s="46"/>
      <c r="H58" s="76"/>
      <c r="I58" s="76"/>
    </row>
    <row r="59" spans="2:9" ht="27" x14ac:dyDescent="0.25">
      <c r="B59" s="60" t="s">
        <v>19279</v>
      </c>
      <c r="C59" s="49">
        <v>101561</v>
      </c>
      <c r="D59" s="49" t="s">
        <v>19373</v>
      </c>
      <c r="E59" s="95" t="s">
        <v>19440</v>
      </c>
      <c r="F59" s="49" t="s">
        <v>19368</v>
      </c>
      <c r="G59" s="60"/>
      <c r="H59" s="50">
        <f>IF(B59="CPU-NOVA",VLOOKUP(C59,CSP,4,FALSE),VLOOKUP(C59,SINAPICOMP,5,FALSE))</f>
        <v>14.04</v>
      </c>
      <c r="I59" s="50">
        <f>H59*(1+'Cálculo de BDI'!$D$13)</f>
        <v>18.120287372417732</v>
      </c>
    </row>
    <row r="60" spans="2:9" ht="27" x14ac:dyDescent="0.25">
      <c r="B60" s="61" t="s">
        <v>19279</v>
      </c>
      <c r="C60" s="54">
        <v>101562</v>
      </c>
      <c r="D60" s="54" t="s">
        <v>19374</v>
      </c>
      <c r="E60" s="71" t="s">
        <v>19441</v>
      </c>
      <c r="F60" s="54" t="s">
        <v>19368</v>
      </c>
      <c r="G60" s="61"/>
      <c r="H60" s="55">
        <f>IF(B60="CPU-NOVA",VLOOKUP(C60,CSP,4,FALSE),VLOOKUP(C60,SINAPICOMP,5,FALSE))</f>
        <v>21.35</v>
      </c>
      <c r="I60" s="55">
        <f>H60*(1+'Cálculo de BDI'!$D$13)</f>
        <v>27.554710498655172</v>
      </c>
    </row>
    <row r="61" spans="2:9" ht="27" x14ac:dyDescent="0.25">
      <c r="B61" s="60" t="s">
        <v>19279</v>
      </c>
      <c r="C61" s="49">
        <v>101563</v>
      </c>
      <c r="D61" s="49" t="s">
        <v>19375</v>
      </c>
      <c r="E61" s="70" t="s">
        <v>19442</v>
      </c>
      <c r="F61" s="49" t="s">
        <v>19368</v>
      </c>
      <c r="G61" s="60"/>
      <c r="H61" s="50">
        <f>IF(B61="CPU-NOVA",VLOOKUP(C61,CSP,4,FALSE),VLOOKUP(C61,SINAPICOMP,5,FALSE))</f>
        <v>29.4</v>
      </c>
      <c r="I61" s="50">
        <f>H61*(1+'Cálculo de BDI'!$D$13)</f>
        <v>37.944191506344822</v>
      </c>
    </row>
    <row r="62" spans="2:9" ht="27" x14ac:dyDescent="0.25">
      <c r="B62" s="61" t="s">
        <v>19279</v>
      </c>
      <c r="C62" s="54">
        <v>101564</v>
      </c>
      <c r="D62" s="54" t="s">
        <v>19377</v>
      </c>
      <c r="E62" s="71" t="s">
        <v>19443</v>
      </c>
      <c r="F62" s="54" t="s">
        <v>19368</v>
      </c>
      <c r="G62" s="61"/>
      <c r="H62" s="55">
        <f>IF(B62="CPU-NOVA",VLOOKUP(C62,CSP,4,FALSE),VLOOKUP(C62,SINAPICOMP,5,FALSE))</f>
        <v>41.87</v>
      </c>
      <c r="I62" s="55">
        <f>H62*(1+'Cálculo de BDI'!$D$13)</f>
        <v>54.03820742757339</v>
      </c>
    </row>
    <row r="63" spans="2:9" ht="40.5" x14ac:dyDescent="0.25">
      <c r="B63" s="60" t="s">
        <v>19279</v>
      </c>
      <c r="C63" s="49">
        <v>101503</v>
      </c>
      <c r="D63" s="49" t="s">
        <v>19376</v>
      </c>
      <c r="E63" s="95" t="s">
        <v>19371</v>
      </c>
      <c r="F63" s="49" t="s">
        <v>2</v>
      </c>
      <c r="G63" s="60"/>
      <c r="H63" s="50">
        <f>IF(B63="CPU-NOVA",VLOOKUP(C63,CSP,4,FALSE),VLOOKUP(C63,SINAPICOMP,5,FALSE))</f>
        <v>1719.48</v>
      </c>
      <c r="I63" s="50">
        <f>H63*(1+'Cálculo de BDI'!$D$13)</f>
        <v>2219.1931432425104</v>
      </c>
    </row>
    <row r="64" spans="2:9" ht="54" x14ac:dyDescent="0.25">
      <c r="B64" s="61" t="s">
        <v>19433</v>
      </c>
      <c r="C64" s="74" t="s">
        <v>19434</v>
      </c>
      <c r="D64" s="54" t="s">
        <v>19378</v>
      </c>
      <c r="E64" s="92" t="s">
        <v>19372</v>
      </c>
      <c r="F64" s="54" t="s">
        <v>2</v>
      </c>
      <c r="G64" s="61"/>
      <c r="H64" s="55">
        <v>2592.8000000000002</v>
      </c>
      <c r="I64" s="55">
        <f>H64*(1+'Cálculo de BDI'!$D$13)</f>
        <v>3346.3163176071726</v>
      </c>
    </row>
    <row r="65" spans="2:9" x14ac:dyDescent="0.25">
      <c r="B65" s="46"/>
      <c r="C65" s="69"/>
      <c r="D65" s="69" t="s">
        <v>19519</v>
      </c>
      <c r="E65" s="46" t="s">
        <v>19603</v>
      </c>
      <c r="F65" s="69"/>
      <c r="G65" s="46"/>
      <c r="H65" s="76"/>
      <c r="I65" s="76"/>
    </row>
    <row r="66" spans="2:9" ht="54" x14ac:dyDescent="0.25">
      <c r="B66" s="96" t="s">
        <v>19435</v>
      </c>
      <c r="C66" s="107" t="s">
        <v>19578</v>
      </c>
      <c r="D66" s="49" t="s">
        <v>19520</v>
      </c>
      <c r="E66" s="95" t="s">
        <v>19480</v>
      </c>
      <c r="F66" s="93" t="s">
        <v>2</v>
      </c>
      <c r="G66" s="60"/>
      <c r="H66" s="50">
        <v>150</v>
      </c>
      <c r="I66" s="50">
        <f>H66*(1+'Cálculo de BDI'!$D$13)</f>
        <v>193.59281380788175</v>
      </c>
    </row>
    <row r="67" spans="2:9" ht="40.5" x14ac:dyDescent="0.25">
      <c r="B67" s="61" t="s">
        <v>19435</v>
      </c>
      <c r="C67" s="112" t="s">
        <v>19589</v>
      </c>
      <c r="D67" s="54" t="s">
        <v>19521</v>
      </c>
      <c r="E67" s="92" t="s">
        <v>19481</v>
      </c>
      <c r="F67" s="94" t="s">
        <v>19368</v>
      </c>
      <c r="G67" s="61"/>
      <c r="H67" s="55">
        <v>119.94</v>
      </c>
      <c r="I67" s="55">
        <f>H67*(1+'Cálculo de BDI'!$D$13)</f>
        <v>154.79681392078226</v>
      </c>
    </row>
    <row r="68" spans="2:9" ht="27" x14ac:dyDescent="0.25">
      <c r="B68" s="60" t="s">
        <v>19435</v>
      </c>
      <c r="C68" s="107" t="s">
        <v>19590</v>
      </c>
      <c r="D68" s="49" t="s">
        <v>19522</v>
      </c>
      <c r="E68" s="95" t="s">
        <v>19482</v>
      </c>
      <c r="F68" s="93" t="s">
        <v>2</v>
      </c>
      <c r="G68" s="60"/>
      <c r="H68" s="50">
        <v>110</v>
      </c>
      <c r="I68" s="50">
        <f>H68*(1+'Cálculo de BDI'!$D$13)</f>
        <v>141.9680634591133</v>
      </c>
    </row>
    <row r="69" spans="2:9" ht="40.5" x14ac:dyDescent="0.25">
      <c r="B69" s="61" t="s">
        <v>19435</v>
      </c>
      <c r="C69" s="112" t="s">
        <v>19591</v>
      </c>
      <c r="D69" s="54" t="s">
        <v>19523</v>
      </c>
      <c r="E69" s="92" t="s">
        <v>19483</v>
      </c>
      <c r="F69" s="54" t="s">
        <v>19368</v>
      </c>
      <c r="G69" s="61"/>
      <c r="H69" s="55">
        <v>11.66</v>
      </c>
      <c r="I69" s="55">
        <f>H69*(1+'Cálculo de BDI'!$D$13)</f>
        <v>15.04861472666601</v>
      </c>
    </row>
    <row r="70" spans="2:9" ht="54" x14ac:dyDescent="0.25">
      <c r="B70" s="60" t="s">
        <v>19435</v>
      </c>
      <c r="C70" s="107" t="s">
        <v>19592</v>
      </c>
      <c r="D70" s="49" t="s">
        <v>19524</v>
      </c>
      <c r="E70" s="95" t="s">
        <v>19484</v>
      </c>
      <c r="F70" s="93" t="s">
        <v>2</v>
      </c>
      <c r="G70" s="60"/>
      <c r="H70" s="50">
        <v>110</v>
      </c>
      <c r="I70" s="50">
        <f>H70*(1+'Cálculo de BDI'!$D$13)</f>
        <v>141.9680634591133</v>
      </c>
    </row>
    <row r="71" spans="2:9" ht="54" x14ac:dyDescent="0.25">
      <c r="B71" s="61" t="s">
        <v>19435</v>
      </c>
      <c r="C71" s="112" t="s">
        <v>19593</v>
      </c>
      <c r="D71" s="54" t="s">
        <v>19525</v>
      </c>
      <c r="E71" s="92" t="s">
        <v>19485</v>
      </c>
      <c r="F71" s="94" t="s">
        <v>19368</v>
      </c>
      <c r="G71" s="61"/>
      <c r="H71" s="55">
        <v>14.32</v>
      </c>
      <c r="I71" s="55">
        <f>H71*(1+'Cálculo de BDI'!$D$13)</f>
        <v>18.481660624859114</v>
      </c>
    </row>
    <row r="72" spans="2:9" x14ac:dyDescent="0.25">
      <c r="B72" s="60" t="s">
        <v>19435</v>
      </c>
      <c r="C72" s="107" t="s">
        <v>19594</v>
      </c>
      <c r="D72" s="49" t="s">
        <v>19526</v>
      </c>
      <c r="E72" s="95" t="s">
        <v>19486</v>
      </c>
      <c r="F72" s="93" t="s">
        <v>2</v>
      </c>
      <c r="G72" s="60"/>
      <c r="H72" s="50">
        <v>43.86</v>
      </c>
      <c r="I72" s="50">
        <f>H72*(1+'Cálculo de BDI'!$D$13)</f>
        <v>56.606538757424623</v>
      </c>
    </row>
    <row r="73" spans="2:9" x14ac:dyDescent="0.25">
      <c r="B73" s="61" t="s">
        <v>19435</v>
      </c>
      <c r="C73" s="112" t="s">
        <v>19595</v>
      </c>
      <c r="D73" s="54" t="s">
        <v>19527</v>
      </c>
      <c r="E73" s="92" t="s">
        <v>19487</v>
      </c>
      <c r="F73" s="94" t="s">
        <v>2</v>
      </c>
      <c r="G73" s="61"/>
      <c r="H73" s="55">
        <v>24</v>
      </c>
      <c r="I73" s="55">
        <f>H73*(1+'Cálculo de BDI'!$D$13)</f>
        <v>30.974850209261081</v>
      </c>
    </row>
    <row r="74" spans="2:9" ht="81" x14ac:dyDescent="0.25">
      <c r="B74" s="60" t="s">
        <v>19435</v>
      </c>
      <c r="C74" s="107" t="s">
        <v>19596</v>
      </c>
      <c r="D74" s="49" t="s">
        <v>19528</v>
      </c>
      <c r="E74" s="95" t="s">
        <v>19532</v>
      </c>
      <c r="F74" s="93" t="s">
        <v>2</v>
      </c>
      <c r="G74" s="60"/>
      <c r="H74" s="50">
        <v>350</v>
      </c>
      <c r="I74" s="50">
        <f>H74*(1+'Cálculo de BDI'!$D$13)</f>
        <v>451.7165655517241</v>
      </c>
    </row>
    <row r="75" spans="2:9" ht="81" x14ac:dyDescent="0.25">
      <c r="B75" s="61" t="s">
        <v>19435</v>
      </c>
      <c r="C75" s="112" t="s">
        <v>19597</v>
      </c>
      <c r="D75" s="54" t="s">
        <v>19529</v>
      </c>
      <c r="E75" s="92" t="s">
        <v>19533</v>
      </c>
      <c r="F75" s="94" t="s">
        <v>2</v>
      </c>
      <c r="G75" s="61"/>
      <c r="H75" s="55">
        <v>550</v>
      </c>
      <c r="I75" s="55">
        <f>H75*(1+'Cálculo de BDI'!$D$13)</f>
        <v>709.84031729556648</v>
      </c>
    </row>
    <row r="76" spans="2:9" ht="81" x14ac:dyDescent="0.25">
      <c r="B76" s="60" t="s">
        <v>19435</v>
      </c>
      <c r="C76" s="107" t="s">
        <v>19598</v>
      </c>
      <c r="D76" s="49" t="s">
        <v>19530</v>
      </c>
      <c r="E76" s="95" t="s">
        <v>19534</v>
      </c>
      <c r="F76" s="93" t="s">
        <v>2</v>
      </c>
      <c r="G76" s="60"/>
      <c r="H76" s="50">
        <v>290</v>
      </c>
      <c r="I76" s="50">
        <f>H76*(1+'Cálculo de BDI'!$D$13)</f>
        <v>374.2794400285714</v>
      </c>
    </row>
    <row r="77" spans="2:9" x14ac:dyDescent="0.25">
      <c r="B77" s="61" t="s">
        <v>19435</v>
      </c>
      <c r="C77" s="112" t="s">
        <v>19599</v>
      </c>
      <c r="D77" s="54" t="s">
        <v>19531</v>
      </c>
      <c r="E77" s="92" t="s">
        <v>19488</v>
      </c>
      <c r="F77" s="94" t="s">
        <v>19368</v>
      </c>
      <c r="G77" s="61"/>
      <c r="H77" s="55">
        <v>4.8</v>
      </c>
      <c r="I77" s="55">
        <f>H77*(1+'Cálculo de BDI'!$D$13)</f>
        <v>6.1949700418522164</v>
      </c>
    </row>
  </sheetData>
  <mergeCells count="7">
    <mergeCell ref="B2:I2"/>
    <mergeCell ref="B3:C3"/>
    <mergeCell ref="D3:D4"/>
    <mergeCell ref="E3:E4"/>
    <mergeCell ref="F3:F4"/>
    <mergeCell ref="G3:G4"/>
    <mergeCell ref="H3:I3"/>
  </mergeCells>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A1569-3C4B-46F4-B593-A456B3E00B8B}">
  <dimension ref="B2:I77"/>
  <sheetViews>
    <sheetView showGridLines="0" zoomScaleNormal="100" workbookViewId="0">
      <selection activeCell="B2" sqref="B2:I2"/>
    </sheetView>
  </sheetViews>
  <sheetFormatPr defaultRowHeight="13.5" x14ac:dyDescent="0.25"/>
  <cols>
    <col min="1" max="1" width="2.7109375" style="1" customWidth="1"/>
    <col min="2" max="2" width="13.140625" style="1" bestFit="1" customWidth="1"/>
    <col min="3" max="3" width="10.5703125" style="3" customWidth="1"/>
    <col min="4" max="4" width="9.140625" style="3"/>
    <col min="5" max="5" width="71.42578125" style="1" customWidth="1"/>
    <col min="6" max="6" width="9.140625" style="3"/>
    <col min="7" max="7" width="9.140625" style="1" hidden="1" customWidth="1"/>
    <col min="8" max="8" width="13.42578125" style="77" bestFit="1" customWidth="1"/>
    <col min="9" max="9" width="9.140625" style="77"/>
    <col min="10" max="16384" width="9.140625" style="1"/>
  </cols>
  <sheetData>
    <row r="2" spans="2:9" ht="20.100000000000001" customHeight="1" x14ac:dyDescent="0.25">
      <c r="B2" s="113" t="s">
        <v>19463</v>
      </c>
      <c r="C2" s="113"/>
      <c r="D2" s="113"/>
      <c r="E2" s="113"/>
      <c r="F2" s="113"/>
      <c r="G2" s="113"/>
      <c r="H2" s="113"/>
      <c r="I2" s="113"/>
    </row>
    <row r="3" spans="2:9" x14ac:dyDescent="0.25">
      <c r="B3" s="114" t="s">
        <v>7</v>
      </c>
      <c r="C3" s="114"/>
      <c r="D3" s="114" t="s">
        <v>0</v>
      </c>
      <c r="E3" s="115" t="s">
        <v>1</v>
      </c>
      <c r="F3" s="114" t="s">
        <v>2</v>
      </c>
      <c r="G3" s="114" t="s">
        <v>3</v>
      </c>
      <c r="H3" s="114" t="s">
        <v>6</v>
      </c>
      <c r="I3" s="114"/>
    </row>
    <row r="4" spans="2:9" x14ac:dyDescent="0.25">
      <c r="B4" s="31" t="s">
        <v>8</v>
      </c>
      <c r="C4" s="72" t="s">
        <v>9</v>
      </c>
      <c r="D4" s="114"/>
      <c r="E4" s="115"/>
      <c r="F4" s="114"/>
      <c r="G4" s="114"/>
      <c r="H4" s="59" t="s">
        <v>4</v>
      </c>
      <c r="I4" s="59" t="s">
        <v>5</v>
      </c>
    </row>
    <row r="5" spans="2:9" x14ac:dyDescent="0.25">
      <c r="B5" s="36"/>
      <c r="C5" s="68"/>
      <c r="D5" s="68">
        <v>1</v>
      </c>
      <c r="E5" s="36" t="s">
        <v>19604</v>
      </c>
      <c r="F5" s="68"/>
      <c r="G5" s="36"/>
      <c r="H5" s="75"/>
      <c r="I5" s="75"/>
    </row>
    <row r="6" spans="2:9" x14ac:dyDescent="0.25">
      <c r="B6" s="46"/>
      <c r="C6" s="69"/>
      <c r="D6" s="69" t="s">
        <v>19436</v>
      </c>
      <c r="E6" s="46" t="s">
        <v>19605</v>
      </c>
      <c r="F6" s="69"/>
      <c r="G6" s="46"/>
      <c r="H6" s="76"/>
      <c r="I6" s="76"/>
    </row>
    <row r="7" spans="2:9" ht="54" x14ac:dyDescent="0.25">
      <c r="B7" s="60" t="s">
        <v>19435</v>
      </c>
      <c r="C7" s="107" t="s">
        <v>19328</v>
      </c>
      <c r="D7" s="93" t="s">
        <v>19494</v>
      </c>
      <c r="E7" s="95" t="s">
        <v>19501</v>
      </c>
      <c r="F7" s="49" t="s">
        <v>10</v>
      </c>
      <c r="G7" s="60"/>
      <c r="H7" s="50">
        <f t="shared" ref="H7:H18" si="0">IF(B7="CPU-NOVA",VLOOKUP(C7,CSP,4,FALSE),VLOOKUP(C7,SINAPICOMP,4,FALSE))</f>
        <v>248.22531999964201</v>
      </c>
      <c r="I7" s="50">
        <f>H7*(1+'Cálculo de BDI'!$D$13)</f>
        <v>320.36425438061707</v>
      </c>
    </row>
    <row r="8" spans="2:9" ht="67.5" x14ac:dyDescent="0.25">
      <c r="B8" s="61" t="s">
        <v>19435</v>
      </c>
      <c r="C8" s="112" t="s">
        <v>19539</v>
      </c>
      <c r="D8" s="94" t="s">
        <v>19495</v>
      </c>
      <c r="E8" s="92" t="s">
        <v>19500</v>
      </c>
      <c r="F8" s="90" t="s">
        <v>12</v>
      </c>
      <c r="G8" s="61"/>
      <c r="H8" s="55">
        <f t="shared" si="0"/>
        <v>868.56174525730705</v>
      </c>
      <c r="I8" s="55">
        <f>H8*(1+'Cálculo de BDI'!$D$13)</f>
        <v>1120.9820815349779</v>
      </c>
    </row>
    <row r="9" spans="2:9" ht="67.5" x14ac:dyDescent="0.25">
      <c r="B9" s="60" t="s">
        <v>19435</v>
      </c>
      <c r="C9" s="107" t="s">
        <v>19542</v>
      </c>
      <c r="D9" s="93" t="s">
        <v>19496</v>
      </c>
      <c r="E9" s="106" t="s">
        <v>19502</v>
      </c>
      <c r="F9" s="91" t="s">
        <v>12</v>
      </c>
      <c r="G9" s="60"/>
      <c r="H9" s="50">
        <f t="shared" si="0"/>
        <v>1857.5912452573073</v>
      </c>
      <c r="I9" s="50">
        <f>H9*(1+'Cálculo de BDI'!$D$13)</f>
        <v>2397.4421071616607</v>
      </c>
    </row>
    <row r="10" spans="2:9" ht="27" x14ac:dyDescent="0.25">
      <c r="B10" s="61" t="s">
        <v>19435</v>
      </c>
      <c r="C10" s="112" t="s">
        <v>19329</v>
      </c>
      <c r="D10" s="94" t="s">
        <v>19497</v>
      </c>
      <c r="E10" s="92" t="s">
        <v>11</v>
      </c>
      <c r="F10" s="54" t="s">
        <v>12</v>
      </c>
      <c r="G10" s="61"/>
      <c r="H10" s="55">
        <f t="shared" si="0"/>
        <v>140.36175</v>
      </c>
      <c r="I10" s="55">
        <f>H10*(1+'Cálculo de BDI'!$D$13)</f>
        <v>181.15350755665631</v>
      </c>
    </row>
    <row r="11" spans="2:9" ht="27" x14ac:dyDescent="0.25">
      <c r="B11" s="60" t="s">
        <v>19435</v>
      </c>
      <c r="C11" s="107" t="s">
        <v>19330</v>
      </c>
      <c r="D11" s="93" t="s">
        <v>19498</v>
      </c>
      <c r="E11" s="95" t="s">
        <v>13</v>
      </c>
      <c r="F11" s="49" t="s">
        <v>12</v>
      </c>
      <c r="G11" s="60"/>
      <c r="H11" s="50">
        <f t="shared" si="0"/>
        <v>130.1155</v>
      </c>
      <c r="I11" s="50">
        <f>H11*(1+'Cálculo de BDI'!$D$13)</f>
        <v>167.9295051001296</v>
      </c>
    </row>
    <row r="12" spans="2:9" ht="27" x14ac:dyDescent="0.25">
      <c r="B12" s="61" t="s">
        <v>19435</v>
      </c>
      <c r="C12" s="112" t="s">
        <v>19331</v>
      </c>
      <c r="D12" s="94" t="s">
        <v>19499</v>
      </c>
      <c r="E12" s="92" t="s">
        <v>19298</v>
      </c>
      <c r="F12" s="54" t="s">
        <v>2</v>
      </c>
      <c r="G12" s="61"/>
      <c r="H12" s="55">
        <f t="shared" si="0"/>
        <v>143.77716666666669</v>
      </c>
      <c r="I12" s="55">
        <f>H12*(1+'Cálculo de BDI'!$D$13)</f>
        <v>185.56150837549859</v>
      </c>
    </row>
    <row r="13" spans="2:9" x14ac:dyDescent="0.25">
      <c r="B13" s="46"/>
      <c r="C13" s="69"/>
      <c r="D13" s="69" t="s">
        <v>19437</v>
      </c>
      <c r="E13" s="46" t="s">
        <v>19606</v>
      </c>
      <c r="F13" s="69"/>
      <c r="G13" s="46"/>
      <c r="H13" s="76"/>
      <c r="I13" s="76"/>
    </row>
    <row r="14" spans="2:9" ht="54" x14ac:dyDescent="0.25">
      <c r="B14" s="96" t="s">
        <v>19435</v>
      </c>
      <c r="C14" s="107" t="s">
        <v>19555</v>
      </c>
      <c r="D14" s="93" t="s">
        <v>19489</v>
      </c>
      <c r="E14" s="95" t="s">
        <v>19504</v>
      </c>
      <c r="F14" s="93" t="s">
        <v>19473</v>
      </c>
      <c r="G14" s="60"/>
      <c r="H14" s="50">
        <f t="shared" si="0"/>
        <v>706</v>
      </c>
      <c r="I14" s="50">
        <f>H14*(1+'Cálculo de BDI'!$D$13)</f>
        <v>911.17684365576349</v>
      </c>
    </row>
    <row r="15" spans="2:9" ht="54" x14ac:dyDescent="0.25">
      <c r="B15" s="61" t="s">
        <v>19435</v>
      </c>
      <c r="C15" s="112" t="s">
        <v>19556</v>
      </c>
      <c r="D15" s="94" t="s">
        <v>19490</v>
      </c>
      <c r="E15" s="92" t="s">
        <v>19478</v>
      </c>
      <c r="F15" s="94" t="s">
        <v>19473</v>
      </c>
      <c r="G15" s="61"/>
      <c r="H15" s="55">
        <f t="shared" si="0"/>
        <v>520</v>
      </c>
      <c r="I15" s="55">
        <f>H15*(1+'Cálculo de BDI'!$D$13)</f>
        <v>671.12175453399004</v>
      </c>
    </row>
    <row r="16" spans="2:9" ht="54" x14ac:dyDescent="0.25">
      <c r="B16" s="60" t="s">
        <v>19435</v>
      </c>
      <c r="C16" s="93" t="s">
        <v>19557</v>
      </c>
      <c r="D16" s="93" t="s">
        <v>19491</v>
      </c>
      <c r="E16" s="95" t="s">
        <v>19479</v>
      </c>
      <c r="F16" s="93" t="s">
        <v>19473</v>
      </c>
      <c r="G16" s="60"/>
      <c r="H16" s="50">
        <f t="shared" si="0"/>
        <v>695</v>
      </c>
      <c r="I16" s="50">
        <f>H16*(1+'Cálculo de BDI'!$D$13)</f>
        <v>896.98003730985215</v>
      </c>
    </row>
    <row r="17" spans="2:9" ht="27" x14ac:dyDescent="0.25">
      <c r="B17" s="61" t="s">
        <v>19435</v>
      </c>
      <c r="C17" s="94" t="s">
        <v>19558</v>
      </c>
      <c r="D17" s="94" t="s">
        <v>19492</v>
      </c>
      <c r="E17" s="92" t="s">
        <v>19503</v>
      </c>
      <c r="F17" s="54" t="s">
        <v>19473</v>
      </c>
      <c r="G17" s="61"/>
      <c r="H17" s="55">
        <f t="shared" si="0"/>
        <v>2150</v>
      </c>
      <c r="I17" s="55">
        <f>H17*(1+'Cálculo de BDI'!$D$13)</f>
        <v>2774.8303312463054</v>
      </c>
    </row>
    <row r="18" spans="2:9" ht="27" x14ac:dyDescent="0.25">
      <c r="B18" s="60" t="s">
        <v>19435</v>
      </c>
      <c r="C18" s="93" t="s">
        <v>19577</v>
      </c>
      <c r="D18" s="93" t="s">
        <v>19493</v>
      </c>
      <c r="E18" s="95" t="s">
        <v>19505</v>
      </c>
      <c r="F18" s="49" t="s">
        <v>19473</v>
      </c>
      <c r="G18" s="60"/>
      <c r="H18" s="50">
        <f t="shared" si="0"/>
        <v>1910</v>
      </c>
      <c r="I18" s="50">
        <f>H18*(1+'Cálculo de BDI'!$D$13)</f>
        <v>2465.0818291536943</v>
      </c>
    </row>
    <row r="19" spans="2:9" x14ac:dyDescent="0.25">
      <c r="B19" s="36"/>
      <c r="C19" s="68"/>
      <c r="D19" s="68">
        <v>2</v>
      </c>
      <c r="E19" s="36" t="s">
        <v>14</v>
      </c>
      <c r="F19" s="68"/>
      <c r="G19" s="36"/>
      <c r="H19" s="75"/>
      <c r="I19" s="75"/>
    </row>
    <row r="20" spans="2:9" x14ac:dyDescent="0.25">
      <c r="B20" s="46"/>
      <c r="C20" s="69"/>
      <c r="D20" s="69" t="s">
        <v>19438</v>
      </c>
      <c r="E20" s="46" t="s">
        <v>15</v>
      </c>
      <c r="F20" s="69"/>
      <c r="G20" s="46"/>
      <c r="H20" s="76"/>
      <c r="I20" s="76"/>
    </row>
    <row r="21" spans="2:9" ht="41.25" x14ac:dyDescent="0.25">
      <c r="B21" s="60" t="s">
        <v>19435</v>
      </c>
      <c r="C21" s="49" t="s">
        <v>19380</v>
      </c>
      <c r="D21" s="49" t="s">
        <v>21</v>
      </c>
      <c r="E21" s="95" t="s">
        <v>19509</v>
      </c>
      <c r="F21" s="49" t="s">
        <v>2</v>
      </c>
      <c r="G21" s="60"/>
      <c r="H21" s="50">
        <f t="shared" ref="H21:H34" si="1">IF(B21="CPU-NOVA",VLOOKUP(C21,CSP,4,FALSE),VLOOKUP(C21,SINAPICOMP,4,FALSE))</f>
        <v>1426.08483471</v>
      </c>
      <c r="I21" s="50">
        <f>H21*(1+'Cálculo de BDI'!$D$13)</f>
        <v>1840.5318392017125</v>
      </c>
    </row>
    <row r="22" spans="2:9" ht="40.5" x14ac:dyDescent="0.25">
      <c r="B22" s="61" t="s">
        <v>19435</v>
      </c>
      <c r="C22" s="54" t="s">
        <v>19382</v>
      </c>
      <c r="D22" s="54" t="s">
        <v>22</v>
      </c>
      <c r="E22" s="92" t="s">
        <v>19514</v>
      </c>
      <c r="F22" s="54" t="s">
        <v>2</v>
      </c>
      <c r="G22" s="61"/>
      <c r="H22" s="55">
        <f t="shared" si="1"/>
        <v>1653.5472141199998</v>
      </c>
      <c r="I22" s="55">
        <f>H22*(1+'Cálculo de BDI'!$D$13)</f>
        <v>2134.0990529711648</v>
      </c>
    </row>
    <row r="23" spans="2:9" ht="40.5" x14ac:dyDescent="0.25">
      <c r="B23" s="60" t="s">
        <v>19435</v>
      </c>
      <c r="C23" s="49" t="s">
        <v>19383</v>
      </c>
      <c r="D23" s="49" t="s">
        <v>23</v>
      </c>
      <c r="E23" s="95" t="s">
        <v>19510</v>
      </c>
      <c r="F23" s="49" t="s">
        <v>2</v>
      </c>
      <c r="G23" s="60"/>
      <c r="H23" s="50">
        <f t="shared" si="1"/>
        <v>1910.3035692899998</v>
      </c>
      <c r="I23" s="50">
        <f>H23*(1+'Cálculo de BDI'!$D$13)</f>
        <v>2465.4736213739393</v>
      </c>
    </row>
    <row r="24" spans="2:9" ht="40.5" x14ac:dyDescent="0.25">
      <c r="B24" s="61" t="s">
        <v>19435</v>
      </c>
      <c r="C24" s="54" t="s">
        <v>19384</v>
      </c>
      <c r="D24" s="54" t="s">
        <v>24</v>
      </c>
      <c r="E24" s="92" t="s">
        <v>19511</v>
      </c>
      <c r="F24" s="54" t="s">
        <v>2</v>
      </c>
      <c r="G24" s="61"/>
      <c r="H24" s="55">
        <f t="shared" si="1"/>
        <v>2904.98794847</v>
      </c>
      <c r="I24" s="55">
        <f>H24*(1+'Cálculo de BDI'!$D$13)</f>
        <v>3749.2319401486207</v>
      </c>
    </row>
    <row r="25" spans="2:9" ht="40.5" x14ac:dyDescent="0.25">
      <c r="B25" s="60" t="s">
        <v>19435</v>
      </c>
      <c r="C25" s="49" t="s">
        <v>19385</v>
      </c>
      <c r="D25" s="49" t="s">
        <v>25</v>
      </c>
      <c r="E25" s="95" t="s">
        <v>19512</v>
      </c>
      <c r="F25" s="49" t="s">
        <v>2</v>
      </c>
      <c r="G25" s="60"/>
      <c r="H25" s="50">
        <f t="shared" si="1"/>
        <v>4206.7919227049997</v>
      </c>
      <c r="I25" s="50">
        <f>H25*(1+'Cálculo de BDI'!$D$13)</f>
        <v>5429.3645694715324</v>
      </c>
    </row>
    <row r="26" spans="2:9" ht="40.5" x14ac:dyDescent="0.25">
      <c r="B26" s="61" t="s">
        <v>19435</v>
      </c>
      <c r="C26" s="54" t="s">
        <v>19386</v>
      </c>
      <c r="D26" s="54" t="s">
        <v>26</v>
      </c>
      <c r="E26" s="92" t="s">
        <v>19513</v>
      </c>
      <c r="F26" s="54" t="s">
        <v>2</v>
      </c>
      <c r="G26" s="61"/>
      <c r="H26" s="55">
        <f t="shared" si="1"/>
        <v>6794.4998711749995</v>
      </c>
      <c r="I26" s="55">
        <f>H26*(1+'Cálculo de BDI'!$D$13)</f>
        <v>8769.1089898537211</v>
      </c>
    </row>
    <row r="27" spans="2:9" ht="27" x14ac:dyDescent="0.25">
      <c r="B27" s="60" t="s">
        <v>19435</v>
      </c>
      <c r="C27" s="49" t="s">
        <v>19387</v>
      </c>
      <c r="D27" s="49" t="s">
        <v>27</v>
      </c>
      <c r="E27" s="95" t="s">
        <v>19388</v>
      </c>
      <c r="F27" s="49" t="s">
        <v>2</v>
      </c>
      <c r="G27" s="60"/>
      <c r="H27" s="50">
        <f t="shared" si="1"/>
        <v>2132.2600000000002</v>
      </c>
      <c r="I27" s="50">
        <f>H27*(1+'Cálculo de BDI'!$D$13)</f>
        <v>2751.9347544666266</v>
      </c>
    </row>
    <row r="28" spans="2:9" ht="27" x14ac:dyDescent="0.25">
      <c r="B28" s="61" t="s">
        <v>19435</v>
      </c>
      <c r="C28" s="54" t="s">
        <v>19389</v>
      </c>
      <c r="D28" s="54" t="s">
        <v>34</v>
      </c>
      <c r="E28" s="92" t="s">
        <v>28</v>
      </c>
      <c r="F28" s="54" t="s">
        <v>2</v>
      </c>
      <c r="G28" s="61"/>
      <c r="H28" s="55">
        <f t="shared" si="1"/>
        <v>1030.02</v>
      </c>
      <c r="I28" s="55">
        <f>H28*(1+'Cálculo de BDI'!$D$13)</f>
        <v>1329.3631338559624</v>
      </c>
    </row>
    <row r="29" spans="2:9" ht="67.5" x14ac:dyDescent="0.25">
      <c r="B29" s="60" t="s">
        <v>19435</v>
      </c>
      <c r="C29" s="49" t="s">
        <v>19390</v>
      </c>
      <c r="D29" s="49" t="s">
        <v>35</v>
      </c>
      <c r="E29" s="95" t="s">
        <v>29</v>
      </c>
      <c r="F29" s="49" t="s">
        <v>2</v>
      </c>
      <c r="G29" s="60"/>
      <c r="H29" s="50">
        <f t="shared" si="1"/>
        <v>387.88566666666668</v>
      </c>
      <c r="I29" s="50">
        <f>H29*(1+'Cálculo de BDI'!$D$13)</f>
        <v>500.61251763830728</v>
      </c>
    </row>
    <row r="30" spans="2:9" ht="67.5" x14ac:dyDescent="0.25">
      <c r="B30" s="61" t="s">
        <v>19435</v>
      </c>
      <c r="C30" s="54" t="s">
        <v>19391</v>
      </c>
      <c r="D30" s="54" t="s">
        <v>36</v>
      </c>
      <c r="E30" s="92" t="s">
        <v>30</v>
      </c>
      <c r="F30" s="54" t="s">
        <v>2</v>
      </c>
      <c r="G30" s="61"/>
      <c r="H30" s="55">
        <f t="shared" si="1"/>
        <v>475.68666666666667</v>
      </c>
      <c r="I30" s="55">
        <f>H30*(1+'Cálculo de BDI'!$D$13)</f>
        <v>613.9301352726128</v>
      </c>
    </row>
    <row r="31" spans="2:9" ht="67.5" x14ac:dyDescent="0.25">
      <c r="B31" s="60" t="s">
        <v>19435</v>
      </c>
      <c r="C31" s="49" t="s">
        <v>19392</v>
      </c>
      <c r="D31" s="49" t="s">
        <v>37</v>
      </c>
      <c r="E31" s="95" t="s">
        <v>31</v>
      </c>
      <c r="F31" s="49" t="s">
        <v>2</v>
      </c>
      <c r="G31" s="60"/>
      <c r="H31" s="50">
        <f t="shared" si="1"/>
        <v>709.82266666666669</v>
      </c>
      <c r="I31" s="50">
        <f>H31*(1+'Cálculo de BDI'!$D$13)</f>
        <v>916.11044896409419</v>
      </c>
    </row>
    <row r="32" spans="2:9" ht="27" x14ac:dyDescent="0.25">
      <c r="B32" s="61" t="s">
        <v>19435</v>
      </c>
      <c r="C32" s="54" t="s">
        <v>19393</v>
      </c>
      <c r="D32" s="54" t="s">
        <v>38</v>
      </c>
      <c r="E32" s="92" t="s">
        <v>19508</v>
      </c>
      <c r="F32" s="54" t="s">
        <v>2</v>
      </c>
      <c r="G32" s="61"/>
      <c r="H32" s="55">
        <f t="shared" si="1"/>
        <v>224.41766666666666</v>
      </c>
      <c r="I32" s="55">
        <f>H32*(1+'Cálculo de BDI'!$D$13)</f>
        <v>289.63765038799517</v>
      </c>
    </row>
    <row r="33" spans="2:9" ht="27" x14ac:dyDescent="0.25">
      <c r="B33" s="60" t="s">
        <v>19435</v>
      </c>
      <c r="C33" s="49" t="s">
        <v>19394</v>
      </c>
      <c r="D33" s="49" t="s">
        <v>39</v>
      </c>
      <c r="E33" s="95" t="s">
        <v>19507</v>
      </c>
      <c r="F33" s="49" t="s">
        <v>2</v>
      </c>
      <c r="G33" s="60"/>
      <c r="H33" s="50">
        <f t="shared" si="1"/>
        <v>312.21866666666665</v>
      </c>
      <c r="I33" s="50">
        <f>H33*(1+'Cálculo de BDI'!$D$13)</f>
        <v>402.95526802230063</v>
      </c>
    </row>
    <row r="34" spans="2:9" ht="40.5" x14ac:dyDescent="0.25">
      <c r="B34" s="61" t="s">
        <v>19435</v>
      </c>
      <c r="C34" s="54" t="s">
        <v>19395</v>
      </c>
      <c r="D34" s="94" t="s">
        <v>19506</v>
      </c>
      <c r="E34" s="92" t="s">
        <v>19515</v>
      </c>
      <c r="F34" s="54" t="s">
        <v>2</v>
      </c>
      <c r="G34" s="61"/>
      <c r="H34" s="55">
        <f t="shared" si="1"/>
        <v>629.50625000000002</v>
      </c>
      <c r="I34" s="55">
        <f>H34*(1+'Cálculo de BDI'!$D$13)</f>
        <v>812.45257498098579</v>
      </c>
    </row>
    <row r="35" spans="2:9" x14ac:dyDescent="0.25">
      <c r="B35" s="46"/>
      <c r="C35" s="69"/>
      <c r="D35" s="69" t="s">
        <v>19365</v>
      </c>
      <c r="E35" s="46" t="s">
        <v>41</v>
      </c>
      <c r="F35" s="69"/>
      <c r="G35" s="46"/>
      <c r="H35" s="76"/>
      <c r="I35" s="76"/>
    </row>
    <row r="36" spans="2:9" ht="54" x14ac:dyDescent="0.25">
      <c r="B36" s="60" t="s">
        <v>19435</v>
      </c>
      <c r="C36" s="49" t="s">
        <v>19396</v>
      </c>
      <c r="D36" s="49" t="s">
        <v>42</v>
      </c>
      <c r="E36" s="95" t="s">
        <v>47</v>
      </c>
      <c r="F36" s="49" t="s">
        <v>2</v>
      </c>
      <c r="G36" s="60"/>
      <c r="H36" s="50">
        <f t="shared" ref="H36:H48" si="2">IF(B36="CPU-NOVA",VLOOKUP(C36,CSP,4,FALSE),VLOOKUP(C36,SINAPICOMP,4,FALSE))</f>
        <v>645.81666666666672</v>
      </c>
      <c r="I36" s="50">
        <f>H36*(1+'Cálculo de BDI'!$D$13)</f>
        <v>833.50310469351234</v>
      </c>
    </row>
    <row r="37" spans="2:9" ht="54" x14ac:dyDescent="0.25">
      <c r="B37" s="61" t="s">
        <v>19435</v>
      </c>
      <c r="C37" s="54" t="s">
        <v>19397</v>
      </c>
      <c r="D37" s="54" t="s">
        <v>43</v>
      </c>
      <c r="E37" s="92" t="s">
        <v>19516</v>
      </c>
      <c r="F37" s="54" t="s">
        <v>2</v>
      </c>
      <c r="G37" s="61"/>
      <c r="H37" s="55">
        <f t="shared" si="2"/>
        <v>727.14499999999998</v>
      </c>
      <c r="I37" s="55">
        <f>H37*(1+'Cálculo de BDI'!$D$13)</f>
        <v>938.46697730888116</v>
      </c>
    </row>
    <row r="38" spans="2:9" ht="54" x14ac:dyDescent="0.25">
      <c r="B38" s="60" t="s">
        <v>19435</v>
      </c>
      <c r="C38" s="49" t="s">
        <v>19398</v>
      </c>
      <c r="D38" s="49" t="s">
        <v>44</v>
      </c>
      <c r="E38" s="95" t="s">
        <v>48</v>
      </c>
      <c r="F38" s="49" t="s">
        <v>2</v>
      </c>
      <c r="G38" s="60"/>
      <c r="H38" s="50">
        <f t="shared" si="2"/>
        <v>777.3950000000001</v>
      </c>
      <c r="I38" s="50">
        <f>H38*(1+'Cálculo de BDI'!$D$13)</f>
        <v>1003.3205699345217</v>
      </c>
    </row>
    <row r="39" spans="2:9" ht="54" x14ac:dyDescent="0.25">
      <c r="B39" s="61" t="s">
        <v>19435</v>
      </c>
      <c r="C39" s="54" t="s">
        <v>19409</v>
      </c>
      <c r="D39" s="54" t="s">
        <v>45</v>
      </c>
      <c r="E39" s="92" t="s">
        <v>49</v>
      </c>
      <c r="F39" s="54" t="s">
        <v>2</v>
      </c>
      <c r="G39" s="61"/>
      <c r="H39" s="55">
        <f t="shared" si="2"/>
        <v>1241.4050000000002</v>
      </c>
      <c r="I39" s="55">
        <f>H39*(1+'Cálculo de BDI'!$D$13)</f>
        <v>1602.1805801678233</v>
      </c>
    </row>
    <row r="40" spans="2:9" ht="54" x14ac:dyDescent="0.25">
      <c r="B40" s="60" t="s">
        <v>19435</v>
      </c>
      <c r="C40" s="49" t="s">
        <v>19412</v>
      </c>
      <c r="D40" s="49" t="s">
        <v>46</v>
      </c>
      <c r="E40" s="95" t="s">
        <v>19411</v>
      </c>
      <c r="F40" s="49" t="s">
        <v>2</v>
      </c>
      <c r="G40" s="60"/>
      <c r="H40" s="50">
        <f t="shared" si="2"/>
        <v>1887.605</v>
      </c>
      <c r="I40" s="50">
        <f>H40*(1+'Cálculo de BDI'!$D$13)</f>
        <v>2436.1784220521777</v>
      </c>
    </row>
    <row r="41" spans="2:9" ht="54" x14ac:dyDescent="0.25">
      <c r="B41" s="61" t="s">
        <v>19435</v>
      </c>
      <c r="C41" s="112" t="s">
        <v>19550</v>
      </c>
      <c r="D41" s="54" t="s">
        <v>50</v>
      </c>
      <c r="E41" s="108" t="s">
        <v>19469</v>
      </c>
      <c r="F41" s="54" t="s">
        <v>2</v>
      </c>
      <c r="G41" s="61"/>
      <c r="H41" s="55">
        <f t="shared" si="2"/>
        <v>2258.3450000000003</v>
      </c>
      <c r="I41" s="55">
        <f>H41*(1+'Cálculo de BDI'!$D$13)</f>
        <v>2914.6624206597385</v>
      </c>
    </row>
    <row r="42" spans="2:9" ht="54" x14ac:dyDescent="0.25">
      <c r="B42" s="60" t="s">
        <v>19435</v>
      </c>
      <c r="C42" s="93" t="s">
        <v>19551</v>
      </c>
      <c r="D42" s="49" t="s">
        <v>56</v>
      </c>
      <c r="E42" s="106" t="s">
        <v>19474</v>
      </c>
      <c r="F42" s="49" t="s">
        <v>2</v>
      </c>
      <c r="G42" s="60"/>
      <c r="H42" s="50">
        <f t="shared" si="2"/>
        <v>2192.7449999999999</v>
      </c>
      <c r="I42" s="50">
        <f>H42*(1+'Cálculo de BDI'!$D$13)</f>
        <v>2829.9978300877578</v>
      </c>
    </row>
    <row r="43" spans="2:9" ht="54" x14ac:dyDescent="0.25">
      <c r="B43" s="61" t="s">
        <v>19435</v>
      </c>
      <c r="C43" s="94" t="s">
        <v>19552</v>
      </c>
      <c r="D43" s="54" t="s">
        <v>19470</v>
      </c>
      <c r="E43" s="108" t="s">
        <v>19584</v>
      </c>
      <c r="F43" s="54" t="s">
        <v>2</v>
      </c>
      <c r="G43" s="61"/>
      <c r="H43" s="55">
        <f t="shared" si="2"/>
        <v>1425.0719383800001</v>
      </c>
      <c r="I43" s="55">
        <f>H43*(1+'Cálculo de BDI'!$D$13)</f>
        <v>1839.2245761975767</v>
      </c>
    </row>
    <row r="44" spans="2:9" ht="54" x14ac:dyDescent="0.25">
      <c r="B44" s="60" t="s">
        <v>19435</v>
      </c>
      <c r="C44" s="93" t="s">
        <v>19553</v>
      </c>
      <c r="D44" s="49" t="s">
        <v>19471</v>
      </c>
      <c r="E44" s="106" t="s">
        <v>19582</v>
      </c>
      <c r="F44" s="49" t="s">
        <v>2</v>
      </c>
      <c r="G44" s="60"/>
      <c r="H44" s="50">
        <f t="shared" si="2"/>
        <v>1467.0719383800001</v>
      </c>
      <c r="I44" s="50">
        <f>H44*(1+'Cálculo de BDI'!$D$13)</f>
        <v>1893.4305640637835</v>
      </c>
    </row>
    <row r="45" spans="2:9" ht="40.5" x14ac:dyDescent="0.25">
      <c r="B45" s="61" t="s">
        <v>19435</v>
      </c>
      <c r="C45" s="94" t="s">
        <v>19554</v>
      </c>
      <c r="D45" s="54" t="s">
        <v>19472</v>
      </c>
      <c r="E45" s="108" t="s">
        <v>19583</v>
      </c>
      <c r="F45" s="54" t="s">
        <v>2</v>
      </c>
      <c r="G45" s="61"/>
      <c r="H45" s="55">
        <f t="shared" si="2"/>
        <v>953.07193837999989</v>
      </c>
      <c r="I45" s="55">
        <f>H45*(1+'Cálculo de BDI'!$D$13)</f>
        <v>1230.0525220821085</v>
      </c>
    </row>
    <row r="46" spans="2:9" ht="40.5" x14ac:dyDescent="0.25">
      <c r="B46" s="60" t="s">
        <v>19435</v>
      </c>
      <c r="C46" s="49" t="s">
        <v>19414</v>
      </c>
      <c r="D46" s="49" t="s">
        <v>19475</v>
      </c>
      <c r="E46" s="95" t="s">
        <v>19415</v>
      </c>
      <c r="F46" s="49" t="s">
        <v>2</v>
      </c>
      <c r="G46" s="60"/>
      <c r="H46" s="50">
        <f t="shared" si="2"/>
        <v>724.99500000000012</v>
      </c>
      <c r="I46" s="50">
        <f>H46*(1+'Cálculo de BDI'!$D$13)</f>
        <v>935.69214697763505</v>
      </c>
    </row>
    <row r="47" spans="2:9" ht="40.5" x14ac:dyDescent="0.25">
      <c r="B47" s="61" t="s">
        <v>19435</v>
      </c>
      <c r="C47" s="54" t="s">
        <v>19421</v>
      </c>
      <c r="D47" s="54" t="s">
        <v>19476</v>
      </c>
      <c r="E47" s="92" t="s">
        <v>19416</v>
      </c>
      <c r="F47" s="54" t="s">
        <v>2</v>
      </c>
      <c r="G47" s="61"/>
      <c r="H47" s="55">
        <f t="shared" si="2"/>
        <v>1052.125</v>
      </c>
      <c r="I47" s="55">
        <f>H47*(1+'Cálculo de BDI'!$D$13)</f>
        <v>1357.8922615174506</v>
      </c>
    </row>
    <row r="48" spans="2:9" ht="40.5" x14ac:dyDescent="0.25">
      <c r="B48" s="60" t="s">
        <v>19435</v>
      </c>
      <c r="C48" s="49" t="s">
        <v>19422</v>
      </c>
      <c r="D48" s="49" t="s">
        <v>19477</v>
      </c>
      <c r="E48" s="95" t="s">
        <v>19417</v>
      </c>
      <c r="F48" s="49" t="s">
        <v>2</v>
      </c>
      <c r="G48" s="60"/>
      <c r="H48" s="50">
        <f t="shared" si="2"/>
        <v>1189.125</v>
      </c>
      <c r="I48" s="50">
        <f>H48*(1+'Cálculo de BDI'!$D$13)</f>
        <v>1534.7070314619828</v>
      </c>
    </row>
    <row r="49" spans="2:9" x14ac:dyDescent="0.25">
      <c r="B49" s="46"/>
      <c r="C49" s="69"/>
      <c r="D49" s="69" t="s">
        <v>19364</v>
      </c>
      <c r="E49" s="46" t="s">
        <v>52</v>
      </c>
      <c r="F49" s="69"/>
      <c r="G49" s="46"/>
      <c r="H49" s="76"/>
      <c r="I49" s="76"/>
    </row>
    <row r="50" spans="2:9" ht="40.5" x14ac:dyDescent="0.25">
      <c r="B50" s="60" t="s">
        <v>19435</v>
      </c>
      <c r="C50" s="49" t="s">
        <v>19423</v>
      </c>
      <c r="D50" s="49" t="s">
        <v>19357</v>
      </c>
      <c r="E50" s="95" t="s">
        <v>19517</v>
      </c>
      <c r="F50" s="49" t="s">
        <v>19368</v>
      </c>
      <c r="G50" s="60"/>
      <c r="H50" s="50">
        <f>IF(B50="CPU-NOVA",VLOOKUP(C50,CSP,4,FALSE),VLOOKUP(C50,SINAPICOMP,4,FALSE))</f>
        <v>122.56103821300002</v>
      </c>
      <c r="I50" s="50">
        <f>H50*(1+'Cálculo de BDI'!$D$13)</f>
        <v>158.17957500579996</v>
      </c>
    </row>
    <row r="51" spans="2:9" ht="40.5" x14ac:dyDescent="0.25">
      <c r="B51" s="61" t="s">
        <v>19435</v>
      </c>
      <c r="C51" s="54" t="s">
        <v>19424</v>
      </c>
      <c r="D51" s="54" t="s">
        <v>19358</v>
      </c>
      <c r="E51" s="71" t="s">
        <v>54</v>
      </c>
      <c r="F51" s="54" t="s">
        <v>19368</v>
      </c>
      <c r="G51" s="61"/>
      <c r="H51" s="55">
        <f>IF(B51="CPU-NOVA",VLOOKUP(C51,CSP,4,FALSE),VLOOKUP(C51,SINAPICOMP,4,FALSE))</f>
        <v>140.10514687200001</v>
      </c>
      <c r="I51" s="55">
        <f>H51*(1+'Cálculo de BDI'!$D$13)</f>
        <v>180.82233074611349</v>
      </c>
    </row>
    <row r="52" spans="2:9" ht="27" x14ac:dyDescent="0.25">
      <c r="B52" s="60" t="s">
        <v>19435</v>
      </c>
      <c r="C52" s="49" t="s">
        <v>19425</v>
      </c>
      <c r="D52" s="49" t="s">
        <v>19359</v>
      </c>
      <c r="E52" s="95" t="s">
        <v>19431</v>
      </c>
      <c r="F52" s="49" t="s">
        <v>19368</v>
      </c>
      <c r="G52" s="60"/>
      <c r="H52" s="50">
        <f>IF(B52="CPU-NOVA",VLOOKUP(C52,CSP,4,FALSE),VLOOKUP(C52,SINAPICOMP,4,FALSE))</f>
        <v>66.478563704190009</v>
      </c>
      <c r="I52" s="50">
        <f>H52*(1+'Cálculo de BDI'!$D$13)</f>
        <v>85.79848136933775</v>
      </c>
    </row>
    <row r="53" spans="2:9" ht="27" x14ac:dyDescent="0.25">
      <c r="B53" s="61" t="s">
        <v>19279</v>
      </c>
      <c r="C53" s="54">
        <v>97628</v>
      </c>
      <c r="D53" s="54" t="s">
        <v>19360</v>
      </c>
      <c r="E53" s="92" t="s">
        <v>55</v>
      </c>
      <c r="F53" s="54" t="s">
        <v>19439</v>
      </c>
      <c r="G53" s="61"/>
      <c r="H53" s="55">
        <f>IF(B53="CPU-NOVA",VLOOKUP(C53,CSP,4,FALSE),VLOOKUP(C53,SINAPICOMP,5,FALSE))</f>
        <v>298.70999999999998</v>
      </c>
      <c r="I53" s="55">
        <f>H53*(1+'Cálculo de BDI'!$D$13)</f>
        <v>385.52072941701573</v>
      </c>
    </row>
    <row r="54" spans="2:9" ht="27" x14ac:dyDescent="0.25">
      <c r="B54" s="60" t="s">
        <v>19435</v>
      </c>
      <c r="C54" s="49" t="s">
        <v>19426</v>
      </c>
      <c r="D54" s="49" t="s">
        <v>19361</v>
      </c>
      <c r="E54" s="95" t="s">
        <v>19432</v>
      </c>
      <c r="F54" s="49" t="s">
        <v>19369</v>
      </c>
      <c r="G54" s="60"/>
      <c r="H54" s="50">
        <f>IF(B54="CPU-NOVA",VLOOKUP(C54,CSP,4,FALSE),VLOOKUP(C54,SINAPICOMP,4,FALSE))</f>
        <v>144.14949999999999</v>
      </c>
      <c r="I54" s="50">
        <f>H54*(1+'Cálculo de BDI'!$D$13)</f>
        <v>186.042048759995</v>
      </c>
    </row>
    <row r="55" spans="2:9" x14ac:dyDescent="0.25">
      <c r="B55" s="61" t="s">
        <v>19435</v>
      </c>
      <c r="C55" s="54" t="s">
        <v>19427</v>
      </c>
      <c r="D55" s="54" t="s">
        <v>19362</v>
      </c>
      <c r="E55" s="92" t="s">
        <v>57</v>
      </c>
      <c r="F55" s="54" t="s">
        <v>19369</v>
      </c>
      <c r="G55" s="61"/>
      <c r="H55" s="55">
        <f>IF(B55="CPU-NOVA",VLOOKUP(C55,CSP,4,FALSE),VLOOKUP(C55,SINAPICOMP,4,FALSE))</f>
        <v>299.819457075</v>
      </c>
      <c r="I55" s="55">
        <f>H55*(1+'Cálculo de BDI'!$D$13)</f>
        <v>386.95261553000449</v>
      </c>
    </row>
    <row r="56" spans="2:9" ht="40.5" x14ac:dyDescent="0.25">
      <c r="B56" s="60" t="s">
        <v>19435</v>
      </c>
      <c r="C56" s="49" t="s">
        <v>19428</v>
      </c>
      <c r="D56" s="49" t="s">
        <v>19363</v>
      </c>
      <c r="E56" s="95" t="s">
        <v>19370</v>
      </c>
      <c r="F56" s="49" t="s">
        <v>2</v>
      </c>
      <c r="G56" s="60"/>
      <c r="H56" s="50">
        <f>IF(B56="CPU-NOVA",VLOOKUP(C56,CSP,4,FALSE),VLOOKUP(C56,SINAPICOMP,4,FALSE))</f>
        <v>964.76349200000004</v>
      </c>
      <c r="I56" s="50">
        <f>H56*(1+'Cálculo de BDI'!$D$13)</f>
        <v>1245.1418605026522</v>
      </c>
    </row>
    <row r="57" spans="2:9" ht="27" x14ac:dyDescent="0.25">
      <c r="B57" s="61" t="s">
        <v>19435</v>
      </c>
      <c r="C57" s="54" t="s">
        <v>19429</v>
      </c>
      <c r="D57" s="54" t="s">
        <v>19366</v>
      </c>
      <c r="E57" s="92" t="s">
        <v>19518</v>
      </c>
      <c r="F57" s="54" t="s">
        <v>2</v>
      </c>
      <c r="G57" s="61"/>
      <c r="H57" s="55">
        <f>IF(B57="CPU-NOVA",VLOOKUP(C57,CSP,4,FALSE),VLOOKUP(C57,SINAPICOMP,4,FALSE))</f>
        <v>743.91399999999999</v>
      </c>
      <c r="I57" s="55">
        <f>H57*(1+'Cálculo de BDI'!$D$13)</f>
        <v>960.10936327384366</v>
      </c>
    </row>
    <row r="58" spans="2:9" x14ac:dyDescent="0.25">
      <c r="B58" s="46"/>
      <c r="C58" s="69"/>
      <c r="D58" s="69" t="s">
        <v>19367</v>
      </c>
      <c r="E58" s="46" t="s">
        <v>19356</v>
      </c>
      <c r="F58" s="69"/>
      <c r="G58" s="46"/>
      <c r="H58" s="76"/>
      <c r="I58" s="76"/>
    </row>
    <row r="59" spans="2:9" ht="27" x14ac:dyDescent="0.25">
      <c r="B59" s="60" t="s">
        <v>19279</v>
      </c>
      <c r="C59" s="49">
        <v>101561</v>
      </c>
      <c r="D59" s="49" t="s">
        <v>19373</v>
      </c>
      <c r="E59" s="95" t="s">
        <v>19440</v>
      </c>
      <c r="F59" s="49" t="s">
        <v>19368</v>
      </c>
      <c r="G59" s="60"/>
      <c r="H59" s="50">
        <f>IF(B59="CPU-NOVA",VLOOKUP(C59,CSP,4,FALSE),VLOOKUP(C59,SINAPICOMP,5,FALSE))</f>
        <v>14.04</v>
      </c>
      <c r="I59" s="50">
        <f>H59*(1+'Cálculo de BDI'!$D$13)</f>
        <v>18.120287372417732</v>
      </c>
    </row>
    <row r="60" spans="2:9" ht="27" x14ac:dyDescent="0.25">
      <c r="B60" s="61" t="s">
        <v>19279</v>
      </c>
      <c r="C60" s="54">
        <v>101562</v>
      </c>
      <c r="D60" s="54" t="s">
        <v>19374</v>
      </c>
      <c r="E60" s="71" t="s">
        <v>19441</v>
      </c>
      <c r="F60" s="54" t="s">
        <v>19368</v>
      </c>
      <c r="G60" s="61"/>
      <c r="H60" s="55">
        <f>IF(B60="CPU-NOVA",VLOOKUP(C60,CSP,4,FALSE),VLOOKUP(C60,SINAPICOMP,5,FALSE))</f>
        <v>21.35</v>
      </c>
      <c r="I60" s="55">
        <f>H60*(1+'Cálculo de BDI'!$D$13)</f>
        <v>27.554710498655172</v>
      </c>
    </row>
    <row r="61" spans="2:9" ht="27" x14ac:dyDescent="0.25">
      <c r="B61" s="60" t="s">
        <v>19279</v>
      </c>
      <c r="C61" s="49">
        <v>101563</v>
      </c>
      <c r="D61" s="49" t="s">
        <v>19375</v>
      </c>
      <c r="E61" s="70" t="s">
        <v>19442</v>
      </c>
      <c r="F61" s="49" t="s">
        <v>19368</v>
      </c>
      <c r="G61" s="60"/>
      <c r="H61" s="50">
        <f>IF(B61="CPU-NOVA",VLOOKUP(C61,CSP,4,FALSE),VLOOKUP(C61,SINAPICOMP,5,FALSE))</f>
        <v>29.4</v>
      </c>
      <c r="I61" s="50">
        <f>H61*(1+'Cálculo de BDI'!$D$13)</f>
        <v>37.944191506344822</v>
      </c>
    </row>
    <row r="62" spans="2:9" ht="27" x14ac:dyDescent="0.25">
      <c r="B62" s="61" t="s">
        <v>19279</v>
      </c>
      <c r="C62" s="54">
        <v>101564</v>
      </c>
      <c r="D62" s="54" t="s">
        <v>19377</v>
      </c>
      <c r="E62" s="71" t="s">
        <v>19443</v>
      </c>
      <c r="F62" s="54" t="s">
        <v>19368</v>
      </c>
      <c r="G62" s="61"/>
      <c r="H62" s="55">
        <f>IF(B62="CPU-NOVA",VLOOKUP(C62,CSP,4,FALSE),VLOOKUP(C62,SINAPICOMP,5,FALSE))</f>
        <v>41.87</v>
      </c>
      <c r="I62" s="55">
        <f>H62*(1+'Cálculo de BDI'!$D$13)</f>
        <v>54.03820742757339</v>
      </c>
    </row>
    <row r="63" spans="2:9" ht="40.5" x14ac:dyDescent="0.25">
      <c r="B63" s="60" t="s">
        <v>19279</v>
      </c>
      <c r="C63" s="49">
        <v>101503</v>
      </c>
      <c r="D63" s="49" t="s">
        <v>19376</v>
      </c>
      <c r="E63" s="95" t="s">
        <v>19371</v>
      </c>
      <c r="F63" s="49" t="s">
        <v>2</v>
      </c>
      <c r="G63" s="60"/>
      <c r="H63" s="50">
        <f>IF(B63="CPU-NOVA",VLOOKUP(C63,CSP,4,FALSE),VLOOKUP(C63,SINAPICOMP,5,FALSE))</f>
        <v>1719.48</v>
      </c>
      <c r="I63" s="50">
        <f>H63*(1+'Cálculo de BDI'!$D$13)</f>
        <v>2219.1931432425104</v>
      </c>
    </row>
    <row r="64" spans="2:9" ht="54" x14ac:dyDescent="0.25">
      <c r="B64" s="61" t="s">
        <v>19433</v>
      </c>
      <c r="C64" s="74" t="s">
        <v>19434</v>
      </c>
      <c r="D64" s="54" t="s">
        <v>19378</v>
      </c>
      <c r="E64" s="92" t="s">
        <v>19372</v>
      </c>
      <c r="F64" s="54" t="s">
        <v>2</v>
      </c>
      <c r="G64" s="61"/>
      <c r="H64" s="55">
        <v>2592.8000000000002</v>
      </c>
      <c r="I64" s="55">
        <f>H64*(1+'Cálculo de BDI'!$D$13)</f>
        <v>3346.3163176071726</v>
      </c>
    </row>
    <row r="65" spans="2:9" x14ac:dyDescent="0.25">
      <c r="B65" s="46"/>
      <c r="C65" s="69"/>
      <c r="D65" s="69" t="s">
        <v>19519</v>
      </c>
      <c r="E65" s="46" t="s">
        <v>19603</v>
      </c>
      <c r="F65" s="69"/>
      <c r="G65" s="46"/>
      <c r="H65" s="76"/>
      <c r="I65" s="76"/>
    </row>
    <row r="66" spans="2:9" ht="54" x14ac:dyDescent="0.25">
      <c r="B66" s="96" t="s">
        <v>19435</v>
      </c>
      <c r="C66" s="107" t="s">
        <v>19578</v>
      </c>
      <c r="D66" s="49" t="s">
        <v>19520</v>
      </c>
      <c r="E66" s="95" t="s">
        <v>19480</v>
      </c>
      <c r="F66" s="93" t="s">
        <v>2</v>
      </c>
      <c r="G66" s="60"/>
      <c r="H66" s="50">
        <v>150</v>
      </c>
      <c r="I66" s="50">
        <f>H66*(1+'Cálculo de BDI'!$D$13)</f>
        <v>193.59281380788175</v>
      </c>
    </row>
    <row r="67" spans="2:9" ht="40.5" x14ac:dyDescent="0.25">
      <c r="B67" s="61" t="s">
        <v>19435</v>
      </c>
      <c r="C67" s="112" t="s">
        <v>19589</v>
      </c>
      <c r="D67" s="54" t="s">
        <v>19521</v>
      </c>
      <c r="E67" s="92" t="s">
        <v>19481</v>
      </c>
      <c r="F67" s="94" t="s">
        <v>19368</v>
      </c>
      <c r="G67" s="61"/>
      <c r="H67" s="55">
        <v>119.94</v>
      </c>
      <c r="I67" s="55">
        <f>H67*(1+'Cálculo de BDI'!$D$13)</f>
        <v>154.79681392078226</v>
      </c>
    </row>
    <row r="68" spans="2:9" ht="27" x14ac:dyDescent="0.25">
      <c r="B68" s="60" t="s">
        <v>19435</v>
      </c>
      <c r="C68" s="107" t="s">
        <v>19590</v>
      </c>
      <c r="D68" s="49" t="s">
        <v>19522</v>
      </c>
      <c r="E68" s="95" t="s">
        <v>19482</v>
      </c>
      <c r="F68" s="93" t="s">
        <v>2</v>
      </c>
      <c r="G68" s="60"/>
      <c r="H68" s="50">
        <v>110</v>
      </c>
      <c r="I68" s="50">
        <f>H68*(1+'Cálculo de BDI'!$D$13)</f>
        <v>141.9680634591133</v>
      </c>
    </row>
    <row r="69" spans="2:9" ht="40.5" x14ac:dyDescent="0.25">
      <c r="B69" s="61" t="s">
        <v>19435</v>
      </c>
      <c r="C69" s="112" t="s">
        <v>19591</v>
      </c>
      <c r="D69" s="54" t="s">
        <v>19523</v>
      </c>
      <c r="E69" s="92" t="s">
        <v>19483</v>
      </c>
      <c r="F69" s="54" t="s">
        <v>19368</v>
      </c>
      <c r="G69" s="61"/>
      <c r="H69" s="55">
        <v>11.66</v>
      </c>
      <c r="I69" s="55">
        <f>H69*(1+'Cálculo de BDI'!$D$13)</f>
        <v>15.04861472666601</v>
      </c>
    </row>
    <row r="70" spans="2:9" ht="54" x14ac:dyDescent="0.25">
      <c r="B70" s="60" t="s">
        <v>19435</v>
      </c>
      <c r="C70" s="107" t="s">
        <v>19592</v>
      </c>
      <c r="D70" s="49" t="s">
        <v>19524</v>
      </c>
      <c r="E70" s="95" t="s">
        <v>19484</v>
      </c>
      <c r="F70" s="93" t="s">
        <v>2</v>
      </c>
      <c r="G70" s="60"/>
      <c r="H70" s="50">
        <v>110</v>
      </c>
      <c r="I70" s="50">
        <f>H70*(1+'Cálculo de BDI'!$D$13)</f>
        <v>141.9680634591133</v>
      </c>
    </row>
    <row r="71" spans="2:9" ht="54" x14ac:dyDescent="0.25">
      <c r="B71" s="61" t="s">
        <v>19435</v>
      </c>
      <c r="C71" s="112" t="s">
        <v>19593</v>
      </c>
      <c r="D71" s="54" t="s">
        <v>19525</v>
      </c>
      <c r="E71" s="92" t="s">
        <v>19485</v>
      </c>
      <c r="F71" s="94" t="s">
        <v>19368</v>
      </c>
      <c r="G71" s="61"/>
      <c r="H71" s="55">
        <v>14.32</v>
      </c>
      <c r="I71" s="55">
        <f>H71*(1+'Cálculo de BDI'!$D$13)</f>
        <v>18.481660624859114</v>
      </c>
    </row>
    <row r="72" spans="2:9" x14ac:dyDescent="0.25">
      <c r="B72" s="60" t="s">
        <v>19435</v>
      </c>
      <c r="C72" s="107" t="s">
        <v>19594</v>
      </c>
      <c r="D72" s="49" t="s">
        <v>19526</v>
      </c>
      <c r="E72" s="95" t="s">
        <v>19486</v>
      </c>
      <c r="F72" s="93" t="s">
        <v>2</v>
      </c>
      <c r="G72" s="60"/>
      <c r="H72" s="50">
        <v>43.86</v>
      </c>
      <c r="I72" s="50">
        <f>H72*(1+'Cálculo de BDI'!$D$13)</f>
        <v>56.606538757424623</v>
      </c>
    </row>
    <row r="73" spans="2:9" x14ac:dyDescent="0.25">
      <c r="B73" s="61" t="s">
        <v>19435</v>
      </c>
      <c r="C73" s="112" t="s">
        <v>19595</v>
      </c>
      <c r="D73" s="54" t="s">
        <v>19527</v>
      </c>
      <c r="E73" s="92" t="s">
        <v>19487</v>
      </c>
      <c r="F73" s="94" t="s">
        <v>2</v>
      </c>
      <c r="G73" s="61"/>
      <c r="H73" s="55">
        <v>24</v>
      </c>
      <c r="I73" s="55">
        <f>H73*(1+'Cálculo de BDI'!$D$13)</f>
        <v>30.974850209261081</v>
      </c>
    </row>
    <row r="74" spans="2:9" ht="81" x14ac:dyDescent="0.25">
      <c r="B74" s="60" t="s">
        <v>19435</v>
      </c>
      <c r="C74" s="107" t="s">
        <v>19596</v>
      </c>
      <c r="D74" s="49" t="s">
        <v>19528</v>
      </c>
      <c r="E74" s="95" t="s">
        <v>19532</v>
      </c>
      <c r="F74" s="93" t="s">
        <v>2</v>
      </c>
      <c r="G74" s="60"/>
      <c r="H74" s="50">
        <v>350</v>
      </c>
      <c r="I74" s="50">
        <f>H74*(1+'Cálculo de BDI'!$D$13)</f>
        <v>451.7165655517241</v>
      </c>
    </row>
    <row r="75" spans="2:9" ht="81" x14ac:dyDescent="0.25">
      <c r="B75" s="61" t="s">
        <v>19435</v>
      </c>
      <c r="C75" s="112" t="s">
        <v>19597</v>
      </c>
      <c r="D75" s="54" t="s">
        <v>19529</v>
      </c>
      <c r="E75" s="92" t="s">
        <v>19533</v>
      </c>
      <c r="F75" s="94" t="s">
        <v>2</v>
      </c>
      <c r="G75" s="61"/>
      <c r="H75" s="55">
        <v>550</v>
      </c>
      <c r="I75" s="55">
        <f>H75*(1+'Cálculo de BDI'!$D$13)</f>
        <v>709.84031729556648</v>
      </c>
    </row>
    <row r="76" spans="2:9" ht="81" x14ac:dyDescent="0.25">
      <c r="B76" s="60" t="s">
        <v>19435</v>
      </c>
      <c r="C76" s="107" t="s">
        <v>19598</v>
      </c>
      <c r="D76" s="49" t="s">
        <v>19530</v>
      </c>
      <c r="E76" s="95" t="s">
        <v>19534</v>
      </c>
      <c r="F76" s="93" t="s">
        <v>2</v>
      </c>
      <c r="G76" s="60"/>
      <c r="H76" s="50">
        <v>290</v>
      </c>
      <c r="I76" s="50">
        <f>H76*(1+'Cálculo de BDI'!$D$13)</f>
        <v>374.2794400285714</v>
      </c>
    </row>
    <row r="77" spans="2:9" x14ac:dyDescent="0.25">
      <c r="B77" s="61" t="s">
        <v>19435</v>
      </c>
      <c r="C77" s="112" t="s">
        <v>19599</v>
      </c>
      <c r="D77" s="54" t="s">
        <v>19531</v>
      </c>
      <c r="E77" s="92" t="s">
        <v>19488</v>
      </c>
      <c r="F77" s="94" t="s">
        <v>19368</v>
      </c>
      <c r="G77" s="61"/>
      <c r="H77" s="55">
        <v>4.8</v>
      </c>
      <c r="I77" s="55">
        <f>H77*(1+'Cálculo de BDI'!$D$13)</f>
        <v>6.1949700418522164</v>
      </c>
    </row>
  </sheetData>
  <mergeCells count="7">
    <mergeCell ref="B2:I2"/>
    <mergeCell ref="B3:C3"/>
    <mergeCell ref="D3:D4"/>
    <mergeCell ref="E3:E4"/>
    <mergeCell ref="F3:F4"/>
    <mergeCell ref="G3:G4"/>
    <mergeCell ref="H3:I3"/>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0319D-6706-4B0F-BDDA-3262D9DC9CC1}">
  <dimension ref="B2:I77"/>
  <sheetViews>
    <sheetView showGridLines="0" zoomScaleNormal="100" workbookViewId="0">
      <selection activeCell="B2" sqref="B2:I2"/>
    </sheetView>
  </sheetViews>
  <sheetFormatPr defaultRowHeight="13.5" x14ac:dyDescent="0.25"/>
  <cols>
    <col min="1" max="1" width="2.7109375" style="1" customWidth="1"/>
    <col min="2" max="2" width="13.140625" style="1" bestFit="1" customWidth="1"/>
    <col min="3" max="3" width="10.5703125" style="3" customWidth="1"/>
    <col min="4" max="4" width="9.140625" style="3"/>
    <col min="5" max="5" width="71.42578125" style="1" customWidth="1"/>
    <col min="6" max="6" width="9.140625" style="3"/>
    <col min="7" max="7" width="9.140625" style="1" hidden="1" customWidth="1"/>
    <col min="8" max="8" width="13.42578125" style="77" bestFit="1" customWidth="1"/>
    <col min="9" max="9" width="9.140625" style="77"/>
    <col min="10" max="16384" width="9.140625" style="1"/>
  </cols>
  <sheetData>
    <row r="2" spans="2:9" ht="20.100000000000001" customHeight="1" x14ac:dyDescent="0.25">
      <c r="B2" s="113" t="s">
        <v>19465</v>
      </c>
      <c r="C2" s="113"/>
      <c r="D2" s="113"/>
      <c r="E2" s="113"/>
      <c r="F2" s="113"/>
      <c r="G2" s="113"/>
      <c r="H2" s="113"/>
      <c r="I2" s="113"/>
    </row>
    <row r="3" spans="2:9" x14ac:dyDescent="0.25">
      <c r="B3" s="114" t="s">
        <v>7</v>
      </c>
      <c r="C3" s="114"/>
      <c r="D3" s="114" t="s">
        <v>0</v>
      </c>
      <c r="E3" s="115" t="s">
        <v>1</v>
      </c>
      <c r="F3" s="114" t="s">
        <v>2</v>
      </c>
      <c r="G3" s="114" t="s">
        <v>3</v>
      </c>
      <c r="H3" s="114" t="s">
        <v>6</v>
      </c>
      <c r="I3" s="114"/>
    </row>
    <row r="4" spans="2:9" x14ac:dyDescent="0.25">
      <c r="B4" s="31" t="s">
        <v>8</v>
      </c>
      <c r="C4" s="72" t="s">
        <v>9</v>
      </c>
      <c r="D4" s="114"/>
      <c r="E4" s="115"/>
      <c r="F4" s="114"/>
      <c r="G4" s="114"/>
      <c r="H4" s="59" t="s">
        <v>4</v>
      </c>
      <c r="I4" s="59" t="s">
        <v>5</v>
      </c>
    </row>
    <row r="5" spans="2:9" x14ac:dyDescent="0.25">
      <c r="B5" s="36"/>
      <c r="C5" s="68"/>
      <c r="D5" s="68">
        <v>1</v>
      </c>
      <c r="E5" s="36" t="s">
        <v>19604</v>
      </c>
      <c r="F5" s="68"/>
      <c r="G5" s="36"/>
      <c r="H5" s="75"/>
      <c r="I5" s="75"/>
    </row>
    <row r="6" spans="2:9" x14ac:dyDescent="0.25">
      <c r="B6" s="46"/>
      <c r="C6" s="69"/>
      <c r="D6" s="69" t="s">
        <v>19436</v>
      </c>
      <c r="E6" s="46" t="s">
        <v>19605</v>
      </c>
      <c r="F6" s="69"/>
      <c r="G6" s="46"/>
      <c r="H6" s="76"/>
      <c r="I6" s="76"/>
    </row>
    <row r="7" spans="2:9" ht="54" x14ac:dyDescent="0.25">
      <c r="B7" s="60" t="s">
        <v>19435</v>
      </c>
      <c r="C7" s="107" t="s">
        <v>19336</v>
      </c>
      <c r="D7" s="93" t="s">
        <v>19494</v>
      </c>
      <c r="E7" s="95" t="s">
        <v>19501</v>
      </c>
      <c r="F7" s="49" t="s">
        <v>10</v>
      </c>
      <c r="G7" s="60"/>
      <c r="H7" s="50">
        <f t="shared" ref="H7:H18" si="0">IF(B7="CPU-NOVA",VLOOKUP(C7,CSP,4,FALSE),VLOOKUP(C7,SINAPICOMP,4,FALSE))</f>
        <v>196.2340532117843</v>
      </c>
      <c r="I7" s="50">
        <f>H7*(1+'Cálculo de BDI'!$D$13)</f>
        <v>253.26335017463279</v>
      </c>
    </row>
    <row r="8" spans="2:9" ht="67.5" x14ac:dyDescent="0.25">
      <c r="B8" s="61" t="s">
        <v>19435</v>
      </c>
      <c r="C8" s="112" t="s">
        <v>19540</v>
      </c>
      <c r="D8" s="94" t="s">
        <v>19495</v>
      </c>
      <c r="E8" s="92" t="s">
        <v>19500</v>
      </c>
      <c r="F8" s="90" t="s">
        <v>12</v>
      </c>
      <c r="G8" s="61"/>
      <c r="H8" s="55">
        <f t="shared" si="0"/>
        <v>835.62902218538648</v>
      </c>
      <c r="I8" s="55">
        <f>H8*(1+'Cálculo de BDI'!$D$13)</f>
        <v>1078.4784913626522</v>
      </c>
    </row>
    <row r="9" spans="2:9" ht="67.5" x14ac:dyDescent="0.25">
      <c r="B9" s="60" t="s">
        <v>19435</v>
      </c>
      <c r="C9" s="107" t="s">
        <v>19547</v>
      </c>
      <c r="D9" s="93" t="s">
        <v>19496</v>
      </c>
      <c r="E9" s="106" t="s">
        <v>19502</v>
      </c>
      <c r="F9" s="91" t="s">
        <v>12</v>
      </c>
      <c r="G9" s="60"/>
      <c r="H9" s="50">
        <f t="shared" si="0"/>
        <v>1822.6266721853867</v>
      </c>
      <c r="I9" s="50">
        <f>H9*(1+'Cálculo de BDI'!$D$13)</f>
        <v>2352.3161732644317</v>
      </c>
    </row>
    <row r="10" spans="2:9" ht="27" x14ac:dyDescent="0.25">
      <c r="B10" s="61" t="s">
        <v>19435</v>
      </c>
      <c r="C10" s="112" t="s">
        <v>19337</v>
      </c>
      <c r="D10" s="94" t="s">
        <v>19497</v>
      </c>
      <c r="E10" s="92" t="s">
        <v>11</v>
      </c>
      <c r="F10" s="54" t="s">
        <v>12</v>
      </c>
      <c r="G10" s="61"/>
      <c r="H10" s="55">
        <f t="shared" si="0"/>
        <v>142.39359999999999</v>
      </c>
      <c r="I10" s="55">
        <f>H10*(1+'Cálculo de BDI'!$D$13)</f>
        <v>183.77585128155994</v>
      </c>
    </row>
    <row r="11" spans="2:9" ht="27" x14ac:dyDescent="0.25">
      <c r="B11" s="60" t="s">
        <v>19435</v>
      </c>
      <c r="C11" s="107" t="s">
        <v>19338</v>
      </c>
      <c r="D11" s="93" t="s">
        <v>19498</v>
      </c>
      <c r="E11" s="95" t="s">
        <v>13</v>
      </c>
      <c r="F11" s="49" t="s">
        <v>12</v>
      </c>
      <c r="G11" s="60"/>
      <c r="H11" s="50">
        <f t="shared" si="0"/>
        <v>132.14735000000002</v>
      </c>
      <c r="I11" s="50">
        <f>H11*(1+'Cálculo de BDI'!$D$13)</f>
        <v>170.55184882503323</v>
      </c>
    </row>
    <row r="12" spans="2:9" ht="27" x14ac:dyDescent="0.25">
      <c r="B12" s="61" t="s">
        <v>19435</v>
      </c>
      <c r="C12" s="112" t="s">
        <v>19339</v>
      </c>
      <c r="D12" s="94" t="s">
        <v>19499</v>
      </c>
      <c r="E12" s="92" t="s">
        <v>19298</v>
      </c>
      <c r="F12" s="54" t="s">
        <v>2</v>
      </c>
      <c r="G12" s="61"/>
      <c r="H12" s="55">
        <f t="shared" si="0"/>
        <v>145.80901666666668</v>
      </c>
      <c r="I12" s="55">
        <f>H12*(1+'Cálculo de BDI'!$D$13)</f>
        <v>188.18385210040219</v>
      </c>
    </row>
    <row r="13" spans="2:9" x14ac:dyDescent="0.25">
      <c r="B13" s="46"/>
      <c r="C13" s="69"/>
      <c r="D13" s="69" t="s">
        <v>19437</v>
      </c>
      <c r="E13" s="46" t="s">
        <v>19606</v>
      </c>
      <c r="F13" s="69"/>
      <c r="G13" s="46"/>
      <c r="H13" s="76"/>
      <c r="I13" s="76"/>
    </row>
    <row r="14" spans="2:9" ht="54" x14ac:dyDescent="0.25">
      <c r="B14" s="96" t="s">
        <v>19435</v>
      </c>
      <c r="C14" s="107" t="s">
        <v>19555</v>
      </c>
      <c r="D14" s="93" t="s">
        <v>19489</v>
      </c>
      <c r="E14" s="95" t="s">
        <v>19504</v>
      </c>
      <c r="F14" s="93" t="s">
        <v>19473</v>
      </c>
      <c r="G14" s="60"/>
      <c r="H14" s="50">
        <f t="shared" si="0"/>
        <v>706</v>
      </c>
      <c r="I14" s="50">
        <f>H14*(1+'Cálculo de BDI'!$D$13)</f>
        <v>911.17684365576349</v>
      </c>
    </row>
    <row r="15" spans="2:9" ht="54" x14ac:dyDescent="0.25">
      <c r="B15" s="61" t="s">
        <v>19435</v>
      </c>
      <c r="C15" s="112" t="s">
        <v>19556</v>
      </c>
      <c r="D15" s="94" t="s">
        <v>19490</v>
      </c>
      <c r="E15" s="92" t="s">
        <v>19478</v>
      </c>
      <c r="F15" s="94" t="s">
        <v>19473</v>
      </c>
      <c r="G15" s="61"/>
      <c r="H15" s="55">
        <f t="shared" si="0"/>
        <v>520</v>
      </c>
      <c r="I15" s="55">
        <f>H15*(1+'Cálculo de BDI'!$D$13)</f>
        <v>671.12175453399004</v>
      </c>
    </row>
    <row r="16" spans="2:9" ht="54" x14ac:dyDescent="0.25">
      <c r="B16" s="60" t="s">
        <v>19435</v>
      </c>
      <c r="C16" s="93" t="s">
        <v>19557</v>
      </c>
      <c r="D16" s="93" t="s">
        <v>19491</v>
      </c>
      <c r="E16" s="95" t="s">
        <v>19479</v>
      </c>
      <c r="F16" s="93" t="s">
        <v>19473</v>
      </c>
      <c r="G16" s="60"/>
      <c r="H16" s="50">
        <f t="shared" si="0"/>
        <v>695</v>
      </c>
      <c r="I16" s="50">
        <f>H16*(1+'Cálculo de BDI'!$D$13)</f>
        <v>896.98003730985215</v>
      </c>
    </row>
    <row r="17" spans="2:9" ht="27" x14ac:dyDescent="0.25">
      <c r="B17" s="61" t="s">
        <v>19435</v>
      </c>
      <c r="C17" s="94" t="s">
        <v>19558</v>
      </c>
      <c r="D17" s="94" t="s">
        <v>19492</v>
      </c>
      <c r="E17" s="92" t="s">
        <v>19503</v>
      </c>
      <c r="F17" s="54" t="s">
        <v>19473</v>
      </c>
      <c r="G17" s="61"/>
      <c r="H17" s="55">
        <f t="shared" si="0"/>
        <v>2150</v>
      </c>
      <c r="I17" s="55">
        <f>H17*(1+'Cálculo de BDI'!$D$13)</f>
        <v>2774.8303312463054</v>
      </c>
    </row>
    <row r="18" spans="2:9" ht="27" x14ac:dyDescent="0.25">
      <c r="B18" s="60" t="s">
        <v>19435</v>
      </c>
      <c r="C18" s="93" t="s">
        <v>19577</v>
      </c>
      <c r="D18" s="93" t="s">
        <v>19493</v>
      </c>
      <c r="E18" s="95" t="s">
        <v>19505</v>
      </c>
      <c r="F18" s="49" t="s">
        <v>19473</v>
      </c>
      <c r="G18" s="60"/>
      <c r="H18" s="50">
        <f t="shared" si="0"/>
        <v>1910</v>
      </c>
      <c r="I18" s="50">
        <f>H18*(1+'Cálculo de BDI'!$D$13)</f>
        <v>2465.0818291536943</v>
      </c>
    </row>
    <row r="19" spans="2:9" x14ac:dyDescent="0.25">
      <c r="B19" s="36"/>
      <c r="C19" s="68"/>
      <c r="D19" s="68">
        <v>2</v>
      </c>
      <c r="E19" s="36" t="s">
        <v>14</v>
      </c>
      <c r="F19" s="68"/>
      <c r="G19" s="36"/>
      <c r="H19" s="75"/>
      <c r="I19" s="75"/>
    </row>
    <row r="20" spans="2:9" x14ac:dyDescent="0.25">
      <c r="B20" s="46"/>
      <c r="C20" s="69"/>
      <c r="D20" s="69" t="s">
        <v>19438</v>
      </c>
      <c r="E20" s="46" t="s">
        <v>15</v>
      </c>
      <c r="F20" s="69"/>
      <c r="G20" s="46"/>
      <c r="H20" s="76"/>
      <c r="I20" s="76"/>
    </row>
    <row r="21" spans="2:9" ht="41.25" x14ac:dyDescent="0.25">
      <c r="B21" s="60" t="s">
        <v>19435</v>
      </c>
      <c r="C21" s="49" t="s">
        <v>19380</v>
      </c>
      <c r="D21" s="49" t="s">
        <v>21</v>
      </c>
      <c r="E21" s="95" t="s">
        <v>19509</v>
      </c>
      <c r="F21" s="49" t="s">
        <v>2</v>
      </c>
      <c r="G21" s="60"/>
      <c r="H21" s="50">
        <f t="shared" ref="H21:H34" si="1">IF(B21="CPU-NOVA",VLOOKUP(C21,CSP,4,FALSE),VLOOKUP(C21,SINAPICOMP,4,FALSE))</f>
        <v>1426.08483471</v>
      </c>
      <c r="I21" s="50">
        <f>H21*(1+'Cálculo de BDI'!$D$13)</f>
        <v>1840.5318392017125</v>
      </c>
    </row>
    <row r="22" spans="2:9" ht="40.5" x14ac:dyDescent="0.25">
      <c r="B22" s="61" t="s">
        <v>19435</v>
      </c>
      <c r="C22" s="54" t="s">
        <v>19382</v>
      </c>
      <c r="D22" s="54" t="s">
        <v>22</v>
      </c>
      <c r="E22" s="92" t="s">
        <v>19514</v>
      </c>
      <c r="F22" s="54" t="s">
        <v>2</v>
      </c>
      <c r="G22" s="61"/>
      <c r="H22" s="55">
        <f t="shared" si="1"/>
        <v>1653.5472141199998</v>
      </c>
      <c r="I22" s="55">
        <f>H22*(1+'Cálculo de BDI'!$D$13)</f>
        <v>2134.0990529711648</v>
      </c>
    </row>
    <row r="23" spans="2:9" ht="40.5" x14ac:dyDescent="0.25">
      <c r="B23" s="60" t="s">
        <v>19435</v>
      </c>
      <c r="C23" s="49" t="s">
        <v>19383</v>
      </c>
      <c r="D23" s="49" t="s">
        <v>23</v>
      </c>
      <c r="E23" s="95" t="s">
        <v>19510</v>
      </c>
      <c r="F23" s="49" t="s">
        <v>2</v>
      </c>
      <c r="G23" s="60"/>
      <c r="H23" s="50">
        <f t="shared" si="1"/>
        <v>1910.3035692899998</v>
      </c>
      <c r="I23" s="50">
        <f>H23*(1+'Cálculo de BDI'!$D$13)</f>
        <v>2465.4736213739393</v>
      </c>
    </row>
    <row r="24" spans="2:9" ht="40.5" x14ac:dyDescent="0.25">
      <c r="B24" s="61" t="s">
        <v>19435</v>
      </c>
      <c r="C24" s="54" t="s">
        <v>19384</v>
      </c>
      <c r="D24" s="54" t="s">
        <v>24</v>
      </c>
      <c r="E24" s="92" t="s">
        <v>19511</v>
      </c>
      <c r="F24" s="54" t="s">
        <v>2</v>
      </c>
      <c r="G24" s="61"/>
      <c r="H24" s="55">
        <f t="shared" si="1"/>
        <v>2904.98794847</v>
      </c>
      <c r="I24" s="55">
        <f>H24*(1+'Cálculo de BDI'!$D$13)</f>
        <v>3749.2319401486207</v>
      </c>
    </row>
    <row r="25" spans="2:9" ht="40.5" x14ac:dyDescent="0.25">
      <c r="B25" s="60" t="s">
        <v>19435</v>
      </c>
      <c r="C25" s="49" t="s">
        <v>19385</v>
      </c>
      <c r="D25" s="49" t="s">
        <v>25</v>
      </c>
      <c r="E25" s="95" t="s">
        <v>19512</v>
      </c>
      <c r="F25" s="49" t="s">
        <v>2</v>
      </c>
      <c r="G25" s="60"/>
      <c r="H25" s="50">
        <f t="shared" si="1"/>
        <v>4206.7919227049997</v>
      </c>
      <c r="I25" s="50">
        <f>H25*(1+'Cálculo de BDI'!$D$13)</f>
        <v>5429.3645694715324</v>
      </c>
    </row>
    <row r="26" spans="2:9" ht="40.5" x14ac:dyDescent="0.25">
      <c r="B26" s="61" t="s">
        <v>19435</v>
      </c>
      <c r="C26" s="54" t="s">
        <v>19386</v>
      </c>
      <c r="D26" s="54" t="s">
        <v>26</v>
      </c>
      <c r="E26" s="92" t="s">
        <v>19513</v>
      </c>
      <c r="F26" s="54" t="s">
        <v>2</v>
      </c>
      <c r="G26" s="61"/>
      <c r="H26" s="55">
        <f t="shared" si="1"/>
        <v>6794.4998711749995</v>
      </c>
      <c r="I26" s="55">
        <f>H26*(1+'Cálculo de BDI'!$D$13)</f>
        <v>8769.1089898537211</v>
      </c>
    </row>
    <row r="27" spans="2:9" ht="27" x14ac:dyDescent="0.25">
      <c r="B27" s="60" t="s">
        <v>19435</v>
      </c>
      <c r="C27" s="49" t="s">
        <v>19387</v>
      </c>
      <c r="D27" s="49" t="s">
        <v>27</v>
      </c>
      <c r="E27" s="95" t="s">
        <v>19388</v>
      </c>
      <c r="F27" s="49" t="s">
        <v>2</v>
      </c>
      <c r="G27" s="60"/>
      <c r="H27" s="50">
        <f t="shared" si="1"/>
        <v>2132.2600000000002</v>
      </c>
      <c r="I27" s="50">
        <f>H27*(1+'Cálculo de BDI'!$D$13)</f>
        <v>2751.9347544666266</v>
      </c>
    </row>
    <row r="28" spans="2:9" ht="27" x14ac:dyDescent="0.25">
      <c r="B28" s="61" t="s">
        <v>19435</v>
      </c>
      <c r="C28" s="54" t="s">
        <v>19389</v>
      </c>
      <c r="D28" s="54" t="s">
        <v>34</v>
      </c>
      <c r="E28" s="92" t="s">
        <v>28</v>
      </c>
      <c r="F28" s="54" t="s">
        <v>2</v>
      </c>
      <c r="G28" s="61"/>
      <c r="H28" s="55">
        <f t="shared" si="1"/>
        <v>1030.02</v>
      </c>
      <c r="I28" s="55">
        <f>H28*(1+'Cálculo de BDI'!$D$13)</f>
        <v>1329.3631338559624</v>
      </c>
    </row>
    <row r="29" spans="2:9" ht="67.5" x14ac:dyDescent="0.25">
      <c r="B29" s="60" t="s">
        <v>19435</v>
      </c>
      <c r="C29" s="49" t="s">
        <v>19390</v>
      </c>
      <c r="D29" s="49" t="s">
        <v>35</v>
      </c>
      <c r="E29" s="95" t="s">
        <v>29</v>
      </c>
      <c r="F29" s="49" t="s">
        <v>2</v>
      </c>
      <c r="G29" s="60"/>
      <c r="H29" s="50">
        <f t="shared" si="1"/>
        <v>387.88566666666668</v>
      </c>
      <c r="I29" s="50">
        <f>H29*(1+'Cálculo de BDI'!$D$13)</f>
        <v>500.61251763830728</v>
      </c>
    </row>
    <row r="30" spans="2:9" ht="67.5" x14ac:dyDescent="0.25">
      <c r="B30" s="61" t="s">
        <v>19435</v>
      </c>
      <c r="C30" s="54" t="s">
        <v>19391</v>
      </c>
      <c r="D30" s="54" t="s">
        <v>36</v>
      </c>
      <c r="E30" s="92" t="s">
        <v>30</v>
      </c>
      <c r="F30" s="54" t="s">
        <v>2</v>
      </c>
      <c r="G30" s="61"/>
      <c r="H30" s="55">
        <f t="shared" si="1"/>
        <v>475.68666666666667</v>
      </c>
      <c r="I30" s="55">
        <f>H30*(1+'Cálculo de BDI'!$D$13)</f>
        <v>613.9301352726128</v>
      </c>
    </row>
    <row r="31" spans="2:9" ht="67.5" x14ac:dyDescent="0.25">
      <c r="B31" s="60" t="s">
        <v>19435</v>
      </c>
      <c r="C31" s="49" t="s">
        <v>19392</v>
      </c>
      <c r="D31" s="49" t="s">
        <v>37</v>
      </c>
      <c r="E31" s="95" t="s">
        <v>31</v>
      </c>
      <c r="F31" s="49" t="s">
        <v>2</v>
      </c>
      <c r="G31" s="60"/>
      <c r="H31" s="50">
        <f t="shared" si="1"/>
        <v>709.82266666666669</v>
      </c>
      <c r="I31" s="50">
        <f>H31*(1+'Cálculo de BDI'!$D$13)</f>
        <v>916.11044896409419</v>
      </c>
    </row>
    <row r="32" spans="2:9" ht="27" x14ac:dyDescent="0.25">
      <c r="B32" s="61" t="s">
        <v>19435</v>
      </c>
      <c r="C32" s="54" t="s">
        <v>19393</v>
      </c>
      <c r="D32" s="54" t="s">
        <v>38</v>
      </c>
      <c r="E32" s="92" t="s">
        <v>19508</v>
      </c>
      <c r="F32" s="54" t="s">
        <v>2</v>
      </c>
      <c r="G32" s="61"/>
      <c r="H32" s="55">
        <f t="shared" si="1"/>
        <v>224.41766666666666</v>
      </c>
      <c r="I32" s="55">
        <f>H32*(1+'Cálculo de BDI'!$D$13)</f>
        <v>289.63765038799517</v>
      </c>
    </row>
    <row r="33" spans="2:9" ht="27" x14ac:dyDescent="0.25">
      <c r="B33" s="60" t="s">
        <v>19435</v>
      </c>
      <c r="C33" s="49" t="s">
        <v>19394</v>
      </c>
      <c r="D33" s="49" t="s">
        <v>39</v>
      </c>
      <c r="E33" s="95" t="s">
        <v>19507</v>
      </c>
      <c r="F33" s="49" t="s">
        <v>2</v>
      </c>
      <c r="G33" s="60"/>
      <c r="H33" s="50">
        <f t="shared" si="1"/>
        <v>312.21866666666665</v>
      </c>
      <c r="I33" s="50">
        <f>H33*(1+'Cálculo de BDI'!$D$13)</f>
        <v>402.95526802230063</v>
      </c>
    </row>
    <row r="34" spans="2:9" ht="40.5" x14ac:dyDescent="0.25">
      <c r="B34" s="61" t="s">
        <v>19435</v>
      </c>
      <c r="C34" s="54" t="s">
        <v>19395</v>
      </c>
      <c r="D34" s="94" t="s">
        <v>19506</v>
      </c>
      <c r="E34" s="92" t="s">
        <v>19515</v>
      </c>
      <c r="F34" s="54" t="s">
        <v>2</v>
      </c>
      <c r="G34" s="61"/>
      <c r="H34" s="55">
        <f t="shared" si="1"/>
        <v>629.50625000000002</v>
      </c>
      <c r="I34" s="55">
        <f>H34*(1+'Cálculo de BDI'!$D$13)</f>
        <v>812.45257498098579</v>
      </c>
    </row>
    <row r="35" spans="2:9" x14ac:dyDescent="0.25">
      <c r="B35" s="46"/>
      <c r="C35" s="69"/>
      <c r="D35" s="69" t="s">
        <v>19365</v>
      </c>
      <c r="E35" s="46" t="s">
        <v>41</v>
      </c>
      <c r="F35" s="69"/>
      <c r="G35" s="46"/>
      <c r="H35" s="76"/>
      <c r="I35" s="76"/>
    </row>
    <row r="36" spans="2:9" ht="54" x14ac:dyDescent="0.25">
      <c r="B36" s="60" t="s">
        <v>19435</v>
      </c>
      <c r="C36" s="49" t="s">
        <v>19396</v>
      </c>
      <c r="D36" s="49" t="s">
        <v>42</v>
      </c>
      <c r="E36" s="95" t="s">
        <v>47</v>
      </c>
      <c r="F36" s="49" t="s">
        <v>2</v>
      </c>
      <c r="G36" s="60"/>
      <c r="H36" s="50">
        <f t="shared" ref="H36:H48" si="2">IF(B36="CPU-NOVA",VLOOKUP(C36,CSP,4,FALSE),VLOOKUP(C36,SINAPICOMP,4,FALSE))</f>
        <v>645.81666666666672</v>
      </c>
      <c r="I36" s="50">
        <f>H36*(1+'Cálculo de BDI'!$D$13)</f>
        <v>833.50310469351234</v>
      </c>
    </row>
    <row r="37" spans="2:9" ht="54" x14ac:dyDescent="0.25">
      <c r="B37" s="61" t="s">
        <v>19435</v>
      </c>
      <c r="C37" s="54" t="s">
        <v>19397</v>
      </c>
      <c r="D37" s="54" t="s">
        <v>43</v>
      </c>
      <c r="E37" s="92" t="s">
        <v>19516</v>
      </c>
      <c r="F37" s="54" t="s">
        <v>2</v>
      </c>
      <c r="G37" s="61"/>
      <c r="H37" s="55">
        <f t="shared" si="2"/>
        <v>727.14499999999998</v>
      </c>
      <c r="I37" s="55">
        <f>H37*(1+'Cálculo de BDI'!$D$13)</f>
        <v>938.46697730888116</v>
      </c>
    </row>
    <row r="38" spans="2:9" ht="54" x14ac:dyDescent="0.25">
      <c r="B38" s="60" t="s">
        <v>19435</v>
      </c>
      <c r="C38" s="49" t="s">
        <v>19398</v>
      </c>
      <c r="D38" s="49" t="s">
        <v>44</v>
      </c>
      <c r="E38" s="95" t="s">
        <v>48</v>
      </c>
      <c r="F38" s="49" t="s">
        <v>2</v>
      </c>
      <c r="G38" s="60"/>
      <c r="H38" s="50">
        <f t="shared" si="2"/>
        <v>777.3950000000001</v>
      </c>
      <c r="I38" s="50">
        <f>H38*(1+'Cálculo de BDI'!$D$13)</f>
        <v>1003.3205699345217</v>
      </c>
    </row>
    <row r="39" spans="2:9" ht="54" x14ac:dyDescent="0.25">
      <c r="B39" s="61" t="s">
        <v>19435</v>
      </c>
      <c r="C39" s="54" t="s">
        <v>19409</v>
      </c>
      <c r="D39" s="54" t="s">
        <v>45</v>
      </c>
      <c r="E39" s="92" t="s">
        <v>49</v>
      </c>
      <c r="F39" s="54" t="s">
        <v>2</v>
      </c>
      <c r="G39" s="61"/>
      <c r="H39" s="55">
        <f t="shared" si="2"/>
        <v>1241.4050000000002</v>
      </c>
      <c r="I39" s="55">
        <f>H39*(1+'Cálculo de BDI'!$D$13)</f>
        <v>1602.1805801678233</v>
      </c>
    </row>
    <row r="40" spans="2:9" ht="54" x14ac:dyDescent="0.25">
      <c r="B40" s="60" t="s">
        <v>19435</v>
      </c>
      <c r="C40" s="49" t="s">
        <v>19412</v>
      </c>
      <c r="D40" s="49" t="s">
        <v>46</v>
      </c>
      <c r="E40" s="95" t="s">
        <v>19411</v>
      </c>
      <c r="F40" s="49" t="s">
        <v>2</v>
      </c>
      <c r="G40" s="60"/>
      <c r="H40" s="50">
        <f t="shared" si="2"/>
        <v>1887.605</v>
      </c>
      <c r="I40" s="50">
        <f>H40*(1+'Cálculo de BDI'!$D$13)</f>
        <v>2436.1784220521777</v>
      </c>
    </row>
    <row r="41" spans="2:9" ht="54" x14ac:dyDescent="0.25">
      <c r="B41" s="61" t="s">
        <v>19435</v>
      </c>
      <c r="C41" s="112" t="s">
        <v>19550</v>
      </c>
      <c r="D41" s="54" t="s">
        <v>50</v>
      </c>
      <c r="E41" s="108" t="s">
        <v>19469</v>
      </c>
      <c r="F41" s="54" t="s">
        <v>2</v>
      </c>
      <c r="G41" s="61"/>
      <c r="H41" s="55">
        <f t="shared" si="2"/>
        <v>2258.3450000000003</v>
      </c>
      <c r="I41" s="55">
        <f>H41*(1+'Cálculo de BDI'!$D$13)</f>
        <v>2914.6624206597385</v>
      </c>
    </row>
    <row r="42" spans="2:9" ht="54" x14ac:dyDescent="0.25">
      <c r="B42" s="60" t="s">
        <v>19435</v>
      </c>
      <c r="C42" s="93" t="s">
        <v>19551</v>
      </c>
      <c r="D42" s="49" t="s">
        <v>56</v>
      </c>
      <c r="E42" s="106" t="s">
        <v>19474</v>
      </c>
      <c r="F42" s="49" t="s">
        <v>2</v>
      </c>
      <c r="G42" s="60"/>
      <c r="H42" s="50">
        <f t="shared" si="2"/>
        <v>2192.7449999999999</v>
      </c>
      <c r="I42" s="50">
        <f>H42*(1+'Cálculo de BDI'!$D$13)</f>
        <v>2829.9978300877578</v>
      </c>
    </row>
    <row r="43" spans="2:9" ht="54" x14ac:dyDescent="0.25">
      <c r="B43" s="61" t="s">
        <v>19435</v>
      </c>
      <c r="C43" s="94" t="s">
        <v>19552</v>
      </c>
      <c r="D43" s="54" t="s">
        <v>19470</v>
      </c>
      <c r="E43" s="108" t="s">
        <v>19584</v>
      </c>
      <c r="F43" s="54" t="s">
        <v>2</v>
      </c>
      <c r="G43" s="61"/>
      <c r="H43" s="55">
        <f t="shared" si="2"/>
        <v>1425.0719383800001</v>
      </c>
      <c r="I43" s="55">
        <f>H43*(1+'Cálculo de BDI'!$D$13)</f>
        <v>1839.2245761975767</v>
      </c>
    </row>
    <row r="44" spans="2:9" ht="54" x14ac:dyDescent="0.25">
      <c r="B44" s="60" t="s">
        <v>19435</v>
      </c>
      <c r="C44" s="93" t="s">
        <v>19553</v>
      </c>
      <c r="D44" s="49" t="s">
        <v>19471</v>
      </c>
      <c r="E44" s="106" t="s">
        <v>19582</v>
      </c>
      <c r="F44" s="49" t="s">
        <v>2</v>
      </c>
      <c r="G44" s="60"/>
      <c r="H44" s="50">
        <f t="shared" si="2"/>
        <v>1467.0719383800001</v>
      </c>
      <c r="I44" s="50">
        <f>H44*(1+'Cálculo de BDI'!$D$13)</f>
        <v>1893.4305640637835</v>
      </c>
    </row>
    <row r="45" spans="2:9" ht="40.5" x14ac:dyDescent="0.25">
      <c r="B45" s="61" t="s">
        <v>19435</v>
      </c>
      <c r="C45" s="94" t="s">
        <v>19554</v>
      </c>
      <c r="D45" s="54" t="s">
        <v>19472</v>
      </c>
      <c r="E45" s="108" t="s">
        <v>19583</v>
      </c>
      <c r="F45" s="54" t="s">
        <v>2</v>
      </c>
      <c r="G45" s="61"/>
      <c r="H45" s="55">
        <f t="shared" si="2"/>
        <v>953.07193837999989</v>
      </c>
      <c r="I45" s="55">
        <f>H45*(1+'Cálculo de BDI'!$D$13)</f>
        <v>1230.0525220821085</v>
      </c>
    </row>
    <row r="46" spans="2:9" ht="40.5" x14ac:dyDescent="0.25">
      <c r="B46" s="60" t="s">
        <v>19435</v>
      </c>
      <c r="C46" s="49" t="s">
        <v>19414</v>
      </c>
      <c r="D46" s="49" t="s">
        <v>19475</v>
      </c>
      <c r="E46" s="95" t="s">
        <v>19415</v>
      </c>
      <c r="F46" s="49" t="s">
        <v>2</v>
      </c>
      <c r="G46" s="60"/>
      <c r="H46" s="50">
        <f t="shared" si="2"/>
        <v>724.99500000000012</v>
      </c>
      <c r="I46" s="50">
        <f>H46*(1+'Cálculo de BDI'!$D$13)</f>
        <v>935.69214697763505</v>
      </c>
    </row>
    <row r="47" spans="2:9" ht="40.5" x14ac:dyDescent="0.25">
      <c r="B47" s="61" t="s">
        <v>19435</v>
      </c>
      <c r="C47" s="54" t="s">
        <v>19421</v>
      </c>
      <c r="D47" s="54" t="s">
        <v>19476</v>
      </c>
      <c r="E47" s="92" t="s">
        <v>19416</v>
      </c>
      <c r="F47" s="54" t="s">
        <v>2</v>
      </c>
      <c r="G47" s="61"/>
      <c r="H47" s="55">
        <f t="shared" si="2"/>
        <v>1052.125</v>
      </c>
      <c r="I47" s="55">
        <f>H47*(1+'Cálculo de BDI'!$D$13)</f>
        <v>1357.8922615174506</v>
      </c>
    </row>
    <row r="48" spans="2:9" ht="40.5" x14ac:dyDescent="0.25">
      <c r="B48" s="60" t="s">
        <v>19435</v>
      </c>
      <c r="C48" s="49" t="s">
        <v>19422</v>
      </c>
      <c r="D48" s="49" t="s">
        <v>19477</v>
      </c>
      <c r="E48" s="95" t="s">
        <v>19417</v>
      </c>
      <c r="F48" s="49" t="s">
        <v>2</v>
      </c>
      <c r="G48" s="60"/>
      <c r="H48" s="50">
        <f t="shared" si="2"/>
        <v>1189.125</v>
      </c>
      <c r="I48" s="50">
        <f>H48*(1+'Cálculo de BDI'!$D$13)</f>
        <v>1534.7070314619828</v>
      </c>
    </row>
    <row r="49" spans="2:9" x14ac:dyDescent="0.25">
      <c r="B49" s="46"/>
      <c r="C49" s="69"/>
      <c r="D49" s="69" t="s">
        <v>19364</v>
      </c>
      <c r="E49" s="46" t="s">
        <v>52</v>
      </c>
      <c r="F49" s="69"/>
      <c r="G49" s="46"/>
      <c r="H49" s="76"/>
      <c r="I49" s="76"/>
    </row>
    <row r="50" spans="2:9" ht="40.5" x14ac:dyDescent="0.25">
      <c r="B50" s="60" t="s">
        <v>19435</v>
      </c>
      <c r="C50" s="49" t="s">
        <v>19423</v>
      </c>
      <c r="D50" s="49" t="s">
        <v>19357</v>
      </c>
      <c r="E50" s="95" t="s">
        <v>19517</v>
      </c>
      <c r="F50" s="49" t="s">
        <v>19368</v>
      </c>
      <c r="G50" s="60"/>
      <c r="H50" s="50">
        <f>IF(B50="CPU-NOVA",VLOOKUP(C50,CSP,4,FALSE),VLOOKUP(C50,SINAPICOMP,4,FALSE))</f>
        <v>122.56103821300002</v>
      </c>
      <c r="I50" s="50">
        <f>H50*(1+'Cálculo de BDI'!$D$13)</f>
        <v>158.17957500579996</v>
      </c>
    </row>
    <row r="51" spans="2:9" ht="40.5" x14ac:dyDescent="0.25">
      <c r="B51" s="61" t="s">
        <v>19435</v>
      </c>
      <c r="C51" s="54" t="s">
        <v>19424</v>
      </c>
      <c r="D51" s="54" t="s">
        <v>19358</v>
      </c>
      <c r="E51" s="71" t="s">
        <v>54</v>
      </c>
      <c r="F51" s="54" t="s">
        <v>19368</v>
      </c>
      <c r="G51" s="61"/>
      <c r="H51" s="55">
        <f>IF(B51="CPU-NOVA",VLOOKUP(C51,CSP,4,FALSE),VLOOKUP(C51,SINAPICOMP,4,FALSE))</f>
        <v>140.10514687200001</v>
      </c>
      <c r="I51" s="55">
        <f>H51*(1+'Cálculo de BDI'!$D$13)</f>
        <v>180.82233074611349</v>
      </c>
    </row>
    <row r="52" spans="2:9" ht="27" x14ac:dyDescent="0.25">
      <c r="B52" s="60" t="s">
        <v>19435</v>
      </c>
      <c r="C52" s="49" t="s">
        <v>19425</v>
      </c>
      <c r="D52" s="49" t="s">
        <v>19359</v>
      </c>
      <c r="E52" s="95" t="s">
        <v>19431</v>
      </c>
      <c r="F52" s="49" t="s">
        <v>19368</v>
      </c>
      <c r="G52" s="60"/>
      <c r="H52" s="50">
        <f>IF(B52="CPU-NOVA",VLOOKUP(C52,CSP,4,FALSE),VLOOKUP(C52,SINAPICOMP,4,FALSE))</f>
        <v>66.478563704190009</v>
      </c>
      <c r="I52" s="50">
        <f>H52*(1+'Cálculo de BDI'!$D$13)</f>
        <v>85.79848136933775</v>
      </c>
    </row>
    <row r="53" spans="2:9" ht="27" x14ac:dyDescent="0.25">
      <c r="B53" s="61" t="s">
        <v>19279</v>
      </c>
      <c r="C53" s="54">
        <v>97628</v>
      </c>
      <c r="D53" s="54" t="s">
        <v>19360</v>
      </c>
      <c r="E53" s="92" t="s">
        <v>55</v>
      </c>
      <c r="F53" s="54" t="s">
        <v>19439</v>
      </c>
      <c r="G53" s="61"/>
      <c r="H53" s="55">
        <f>IF(B53="CPU-NOVA",VLOOKUP(C53,CSP,4,FALSE),VLOOKUP(C53,SINAPICOMP,5,FALSE))</f>
        <v>298.70999999999998</v>
      </c>
      <c r="I53" s="55">
        <f>H53*(1+'Cálculo de BDI'!$D$13)</f>
        <v>385.52072941701573</v>
      </c>
    </row>
    <row r="54" spans="2:9" ht="27" x14ac:dyDescent="0.25">
      <c r="B54" s="60" t="s">
        <v>19435</v>
      </c>
      <c r="C54" s="49" t="s">
        <v>19426</v>
      </c>
      <c r="D54" s="49" t="s">
        <v>19361</v>
      </c>
      <c r="E54" s="95" t="s">
        <v>19432</v>
      </c>
      <c r="F54" s="49" t="s">
        <v>19369</v>
      </c>
      <c r="G54" s="60"/>
      <c r="H54" s="50">
        <f>IF(B54="CPU-NOVA",VLOOKUP(C54,CSP,4,FALSE),VLOOKUP(C54,SINAPICOMP,4,FALSE))</f>
        <v>144.14949999999999</v>
      </c>
      <c r="I54" s="50">
        <f>H54*(1+'Cálculo de BDI'!$D$13)</f>
        <v>186.042048759995</v>
      </c>
    </row>
    <row r="55" spans="2:9" x14ac:dyDescent="0.25">
      <c r="B55" s="61" t="s">
        <v>19435</v>
      </c>
      <c r="C55" s="54" t="s">
        <v>19427</v>
      </c>
      <c r="D55" s="54" t="s">
        <v>19362</v>
      </c>
      <c r="E55" s="92" t="s">
        <v>57</v>
      </c>
      <c r="F55" s="54" t="s">
        <v>19369</v>
      </c>
      <c r="G55" s="61"/>
      <c r="H55" s="55">
        <f>IF(B55="CPU-NOVA",VLOOKUP(C55,CSP,4,FALSE),VLOOKUP(C55,SINAPICOMP,4,FALSE))</f>
        <v>299.819457075</v>
      </c>
      <c r="I55" s="55">
        <f>H55*(1+'Cálculo de BDI'!$D$13)</f>
        <v>386.95261553000449</v>
      </c>
    </row>
    <row r="56" spans="2:9" ht="40.5" x14ac:dyDescent="0.25">
      <c r="B56" s="60" t="s">
        <v>19435</v>
      </c>
      <c r="C56" s="49" t="s">
        <v>19428</v>
      </c>
      <c r="D56" s="49" t="s">
        <v>19363</v>
      </c>
      <c r="E56" s="95" t="s">
        <v>19370</v>
      </c>
      <c r="F56" s="49" t="s">
        <v>2</v>
      </c>
      <c r="G56" s="60"/>
      <c r="H56" s="50">
        <f>IF(B56="CPU-NOVA",VLOOKUP(C56,CSP,4,FALSE),VLOOKUP(C56,SINAPICOMP,4,FALSE))</f>
        <v>964.76349200000004</v>
      </c>
      <c r="I56" s="50">
        <f>H56*(1+'Cálculo de BDI'!$D$13)</f>
        <v>1245.1418605026522</v>
      </c>
    </row>
    <row r="57" spans="2:9" ht="27" x14ac:dyDescent="0.25">
      <c r="B57" s="61" t="s">
        <v>19435</v>
      </c>
      <c r="C57" s="54" t="s">
        <v>19429</v>
      </c>
      <c r="D57" s="54" t="s">
        <v>19366</v>
      </c>
      <c r="E57" s="92" t="s">
        <v>19518</v>
      </c>
      <c r="F57" s="54" t="s">
        <v>2</v>
      </c>
      <c r="G57" s="61"/>
      <c r="H57" s="55">
        <f>IF(B57="CPU-NOVA",VLOOKUP(C57,CSP,4,FALSE),VLOOKUP(C57,SINAPICOMP,4,FALSE))</f>
        <v>743.91399999999999</v>
      </c>
      <c r="I57" s="55">
        <f>H57*(1+'Cálculo de BDI'!$D$13)</f>
        <v>960.10936327384366</v>
      </c>
    </row>
    <row r="58" spans="2:9" x14ac:dyDescent="0.25">
      <c r="B58" s="46"/>
      <c r="C58" s="69"/>
      <c r="D58" s="69" t="s">
        <v>19367</v>
      </c>
      <c r="E58" s="46" t="s">
        <v>19356</v>
      </c>
      <c r="F58" s="69"/>
      <c r="G58" s="46"/>
      <c r="H58" s="76"/>
      <c r="I58" s="76"/>
    </row>
    <row r="59" spans="2:9" ht="27" x14ac:dyDescent="0.25">
      <c r="B59" s="60" t="s">
        <v>19279</v>
      </c>
      <c r="C59" s="49">
        <v>101561</v>
      </c>
      <c r="D59" s="49" t="s">
        <v>19373</v>
      </c>
      <c r="E59" s="95" t="s">
        <v>19440</v>
      </c>
      <c r="F59" s="49" t="s">
        <v>19368</v>
      </c>
      <c r="G59" s="60"/>
      <c r="H59" s="50">
        <f>IF(B59="CPU-NOVA",VLOOKUP(C59,CSP,4,FALSE),VLOOKUP(C59,SINAPICOMP,5,FALSE))</f>
        <v>14.04</v>
      </c>
      <c r="I59" s="50">
        <f>H59*(1+'Cálculo de BDI'!$D$13)</f>
        <v>18.120287372417732</v>
      </c>
    </row>
    <row r="60" spans="2:9" ht="27" x14ac:dyDescent="0.25">
      <c r="B60" s="61" t="s">
        <v>19279</v>
      </c>
      <c r="C60" s="54">
        <v>101562</v>
      </c>
      <c r="D60" s="54" t="s">
        <v>19374</v>
      </c>
      <c r="E60" s="71" t="s">
        <v>19441</v>
      </c>
      <c r="F60" s="54" t="s">
        <v>19368</v>
      </c>
      <c r="G60" s="61"/>
      <c r="H60" s="55">
        <f>IF(B60="CPU-NOVA",VLOOKUP(C60,CSP,4,FALSE),VLOOKUP(C60,SINAPICOMP,5,FALSE))</f>
        <v>21.35</v>
      </c>
      <c r="I60" s="55">
        <f>H60*(1+'Cálculo de BDI'!$D$13)</f>
        <v>27.554710498655172</v>
      </c>
    </row>
    <row r="61" spans="2:9" ht="27" x14ac:dyDescent="0.25">
      <c r="B61" s="60" t="s">
        <v>19279</v>
      </c>
      <c r="C61" s="49">
        <v>101563</v>
      </c>
      <c r="D61" s="49" t="s">
        <v>19375</v>
      </c>
      <c r="E61" s="70" t="s">
        <v>19442</v>
      </c>
      <c r="F61" s="49" t="s">
        <v>19368</v>
      </c>
      <c r="G61" s="60"/>
      <c r="H61" s="50">
        <f>IF(B61="CPU-NOVA",VLOOKUP(C61,CSP,4,FALSE),VLOOKUP(C61,SINAPICOMP,5,FALSE))</f>
        <v>29.4</v>
      </c>
      <c r="I61" s="50">
        <f>H61*(1+'Cálculo de BDI'!$D$13)</f>
        <v>37.944191506344822</v>
      </c>
    </row>
    <row r="62" spans="2:9" ht="27" x14ac:dyDescent="0.25">
      <c r="B62" s="61" t="s">
        <v>19279</v>
      </c>
      <c r="C62" s="54">
        <v>101564</v>
      </c>
      <c r="D62" s="54" t="s">
        <v>19377</v>
      </c>
      <c r="E62" s="71" t="s">
        <v>19443</v>
      </c>
      <c r="F62" s="54" t="s">
        <v>19368</v>
      </c>
      <c r="G62" s="61"/>
      <c r="H62" s="55">
        <f>IF(B62="CPU-NOVA",VLOOKUP(C62,CSP,4,FALSE),VLOOKUP(C62,SINAPICOMP,5,FALSE))</f>
        <v>41.87</v>
      </c>
      <c r="I62" s="55">
        <f>H62*(1+'Cálculo de BDI'!$D$13)</f>
        <v>54.03820742757339</v>
      </c>
    </row>
    <row r="63" spans="2:9" ht="40.5" x14ac:dyDescent="0.25">
      <c r="B63" s="60" t="s">
        <v>19279</v>
      </c>
      <c r="C63" s="49">
        <v>101503</v>
      </c>
      <c r="D63" s="49" t="s">
        <v>19376</v>
      </c>
      <c r="E63" s="95" t="s">
        <v>19371</v>
      </c>
      <c r="F63" s="49" t="s">
        <v>2</v>
      </c>
      <c r="G63" s="60"/>
      <c r="H63" s="50">
        <f>IF(B63="CPU-NOVA",VLOOKUP(C63,CSP,4,FALSE),VLOOKUP(C63,SINAPICOMP,5,FALSE))</f>
        <v>1719.48</v>
      </c>
      <c r="I63" s="50">
        <f>H63*(1+'Cálculo de BDI'!$D$13)</f>
        <v>2219.1931432425104</v>
      </c>
    </row>
    <row r="64" spans="2:9" ht="54" x14ac:dyDescent="0.25">
      <c r="B64" s="61" t="s">
        <v>19433</v>
      </c>
      <c r="C64" s="74" t="s">
        <v>19434</v>
      </c>
      <c r="D64" s="54" t="s">
        <v>19378</v>
      </c>
      <c r="E64" s="92" t="s">
        <v>19372</v>
      </c>
      <c r="F64" s="54" t="s">
        <v>2</v>
      </c>
      <c r="G64" s="61"/>
      <c r="H64" s="55">
        <v>2592.8000000000002</v>
      </c>
      <c r="I64" s="55">
        <f>H64*(1+'Cálculo de BDI'!$D$13)</f>
        <v>3346.3163176071726</v>
      </c>
    </row>
    <row r="65" spans="2:9" x14ac:dyDescent="0.25">
      <c r="B65" s="46"/>
      <c r="C65" s="69"/>
      <c r="D65" s="69" t="s">
        <v>19519</v>
      </c>
      <c r="E65" s="46" t="s">
        <v>19603</v>
      </c>
      <c r="F65" s="69"/>
      <c r="G65" s="46"/>
      <c r="H65" s="76"/>
      <c r="I65" s="76"/>
    </row>
    <row r="66" spans="2:9" ht="54" x14ac:dyDescent="0.25">
      <c r="B66" s="96" t="s">
        <v>19435</v>
      </c>
      <c r="C66" s="107" t="s">
        <v>19578</v>
      </c>
      <c r="D66" s="49" t="s">
        <v>19520</v>
      </c>
      <c r="E66" s="95" t="s">
        <v>19480</v>
      </c>
      <c r="F66" s="93" t="s">
        <v>2</v>
      </c>
      <c r="G66" s="60"/>
      <c r="H66" s="50">
        <v>150</v>
      </c>
      <c r="I66" s="50">
        <f>H66*(1+'Cálculo de BDI'!$D$13)</f>
        <v>193.59281380788175</v>
      </c>
    </row>
    <row r="67" spans="2:9" ht="40.5" x14ac:dyDescent="0.25">
      <c r="B67" s="61" t="s">
        <v>19435</v>
      </c>
      <c r="C67" s="112" t="s">
        <v>19589</v>
      </c>
      <c r="D67" s="54" t="s">
        <v>19521</v>
      </c>
      <c r="E67" s="92" t="s">
        <v>19481</v>
      </c>
      <c r="F67" s="94" t="s">
        <v>19368</v>
      </c>
      <c r="G67" s="61"/>
      <c r="H67" s="55">
        <v>119.94</v>
      </c>
      <c r="I67" s="55">
        <f>H67*(1+'Cálculo de BDI'!$D$13)</f>
        <v>154.79681392078226</v>
      </c>
    </row>
    <row r="68" spans="2:9" ht="27" x14ac:dyDescent="0.25">
      <c r="B68" s="60" t="s">
        <v>19435</v>
      </c>
      <c r="C68" s="107" t="s">
        <v>19590</v>
      </c>
      <c r="D68" s="49" t="s">
        <v>19522</v>
      </c>
      <c r="E68" s="95" t="s">
        <v>19482</v>
      </c>
      <c r="F68" s="93" t="s">
        <v>2</v>
      </c>
      <c r="G68" s="60"/>
      <c r="H68" s="50">
        <v>110</v>
      </c>
      <c r="I68" s="50">
        <f>H68*(1+'Cálculo de BDI'!$D$13)</f>
        <v>141.9680634591133</v>
      </c>
    </row>
    <row r="69" spans="2:9" ht="40.5" x14ac:dyDescent="0.25">
      <c r="B69" s="61" t="s">
        <v>19435</v>
      </c>
      <c r="C69" s="112" t="s">
        <v>19591</v>
      </c>
      <c r="D69" s="54" t="s">
        <v>19523</v>
      </c>
      <c r="E69" s="92" t="s">
        <v>19483</v>
      </c>
      <c r="F69" s="54" t="s">
        <v>19368</v>
      </c>
      <c r="G69" s="61"/>
      <c r="H69" s="55">
        <v>11.66</v>
      </c>
      <c r="I69" s="55">
        <f>H69*(1+'Cálculo de BDI'!$D$13)</f>
        <v>15.04861472666601</v>
      </c>
    </row>
    <row r="70" spans="2:9" ht="54" x14ac:dyDescent="0.25">
      <c r="B70" s="60" t="s">
        <v>19435</v>
      </c>
      <c r="C70" s="107" t="s">
        <v>19592</v>
      </c>
      <c r="D70" s="49" t="s">
        <v>19524</v>
      </c>
      <c r="E70" s="95" t="s">
        <v>19484</v>
      </c>
      <c r="F70" s="93" t="s">
        <v>2</v>
      </c>
      <c r="G70" s="60"/>
      <c r="H70" s="50">
        <v>110</v>
      </c>
      <c r="I70" s="50">
        <f>H70*(1+'Cálculo de BDI'!$D$13)</f>
        <v>141.9680634591133</v>
      </c>
    </row>
    <row r="71" spans="2:9" ht="54" x14ac:dyDescent="0.25">
      <c r="B71" s="61" t="s">
        <v>19435</v>
      </c>
      <c r="C71" s="112" t="s">
        <v>19593</v>
      </c>
      <c r="D71" s="54" t="s">
        <v>19525</v>
      </c>
      <c r="E71" s="92" t="s">
        <v>19485</v>
      </c>
      <c r="F71" s="94" t="s">
        <v>19368</v>
      </c>
      <c r="G71" s="61"/>
      <c r="H71" s="55">
        <v>14.32</v>
      </c>
      <c r="I71" s="55">
        <f>H71*(1+'Cálculo de BDI'!$D$13)</f>
        <v>18.481660624859114</v>
      </c>
    </row>
    <row r="72" spans="2:9" x14ac:dyDescent="0.25">
      <c r="B72" s="60" t="s">
        <v>19435</v>
      </c>
      <c r="C72" s="107" t="s">
        <v>19594</v>
      </c>
      <c r="D72" s="49" t="s">
        <v>19526</v>
      </c>
      <c r="E72" s="95" t="s">
        <v>19486</v>
      </c>
      <c r="F72" s="93" t="s">
        <v>2</v>
      </c>
      <c r="G72" s="60"/>
      <c r="H72" s="50">
        <v>43.86</v>
      </c>
      <c r="I72" s="50">
        <f>H72*(1+'Cálculo de BDI'!$D$13)</f>
        <v>56.606538757424623</v>
      </c>
    </row>
    <row r="73" spans="2:9" x14ac:dyDescent="0.25">
      <c r="B73" s="61" t="s">
        <v>19435</v>
      </c>
      <c r="C73" s="112" t="s">
        <v>19595</v>
      </c>
      <c r="D73" s="54" t="s">
        <v>19527</v>
      </c>
      <c r="E73" s="92" t="s">
        <v>19487</v>
      </c>
      <c r="F73" s="94" t="s">
        <v>2</v>
      </c>
      <c r="G73" s="61"/>
      <c r="H73" s="55">
        <v>24</v>
      </c>
      <c r="I73" s="55">
        <f>H73*(1+'Cálculo de BDI'!$D$13)</f>
        <v>30.974850209261081</v>
      </c>
    </row>
    <row r="74" spans="2:9" ht="81" x14ac:dyDescent="0.25">
      <c r="B74" s="60" t="s">
        <v>19435</v>
      </c>
      <c r="C74" s="107" t="s">
        <v>19596</v>
      </c>
      <c r="D74" s="49" t="s">
        <v>19528</v>
      </c>
      <c r="E74" s="95" t="s">
        <v>19532</v>
      </c>
      <c r="F74" s="93" t="s">
        <v>2</v>
      </c>
      <c r="G74" s="60"/>
      <c r="H74" s="50">
        <v>350</v>
      </c>
      <c r="I74" s="50">
        <f>H74*(1+'Cálculo de BDI'!$D$13)</f>
        <v>451.7165655517241</v>
      </c>
    </row>
    <row r="75" spans="2:9" ht="81" x14ac:dyDescent="0.25">
      <c r="B75" s="61" t="s">
        <v>19435</v>
      </c>
      <c r="C75" s="112" t="s">
        <v>19597</v>
      </c>
      <c r="D75" s="54" t="s">
        <v>19529</v>
      </c>
      <c r="E75" s="92" t="s">
        <v>19533</v>
      </c>
      <c r="F75" s="94" t="s">
        <v>2</v>
      </c>
      <c r="G75" s="61"/>
      <c r="H75" s="55">
        <v>550</v>
      </c>
      <c r="I75" s="55">
        <f>H75*(1+'Cálculo de BDI'!$D$13)</f>
        <v>709.84031729556648</v>
      </c>
    </row>
    <row r="76" spans="2:9" ht="81" x14ac:dyDescent="0.25">
      <c r="B76" s="60" t="s">
        <v>19435</v>
      </c>
      <c r="C76" s="107" t="s">
        <v>19598</v>
      </c>
      <c r="D76" s="49" t="s">
        <v>19530</v>
      </c>
      <c r="E76" s="95" t="s">
        <v>19534</v>
      </c>
      <c r="F76" s="93" t="s">
        <v>2</v>
      </c>
      <c r="G76" s="60"/>
      <c r="H76" s="50">
        <v>290</v>
      </c>
      <c r="I76" s="50">
        <f>H76*(1+'Cálculo de BDI'!$D$13)</f>
        <v>374.2794400285714</v>
      </c>
    </row>
    <row r="77" spans="2:9" x14ac:dyDescent="0.25">
      <c r="B77" s="61" t="s">
        <v>19435</v>
      </c>
      <c r="C77" s="112" t="s">
        <v>19599</v>
      </c>
      <c r="D77" s="54" t="s">
        <v>19531</v>
      </c>
      <c r="E77" s="92" t="s">
        <v>19488</v>
      </c>
      <c r="F77" s="94" t="s">
        <v>19368</v>
      </c>
      <c r="G77" s="61"/>
      <c r="H77" s="55">
        <v>4.8</v>
      </c>
      <c r="I77" s="55">
        <f>H77*(1+'Cálculo de BDI'!$D$13)</f>
        <v>6.1949700418522164</v>
      </c>
    </row>
  </sheetData>
  <mergeCells count="7">
    <mergeCell ref="B2:I2"/>
    <mergeCell ref="B3:C3"/>
    <mergeCell ref="D3:D4"/>
    <mergeCell ref="E3:E4"/>
    <mergeCell ref="F3:F4"/>
    <mergeCell ref="G3:G4"/>
    <mergeCell ref="H3:I3"/>
  </mergeCells>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6ED3D-99D0-4291-AA56-E91EA1DD2899}">
  <dimension ref="B2:I77"/>
  <sheetViews>
    <sheetView showGridLines="0" zoomScaleNormal="100" workbookViewId="0">
      <selection activeCell="B2" sqref="B2:I2"/>
    </sheetView>
  </sheetViews>
  <sheetFormatPr defaultRowHeight="13.5" x14ac:dyDescent="0.25"/>
  <cols>
    <col min="1" max="1" width="2.7109375" style="1" customWidth="1"/>
    <col min="2" max="2" width="13.140625" style="1" bestFit="1" customWidth="1"/>
    <col min="3" max="3" width="10.5703125" style="3" customWidth="1"/>
    <col min="4" max="4" width="9.140625" style="3"/>
    <col min="5" max="5" width="71.42578125" style="1" customWidth="1"/>
    <col min="6" max="6" width="9.140625" style="3"/>
    <col min="7" max="7" width="9.140625" style="1" hidden="1" customWidth="1"/>
    <col min="8" max="8" width="13.42578125" style="77" bestFit="1" customWidth="1"/>
    <col min="9" max="9" width="9.140625" style="77"/>
    <col min="10" max="16384" width="9.140625" style="1"/>
  </cols>
  <sheetData>
    <row r="2" spans="2:9" ht="20.100000000000001" customHeight="1" x14ac:dyDescent="0.25">
      <c r="B2" s="113" t="s">
        <v>19466</v>
      </c>
      <c r="C2" s="113"/>
      <c r="D2" s="113"/>
      <c r="E2" s="113"/>
      <c r="F2" s="113"/>
      <c r="G2" s="113"/>
      <c r="H2" s="113"/>
      <c r="I2" s="113"/>
    </row>
    <row r="3" spans="2:9" x14ac:dyDescent="0.25">
      <c r="B3" s="114" t="s">
        <v>7</v>
      </c>
      <c r="C3" s="114"/>
      <c r="D3" s="114" t="s">
        <v>0</v>
      </c>
      <c r="E3" s="115" t="s">
        <v>1</v>
      </c>
      <c r="F3" s="114" t="s">
        <v>2</v>
      </c>
      <c r="G3" s="114" t="s">
        <v>3</v>
      </c>
      <c r="H3" s="114" t="s">
        <v>6</v>
      </c>
      <c r="I3" s="114"/>
    </row>
    <row r="4" spans="2:9" x14ac:dyDescent="0.25">
      <c r="B4" s="31" t="s">
        <v>8</v>
      </c>
      <c r="C4" s="72" t="s">
        <v>9</v>
      </c>
      <c r="D4" s="114"/>
      <c r="E4" s="115"/>
      <c r="F4" s="114"/>
      <c r="G4" s="114"/>
      <c r="H4" s="59" t="s">
        <v>4</v>
      </c>
      <c r="I4" s="59" t="s">
        <v>5</v>
      </c>
    </row>
    <row r="5" spans="2:9" x14ac:dyDescent="0.25">
      <c r="B5" s="36"/>
      <c r="C5" s="68"/>
      <c r="D5" s="68">
        <v>1</v>
      </c>
      <c r="E5" s="36" t="s">
        <v>19604</v>
      </c>
      <c r="F5" s="68"/>
      <c r="G5" s="36"/>
      <c r="H5" s="75"/>
      <c r="I5" s="75"/>
    </row>
    <row r="6" spans="2:9" x14ac:dyDescent="0.25">
      <c r="B6" s="46"/>
      <c r="C6" s="69"/>
      <c r="D6" s="69" t="s">
        <v>19436</v>
      </c>
      <c r="E6" s="46" t="s">
        <v>19605</v>
      </c>
      <c r="F6" s="69"/>
      <c r="G6" s="46"/>
      <c r="H6" s="76"/>
      <c r="I6" s="76"/>
    </row>
    <row r="7" spans="2:9" ht="54" x14ac:dyDescent="0.25">
      <c r="B7" s="60" t="s">
        <v>19435</v>
      </c>
      <c r="C7" s="107" t="s">
        <v>19340</v>
      </c>
      <c r="D7" s="93" t="s">
        <v>19494</v>
      </c>
      <c r="E7" s="95" t="s">
        <v>19501</v>
      </c>
      <c r="F7" s="49" t="s">
        <v>10</v>
      </c>
      <c r="G7" s="60"/>
      <c r="H7" s="50">
        <f t="shared" ref="H7:H18" si="0">IF(B7="CPU-NOVA",VLOOKUP(C7,CSP,4,FALSE),VLOOKUP(C7,SINAPICOMP,4,FALSE))</f>
        <v>222.91395502382261</v>
      </c>
      <c r="I7" s="50">
        <f>H7*(1+'Cálculo de BDI'!$D$13)</f>
        <v>287.69693193403612</v>
      </c>
    </row>
    <row r="8" spans="2:9" ht="67.5" x14ac:dyDescent="0.25">
      <c r="B8" s="61" t="s">
        <v>19435</v>
      </c>
      <c r="C8" s="112" t="s">
        <v>19541</v>
      </c>
      <c r="D8" s="94" t="s">
        <v>19495</v>
      </c>
      <c r="E8" s="92" t="s">
        <v>19500</v>
      </c>
      <c r="F8" s="90" t="s">
        <v>12</v>
      </c>
      <c r="G8" s="61"/>
      <c r="H8" s="55">
        <f t="shared" si="0"/>
        <v>888.8625606106275</v>
      </c>
      <c r="I8" s="55">
        <f>H8*(1+'Cálculo de BDI'!$D$13)</f>
        <v>1147.1826946472681</v>
      </c>
    </row>
    <row r="9" spans="2:9" ht="67.5" x14ac:dyDescent="0.25">
      <c r="B9" s="60" t="s">
        <v>19435</v>
      </c>
      <c r="C9" s="107" t="s">
        <v>19548</v>
      </c>
      <c r="D9" s="93" t="s">
        <v>19496</v>
      </c>
      <c r="E9" s="106" t="s">
        <v>19502</v>
      </c>
      <c r="F9" s="91" t="s">
        <v>12</v>
      </c>
      <c r="G9" s="60"/>
      <c r="H9" s="50">
        <f t="shared" si="0"/>
        <v>1866.3165606106279</v>
      </c>
      <c r="I9" s="50">
        <f>H9*(1+'Cálculo de BDI'!$D$13)</f>
        <v>2408.7031628323971</v>
      </c>
    </row>
    <row r="10" spans="2:9" ht="27" x14ac:dyDescent="0.25">
      <c r="B10" s="61" t="s">
        <v>19435</v>
      </c>
      <c r="C10" s="112" t="s">
        <v>19345</v>
      </c>
      <c r="D10" s="94" t="s">
        <v>19497</v>
      </c>
      <c r="E10" s="92" t="s">
        <v>11</v>
      </c>
      <c r="F10" s="54" t="s">
        <v>12</v>
      </c>
      <c r="G10" s="61"/>
      <c r="H10" s="55">
        <f t="shared" si="0"/>
        <v>151.93725000000001</v>
      </c>
      <c r="I10" s="55">
        <f>H10*(1+'Cálculo de BDI'!$D$13)</f>
        <v>196.09306499821056</v>
      </c>
    </row>
    <row r="11" spans="2:9" ht="27" x14ac:dyDescent="0.25">
      <c r="B11" s="60" t="s">
        <v>19435</v>
      </c>
      <c r="C11" s="107" t="s">
        <v>19346</v>
      </c>
      <c r="D11" s="93" t="s">
        <v>19498</v>
      </c>
      <c r="E11" s="95" t="s">
        <v>13</v>
      </c>
      <c r="F11" s="49" t="s">
        <v>12</v>
      </c>
      <c r="G11" s="60"/>
      <c r="H11" s="50">
        <f t="shared" si="0"/>
        <v>141.691</v>
      </c>
      <c r="I11" s="50">
        <f>H11*(1+'Cálculo de BDI'!$D$13)</f>
        <v>182.86906254168383</v>
      </c>
    </row>
    <row r="12" spans="2:9" ht="27" x14ac:dyDescent="0.25">
      <c r="B12" s="61" t="s">
        <v>19435</v>
      </c>
      <c r="C12" s="112" t="s">
        <v>19347</v>
      </c>
      <c r="D12" s="94" t="s">
        <v>19499</v>
      </c>
      <c r="E12" s="92" t="s">
        <v>19298</v>
      </c>
      <c r="F12" s="54" t="s">
        <v>2</v>
      </c>
      <c r="G12" s="61"/>
      <c r="H12" s="55">
        <f t="shared" si="0"/>
        <v>155.35266666666666</v>
      </c>
      <c r="I12" s="55">
        <f>H12*(1+'Cálculo de BDI'!$D$13)</f>
        <v>200.50106581705279</v>
      </c>
    </row>
    <row r="13" spans="2:9" x14ac:dyDescent="0.25">
      <c r="B13" s="46"/>
      <c r="C13" s="69"/>
      <c r="D13" s="69" t="s">
        <v>19437</v>
      </c>
      <c r="E13" s="46" t="s">
        <v>19606</v>
      </c>
      <c r="F13" s="69"/>
      <c r="G13" s="46"/>
      <c r="H13" s="76"/>
      <c r="I13" s="76"/>
    </row>
    <row r="14" spans="2:9" ht="54" x14ac:dyDescent="0.25">
      <c r="B14" s="96" t="s">
        <v>19435</v>
      </c>
      <c r="C14" s="107" t="s">
        <v>19555</v>
      </c>
      <c r="D14" s="93" t="s">
        <v>19489</v>
      </c>
      <c r="E14" s="95" t="s">
        <v>19504</v>
      </c>
      <c r="F14" s="93" t="s">
        <v>19473</v>
      </c>
      <c r="G14" s="60"/>
      <c r="H14" s="50">
        <f t="shared" si="0"/>
        <v>706</v>
      </c>
      <c r="I14" s="50">
        <f>H14*(1+'Cálculo de BDI'!$D$13)</f>
        <v>911.17684365576349</v>
      </c>
    </row>
    <row r="15" spans="2:9" ht="54" x14ac:dyDescent="0.25">
      <c r="B15" s="61" t="s">
        <v>19435</v>
      </c>
      <c r="C15" s="112" t="s">
        <v>19556</v>
      </c>
      <c r="D15" s="94" t="s">
        <v>19490</v>
      </c>
      <c r="E15" s="92" t="s">
        <v>19478</v>
      </c>
      <c r="F15" s="94" t="s">
        <v>19473</v>
      </c>
      <c r="G15" s="61"/>
      <c r="H15" s="55">
        <f t="shared" si="0"/>
        <v>520</v>
      </c>
      <c r="I15" s="55">
        <f>H15*(1+'Cálculo de BDI'!$D$13)</f>
        <v>671.12175453399004</v>
      </c>
    </row>
    <row r="16" spans="2:9" ht="54" x14ac:dyDescent="0.25">
      <c r="B16" s="60" t="s">
        <v>19435</v>
      </c>
      <c r="C16" s="93" t="s">
        <v>19557</v>
      </c>
      <c r="D16" s="93" t="s">
        <v>19491</v>
      </c>
      <c r="E16" s="95" t="s">
        <v>19479</v>
      </c>
      <c r="F16" s="93" t="s">
        <v>19473</v>
      </c>
      <c r="G16" s="60"/>
      <c r="H16" s="50">
        <f t="shared" si="0"/>
        <v>695</v>
      </c>
      <c r="I16" s="50">
        <f>H16*(1+'Cálculo de BDI'!$D$13)</f>
        <v>896.98003730985215</v>
      </c>
    </row>
    <row r="17" spans="2:9" ht="27" x14ac:dyDescent="0.25">
      <c r="B17" s="61" t="s">
        <v>19435</v>
      </c>
      <c r="C17" s="94" t="s">
        <v>19558</v>
      </c>
      <c r="D17" s="94" t="s">
        <v>19492</v>
      </c>
      <c r="E17" s="92" t="s">
        <v>19503</v>
      </c>
      <c r="F17" s="54" t="s">
        <v>19473</v>
      </c>
      <c r="G17" s="61"/>
      <c r="H17" s="55">
        <f t="shared" si="0"/>
        <v>2150</v>
      </c>
      <c r="I17" s="55">
        <f>H17*(1+'Cálculo de BDI'!$D$13)</f>
        <v>2774.8303312463054</v>
      </c>
    </row>
    <row r="18" spans="2:9" ht="27" x14ac:dyDescent="0.25">
      <c r="B18" s="60" t="s">
        <v>19435</v>
      </c>
      <c r="C18" s="93" t="s">
        <v>19577</v>
      </c>
      <c r="D18" s="93" t="s">
        <v>19493</v>
      </c>
      <c r="E18" s="95" t="s">
        <v>19505</v>
      </c>
      <c r="F18" s="49" t="s">
        <v>19473</v>
      </c>
      <c r="G18" s="60"/>
      <c r="H18" s="50">
        <f t="shared" si="0"/>
        <v>1910</v>
      </c>
      <c r="I18" s="50">
        <f>H18*(1+'Cálculo de BDI'!$D$13)</f>
        <v>2465.0818291536943</v>
      </c>
    </row>
    <row r="19" spans="2:9" x14ac:dyDescent="0.25">
      <c r="B19" s="36"/>
      <c r="C19" s="68"/>
      <c r="D19" s="68">
        <v>2</v>
      </c>
      <c r="E19" s="36" t="s">
        <v>14</v>
      </c>
      <c r="F19" s="68"/>
      <c r="G19" s="36"/>
      <c r="H19" s="75"/>
      <c r="I19" s="75"/>
    </row>
    <row r="20" spans="2:9" x14ac:dyDescent="0.25">
      <c r="B20" s="46"/>
      <c r="C20" s="69"/>
      <c r="D20" s="69" t="s">
        <v>19438</v>
      </c>
      <c r="E20" s="46" t="s">
        <v>15</v>
      </c>
      <c r="F20" s="69"/>
      <c r="G20" s="46"/>
      <c r="H20" s="76"/>
      <c r="I20" s="76"/>
    </row>
    <row r="21" spans="2:9" ht="41.25" x14ac:dyDescent="0.25">
      <c r="B21" s="60" t="s">
        <v>19435</v>
      </c>
      <c r="C21" s="49" t="s">
        <v>19380</v>
      </c>
      <c r="D21" s="49" t="s">
        <v>21</v>
      </c>
      <c r="E21" s="95" t="s">
        <v>19509</v>
      </c>
      <c r="F21" s="49" t="s">
        <v>2</v>
      </c>
      <c r="G21" s="60"/>
      <c r="H21" s="50">
        <f t="shared" ref="H21:H34" si="1">IF(B21="CPU-NOVA",VLOOKUP(C21,CSP,4,FALSE),VLOOKUP(C21,SINAPICOMP,4,FALSE))</f>
        <v>1426.08483471</v>
      </c>
      <c r="I21" s="50">
        <f>H21*(1+'Cálculo de BDI'!$D$13)</f>
        <v>1840.5318392017125</v>
      </c>
    </row>
    <row r="22" spans="2:9" ht="40.5" x14ac:dyDescent="0.25">
      <c r="B22" s="61" t="s">
        <v>19435</v>
      </c>
      <c r="C22" s="54" t="s">
        <v>19382</v>
      </c>
      <c r="D22" s="54" t="s">
        <v>22</v>
      </c>
      <c r="E22" s="92" t="s">
        <v>19514</v>
      </c>
      <c r="F22" s="54" t="s">
        <v>2</v>
      </c>
      <c r="G22" s="61"/>
      <c r="H22" s="55">
        <f t="shared" si="1"/>
        <v>1653.5472141199998</v>
      </c>
      <c r="I22" s="55">
        <f>H22*(1+'Cálculo de BDI'!$D$13)</f>
        <v>2134.0990529711648</v>
      </c>
    </row>
    <row r="23" spans="2:9" ht="40.5" x14ac:dyDescent="0.25">
      <c r="B23" s="60" t="s">
        <v>19435</v>
      </c>
      <c r="C23" s="49" t="s">
        <v>19383</v>
      </c>
      <c r="D23" s="49" t="s">
        <v>23</v>
      </c>
      <c r="E23" s="95" t="s">
        <v>19510</v>
      </c>
      <c r="F23" s="49" t="s">
        <v>2</v>
      </c>
      <c r="G23" s="60"/>
      <c r="H23" s="50">
        <f t="shared" si="1"/>
        <v>1910.3035692899998</v>
      </c>
      <c r="I23" s="50">
        <f>H23*(1+'Cálculo de BDI'!$D$13)</f>
        <v>2465.4736213739393</v>
      </c>
    </row>
    <row r="24" spans="2:9" ht="40.5" x14ac:dyDescent="0.25">
      <c r="B24" s="61" t="s">
        <v>19435</v>
      </c>
      <c r="C24" s="54" t="s">
        <v>19384</v>
      </c>
      <c r="D24" s="54" t="s">
        <v>24</v>
      </c>
      <c r="E24" s="92" t="s">
        <v>19511</v>
      </c>
      <c r="F24" s="54" t="s">
        <v>2</v>
      </c>
      <c r="G24" s="61"/>
      <c r="H24" s="55">
        <f t="shared" si="1"/>
        <v>2904.98794847</v>
      </c>
      <c r="I24" s="55">
        <f>H24*(1+'Cálculo de BDI'!$D$13)</f>
        <v>3749.2319401486207</v>
      </c>
    </row>
    <row r="25" spans="2:9" ht="40.5" x14ac:dyDescent="0.25">
      <c r="B25" s="60" t="s">
        <v>19435</v>
      </c>
      <c r="C25" s="49" t="s">
        <v>19385</v>
      </c>
      <c r="D25" s="49" t="s">
        <v>25</v>
      </c>
      <c r="E25" s="95" t="s">
        <v>19512</v>
      </c>
      <c r="F25" s="49" t="s">
        <v>2</v>
      </c>
      <c r="G25" s="60"/>
      <c r="H25" s="50">
        <f t="shared" si="1"/>
        <v>4206.7919227049997</v>
      </c>
      <c r="I25" s="50">
        <f>H25*(1+'Cálculo de BDI'!$D$13)</f>
        <v>5429.3645694715324</v>
      </c>
    </row>
    <row r="26" spans="2:9" ht="40.5" x14ac:dyDescent="0.25">
      <c r="B26" s="61" t="s">
        <v>19435</v>
      </c>
      <c r="C26" s="54" t="s">
        <v>19386</v>
      </c>
      <c r="D26" s="54" t="s">
        <v>26</v>
      </c>
      <c r="E26" s="92" t="s">
        <v>19513</v>
      </c>
      <c r="F26" s="54" t="s">
        <v>2</v>
      </c>
      <c r="G26" s="61"/>
      <c r="H26" s="55">
        <f t="shared" si="1"/>
        <v>6794.4998711749995</v>
      </c>
      <c r="I26" s="55">
        <f>H26*(1+'Cálculo de BDI'!$D$13)</f>
        <v>8769.1089898537211</v>
      </c>
    </row>
    <row r="27" spans="2:9" ht="27" x14ac:dyDescent="0.25">
      <c r="B27" s="60" t="s">
        <v>19435</v>
      </c>
      <c r="C27" s="49" t="s">
        <v>19387</v>
      </c>
      <c r="D27" s="49" t="s">
        <v>27</v>
      </c>
      <c r="E27" s="95" t="s">
        <v>19388</v>
      </c>
      <c r="F27" s="49" t="s">
        <v>2</v>
      </c>
      <c r="G27" s="60"/>
      <c r="H27" s="50">
        <f t="shared" si="1"/>
        <v>2132.2600000000002</v>
      </c>
      <c r="I27" s="50">
        <f>H27*(1+'Cálculo de BDI'!$D$13)</f>
        <v>2751.9347544666266</v>
      </c>
    </row>
    <row r="28" spans="2:9" ht="27" x14ac:dyDescent="0.25">
      <c r="B28" s="61" t="s">
        <v>19435</v>
      </c>
      <c r="C28" s="54" t="s">
        <v>19389</v>
      </c>
      <c r="D28" s="54" t="s">
        <v>34</v>
      </c>
      <c r="E28" s="92" t="s">
        <v>28</v>
      </c>
      <c r="F28" s="54" t="s">
        <v>2</v>
      </c>
      <c r="G28" s="61"/>
      <c r="H28" s="55">
        <f t="shared" si="1"/>
        <v>1030.02</v>
      </c>
      <c r="I28" s="55">
        <f>H28*(1+'Cálculo de BDI'!$D$13)</f>
        <v>1329.3631338559624</v>
      </c>
    </row>
    <row r="29" spans="2:9" ht="67.5" x14ac:dyDescent="0.25">
      <c r="B29" s="60" t="s">
        <v>19435</v>
      </c>
      <c r="C29" s="49" t="s">
        <v>19390</v>
      </c>
      <c r="D29" s="49" t="s">
        <v>35</v>
      </c>
      <c r="E29" s="95" t="s">
        <v>29</v>
      </c>
      <c r="F29" s="49" t="s">
        <v>2</v>
      </c>
      <c r="G29" s="60"/>
      <c r="H29" s="50">
        <f t="shared" si="1"/>
        <v>387.88566666666668</v>
      </c>
      <c r="I29" s="50">
        <f>H29*(1+'Cálculo de BDI'!$D$13)</f>
        <v>500.61251763830728</v>
      </c>
    </row>
    <row r="30" spans="2:9" ht="67.5" x14ac:dyDescent="0.25">
      <c r="B30" s="61" t="s">
        <v>19435</v>
      </c>
      <c r="C30" s="54" t="s">
        <v>19391</v>
      </c>
      <c r="D30" s="54" t="s">
        <v>36</v>
      </c>
      <c r="E30" s="92" t="s">
        <v>30</v>
      </c>
      <c r="F30" s="54" t="s">
        <v>2</v>
      </c>
      <c r="G30" s="61"/>
      <c r="H30" s="55">
        <f t="shared" si="1"/>
        <v>475.68666666666667</v>
      </c>
      <c r="I30" s="55">
        <f>H30*(1+'Cálculo de BDI'!$D$13)</f>
        <v>613.9301352726128</v>
      </c>
    </row>
    <row r="31" spans="2:9" ht="67.5" x14ac:dyDescent="0.25">
      <c r="B31" s="60" t="s">
        <v>19435</v>
      </c>
      <c r="C31" s="49" t="s">
        <v>19392</v>
      </c>
      <c r="D31" s="49" t="s">
        <v>37</v>
      </c>
      <c r="E31" s="95" t="s">
        <v>31</v>
      </c>
      <c r="F31" s="49" t="s">
        <v>2</v>
      </c>
      <c r="G31" s="60"/>
      <c r="H31" s="50">
        <f t="shared" si="1"/>
        <v>709.82266666666669</v>
      </c>
      <c r="I31" s="50">
        <f>H31*(1+'Cálculo de BDI'!$D$13)</f>
        <v>916.11044896409419</v>
      </c>
    </row>
    <row r="32" spans="2:9" ht="27" x14ac:dyDescent="0.25">
      <c r="B32" s="61" t="s">
        <v>19435</v>
      </c>
      <c r="C32" s="54" t="s">
        <v>19393</v>
      </c>
      <c r="D32" s="54" t="s">
        <v>38</v>
      </c>
      <c r="E32" s="92" t="s">
        <v>19508</v>
      </c>
      <c r="F32" s="54" t="s">
        <v>2</v>
      </c>
      <c r="G32" s="61"/>
      <c r="H32" s="55">
        <f t="shared" si="1"/>
        <v>224.41766666666666</v>
      </c>
      <c r="I32" s="55">
        <f>H32*(1+'Cálculo de BDI'!$D$13)</f>
        <v>289.63765038799517</v>
      </c>
    </row>
    <row r="33" spans="2:9" ht="27" x14ac:dyDescent="0.25">
      <c r="B33" s="60" t="s">
        <v>19435</v>
      </c>
      <c r="C33" s="49" t="s">
        <v>19394</v>
      </c>
      <c r="D33" s="49" t="s">
        <v>39</v>
      </c>
      <c r="E33" s="95" t="s">
        <v>19507</v>
      </c>
      <c r="F33" s="49" t="s">
        <v>2</v>
      </c>
      <c r="G33" s="60"/>
      <c r="H33" s="50">
        <f t="shared" si="1"/>
        <v>312.21866666666665</v>
      </c>
      <c r="I33" s="50">
        <f>H33*(1+'Cálculo de BDI'!$D$13)</f>
        <v>402.95526802230063</v>
      </c>
    </row>
    <row r="34" spans="2:9" ht="40.5" x14ac:dyDescent="0.25">
      <c r="B34" s="61" t="s">
        <v>19435</v>
      </c>
      <c r="C34" s="54" t="s">
        <v>19395</v>
      </c>
      <c r="D34" s="94" t="s">
        <v>19506</v>
      </c>
      <c r="E34" s="92" t="s">
        <v>19515</v>
      </c>
      <c r="F34" s="54" t="s">
        <v>2</v>
      </c>
      <c r="G34" s="61"/>
      <c r="H34" s="55">
        <f t="shared" si="1"/>
        <v>629.50625000000002</v>
      </c>
      <c r="I34" s="55">
        <f>H34*(1+'Cálculo de BDI'!$D$13)</f>
        <v>812.45257498098579</v>
      </c>
    </row>
    <row r="35" spans="2:9" x14ac:dyDescent="0.25">
      <c r="B35" s="46"/>
      <c r="C35" s="69"/>
      <c r="D35" s="69" t="s">
        <v>19365</v>
      </c>
      <c r="E35" s="46" t="s">
        <v>41</v>
      </c>
      <c r="F35" s="69"/>
      <c r="G35" s="46"/>
      <c r="H35" s="76"/>
      <c r="I35" s="76"/>
    </row>
    <row r="36" spans="2:9" ht="54" x14ac:dyDescent="0.25">
      <c r="B36" s="60" t="s">
        <v>19435</v>
      </c>
      <c r="C36" s="49" t="s">
        <v>19396</v>
      </c>
      <c r="D36" s="49" t="s">
        <v>42</v>
      </c>
      <c r="E36" s="95" t="s">
        <v>47</v>
      </c>
      <c r="F36" s="49" t="s">
        <v>2</v>
      </c>
      <c r="G36" s="60"/>
      <c r="H36" s="50">
        <f t="shared" ref="H36:H48" si="2">IF(B36="CPU-NOVA",VLOOKUP(C36,CSP,4,FALSE),VLOOKUP(C36,SINAPICOMP,4,FALSE))</f>
        <v>645.81666666666672</v>
      </c>
      <c r="I36" s="50">
        <f>H36*(1+'Cálculo de BDI'!$D$13)</f>
        <v>833.50310469351234</v>
      </c>
    </row>
    <row r="37" spans="2:9" ht="54" x14ac:dyDescent="0.25">
      <c r="B37" s="61" t="s">
        <v>19435</v>
      </c>
      <c r="C37" s="54" t="s">
        <v>19397</v>
      </c>
      <c r="D37" s="54" t="s">
        <v>43</v>
      </c>
      <c r="E37" s="92" t="s">
        <v>19516</v>
      </c>
      <c r="F37" s="54" t="s">
        <v>2</v>
      </c>
      <c r="G37" s="61"/>
      <c r="H37" s="55">
        <f t="shared" si="2"/>
        <v>727.14499999999998</v>
      </c>
      <c r="I37" s="55">
        <f>H37*(1+'Cálculo de BDI'!$D$13)</f>
        <v>938.46697730888116</v>
      </c>
    </row>
    <row r="38" spans="2:9" ht="54" x14ac:dyDescent="0.25">
      <c r="B38" s="60" t="s">
        <v>19435</v>
      </c>
      <c r="C38" s="49" t="s">
        <v>19398</v>
      </c>
      <c r="D38" s="49" t="s">
        <v>44</v>
      </c>
      <c r="E38" s="95" t="s">
        <v>48</v>
      </c>
      <c r="F38" s="49" t="s">
        <v>2</v>
      </c>
      <c r="G38" s="60"/>
      <c r="H38" s="50">
        <f t="shared" si="2"/>
        <v>777.3950000000001</v>
      </c>
      <c r="I38" s="50">
        <f>H38*(1+'Cálculo de BDI'!$D$13)</f>
        <v>1003.3205699345217</v>
      </c>
    </row>
    <row r="39" spans="2:9" ht="54" x14ac:dyDescent="0.25">
      <c r="B39" s="61" t="s">
        <v>19435</v>
      </c>
      <c r="C39" s="54" t="s">
        <v>19409</v>
      </c>
      <c r="D39" s="54" t="s">
        <v>45</v>
      </c>
      <c r="E39" s="92" t="s">
        <v>49</v>
      </c>
      <c r="F39" s="54" t="s">
        <v>2</v>
      </c>
      <c r="G39" s="61"/>
      <c r="H39" s="55">
        <f t="shared" si="2"/>
        <v>1241.4050000000002</v>
      </c>
      <c r="I39" s="55">
        <f>H39*(1+'Cálculo de BDI'!$D$13)</f>
        <v>1602.1805801678233</v>
      </c>
    </row>
    <row r="40" spans="2:9" ht="54" x14ac:dyDescent="0.25">
      <c r="B40" s="60" t="s">
        <v>19435</v>
      </c>
      <c r="C40" s="49" t="s">
        <v>19412</v>
      </c>
      <c r="D40" s="49" t="s">
        <v>46</v>
      </c>
      <c r="E40" s="95" t="s">
        <v>19411</v>
      </c>
      <c r="F40" s="49" t="s">
        <v>2</v>
      </c>
      <c r="G40" s="60"/>
      <c r="H40" s="50">
        <f t="shared" si="2"/>
        <v>1887.605</v>
      </c>
      <c r="I40" s="50">
        <f>H40*(1+'Cálculo de BDI'!$D$13)</f>
        <v>2436.1784220521777</v>
      </c>
    </row>
    <row r="41" spans="2:9" ht="54" x14ac:dyDescent="0.25">
      <c r="B41" s="61" t="s">
        <v>19435</v>
      </c>
      <c r="C41" s="112" t="s">
        <v>19550</v>
      </c>
      <c r="D41" s="54" t="s">
        <v>50</v>
      </c>
      <c r="E41" s="108" t="s">
        <v>19469</v>
      </c>
      <c r="F41" s="54" t="s">
        <v>2</v>
      </c>
      <c r="G41" s="61"/>
      <c r="H41" s="55">
        <f t="shared" si="2"/>
        <v>2258.3450000000003</v>
      </c>
      <c r="I41" s="55">
        <f>H41*(1+'Cálculo de BDI'!$D$13)</f>
        <v>2914.6624206597385</v>
      </c>
    </row>
    <row r="42" spans="2:9" ht="54" x14ac:dyDescent="0.25">
      <c r="B42" s="60" t="s">
        <v>19435</v>
      </c>
      <c r="C42" s="93" t="s">
        <v>19551</v>
      </c>
      <c r="D42" s="49" t="s">
        <v>56</v>
      </c>
      <c r="E42" s="106" t="s">
        <v>19474</v>
      </c>
      <c r="F42" s="49" t="s">
        <v>2</v>
      </c>
      <c r="G42" s="60"/>
      <c r="H42" s="50">
        <f t="shared" si="2"/>
        <v>2192.7449999999999</v>
      </c>
      <c r="I42" s="50">
        <f>H42*(1+'Cálculo de BDI'!$D$13)</f>
        <v>2829.9978300877578</v>
      </c>
    </row>
    <row r="43" spans="2:9" ht="54" x14ac:dyDescent="0.25">
      <c r="B43" s="61" t="s">
        <v>19435</v>
      </c>
      <c r="C43" s="94" t="s">
        <v>19552</v>
      </c>
      <c r="D43" s="54" t="s">
        <v>19470</v>
      </c>
      <c r="E43" s="108" t="s">
        <v>19584</v>
      </c>
      <c r="F43" s="54" t="s">
        <v>2</v>
      </c>
      <c r="G43" s="61"/>
      <c r="H43" s="55">
        <f t="shared" si="2"/>
        <v>1425.0719383800001</v>
      </c>
      <c r="I43" s="55">
        <f>H43*(1+'Cálculo de BDI'!$D$13)</f>
        <v>1839.2245761975767</v>
      </c>
    </row>
    <row r="44" spans="2:9" ht="54" x14ac:dyDescent="0.25">
      <c r="B44" s="60" t="s">
        <v>19435</v>
      </c>
      <c r="C44" s="93" t="s">
        <v>19553</v>
      </c>
      <c r="D44" s="49" t="s">
        <v>19471</v>
      </c>
      <c r="E44" s="106" t="s">
        <v>19582</v>
      </c>
      <c r="F44" s="49" t="s">
        <v>2</v>
      </c>
      <c r="G44" s="60"/>
      <c r="H44" s="50">
        <f t="shared" si="2"/>
        <v>1467.0719383800001</v>
      </c>
      <c r="I44" s="50">
        <f>H44*(1+'Cálculo de BDI'!$D$13)</f>
        <v>1893.4305640637835</v>
      </c>
    </row>
    <row r="45" spans="2:9" ht="40.5" x14ac:dyDescent="0.25">
      <c r="B45" s="61" t="s">
        <v>19435</v>
      </c>
      <c r="C45" s="94" t="s">
        <v>19554</v>
      </c>
      <c r="D45" s="54" t="s">
        <v>19472</v>
      </c>
      <c r="E45" s="108" t="s">
        <v>19583</v>
      </c>
      <c r="F45" s="54" t="s">
        <v>2</v>
      </c>
      <c r="G45" s="61"/>
      <c r="H45" s="55">
        <f t="shared" si="2"/>
        <v>953.07193837999989</v>
      </c>
      <c r="I45" s="55">
        <f>H45*(1+'Cálculo de BDI'!$D$13)</f>
        <v>1230.0525220821085</v>
      </c>
    </row>
    <row r="46" spans="2:9" ht="40.5" x14ac:dyDescent="0.25">
      <c r="B46" s="60" t="s">
        <v>19435</v>
      </c>
      <c r="C46" s="49" t="s">
        <v>19414</v>
      </c>
      <c r="D46" s="49" t="s">
        <v>19475</v>
      </c>
      <c r="E46" s="95" t="s">
        <v>19415</v>
      </c>
      <c r="F46" s="49" t="s">
        <v>2</v>
      </c>
      <c r="G46" s="60"/>
      <c r="H46" s="50">
        <f t="shared" si="2"/>
        <v>724.99500000000012</v>
      </c>
      <c r="I46" s="50">
        <f>H46*(1+'Cálculo de BDI'!$D$13)</f>
        <v>935.69214697763505</v>
      </c>
    </row>
    <row r="47" spans="2:9" ht="40.5" x14ac:dyDescent="0.25">
      <c r="B47" s="61" t="s">
        <v>19435</v>
      </c>
      <c r="C47" s="54" t="s">
        <v>19421</v>
      </c>
      <c r="D47" s="54" t="s">
        <v>19476</v>
      </c>
      <c r="E47" s="92" t="s">
        <v>19416</v>
      </c>
      <c r="F47" s="54" t="s">
        <v>2</v>
      </c>
      <c r="G47" s="61"/>
      <c r="H47" s="55">
        <f t="shared" si="2"/>
        <v>1052.125</v>
      </c>
      <c r="I47" s="55">
        <f>H47*(1+'Cálculo de BDI'!$D$13)</f>
        <v>1357.8922615174506</v>
      </c>
    </row>
    <row r="48" spans="2:9" ht="40.5" x14ac:dyDescent="0.25">
      <c r="B48" s="60" t="s">
        <v>19435</v>
      </c>
      <c r="C48" s="49" t="s">
        <v>19422</v>
      </c>
      <c r="D48" s="49" t="s">
        <v>19477</v>
      </c>
      <c r="E48" s="95" t="s">
        <v>19417</v>
      </c>
      <c r="F48" s="49" t="s">
        <v>2</v>
      </c>
      <c r="G48" s="60"/>
      <c r="H48" s="50">
        <f t="shared" si="2"/>
        <v>1189.125</v>
      </c>
      <c r="I48" s="50">
        <f>H48*(1+'Cálculo de BDI'!$D$13)</f>
        <v>1534.7070314619828</v>
      </c>
    </row>
    <row r="49" spans="2:9" x14ac:dyDescent="0.25">
      <c r="B49" s="46"/>
      <c r="C49" s="69"/>
      <c r="D49" s="69" t="s">
        <v>19364</v>
      </c>
      <c r="E49" s="46" t="s">
        <v>52</v>
      </c>
      <c r="F49" s="69"/>
      <c r="G49" s="46"/>
      <c r="H49" s="76"/>
      <c r="I49" s="76"/>
    </row>
    <row r="50" spans="2:9" ht="40.5" x14ac:dyDescent="0.25">
      <c r="B50" s="60" t="s">
        <v>19435</v>
      </c>
      <c r="C50" s="49" t="s">
        <v>19423</v>
      </c>
      <c r="D50" s="49" t="s">
        <v>19357</v>
      </c>
      <c r="E50" s="95" t="s">
        <v>19517</v>
      </c>
      <c r="F50" s="49" t="s">
        <v>19368</v>
      </c>
      <c r="G50" s="60"/>
      <c r="H50" s="50">
        <f>IF(B50="CPU-NOVA",VLOOKUP(C50,CSP,4,FALSE),VLOOKUP(C50,SINAPICOMP,4,FALSE))</f>
        <v>122.56103821300002</v>
      </c>
      <c r="I50" s="50">
        <f>H50*(1+'Cálculo de BDI'!$D$13)</f>
        <v>158.17957500579996</v>
      </c>
    </row>
    <row r="51" spans="2:9" ht="40.5" x14ac:dyDescent="0.25">
      <c r="B51" s="61" t="s">
        <v>19435</v>
      </c>
      <c r="C51" s="54" t="s">
        <v>19424</v>
      </c>
      <c r="D51" s="54" t="s">
        <v>19358</v>
      </c>
      <c r="E51" s="71" t="s">
        <v>54</v>
      </c>
      <c r="F51" s="54" t="s">
        <v>19368</v>
      </c>
      <c r="G51" s="61"/>
      <c r="H51" s="55">
        <f>IF(B51="CPU-NOVA",VLOOKUP(C51,CSP,4,FALSE),VLOOKUP(C51,SINAPICOMP,4,FALSE))</f>
        <v>140.10514687200001</v>
      </c>
      <c r="I51" s="55">
        <f>H51*(1+'Cálculo de BDI'!$D$13)</f>
        <v>180.82233074611349</v>
      </c>
    </row>
    <row r="52" spans="2:9" ht="27" x14ac:dyDescent="0.25">
      <c r="B52" s="60" t="s">
        <v>19435</v>
      </c>
      <c r="C52" s="49" t="s">
        <v>19425</v>
      </c>
      <c r="D52" s="49" t="s">
        <v>19359</v>
      </c>
      <c r="E52" s="95" t="s">
        <v>19431</v>
      </c>
      <c r="F52" s="49" t="s">
        <v>19368</v>
      </c>
      <c r="G52" s="60"/>
      <c r="H52" s="50">
        <f>IF(B52="CPU-NOVA",VLOOKUP(C52,CSP,4,FALSE),VLOOKUP(C52,SINAPICOMP,4,FALSE))</f>
        <v>66.478563704190009</v>
      </c>
      <c r="I52" s="50">
        <f>H52*(1+'Cálculo de BDI'!$D$13)</f>
        <v>85.79848136933775</v>
      </c>
    </row>
    <row r="53" spans="2:9" ht="27" x14ac:dyDescent="0.25">
      <c r="B53" s="61" t="s">
        <v>19279</v>
      </c>
      <c r="C53" s="54">
        <v>97628</v>
      </c>
      <c r="D53" s="54" t="s">
        <v>19360</v>
      </c>
      <c r="E53" s="92" t="s">
        <v>55</v>
      </c>
      <c r="F53" s="54" t="s">
        <v>19439</v>
      </c>
      <c r="G53" s="61"/>
      <c r="H53" s="55">
        <f>IF(B53="CPU-NOVA",VLOOKUP(C53,CSP,4,FALSE),VLOOKUP(C53,SINAPICOMP,5,FALSE))</f>
        <v>298.70999999999998</v>
      </c>
      <c r="I53" s="55">
        <f>H53*(1+'Cálculo de BDI'!$D$13)</f>
        <v>385.52072941701573</v>
      </c>
    </row>
    <row r="54" spans="2:9" ht="27" x14ac:dyDescent="0.25">
      <c r="B54" s="60" t="s">
        <v>19435</v>
      </c>
      <c r="C54" s="49" t="s">
        <v>19426</v>
      </c>
      <c r="D54" s="49" t="s">
        <v>19361</v>
      </c>
      <c r="E54" s="95" t="s">
        <v>19432</v>
      </c>
      <c r="F54" s="49" t="s">
        <v>19369</v>
      </c>
      <c r="G54" s="60"/>
      <c r="H54" s="50">
        <f>IF(B54="CPU-NOVA",VLOOKUP(C54,CSP,4,FALSE),VLOOKUP(C54,SINAPICOMP,4,FALSE))</f>
        <v>144.14949999999999</v>
      </c>
      <c r="I54" s="50">
        <f>H54*(1+'Cálculo de BDI'!$D$13)</f>
        <v>186.042048759995</v>
      </c>
    </row>
    <row r="55" spans="2:9" x14ac:dyDescent="0.25">
      <c r="B55" s="61" t="s">
        <v>19435</v>
      </c>
      <c r="C55" s="54" t="s">
        <v>19427</v>
      </c>
      <c r="D55" s="54" t="s">
        <v>19362</v>
      </c>
      <c r="E55" s="92" t="s">
        <v>57</v>
      </c>
      <c r="F55" s="54" t="s">
        <v>19369</v>
      </c>
      <c r="G55" s="61"/>
      <c r="H55" s="55">
        <f>IF(B55="CPU-NOVA",VLOOKUP(C55,CSP,4,FALSE),VLOOKUP(C55,SINAPICOMP,4,FALSE))</f>
        <v>299.819457075</v>
      </c>
      <c r="I55" s="55">
        <f>H55*(1+'Cálculo de BDI'!$D$13)</f>
        <v>386.95261553000449</v>
      </c>
    </row>
    <row r="56" spans="2:9" ht="40.5" x14ac:dyDescent="0.25">
      <c r="B56" s="60" t="s">
        <v>19435</v>
      </c>
      <c r="C56" s="49" t="s">
        <v>19428</v>
      </c>
      <c r="D56" s="49" t="s">
        <v>19363</v>
      </c>
      <c r="E56" s="95" t="s">
        <v>19370</v>
      </c>
      <c r="F56" s="49" t="s">
        <v>2</v>
      </c>
      <c r="G56" s="60"/>
      <c r="H56" s="50">
        <f>IF(B56="CPU-NOVA",VLOOKUP(C56,CSP,4,FALSE),VLOOKUP(C56,SINAPICOMP,4,FALSE))</f>
        <v>964.76349200000004</v>
      </c>
      <c r="I56" s="50">
        <f>H56*(1+'Cálculo de BDI'!$D$13)</f>
        <v>1245.1418605026522</v>
      </c>
    </row>
    <row r="57" spans="2:9" ht="27" x14ac:dyDescent="0.25">
      <c r="B57" s="61" t="s">
        <v>19435</v>
      </c>
      <c r="C57" s="54" t="s">
        <v>19429</v>
      </c>
      <c r="D57" s="54" t="s">
        <v>19366</v>
      </c>
      <c r="E57" s="92" t="s">
        <v>19518</v>
      </c>
      <c r="F57" s="54" t="s">
        <v>2</v>
      </c>
      <c r="G57" s="61"/>
      <c r="H57" s="55">
        <f>IF(B57="CPU-NOVA",VLOOKUP(C57,CSP,4,FALSE),VLOOKUP(C57,SINAPICOMP,4,FALSE))</f>
        <v>743.91399999999999</v>
      </c>
      <c r="I57" s="55">
        <f>H57*(1+'Cálculo de BDI'!$D$13)</f>
        <v>960.10936327384366</v>
      </c>
    </row>
    <row r="58" spans="2:9" x14ac:dyDescent="0.25">
      <c r="B58" s="46"/>
      <c r="C58" s="69"/>
      <c r="D58" s="69" t="s">
        <v>19367</v>
      </c>
      <c r="E58" s="46" t="s">
        <v>19356</v>
      </c>
      <c r="F58" s="69"/>
      <c r="G58" s="46"/>
      <c r="H58" s="76"/>
      <c r="I58" s="76"/>
    </row>
    <row r="59" spans="2:9" ht="27" x14ac:dyDescent="0.25">
      <c r="B59" s="60" t="s">
        <v>19279</v>
      </c>
      <c r="C59" s="49">
        <v>101561</v>
      </c>
      <c r="D59" s="49" t="s">
        <v>19373</v>
      </c>
      <c r="E59" s="95" t="s">
        <v>19440</v>
      </c>
      <c r="F59" s="49" t="s">
        <v>19368</v>
      </c>
      <c r="G59" s="60"/>
      <c r="H59" s="50">
        <f>IF(B59="CPU-NOVA",VLOOKUP(C59,CSP,4,FALSE),VLOOKUP(C59,SINAPICOMP,5,FALSE))</f>
        <v>14.04</v>
      </c>
      <c r="I59" s="50">
        <f>H59*(1+'Cálculo de BDI'!$D$13)</f>
        <v>18.120287372417732</v>
      </c>
    </row>
    <row r="60" spans="2:9" ht="27" x14ac:dyDescent="0.25">
      <c r="B60" s="61" t="s">
        <v>19279</v>
      </c>
      <c r="C60" s="54">
        <v>101562</v>
      </c>
      <c r="D60" s="54" t="s">
        <v>19374</v>
      </c>
      <c r="E60" s="71" t="s">
        <v>19441</v>
      </c>
      <c r="F60" s="54" t="s">
        <v>19368</v>
      </c>
      <c r="G60" s="61"/>
      <c r="H60" s="55">
        <f>IF(B60="CPU-NOVA",VLOOKUP(C60,CSP,4,FALSE),VLOOKUP(C60,SINAPICOMP,5,FALSE))</f>
        <v>21.35</v>
      </c>
      <c r="I60" s="55">
        <f>H60*(1+'Cálculo de BDI'!$D$13)</f>
        <v>27.554710498655172</v>
      </c>
    </row>
    <row r="61" spans="2:9" ht="27" x14ac:dyDescent="0.25">
      <c r="B61" s="60" t="s">
        <v>19279</v>
      </c>
      <c r="C61" s="49">
        <v>101563</v>
      </c>
      <c r="D61" s="49" t="s">
        <v>19375</v>
      </c>
      <c r="E61" s="70" t="s">
        <v>19442</v>
      </c>
      <c r="F61" s="49" t="s">
        <v>19368</v>
      </c>
      <c r="G61" s="60"/>
      <c r="H61" s="50">
        <f>IF(B61="CPU-NOVA",VLOOKUP(C61,CSP,4,FALSE),VLOOKUP(C61,SINAPICOMP,5,FALSE))</f>
        <v>29.4</v>
      </c>
      <c r="I61" s="50">
        <f>H61*(1+'Cálculo de BDI'!$D$13)</f>
        <v>37.944191506344822</v>
      </c>
    </row>
    <row r="62" spans="2:9" ht="27" x14ac:dyDescent="0.25">
      <c r="B62" s="61" t="s">
        <v>19279</v>
      </c>
      <c r="C62" s="54">
        <v>101564</v>
      </c>
      <c r="D62" s="54" t="s">
        <v>19377</v>
      </c>
      <c r="E62" s="71" t="s">
        <v>19443</v>
      </c>
      <c r="F62" s="54" t="s">
        <v>19368</v>
      </c>
      <c r="G62" s="61"/>
      <c r="H62" s="55">
        <f>IF(B62="CPU-NOVA",VLOOKUP(C62,CSP,4,FALSE),VLOOKUP(C62,SINAPICOMP,5,FALSE))</f>
        <v>41.87</v>
      </c>
      <c r="I62" s="55">
        <f>H62*(1+'Cálculo de BDI'!$D$13)</f>
        <v>54.03820742757339</v>
      </c>
    </row>
    <row r="63" spans="2:9" ht="40.5" x14ac:dyDescent="0.25">
      <c r="B63" s="60" t="s">
        <v>19279</v>
      </c>
      <c r="C63" s="49">
        <v>101503</v>
      </c>
      <c r="D63" s="49" t="s">
        <v>19376</v>
      </c>
      <c r="E63" s="95" t="s">
        <v>19371</v>
      </c>
      <c r="F63" s="49" t="s">
        <v>2</v>
      </c>
      <c r="G63" s="60"/>
      <c r="H63" s="50">
        <f>IF(B63="CPU-NOVA",VLOOKUP(C63,CSP,4,FALSE),VLOOKUP(C63,SINAPICOMP,5,FALSE))</f>
        <v>1719.48</v>
      </c>
      <c r="I63" s="50">
        <f>H63*(1+'Cálculo de BDI'!$D$13)</f>
        <v>2219.1931432425104</v>
      </c>
    </row>
    <row r="64" spans="2:9" ht="54" x14ac:dyDescent="0.25">
      <c r="B64" s="61" t="s">
        <v>19433</v>
      </c>
      <c r="C64" s="74" t="s">
        <v>19434</v>
      </c>
      <c r="D64" s="54" t="s">
        <v>19378</v>
      </c>
      <c r="E64" s="92" t="s">
        <v>19372</v>
      </c>
      <c r="F64" s="54" t="s">
        <v>2</v>
      </c>
      <c r="G64" s="61"/>
      <c r="H64" s="55">
        <v>2592.8000000000002</v>
      </c>
      <c r="I64" s="55">
        <f>H64*(1+'Cálculo de BDI'!$D$13)</f>
        <v>3346.3163176071726</v>
      </c>
    </row>
    <row r="65" spans="2:9" x14ac:dyDescent="0.25">
      <c r="B65" s="46"/>
      <c r="C65" s="69"/>
      <c r="D65" s="69" t="s">
        <v>19519</v>
      </c>
      <c r="E65" s="46" t="s">
        <v>19603</v>
      </c>
      <c r="F65" s="69"/>
      <c r="G65" s="46"/>
      <c r="H65" s="76"/>
      <c r="I65" s="76"/>
    </row>
    <row r="66" spans="2:9" ht="54" x14ac:dyDescent="0.25">
      <c r="B66" s="96" t="s">
        <v>19435</v>
      </c>
      <c r="C66" s="107" t="s">
        <v>19578</v>
      </c>
      <c r="D66" s="49" t="s">
        <v>19520</v>
      </c>
      <c r="E66" s="95" t="s">
        <v>19480</v>
      </c>
      <c r="F66" s="93" t="s">
        <v>2</v>
      </c>
      <c r="G66" s="60"/>
      <c r="H66" s="50">
        <v>150</v>
      </c>
      <c r="I66" s="50">
        <f>H66*(1+'Cálculo de BDI'!$D$13)</f>
        <v>193.59281380788175</v>
      </c>
    </row>
    <row r="67" spans="2:9" ht="40.5" x14ac:dyDescent="0.25">
      <c r="B67" s="61" t="s">
        <v>19435</v>
      </c>
      <c r="C67" s="112" t="s">
        <v>19589</v>
      </c>
      <c r="D67" s="54" t="s">
        <v>19521</v>
      </c>
      <c r="E67" s="92" t="s">
        <v>19481</v>
      </c>
      <c r="F67" s="94" t="s">
        <v>19368</v>
      </c>
      <c r="G67" s="61"/>
      <c r="H67" s="55">
        <v>119.94</v>
      </c>
      <c r="I67" s="55">
        <f>H67*(1+'Cálculo de BDI'!$D$13)</f>
        <v>154.79681392078226</v>
      </c>
    </row>
    <row r="68" spans="2:9" ht="27" x14ac:dyDescent="0.25">
      <c r="B68" s="60" t="s">
        <v>19435</v>
      </c>
      <c r="C68" s="107" t="s">
        <v>19590</v>
      </c>
      <c r="D68" s="49" t="s">
        <v>19522</v>
      </c>
      <c r="E68" s="95" t="s">
        <v>19482</v>
      </c>
      <c r="F68" s="93" t="s">
        <v>2</v>
      </c>
      <c r="G68" s="60"/>
      <c r="H68" s="50">
        <v>110</v>
      </c>
      <c r="I68" s="50">
        <f>H68*(1+'Cálculo de BDI'!$D$13)</f>
        <v>141.9680634591133</v>
      </c>
    </row>
    <row r="69" spans="2:9" ht="40.5" x14ac:dyDescent="0.25">
      <c r="B69" s="61" t="s">
        <v>19435</v>
      </c>
      <c r="C69" s="112" t="s">
        <v>19591</v>
      </c>
      <c r="D69" s="54" t="s">
        <v>19523</v>
      </c>
      <c r="E69" s="92" t="s">
        <v>19483</v>
      </c>
      <c r="F69" s="54" t="s">
        <v>19368</v>
      </c>
      <c r="G69" s="61"/>
      <c r="H69" s="55">
        <v>11.66</v>
      </c>
      <c r="I69" s="55">
        <f>H69*(1+'Cálculo de BDI'!$D$13)</f>
        <v>15.04861472666601</v>
      </c>
    </row>
    <row r="70" spans="2:9" ht="54" x14ac:dyDescent="0.25">
      <c r="B70" s="60" t="s">
        <v>19435</v>
      </c>
      <c r="C70" s="107" t="s">
        <v>19592</v>
      </c>
      <c r="D70" s="49" t="s">
        <v>19524</v>
      </c>
      <c r="E70" s="95" t="s">
        <v>19484</v>
      </c>
      <c r="F70" s="93" t="s">
        <v>2</v>
      </c>
      <c r="G70" s="60"/>
      <c r="H70" s="50">
        <v>110</v>
      </c>
      <c r="I70" s="50">
        <f>H70*(1+'Cálculo de BDI'!$D$13)</f>
        <v>141.9680634591133</v>
      </c>
    </row>
    <row r="71" spans="2:9" ht="54" x14ac:dyDescent="0.25">
      <c r="B71" s="61" t="s">
        <v>19435</v>
      </c>
      <c r="C71" s="112" t="s">
        <v>19593</v>
      </c>
      <c r="D71" s="54" t="s">
        <v>19525</v>
      </c>
      <c r="E71" s="92" t="s">
        <v>19485</v>
      </c>
      <c r="F71" s="94" t="s">
        <v>19368</v>
      </c>
      <c r="G71" s="61"/>
      <c r="H71" s="55">
        <v>14.32</v>
      </c>
      <c r="I71" s="55">
        <f>H71*(1+'Cálculo de BDI'!$D$13)</f>
        <v>18.481660624859114</v>
      </c>
    </row>
    <row r="72" spans="2:9" x14ac:dyDescent="0.25">
      <c r="B72" s="60" t="s">
        <v>19435</v>
      </c>
      <c r="C72" s="107" t="s">
        <v>19594</v>
      </c>
      <c r="D72" s="49" t="s">
        <v>19526</v>
      </c>
      <c r="E72" s="95" t="s">
        <v>19486</v>
      </c>
      <c r="F72" s="93" t="s">
        <v>2</v>
      </c>
      <c r="G72" s="60"/>
      <c r="H72" s="50">
        <v>43.86</v>
      </c>
      <c r="I72" s="50">
        <f>H72*(1+'Cálculo de BDI'!$D$13)</f>
        <v>56.606538757424623</v>
      </c>
    </row>
    <row r="73" spans="2:9" x14ac:dyDescent="0.25">
      <c r="B73" s="61" t="s">
        <v>19435</v>
      </c>
      <c r="C73" s="112" t="s">
        <v>19595</v>
      </c>
      <c r="D73" s="54" t="s">
        <v>19527</v>
      </c>
      <c r="E73" s="92" t="s">
        <v>19487</v>
      </c>
      <c r="F73" s="94" t="s">
        <v>2</v>
      </c>
      <c r="G73" s="61"/>
      <c r="H73" s="55">
        <v>24</v>
      </c>
      <c r="I73" s="55">
        <f>H73*(1+'Cálculo de BDI'!$D$13)</f>
        <v>30.974850209261081</v>
      </c>
    </row>
    <row r="74" spans="2:9" ht="81" x14ac:dyDescent="0.25">
      <c r="B74" s="60" t="s">
        <v>19435</v>
      </c>
      <c r="C74" s="107" t="s">
        <v>19596</v>
      </c>
      <c r="D74" s="49" t="s">
        <v>19528</v>
      </c>
      <c r="E74" s="95" t="s">
        <v>19532</v>
      </c>
      <c r="F74" s="93" t="s">
        <v>2</v>
      </c>
      <c r="G74" s="60"/>
      <c r="H74" s="50">
        <v>350</v>
      </c>
      <c r="I74" s="50">
        <f>H74*(1+'Cálculo de BDI'!$D$13)</f>
        <v>451.7165655517241</v>
      </c>
    </row>
    <row r="75" spans="2:9" ht="81" x14ac:dyDescent="0.25">
      <c r="B75" s="61" t="s">
        <v>19435</v>
      </c>
      <c r="C75" s="112" t="s">
        <v>19597</v>
      </c>
      <c r="D75" s="54" t="s">
        <v>19529</v>
      </c>
      <c r="E75" s="92" t="s">
        <v>19533</v>
      </c>
      <c r="F75" s="94" t="s">
        <v>2</v>
      </c>
      <c r="G75" s="61"/>
      <c r="H75" s="55">
        <v>550</v>
      </c>
      <c r="I75" s="55">
        <f>H75*(1+'Cálculo de BDI'!$D$13)</f>
        <v>709.84031729556648</v>
      </c>
    </row>
    <row r="76" spans="2:9" ht="81" x14ac:dyDescent="0.25">
      <c r="B76" s="60" t="s">
        <v>19435</v>
      </c>
      <c r="C76" s="107" t="s">
        <v>19598</v>
      </c>
      <c r="D76" s="49" t="s">
        <v>19530</v>
      </c>
      <c r="E76" s="95" t="s">
        <v>19534</v>
      </c>
      <c r="F76" s="93" t="s">
        <v>2</v>
      </c>
      <c r="G76" s="60"/>
      <c r="H76" s="50">
        <v>290</v>
      </c>
      <c r="I76" s="50">
        <f>H76*(1+'Cálculo de BDI'!$D$13)</f>
        <v>374.2794400285714</v>
      </c>
    </row>
    <row r="77" spans="2:9" x14ac:dyDescent="0.25">
      <c r="B77" s="61" t="s">
        <v>19435</v>
      </c>
      <c r="C77" s="112" t="s">
        <v>19599</v>
      </c>
      <c r="D77" s="54" t="s">
        <v>19531</v>
      </c>
      <c r="E77" s="92" t="s">
        <v>19488</v>
      </c>
      <c r="F77" s="94" t="s">
        <v>19368</v>
      </c>
      <c r="G77" s="61"/>
      <c r="H77" s="55">
        <v>4.8</v>
      </c>
      <c r="I77" s="55">
        <f>H77*(1+'Cálculo de BDI'!$D$13)</f>
        <v>6.1949700418522164</v>
      </c>
    </row>
  </sheetData>
  <mergeCells count="7">
    <mergeCell ref="B2:I2"/>
    <mergeCell ref="B3:C3"/>
    <mergeCell ref="D3:D4"/>
    <mergeCell ref="E3:E4"/>
    <mergeCell ref="F3:F4"/>
    <mergeCell ref="G3:G4"/>
    <mergeCell ref="H3:I3"/>
  </mergeCell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DBCD8-DC02-4B2D-A701-FDB8CCF9F1C4}">
  <dimension ref="B2:I77"/>
  <sheetViews>
    <sheetView showGridLines="0" zoomScaleNormal="100" workbookViewId="0">
      <selection activeCell="B2" sqref="B2:I2"/>
    </sheetView>
  </sheetViews>
  <sheetFormatPr defaultRowHeight="13.5" x14ac:dyDescent="0.25"/>
  <cols>
    <col min="1" max="1" width="2.7109375" style="1" customWidth="1"/>
    <col min="2" max="2" width="13.140625" style="1" bestFit="1" customWidth="1"/>
    <col min="3" max="3" width="10.5703125" style="3" customWidth="1"/>
    <col min="4" max="4" width="9.140625" style="3"/>
    <col min="5" max="5" width="71.42578125" style="1" customWidth="1"/>
    <col min="6" max="6" width="9.140625" style="3"/>
    <col min="7" max="7" width="9.140625" style="1" hidden="1" customWidth="1"/>
    <col min="8" max="8" width="13.42578125" style="77" bestFit="1" customWidth="1"/>
    <col min="9" max="9" width="9.140625" style="77"/>
    <col min="10" max="16384" width="9.140625" style="1"/>
  </cols>
  <sheetData>
    <row r="2" spans="2:9" ht="20.100000000000001" customHeight="1" x14ac:dyDescent="0.25">
      <c r="B2" s="113" t="s">
        <v>19467</v>
      </c>
      <c r="C2" s="113"/>
      <c r="D2" s="113"/>
      <c r="E2" s="113"/>
      <c r="F2" s="113"/>
      <c r="G2" s="113"/>
      <c r="H2" s="113"/>
      <c r="I2" s="113"/>
    </row>
    <row r="3" spans="2:9" x14ac:dyDescent="0.25">
      <c r="B3" s="114" t="s">
        <v>7</v>
      </c>
      <c r="C3" s="114"/>
      <c r="D3" s="114" t="s">
        <v>0</v>
      </c>
      <c r="E3" s="115" t="s">
        <v>1</v>
      </c>
      <c r="F3" s="114" t="s">
        <v>2</v>
      </c>
      <c r="G3" s="114" t="s">
        <v>3</v>
      </c>
      <c r="H3" s="114" t="s">
        <v>6</v>
      </c>
      <c r="I3" s="114"/>
    </row>
    <row r="4" spans="2:9" x14ac:dyDescent="0.25">
      <c r="B4" s="31" t="s">
        <v>8</v>
      </c>
      <c r="C4" s="72" t="s">
        <v>9</v>
      </c>
      <c r="D4" s="114"/>
      <c r="E4" s="115"/>
      <c r="F4" s="114"/>
      <c r="G4" s="114"/>
      <c r="H4" s="59" t="s">
        <v>4</v>
      </c>
      <c r="I4" s="59" t="s">
        <v>5</v>
      </c>
    </row>
    <row r="5" spans="2:9" x14ac:dyDescent="0.25">
      <c r="B5" s="36"/>
      <c r="C5" s="68"/>
      <c r="D5" s="68">
        <v>1</v>
      </c>
      <c r="E5" s="36" t="s">
        <v>19604</v>
      </c>
      <c r="F5" s="68"/>
      <c r="G5" s="36"/>
      <c r="H5" s="75"/>
      <c r="I5" s="75"/>
    </row>
    <row r="6" spans="2:9" x14ac:dyDescent="0.25">
      <c r="B6" s="46"/>
      <c r="C6" s="69"/>
      <c r="D6" s="69" t="s">
        <v>19436</v>
      </c>
      <c r="E6" s="46" t="s">
        <v>19605</v>
      </c>
      <c r="F6" s="69"/>
      <c r="G6" s="46"/>
      <c r="H6" s="76"/>
      <c r="I6" s="76"/>
    </row>
    <row r="7" spans="2:9" ht="54" x14ac:dyDescent="0.25">
      <c r="B7" s="60" t="s">
        <v>19435</v>
      </c>
      <c r="C7" s="107" t="s">
        <v>19352</v>
      </c>
      <c r="D7" s="93" t="s">
        <v>19494</v>
      </c>
      <c r="E7" s="95" t="s">
        <v>19501</v>
      </c>
      <c r="F7" s="49" t="s">
        <v>10</v>
      </c>
      <c r="G7" s="60"/>
      <c r="H7" s="50">
        <f t="shared" ref="H7:H18" si="0">IF(B7="CPU-NOVA",VLOOKUP(C7,CSP,4,FALSE),VLOOKUP(C7,SINAPICOMP,4,FALSE))</f>
        <v>216.08562727120579</v>
      </c>
      <c r="I7" s="50">
        <f>H7*(1+'Cálculo de BDI'!$D$13)</f>
        <v>278.88416404582586</v>
      </c>
    </row>
    <row r="8" spans="2:9" ht="67.5" x14ac:dyDescent="0.25">
      <c r="B8" s="61" t="s">
        <v>19435</v>
      </c>
      <c r="C8" s="112" t="s">
        <v>19543</v>
      </c>
      <c r="D8" s="94" t="s">
        <v>19495</v>
      </c>
      <c r="E8" s="92" t="s">
        <v>19500</v>
      </c>
      <c r="F8" s="90" t="s">
        <v>12</v>
      </c>
      <c r="G8" s="61"/>
      <c r="H8" s="55">
        <f t="shared" si="0"/>
        <v>1786.6057795683589</v>
      </c>
      <c r="I8" s="55">
        <f>H8*(1+'Cálculo de BDI'!$D$13)</f>
        <v>2305.826933547085</v>
      </c>
    </row>
    <row r="9" spans="2:9" ht="67.5" x14ac:dyDescent="0.25">
      <c r="B9" s="60" t="s">
        <v>19435</v>
      </c>
      <c r="C9" s="107" t="s">
        <v>19549</v>
      </c>
      <c r="D9" s="93" t="s">
        <v>19496</v>
      </c>
      <c r="E9" s="106" t="s">
        <v>19502</v>
      </c>
      <c r="F9" s="91" t="s">
        <v>12</v>
      </c>
      <c r="G9" s="60"/>
      <c r="H9" s="50">
        <f t="shared" si="0"/>
        <v>1860.3285939378727</v>
      </c>
      <c r="I9" s="50">
        <f>H9*(1+'Cálculo de BDI'!$D$13)</f>
        <v>2400.9749807179537</v>
      </c>
    </row>
    <row r="10" spans="2:9" ht="27" x14ac:dyDescent="0.25">
      <c r="B10" s="61" t="s">
        <v>19435</v>
      </c>
      <c r="C10" s="112" t="s">
        <v>19353</v>
      </c>
      <c r="D10" s="94" t="s">
        <v>19497</v>
      </c>
      <c r="E10" s="92" t="s">
        <v>11</v>
      </c>
      <c r="F10" s="54" t="s">
        <v>12</v>
      </c>
      <c r="G10" s="61"/>
      <c r="H10" s="55">
        <f t="shared" si="0"/>
        <v>150.53205</v>
      </c>
      <c r="I10" s="55">
        <f>H10*(1+'Cálculo de BDI'!$D$13)</f>
        <v>194.27948751845832</v>
      </c>
    </row>
    <row r="11" spans="2:9" ht="27" x14ac:dyDescent="0.25">
      <c r="B11" s="60" t="s">
        <v>19435</v>
      </c>
      <c r="C11" s="107" t="s">
        <v>19354</v>
      </c>
      <c r="D11" s="93" t="s">
        <v>19498</v>
      </c>
      <c r="E11" s="95" t="s">
        <v>13</v>
      </c>
      <c r="F11" s="49" t="s">
        <v>12</v>
      </c>
      <c r="G11" s="60"/>
      <c r="H11" s="50">
        <f t="shared" si="0"/>
        <v>140.28579999999999</v>
      </c>
      <c r="I11" s="50">
        <f>H11*(1+'Cálculo de BDI'!$D$13)</f>
        <v>181.05548506193159</v>
      </c>
    </row>
    <row r="12" spans="2:9" ht="27" x14ac:dyDescent="0.25">
      <c r="B12" s="61" t="s">
        <v>19435</v>
      </c>
      <c r="C12" s="112" t="s">
        <v>19355</v>
      </c>
      <c r="D12" s="94" t="s">
        <v>19499</v>
      </c>
      <c r="E12" s="92" t="s">
        <v>19298</v>
      </c>
      <c r="F12" s="54" t="s">
        <v>2</v>
      </c>
      <c r="G12" s="61"/>
      <c r="H12" s="55">
        <f t="shared" si="0"/>
        <v>153.94746666666668</v>
      </c>
      <c r="I12" s="55">
        <f>H12*(1+'Cálculo de BDI'!$D$13)</f>
        <v>198.68748833730058</v>
      </c>
    </row>
    <row r="13" spans="2:9" x14ac:dyDescent="0.25">
      <c r="B13" s="46"/>
      <c r="C13" s="69"/>
      <c r="D13" s="69" t="s">
        <v>19437</v>
      </c>
      <c r="E13" s="46" t="s">
        <v>19606</v>
      </c>
      <c r="F13" s="69"/>
      <c r="G13" s="46"/>
      <c r="H13" s="76"/>
      <c r="I13" s="76"/>
    </row>
    <row r="14" spans="2:9" ht="54" x14ac:dyDescent="0.25">
      <c r="B14" s="96" t="s">
        <v>19435</v>
      </c>
      <c r="C14" s="107" t="s">
        <v>19555</v>
      </c>
      <c r="D14" s="93" t="s">
        <v>19489</v>
      </c>
      <c r="E14" s="95" t="s">
        <v>19504</v>
      </c>
      <c r="F14" s="93" t="s">
        <v>19473</v>
      </c>
      <c r="G14" s="60"/>
      <c r="H14" s="50">
        <f t="shared" si="0"/>
        <v>706</v>
      </c>
      <c r="I14" s="50">
        <f>H14*(1+'Cálculo de BDI'!$D$13)</f>
        <v>911.17684365576349</v>
      </c>
    </row>
    <row r="15" spans="2:9" ht="54" x14ac:dyDescent="0.25">
      <c r="B15" s="61" t="s">
        <v>19435</v>
      </c>
      <c r="C15" s="112" t="s">
        <v>19556</v>
      </c>
      <c r="D15" s="94" t="s">
        <v>19490</v>
      </c>
      <c r="E15" s="92" t="s">
        <v>19478</v>
      </c>
      <c r="F15" s="94" t="s">
        <v>19473</v>
      </c>
      <c r="G15" s="61"/>
      <c r="H15" s="55">
        <f t="shared" si="0"/>
        <v>520</v>
      </c>
      <c r="I15" s="55">
        <f>H15*(1+'Cálculo de BDI'!$D$13)</f>
        <v>671.12175453399004</v>
      </c>
    </row>
    <row r="16" spans="2:9" ht="54" x14ac:dyDescent="0.25">
      <c r="B16" s="60" t="s">
        <v>19435</v>
      </c>
      <c r="C16" s="93" t="s">
        <v>19557</v>
      </c>
      <c r="D16" s="93" t="s">
        <v>19491</v>
      </c>
      <c r="E16" s="95" t="s">
        <v>19479</v>
      </c>
      <c r="F16" s="93" t="s">
        <v>19473</v>
      </c>
      <c r="G16" s="60"/>
      <c r="H16" s="50">
        <f t="shared" si="0"/>
        <v>695</v>
      </c>
      <c r="I16" s="50">
        <f>H16*(1+'Cálculo de BDI'!$D$13)</f>
        <v>896.98003730985215</v>
      </c>
    </row>
    <row r="17" spans="2:9" ht="27" x14ac:dyDescent="0.25">
      <c r="B17" s="61" t="s">
        <v>19435</v>
      </c>
      <c r="C17" s="94" t="s">
        <v>19558</v>
      </c>
      <c r="D17" s="94" t="s">
        <v>19492</v>
      </c>
      <c r="E17" s="92" t="s">
        <v>19503</v>
      </c>
      <c r="F17" s="54" t="s">
        <v>19473</v>
      </c>
      <c r="G17" s="61"/>
      <c r="H17" s="55">
        <f t="shared" si="0"/>
        <v>2150</v>
      </c>
      <c r="I17" s="55">
        <f>H17*(1+'Cálculo de BDI'!$D$13)</f>
        <v>2774.8303312463054</v>
      </c>
    </row>
    <row r="18" spans="2:9" ht="27" x14ac:dyDescent="0.25">
      <c r="B18" s="60" t="s">
        <v>19435</v>
      </c>
      <c r="C18" s="93" t="s">
        <v>19577</v>
      </c>
      <c r="D18" s="93" t="s">
        <v>19493</v>
      </c>
      <c r="E18" s="95" t="s">
        <v>19505</v>
      </c>
      <c r="F18" s="49" t="s">
        <v>19473</v>
      </c>
      <c r="G18" s="60"/>
      <c r="H18" s="50">
        <f t="shared" si="0"/>
        <v>1910</v>
      </c>
      <c r="I18" s="50">
        <f>H18*(1+'Cálculo de BDI'!$D$13)</f>
        <v>2465.0818291536943</v>
      </c>
    </row>
    <row r="19" spans="2:9" x14ac:dyDescent="0.25">
      <c r="B19" s="36"/>
      <c r="C19" s="68"/>
      <c r="D19" s="68">
        <v>2</v>
      </c>
      <c r="E19" s="36" t="s">
        <v>14</v>
      </c>
      <c r="F19" s="68"/>
      <c r="G19" s="36"/>
      <c r="H19" s="75"/>
      <c r="I19" s="75"/>
    </row>
    <row r="20" spans="2:9" x14ac:dyDescent="0.25">
      <c r="B20" s="46"/>
      <c r="C20" s="69"/>
      <c r="D20" s="69" t="s">
        <v>19438</v>
      </c>
      <c r="E20" s="46" t="s">
        <v>15</v>
      </c>
      <c r="F20" s="69"/>
      <c r="G20" s="46"/>
      <c r="H20" s="76"/>
      <c r="I20" s="76"/>
    </row>
    <row r="21" spans="2:9" ht="41.25" x14ac:dyDescent="0.25">
      <c r="B21" s="60" t="s">
        <v>19435</v>
      </c>
      <c r="C21" s="49" t="s">
        <v>19380</v>
      </c>
      <c r="D21" s="49" t="s">
        <v>21</v>
      </c>
      <c r="E21" s="95" t="s">
        <v>19509</v>
      </c>
      <c r="F21" s="49" t="s">
        <v>2</v>
      </c>
      <c r="G21" s="60"/>
      <c r="H21" s="50">
        <f t="shared" ref="H21:H34" si="1">IF(B21="CPU-NOVA",VLOOKUP(C21,CSP,4,FALSE),VLOOKUP(C21,SINAPICOMP,4,FALSE))</f>
        <v>1426.08483471</v>
      </c>
      <c r="I21" s="50">
        <f>H21*(1+'Cálculo de BDI'!$D$13)</f>
        <v>1840.5318392017125</v>
      </c>
    </row>
    <row r="22" spans="2:9" ht="40.5" x14ac:dyDescent="0.25">
      <c r="B22" s="61" t="s">
        <v>19435</v>
      </c>
      <c r="C22" s="54" t="s">
        <v>19382</v>
      </c>
      <c r="D22" s="54" t="s">
        <v>22</v>
      </c>
      <c r="E22" s="92" t="s">
        <v>19514</v>
      </c>
      <c r="F22" s="54" t="s">
        <v>2</v>
      </c>
      <c r="G22" s="61"/>
      <c r="H22" s="55">
        <f t="shared" si="1"/>
        <v>1653.5472141199998</v>
      </c>
      <c r="I22" s="55">
        <f>H22*(1+'Cálculo de BDI'!$D$13)</f>
        <v>2134.0990529711648</v>
      </c>
    </row>
    <row r="23" spans="2:9" ht="40.5" x14ac:dyDescent="0.25">
      <c r="B23" s="60" t="s">
        <v>19435</v>
      </c>
      <c r="C23" s="49" t="s">
        <v>19383</v>
      </c>
      <c r="D23" s="49" t="s">
        <v>23</v>
      </c>
      <c r="E23" s="95" t="s">
        <v>19510</v>
      </c>
      <c r="F23" s="49" t="s">
        <v>2</v>
      </c>
      <c r="G23" s="60"/>
      <c r="H23" s="50">
        <f t="shared" si="1"/>
        <v>1910.3035692899998</v>
      </c>
      <c r="I23" s="50">
        <f>H23*(1+'Cálculo de BDI'!$D$13)</f>
        <v>2465.4736213739393</v>
      </c>
    </row>
    <row r="24" spans="2:9" ht="40.5" x14ac:dyDescent="0.25">
      <c r="B24" s="61" t="s">
        <v>19435</v>
      </c>
      <c r="C24" s="54" t="s">
        <v>19384</v>
      </c>
      <c r="D24" s="54" t="s">
        <v>24</v>
      </c>
      <c r="E24" s="92" t="s">
        <v>19511</v>
      </c>
      <c r="F24" s="54" t="s">
        <v>2</v>
      </c>
      <c r="G24" s="61"/>
      <c r="H24" s="55">
        <f t="shared" si="1"/>
        <v>2904.98794847</v>
      </c>
      <c r="I24" s="55">
        <f>H24*(1+'Cálculo de BDI'!$D$13)</f>
        <v>3749.2319401486207</v>
      </c>
    </row>
    <row r="25" spans="2:9" ht="40.5" x14ac:dyDescent="0.25">
      <c r="B25" s="60" t="s">
        <v>19435</v>
      </c>
      <c r="C25" s="49" t="s">
        <v>19385</v>
      </c>
      <c r="D25" s="49" t="s">
        <v>25</v>
      </c>
      <c r="E25" s="95" t="s">
        <v>19512</v>
      </c>
      <c r="F25" s="49" t="s">
        <v>2</v>
      </c>
      <c r="G25" s="60"/>
      <c r="H25" s="50">
        <f t="shared" si="1"/>
        <v>4206.7919227049997</v>
      </c>
      <c r="I25" s="50">
        <f>H25*(1+'Cálculo de BDI'!$D$13)</f>
        <v>5429.3645694715324</v>
      </c>
    </row>
    <row r="26" spans="2:9" ht="40.5" x14ac:dyDescent="0.25">
      <c r="B26" s="61" t="s">
        <v>19435</v>
      </c>
      <c r="C26" s="54" t="s">
        <v>19386</v>
      </c>
      <c r="D26" s="54" t="s">
        <v>26</v>
      </c>
      <c r="E26" s="92" t="s">
        <v>19513</v>
      </c>
      <c r="F26" s="54" t="s">
        <v>2</v>
      </c>
      <c r="G26" s="61"/>
      <c r="H26" s="55">
        <f t="shared" si="1"/>
        <v>6794.4998711749995</v>
      </c>
      <c r="I26" s="55">
        <f>H26*(1+'Cálculo de BDI'!$D$13)</f>
        <v>8769.1089898537211</v>
      </c>
    </row>
    <row r="27" spans="2:9" ht="27" x14ac:dyDescent="0.25">
      <c r="B27" s="60" t="s">
        <v>19435</v>
      </c>
      <c r="C27" s="49" t="s">
        <v>19387</v>
      </c>
      <c r="D27" s="49" t="s">
        <v>27</v>
      </c>
      <c r="E27" s="95" t="s">
        <v>19388</v>
      </c>
      <c r="F27" s="49" t="s">
        <v>2</v>
      </c>
      <c r="G27" s="60"/>
      <c r="H27" s="50">
        <f t="shared" si="1"/>
        <v>2132.2600000000002</v>
      </c>
      <c r="I27" s="50">
        <f>H27*(1+'Cálculo de BDI'!$D$13)</f>
        <v>2751.9347544666266</v>
      </c>
    </row>
    <row r="28" spans="2:9" ht="27" x14ac:dyDescent="0.25">
      <c r="B28" s="61" t="s">
        <v>19435</v>
      </c>
      <c r="C28" s="54" t="s">
        <v>19389</v>
      </c>
      <c r="D28" s="54" t="s">
        <v>34</v>
      </c>
      <c r="E28" s="92" t="s">
        <v>28</v>
      </c>
      <c r="F28" s="54" t="s">
        <v>2</v>
      </c>
      <c r="G28" s="61"/>
      <c r="H28" s="55">
        <f t="shared" si="1"/>
        <v>1030.02</v>
      </c>
      <c r="I28" s="55">
        <f>H28*(1+'Cálculo de BDI'!$D$13)</f>
        <v>1329.3631338559624</v>
      </c>
    </row>
    <row r="29" spans="2:9" ht="67.5" x14ac:dyDescent="0.25">
      <c r="B29" s="60" t="s">
        <v>19435</v>
      </c>
      <c r="C29" s="49" t="s">
        <v>19390</v>
      </c>
      <c r="D29" s="49" t="s">
        <v>35</v>
      </c>
      <c r="E29" s="95" t="s">
        <v>29</v>
      </c>
      <c r="F29" s="49" t="s">
        <v>2</v>
      </c>
      <c r="G29" s="60"/>
      <c r="H29" s="50">
        <f t="shared" si="1"/>
        <v>387.88566666666668</v>
      </c>
      <c r="I29" s="50">
        <f>H29*(1+'Cálculo de BDI'!$D$13)</f>
        <v>500.61251763830728</v>
      </c>
    </row>
    <row r="30" spans="2:9" ht="67.5" x14ac:dyDescent="0.25">
      <c r="B30" s="61" t="s">
        <v>19435</v>
      </c>
      <c r="C30" s="54" t="s">
        <v>19391</v>
      </c>
      <c r="D30" s="54" t="s">
        <v>36</v>
      </c>
      <c r="E30" s="92" t="s">
        <v>30</v>
      </c>
      <c r="F30" s="54" t="s">
        <v>2</v>
      </c>
      <c r="G30" s="61"/>
      <c r="H30" s="55">
        <f t="shared" si="1"/>
        <v>475.68666666666667</v>
      </c>
      <c r="I30" s="55">
        <f>H30*(1+'Cálculo de BDI'!$D$13)</f>
        <v>613.9301352726128</v>
      </c>
    </row>
    <row r="31" spans="2:9" ht="67.5" x14ac:dyDescent="0.25">
      <c r="B31" s="60" t="s">
        <v>19435</v>
      </c>
      <c r="C31" s="49" t="s">
        <v>19392</v>
      </c>
      <c r="D31" s="49" t="s">
        <v>37</v>
      </c>
      <c r="E31" s="95" t="s">
        <v>31</v>
      </c>
      <c r="F31" s="49" t="s">
        <v>2</v>
      </c>
      <c r="G31" s="60"/>
      <c r="H31" s="50">
        <f t="shared" si="1"/>
        <v>709.82266666666669</v>
      </c>
      <c r="I31" s="50">
        <f>H31*(1+'Cálculo de BDI'!$D$13)</f>
        <v>916.11044896409419</v>
      </c>
    </row>
    <row r="32" spans="2:9" ht="27" x14ac:dyDescent="0.25">
      <c r="B32" s="61" t="s">
        <v>19435</v>
      </c>
      <c r="C32" s="54" t="s">
        <v>19393</v>
      </c>
      <c r="D32" s="54" t="s">
        <v>38</v>
      </c>
      <c r="E32" s="92" t="s">
        <v>19508</v>
      </c>
      <c r="F32" s="54" t="s">
        <v>2</v>
      </c>
      <c r="G32" s="61"/>
      <c r="H32" s="55">
        <f t="shared" si="1"/>
        <v>224.41766666666666</v>
      </c>
      <c r="I32" s="55">
        <f>H32*(1+'Cálculo de BDI'!$D$13)</f>
        <v>289.63765038799517</v>
      </c>
    </row>
    <row r="33" spans="2:9" ht="27" x14ac:dyDescent="0.25">
      <c r="B33" s="60" t="s">
        <v>19435</v>
      </c>
      <c r="C33" s="49" t="s">
        <v>19394</v>
      </c>
      <c r="D33" s="49" t="s">
        <v>39</v>
      </c>
      <c r="E33" s="95" t="s">
        <v>19507</v>
      </c>
      <c r="F33" s="49" t="s">
        <v>2</v>
      </c>
      <c r="G33" s="60"/>
      <c r="H33" s="50">
        <f t="shared" si="1"/>
        <v>312.21866666666665</v>
      </c>
      <c r="I33" s="50">
        <f>H33*(1+'Cálculo de BDI'!$D$13)</f>
        <v>402.95526802230063</v>
      </c>
    </row>
    <row r="34" spans="2:9" ht="40.5" x14ac:dyDescent="0.25">
      <c r="B34" s="61" t="s">
        <v>19435</v>
      </c>
      <c r="C34" s="54" t="s">
        <v>19395</v>
      </c>
      <c r="D34" s="94" t="s">
        <v>19506</v>
      </c>
      <c r="E34" s="92" t="s">
        <v>19515</v>
      </c>
      <c r="F34" s="54" t="s">
        <v>2</v>
      </c>
      <c r="G34" s="61"/>
      <c r="H34" s="55">
        <f t="shared" si="1"/>
        <v>629.50625000000002</v>
      </c>
      <c r="I34" s="55">
        <f>H34*(1+'Cálculo de BDI'!$D$13)</f>
        <v>812.45257498098579</v>
      </c>
    </row>
    <row r="35" spans="2:9" x14ac:dyDescent="0.25">
      <c r="B35" s="46"/>
      <c r="C35" s="69"/>
      <c r="D35" s="69" t="s">
        <v>19365</v>
      </c>
      <c r="E35" s="46" t="s">
        <v>41</v>
      </c>
      <c r="F35" s="69"/>
      <c r="G35" s="46"/>
      <c r="H35" s="76"/>
      <c r="I35" s="76"/>
    </row>
    <row r="36" spans="2:9" ht="54" x14ac:dyDescent="0.25">
      <c r="B36" s="60" t="s">
        <v>19435</v>
      </c>
      <c r="C36" s="49" t="s">
        <v>19396</v>
      </c>
      <c r="D36" s="49" t="s">
        <v>42</v>
      </c>
      <c r="E36" s="95" t="s">
        <v>47</v>
      </c>
      <c r="F36" s="49" t="s">
        <v>2</v>
      </c>
      <c r="G36" s="60"/>
      <c r="H36" s="50">
        <f t="shared" ref="H36:H48" si="2">IF(B36="CPU-NOVA",VLOOKUP(C36,CSP,4,FALSE),VLOOKUP(C36,SINAPICOMP,4,FALSE))</f>
        <v>645.81666666666672</v>
      </c>
      <c r="I36" s="50">
        <f>H36*(1+'Cálculo de BDI'!$D$13)</f>
        <v>833.50310469351234</v>
      </c>
    </row>
    <row r="37" spans="2:9" ht="54" x14ac:dyDescent="0.25">
      <c r="B37" s="61" t="s">
        <v>19435</v>
      </c>
      <c r="C37" s="54" t="s">
        <v>19397</v>
      </c>
      <c r="D37" s="54" t="s">
        <v>43</v>
      </c>
      <c r="E37" s="92" t="s">
        <v>19516</v>
      </c>
      <c r="F37" s="54" t="s">
        <v>2</v>
      </c>
      <c r="G37" s="61"/>
      <c r="H37" s="55">
        <f t="shared" si="2"/>
        <v>727.14499999999998</v>
      </c>
      <c r="I37" s="55">
        <f>H37*(1+'Cálculo de BDI'!$D$13)</f>
        <v>938.46697730888116</v>
      </c>
    </row>
    <row r="38" spans="2:9" ht="54" x14ac:dyDescent="0.25">
      <c r="B38" s="60" t="s">
        <v>19435</v>
      </c>
      <c r="C38" s="49" t="s">
        <v>19398</v>
      </c>
      <c r="D38" s="49" t="s">
        <v>44</v>
      </c>
      <c r="E38" s="95" t="s">
        <v>48</v>
      </c>
      <c r="F38" s="49" t="s">
        <v>2</v>
      </c>
      <c r="G38" s="60"/>
      <c r="H38" s="50">
        <f t="shared" si="2"/>
        <v>777.3950000000001</v>
      </c>
      <c r="I38" s="50">
        <f>H38*(1+'Cálculo de BDI'!$D$13)</f>
        <v>1003.3205699345217</v>
      </c>
    </row>
    <row r="39" spans="2:9" ht="54" x14ac:dyDescent="0.25">
      <c r="B39" s="61" t="s">
        <v>19435</v>
      </c>
      <c r="C39" s="54" t="s">
        <v>19409</v>
      </c>
      <c r="D39" s="54" t="s">
        <v>45</v>
      </c>
      <c r="E39" s="92" t="s">
        <v>49</v>
      </c>
      <c r="F39" s="54" t="s">
        <v>2</v>
      </c>
      <c r="G39" s="61"/>
      <c r="H39" s="55">
        <f t="shared" si="2"/>
        <v>1241.4050000000002</v>
      </c>
      <c r="I39" s="55">
        <f>H39*(1+'Cálculo de BDI'!$D$13)</f>
        <v>1602.1805801678233</v>
      </c>
    </row>
    <row r="40" spans="2:9" ht="54" x14ac:dyDescent="0.25">
      <c r="B40" s="60" t="s">
        <v>19435</v>
      </c>
      <c r="C40" s="49" t="s">
        <v>19412</v>
      </c>
      <c r="D40" s="49" t="s">
        <v>46</v>
      </c>
      <c r="E40" s="95" t="s">
        <v>19411</v>
      </c>
      <c r="F40" s="49" t="s">
        <v>2</v>
      </c>
      <c r="G40" s="60"/>
      <c r="H40" s="50">
        <f t="shared" si="2"/>
        <v>1887.605</v>
      </c>
      <c r="I40" s="50">
        <f>H40*(1+'Cálculo de BDI'!$D$13)</f>
        <v>2436.1784220521777</v>
      </c>
    </row>
    <row r="41" spans="2:9" ht="54" x14ac:dyDescent="0.25">
      <c r="B41" s="61" t="s">
        <v>19435</v>
      </c>
      <c r="C41" s="112" t="s">
        <v>19550</v>
      </c>
      <c r="D41" s="54" t="s">
        <v>50</v>
      </c>
      <c r="E41" s="108" t="s">
        <v>19469</v>
      </c>
      <c r="F41" s="54" t="s">
        <v>2</v>
      </c>
      <c r="G41" s="61"/>
      <c r="H41" s="55">
        <f t="shared" si="2"/>
        <v>2258.3450000000003</v>
      </c>
      <c r="I41" s="55">
        <f>H41*(1+'Cálculo de BDI'!$D$13)</f>
        <v>2914.6624206597385</v>
      </c>
    </row>
    <row r="42" spans="2:9" ht="54" x14ac:dyDescent="0.25">
      <c r="B42" s="60" t="s">
        <v>19435</v>
      </c>
      <c r="C42" s="93" t="s">
        <v>19551</v>
      </c>
      <c r="D42" s="49" t="s">
        <v>56</v>
      </c>
      <c r="E42" s="106" t="s">
        <v>19474</v>
      </c>
      <c r="F42" s="49" t="s">
        <v>2</v>
      </c>
      <c r="G42" s="60"/>
      <c r="H42" s="50">
        <f t="shared" si="2"/>
        <v>2192.7449999999999</v>
      </c>
      <c r="I42" s="50">
        <f>H42*(1+'Cálculo de BDI'!$D$13)</f>
        <v>2829.9978300877578</v>
      </c>
    </row>
    <row r="43" spans="2:9" ht="54" x14ac:dyDescent="0.25">
      <c r="B43" s="61" t="s">
        <v>19435</v>
      </c>
      <c r="C43" s="94" t="s">
        <v>19552</v>
      </c>
      <c r="D43" s="54" t="s">
        <v>19470</v>
      </c>
      <c r="E43" s="108" t="s">
        <v>19584</v>
      </c>
      <c r="F43" s="54" t="s">
        <v>2</v>
      </c>
      <c r="G43" s="61"/>
      <c r="H43" s="55">
        <f t="shared" si="2"/>
        <v>1425.0719383800001</v>
      </c>
      <c r="I43" s="55">
        <f>H43*(1+'Cálculo de BDI'!$D$13)</f>
        <v>1839.2245761975767</v>
      </c>
    </row>
    <row r="44" spans="2:9" ht="54" x14ac:dyDescent="0.25">
      <c r="B44" s="60" t="s">
        <v>19435</v>
      </c>
      <c r="C44" s="93" t="s">
        <v>19553</v>
      </c>
      <c r="D44" s="49" t="s">
        <v>19471</v>
      </c>
      <c r="E44" s="106" t="s">
        <v>19582</v>
      </c>
      <c r="F44" s="49" t="s">
        <v>2</v>
      </c>
      <c r="G44" s="60"/>
      <c r="H44" s="50">
        <f t="shared" si="2"/>
        <v>1467.0719383800001</v>
      </c>
      <c r="I44" s="50">
        <f>H44*(1+'Cálculo de BDI'!$D$13)</f>
        <v>1893.4305640637835</v>
      </c>
    </row>
    <row r="45" spans="2:9" ht="40.5" x14ac:dyDescent="0.25">
      <c r="B45" s="61" t="s">
        <v>19435</v>
      </c>
      <c r="C45" s="94" t="s">
        <v>19554</v>
      </c>
      <c r="D45" s="54" t="s">
        <v>19472</v>
      </c>
      <c r="E45" s="108" t="s">
        <v>19583</v>
      </c>
      <c r="F45" s="54" t="s">
        <v>2</v>
      </c>
      <c r="G45" s="61"/>
      <c r="H45" s="55">
        <f t="shared" si="2"/>
        <v>953.07193837999989</v>
      </c>
      <c r="I45" s="55">
        <f>H45*(1+'Cálculo de BDI'!$D$13)</f>
        <v>1230.0525220821085</v>
      </c>
    </row>
    <row r="46" spans="2:9" ht="40.5" x14ac:dyDescent="0.25">
      <c r="B46" s="60" t="s">
        <v>19435</v>
      </c>
      <c r="C46" s="49" t="s">
        <v>19414</v>
      </c>
      <c r="D46" s="49" t="s">
        <v>19475</v>
      </c>
      <c r="E46" s="95" t="s">
        <v>19415</v>
      </c>
      <c r="F46" s="49" t="s">
        <v>2</v>
      </c>
      <c r="G46" s="60"/>
      <c r="H46" s="50">
        <f t="shared" si="2"/>
        <v>724.99500000000012</v>
      </c>
      <c r="I46" s="50">
        <f>H46*(1+'Cálculo de BDI'!$D$13)</f>
        <v>935.69214697763505</v>
      </c>
    </row>
    <row r="47" spans="2:9" ht="40.5" x14ac:dyDescent="0.25">
      <c r="B47" s="61" t="s">
        <v>19435</v>
      </c>
      <c r="C47" s="54" t="s">
        <v>19421</v>
      </c>
      <c r="D47" s="54" t="s">
        <v>19476</v>
      </c>
      <c r="E47" s="92" t="s">
        <v>19416</v>
      </c>
      <c r="F47" s="54" t="s">
        <v>2</v>
      </c>
      <c r="G47" s="61"/>
      <c r="H47" s="55">
        <f t="shared" si="2"/>
        <v>1052.125</v>
      </c>
      <c r="I47" s="55">
        <f>H47*(1+'Cálculo de BDI'!$D$13)</f>
        <v>1357.8922615174506</v>
      </c>
    </row>
    <row r="48" spans="2:9" ht="40.5" x14ac:dyDescent="0.25">
      <c r="B48" s="60" t="s">
        <v>19435</v>
      </c>
      <c r="C48" s="49" t="s">
        <v>19422</v>
      </c>
      <c r="D48" s="49" t="s">
        <v>19477</v>
      </c>
      <c r="E48" s="95" t="s">
        <v>19417</v>
      </c>
      <c r="F48" s="49" t="s">
        <v>2</v>
      </c>
      <c r="G48" s="60"/>
      <c r="H48" s="50">
        <f t="shared" si="2"/>
        <v>1189.125</v>
      </c>
      <c r="I48" s="50">
        <f>H48*(1+'Cálculo de BDI'!$D$13)</f>
        <v>1534.7070314619828</v>
      </c>
    </row>
    <row r="49" spans="2:9" x14ac:dyDescent="0.25">
      <c r="B49" s="46"/>
      <c r="C49" s="69"/>
      <c r="D49" s="69" t="s">
        <v>19364</v>
      </c>
      <c r="E49" s="46" t="s">
        <v>52</v>
      </c>
      <c r="F49" s="69"/>
      <c r="G49" s="46"/>
      <c r="H49" s="76"/>
      <c r="I49" s="76"/>
    </row>
    <row r="50" spans="2:9" ht="40.5" x14ac:dyDescent="0.25">
      <c r="B50" s="60" t="s">
        <v>19435</v>
      </c>
      <c r="C50" s="49" t="s">
        <v>19423</v>
      </c>
      <c r="D50" s="49" t="s">
        <v>19357</v>
      </c>
      <c r="E50" s="95" t="s">
        <v>19517</v>
      </c>
      <c r="F50" s="49" t="s">
        <v>19368</v>
      </c>
      <c r="G50" s="60"/>
      <c r="H50" s="50">
        <f>IF(B50="CPU-NOVA",VLOOKUP(C50,CSP,4,FALSE),VLOOKUP(C50,SINAPICOMP,4,FALSE))</f>
        <v>122.56103821300002</v>
      </c>
      <c r="I50" s="50">
        <f>H50*(1+'Cálculo de BDI'!$D$13)</f>
        <v>158.17957500579996</v>
      </c>
    </row>
    <row r="51" spans="2:9" ht="40.5" x14ac:dyDescent="0.25">
      <c r="B51" s="61" t="s">
        <v>19435</v>
      </c>
      <c r="C51" s="54" t="s">
        <v>19424</v>
      </c>
      <c r="D51" s="54" t="s">
        <v>19358</v>
      </c>
      <c r="E51" s="71" t="s">
        <v>54</v>
      </c>
      <c r="F51" s="54" t="s">
        <v>19368</v>
      </c>
      <c r="G51" s="61"/>
      <c r="H51" s="55">
        <f>IF(B51="CPU-NOVA",VLOOKUP(C51,CSP,4,FALSE),VLOOKUP(C51,SINAPICOMP,4,FALSE))</f>
        <v>140.10514687200001</v>
      </c>
      <c r="I51" s="55">
        <f>H51*(1+'Cálculo de BDI'!$D$13)</f>
        <v>180.82233074611349</v>
      </c>
    </row>
    <row r="52" spans="2:9" ht="27" x14ac:dyDescent="0.25">
      <c r="B52" s="60" t="s">
        <v>19435</v>
      </c>
      <c r="C52" s="49" t="s">
        <v>19425</v>
      </c>
      <c r="D52" s="49" t="s">
        <v>19359</v>
      </c>
      <c r="E52" s="95" t="s">
        <v>19431</v>
      </c>
      <c r="F52" s="49" t="s">
        <v>19368</v>
      </c>
      <c r="G52" s="60"/>
      <c r="H52" s="50">
        <f>IF(B52="CPU-NOVA",VLOOKUP(C52,CSP,4,FALSE),VLOOKUP(C52,SINAPICOMP,4,FALSE))</f>
        <v>66.478563704190009</v>
      </c>
      <c r="I52" s="50">
        <f>H52*(1+'Cálculo de BDI'!$D$13)</f>
        <v>85.79848136933775</v>
      </c>
    </row>
    <row r="53" spans="2:9" ht="27" x14ac:dyDescent="0.25">
      <c r="B53" s="61" t="s">
        <v>19279</v>
      </c>
      <c r="C53" s="54">
        <v>97628</v>
      </c>
      <c r="D53" s="54" t="s">
        <v>19360</v>
      </c>
      <c r="E53" s="92" t="s">
        <v>55</v>
      </c>
      <c r="F53" s="54" t="s">
        <v>19439</v>
      </c>
      <c r="G53" s="61"/>
      <c r="H53" s="55">
        <f>IF(B53="CPU-NOVA",VLOOKUP(C53,CSP,4,FALSE),VLOOKUP(C53,SINAPICOMP,5,FALSE))</f>
        <v>298.70999999999998</v>
      </c>
      <c r="I53" s="55">
        <f>H53*(1+'Cálculo de BDI'!$D$13)</f>
        <v>385.52072941701573</v>
      </c>
    </row>
    <row r="54" spans="2:9" ht="27" x14ac:dyDescent="0.25">
      <c r="B54" s="60" t="s">
        <v>19435</v>
      </c>
      <c r="C54" s="49" t="s">
        <v>19426</v>
      </c>
      <c r="D54" s="49" t="s">
        <v>19361</v>
      </c>
      <c r="E54" s="95" t="s">
        <v>19432</v>
      </c>
      <c r="F54" s="49" t="s">
        <v>19369</v>
      </c>
      <c r="G54" s="60"/>
      <c r="H54" s="50">
        <f>IF(B54="CPU-NOVA",VLOOKUP(C54,CSP,4,FALSE),VLOOKUP(C54,SINAPICOMP,4,FALSE))</f>
        <v>144.14949999999999</v>
      </c>
      <c r="I54" s="50">
        <f>H54*(1+'Cálculo de BDI'!$D$13)</f>
        <v>186.042048759995</v>
      </c>
    </row>
    <row r="55" spans="2:9" x14ac:dyDescent="0.25">
      <c r="B55" s="61" t="s">
        <v>19435</v>
      </c>
      <c r="C55" s="54" t="s">
        <v>19427</v>
      </c>
      <c r="D55" s="54" t="s">
        <v>19362</v>
      </c>
      <c r="E55" s="92" t="s">
        <v>57</v>
      </c>
      <c r="F55" s="54" t="s">
        <v>19369</v>
      </c>
      <c r="G55" s="61"/>
      <c r="H55" s="55">
        <f>IF(B55="CPU-NOVA",VLOOKUP(C55,CSP,4,FALSE),VLOOKUP(C55,SINAPICOMP,4,FALSE))</f>
        <v>299.819457075</v>
      </c>
      <c r="I55" s="55">
        <f>H55*(1+'Cálculo de BDI'!$D$13)</f>
        <v>386.95261553000449</v>
      </c>
    </row>
    <row r="56" spans="2:9" ht="40.5" x14ac:dyDescent="0.25">
      <c r="B56" s="60" t="s">
        <v>19435</v>
      </c>
      <c r="C56" s="49" t="s">
        <v>19428</v>
      </c>
      <c r="D56" s="49" t="s">
        <v>19363</v>
      </c>
      <c r="E56" s="95" t="s">
        <v>19370</v>
      </c>
      <c r="F56" s="49" t="s">
        <v>2</v>
      </c>
      <c r="G56" s="60"/>
      <c r="H56" s="50">
        <f>IF(B56="CPU-NOVA",VLOOKUP(C56,CSP,4,FALSE),VLOOKUP(C56,SINAPICOMP,4,FALSE))</f>
        <v>964.76349200000004</v>
      </c>
      <c r="I56" s="50">
        <f>H56*(1+'Cálculo de BDI'!$D$13)</f>
        <v>1245.1418605026522</v>
      </c>
    </row>
    <row r="57" spans="2:9" ht="27" x14ac:dyDescent="0.25">
      <c r="B57" s="61" t="s">
        <v>19435</v>
      </c>
      <c r="C57" s="54" t="s">
        <v>19429</v>
      </c>
      <c r="D57" s="54" t="s">
        <v>19366</v>
      </c>
      <c r="E57" s="92" t="s">
        <v>19518</v>
      </c>
      <c r="F57" s="54" t="s">
        <v>2</v>
      </c>
      <c r="G57" s="61"/>
      <c r="H57" s="55">
        <f>IF(B57="CPU-NOVA",VLOOKUP(C57,CSP,4,FALSE),VLOOKUP(C57,SINAPICOMP,4,FALSE))</f>
        <v>743.91399999999999</v>
      </c>
      <c r="I57" s="55">
        <f>H57*(1+'Cálculo de BDI'!$D$13)</f>
        <v>960.10936327384366</v>
      </c>
    </row>
    <row r="58" spans="2:9" x14ac:dyDescent="0.25">
      <c r="B58" s="46"/>
      <c r="C58" s="69"/>
      <c r="D58" s="69" t="s">
        <v>19367</v>
      </c>
      <c r="E58" s="46" t="s">
        <v>19356</v>
      </c>
      <c r="F58" s="69"/>
      <c r="G58" s="46"/>
      <c r="H58" s="76"/>
      <c r="I58" s="76"/>
    </row>
    <row r="59" spans="2:9" ht="27" x14ac:dyDescent="0.25">
      <c r="B59" s="60" t="s">
        <v>19279</v>
      </c>
      <c r="C59" s="49">
        <v>101561</v>
      </c>
      <c r="D59" s="49" t="s">
        <v>19373</v>
      </c>
      <c r="E59" s="95" t="s">
        <v>19440</v>
      </c>
      <c r="F59" s="49" t="s">
        <v>19368</v>
      </c>
      <c r="G59" s="60"/>
      <c r="H59" s="50">
        <f>IF(B59="CPU-NOVA",VLOOKUP(C59,CSP,4,FALSE),VLOOKUP(C59,SINAPICOMP,5,FALSE))</f>
        <v>14.04</v>
      </c>
      <c r="I59" s="50">
        <f>H59*(1+'Cálculo de BDI'!$D$13)</f>
        <v>18.120287372417732</v>
      </c>
    </row>
    <row r="60" spans="2:9" ht="27" x14ac:dyDescent="0.25">
      <c r="B60" s="61" t="s">
        <v>19279</v>
      </c>
      <c r="C60" s="54">
        <v>101562</v>
      </c>
      <c r="D60" s="54" t="s">
        <v>19374</v>
      </c>
      <c r="E60" s="71" t="s">
        <v>19441</v>
      </c>
      <c r="F60" s="54" t="s">
        <v>19368</v>
      </c>
      <c r="G60" s="61"/>
      <c r="H60" s="55">
        <f>IF(B60="CPU-NOVA",VLOOKUP(C60,CSP,4,FALSE),VLOOKUP(C60,SINAPICOMP,5,FALSE))</f>
        <v>21.35</v>
      </c>
      <c r="I60" s="55">
        <f>H60*(1+'Cálculo de BDI'!$D$13)</f>
        <v>27.554710498655172</v>
      </c>
    </row>
    <row r="61" spans="2:9" ht="27" x14ac:dyDescent="0.25">
      <c r="B61" s="60" t="s">
        <v>19279</v>
      </c>
      <c r="C61" s="49">
        <v>101563</v>
      </c>
      <c r="D61" s="49" t="s">
        <v>19375</v>
      </c>
      <c r="E61" s="70" t="s">
        <v>19442</v>
      </c>
      <c r="F61" s="49" t="s">
        <v>19368</v>
      </c>
      <c r="G61" s="60"/>
      <c r="H61" s="50">
        <f>IF(B61="CPU-NOVA",VLOOKUP(C61,CSP,4,FALSE),VLOOKUP(C61,SINAPICOMP,5,FALSE))</f>
        <v>29.4</v>
      </c>
      <c r="I61" s="50">
        <f>H61*(1+'Cálculo de BDI'!$D$13)</f>
        <v>37.944191506344822</v>
      </c>
    </row>
    <row r="62" spans="2:9" ht="27" x14ac:dyDescent="0.25">
      <c r="B62" s="61" t="s">
        <v>19279</v>
      </c>
      <c r="C62" s="54">
        <v>101564</v>
      </c>
      <c r="D62" s="54" t="s">
        <v>19377</v>
      </c>
      <c r="E62" s="71" t="s">
        <v>19443</v>
      </c>
      <c r="F62" s="54" t="s">
        <v>19368</v>
      </c>
      <c r="G62" s="61"/>
      <c r="H62" s="55">
        <f>IF(B62="CPU-NOVA",VLOOKUP(C62,CSP,4,FALSE),VLOOKUP(C62,SINAPICOMP,5,FALSE))</f>
        <v>41.87</v>
      </c>
      <c r="I62" s="55">
        <f>H62*(1+'Cálculo de BDI'!$D$13)</f>
        <v>54.03820742757339</v>
      </c>
    </row>
    <row r="63" spans="2:9" ht="40.5" x14ac:dyDescent="0.25">
      <c r="B63" s="60" t="s">
        <v>19279</v>
      </c>
      <c r="C63" s="49">
        <v>101503</v>
      </c>
      <c r="D63" s="49" t="s">
        <v>19376</v>
      </c>
      <c r="E63" s="95" t="s">
        <v>19371</v>
      </c>
      <c r="F63" s="49" t="s">
        <v>2</v>
      </c>
      <c r="G63" s="60"/>
      <c r="H63" s="50">
        <f>IF(B63="CPU-NOVA",VLOOKUP(C63,CSP,4,FALSE),VLOOKUP(C63,SINAPICOMP,5,FALSE))</f>
        <v>1719.48</v>
      </c>
      <c r="I63" s="50">
        <f>H63*(1+'Cálculo de BDI'!$D$13)</f>
        <v>2219.1931432425104</v>
      </c>
    </row>
    <row r="64" spans="2:9" ht="54" x14ac:dyDescent="0.25">
      <c r="B64" s="61" t="s">
        <v>19433</v>
      </c>
      <c r="C64" s="74" t="s">
        <v>19434</v>
      </c>
      <c r="D64" s="54" t="s">
        <v>19378</v>
      </c>
      <c r="E64" s="92" t="s">
        <v>19372</v>
      </c>
      <c r="F64" s="54" t="s">
        <v>2</v>
      </c>
      <c r="G64" s="61"/>
      <c r="H64" s="55">
        <v>2592.8000000000002</v>
      </c>
      <c r="I64" s="55">
        <f>H64*(1+'Cálculo de BDI'!$D$13)</f>
        <v>3346.3163176071726</v>
      </c>
    </row>
    <row r="65" spans="2:9" x14ac:dyDescent="0.25">
      <c r="B65" s="46"/>
      <c r="C65" s="69"/>
      <c r="D65" s="69" t="s">
        <v>19519</v>
      </c>
      <c r="E65" s="46" t="s">
        <v>19603</v>
      </c>
      <c r="F65" s="69"/>
      <c r="G65" s="46"/>
      <c r="H65" s="76"/>
      <c r="I65" s="76"/>
    </row>
    <row r="66" spans="2:9" ht="54" x14ac:dyDescent="0.25">
      <c r="B66" s="96" t="s">
        <v>19435</v>
      </c>
      <c r="C66" s="107" t="s">
        <v>19578</v>
      </c>
      <c r="D66" s="49" t="s">
        <v>19520</v>
      </c>
      <c r="E66" s="95" t="s">
        <v>19480</v>
      </c>
      <c r="F66" s="93" t="s">
        <v>2</v>
      </c>
      <c r="G66" s="60"/>
      <c r="H66" s="50">
        <v>150</v>
      </c>
      <c r="I66" s="50">
        <f>H66*(1+'Cálculo de BDI'!$D$13)</f>
        <v>193.59281380788175</v>
      </c>
    </row>
    <row r="67" spans="2:9" ht="40.5" x14ac:dyDescent="0.25">
      <c r="B67" s="61" t="s">
        <v>19435</v>
      </c>
      <c r="C67" s="112" t="s">
        <v>19589</v>
      </c>
      <c r="D67" s="54" t="s">
        <v>19521</v>
      </c>
      <c r="E67" s="92" t="s">
        <v>19481</v>
      </c>
      <c r="F67" s="94" t="s">
        <v>19368</v>
      </c>
      <c r="G67" s="61"/>
      <c r="H67" s="55">
        <v>119.94</v>
      </c>
      <c r="I67" s="55">
        <f>H67*(1+'Cálculo de BDI'!$D$13)</f>
        <v>154.79681392078226</v>
      </c>
    </row>
    <row r="68" spans="2:9" ht="27" x14ac:dyDescent="0.25">
      <c r="B68" s="60" t="s">
        <v>19435</v>
      </c>
      <c r="C68" s="107" t="s">
        <v>19590</v>
      </c>
      <c r="D68" s="49" t="s">
        <v>19522</v>
      </c>
      <c r="E68" s="95" t="s">
        <v>19482</v>
      </c>
      <c r="F68" s="93" t="s">
        <v>2</v>
      </c>
      <c r="G68" s="60"/>
      <c r="H68" s="50">
        <v>110</v>
      </c>
      <c r="I68" s="50">
        <f>H68*(1+'Cálculo de BDI'!$D$13)</f>
        <v>141.9680634591133</v>
      </c>
    </row>
    <row r="69" spans="2:9" ht="40.5" x14ac:dyDescent="0.25">
      <c r="B69" s="61" t="s">
        <v>19435</v>
      </c>
      <c r="C69" s="112" t="s">
        <v>19591</v>
      </c>
      <c r="D69" s="54" t="s">
        <v>19523</v>
      </c>
      <c r="E69" s="92" t="s">
        <v>19483</v>
      </c>
      <c r="F69" s="54" t="s">
        <v>19368</v>
      </c>
      <c r="G69" s="61"/>
      <c r="H69" s="55">
        <v>11.66</v>
      </c>
      <c r="I69" s="55">
        <f>H69*(1+'Cálculo de BDI'!$D$13)</f>
        <v>15.04861472666601</v>
      </c>
    </row>
    <row r="70" spans="2:9" ht="54" x14ac:dyDescent="0.25">
      <c r="B70" s="60" t="s">
        <v>19435</v>
      </c>
      <c r="C70" s="107" t="s">
        <v>19592</v>
      </c>
      <c r="D70" s="49" t="s">
        <v>19524</v>
      </c>
      <c r="E70" s="95" t="s">
        <v>19484</v>
      </c>
      <c r="F70" s="93" t="s">
        <v>2</v>
      </c>
      <c r="G70" s="60"/>
      <c r="H70" s="50">
        <v>110</v>
      </c>
      <c r="I70" s="50">
        <f>H70*(1+'Cálculo de BDI'!$D$13)</f>
        <v>141.9680634591133</v>
      </c>
    </row>
    <row r="71" spans="2:9" ht="54" x14ac:dyDescent="0.25">
      <c r="B71" s="61" t="s">
        <v>19435</v>
      </c>
      <c r="C71" s="112" t="s">
        <v>19593</v>
      </c>
      <c r="D71" s="54" t="s">
        <v>19525</v>
      </c>
      <c r="E71" s="92" t="s">
        <v>19485</v>
      </c>
      <c r="F71" s="94" t="s">
        <v>19368</v>
      </c>
      <c r="G71" s="61"/>
      <c r="H71" s="55">
        <v>14.32</v>
      </c>
      <c r="I71" s="55">
        <f>H71*(1+'Cálculo de BDI'!$D$13)</f>
        <v>18.481660624859114</v>
      </c>
    </row>
    <row r="72" spans="2:9" x14ac:dyDescent="0.25">
      <c r="B72" s="60" t="s">
        <v>19435</v>
      </c>
      <c r="C72" s="107" t="s">
        <v>19594</v>
      </c>
      <c r="D72" s="49" t="s">
        <v>19526</v>
      </c>
      <c r="E72" s="95" t="s">
        <v>19486</v>
      </c>
      <c r="F72" s="93" t="s">
        <v>2</v>
      </c>
      <c r="G72" s="60"/>
      <c r="H72" s="50">
        <v>43.86</v>
      </c>
      <c r="I72" s="50">
        <f>H72*(1+'Cálculo de BDI'!$D$13)</f>
        <v>56.606538757424623</v>
      </c>
    </row>
    <row r="73" spans="2:9" x14ac:dyDescent="0.25">
      <c r="B73" s="61" t="s">
        <v>19435</v>
      </c>
      <c r="C73" s="112" t="s">
        <v>19595</v>
      </c>
      <c r="D73" s="54" t="s">
        <v>19527</v>
      </c>
      <c r="E73" s="92" t="s">
        <v>19487</v>
      </c>
      <c r="F73" s="94" t="s">
        <v>2</v>
      </c>
      <c r="G73" s="61"/>
      <c r="H73" s="55">
        <v>24</v>
      </c>
      <c r="I73" s="55">
        <f>H73*(1+'Cálculo de BDI'!$D$13)</f>
        <v>30.974850209261081</v>
      </c>
    </row>
    <row r="74" spans="2:9" ht="81" x14ac:dyDescent="0.25">
      <c r="B74" s="60" t="s">
        <v>19435</v>
      </c>
      <c r="C74" s="107" t="s">
        <v>19596</v>
      </c>
      <c r="D74" s="49" t="s">
        <v>19528</v>
      </c>
      <c r="E74" s="95" t="s">
        <v>19532</v>
      </c>
      <c r="F74" s="93" t="s">
        <v>2</v>
      </c>
      <c r="G74" s="60"/>
      <c r="H74" s="50">
        <v>350</v>
      </c>
      <c r="I74" s="50">
        <f>H74*(1+'Cálculo de BDI'!$D$13)</f>
        <v>451.7165655517241</v>
      </c>
    </row>
    <row r="75" spans="2:9" ht="81" x14ac:dyDescent="0.25">
      <c r="B75" s="61" t="s">
        <v>19435</v>
      </c>
      <c r="C75" s="112" t="s">
        <v>19597</v>
      </c>
      <c r="D75" s="54" t="s">
        <v>19529</v>
      </c>
      <c r="E75" s="92" t="s">
        <v>19533</v>
      </c>
      <c r="F75" s="94" t="s">
        <v>2</v>
      </c>
      <c r="G75" s="61"/>
      <c r="H75" s="55">
        <v>550</v>
      </c>
      <c r="I75" s="55">
        <f>H75*(1+'Cálculo de BDI'!$D$13)</f>
        <v>709.84031729556648</v>
      </c>
    </row>
    <row r="76" spans="2:9" ht="81" x14ac:dyDescent="0.25">
      <c r="B76" s="60" t="s">
        <v>19435</v>
      </c>
      <c r="C76" s="107" t="s">
        <v>19598</v>
      </c>
      <c r="D76" s="49" t="s">
        <v>19530</v>
      </c>
      <c r="E76" s="95" t="s">
        <v>19534</v>
      </c>
      <c r="F76" s="93" t="s">
        <v>2</v>
      </c>
      <c r="G76" s="60"/>
      <c r="H76" s="50">
        <v>290</v>
      </c>
      <c r="I76" s="50">
        <f>H76*(1+'Cálculo de BDI'!$D$13)</f>
        <v>374.2794400285714</v>
      </c>
    </row>
    <row r="77" spans="2:9" x14ac:dyDescent="0.25">
      <c r="B77" s="61" t="s">
        <v>19435</v>
      </c>
      <c r="C77" s="112" t="s">
        <v>19599</v>
      </c>
      <c r="D77" s="54" t="s">
        <v>19531</v>
      </c>
      <c r="E77" s="92" t="s">
        <v>19488</v>
      </c>
      <c r="F77" s="94" t="s">
        <v>19368</v>
      </c>
      <c r="G77" s="61"/>
      <c r="H77" s="55">
        <v>4.8</v>
      </c>
      <c r="I77" s="55">
        <f>H77*(1+'Cálculo de BDI'!$D$13)</f>
        <v>6.1949700418522164</v>
      </c>
    </row>
  </sheetData>
  <mergeCells count="7">
    <mergeCell ref="B2:I2"/>
    <mergeCell ref="B3:C3"/>
    <mergeCell ref="D3:D4"/>
    <mergeCell ref="E3:E4"/>
    <mergeCell ref="F3:F4"/>
    <mergeCell ref="G3:G4"/>
    <mergeCell ref="H3:I3"/>
  </mergeCell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680F6-E3C9-48FD-86D3-7B3E14D21EE0}">
  <dimension ref="B2:F16"/>
  <sheetViews>
    <sheetView showGridLines="0" zoomScaleNormal="100" workbookViewId="0">
      <selection activeCell="C2" sqref="C2"/>
    </sheetView>
  </sheetViews>
  <sheetFormatPr defaultRowHeight="13.5" x14ac:dyDescent="0.25"/>
  <cols>
    <col min="1" max="2" width="9.140625" style="10"/>
    <col min="3" max="3" width="30.28515625" style="10" bestFit="1" customWidth="1"/>
    <col min="4" max="4" width="9.140625" style="78"/>
    <col min="5" max="5" width="9.140625" style="10"/>
    <col min="6" max="6" width="9.28515625" style="10" customWidth="1"/>
    <col min="7" max="16384" width="9.140625" style="10"/>
  </cols>
  <sheetData>
    <row r="2" spans="2:6" s="1" customFormat="1" ht="20.100000000000001" customHeight="1" x14ac:dyDescent="0.25">
      <c r="B2" s="31"/>
      <c r="C2" s="31" t="s">
        <v>19445</v>
      </c>
      <c r="D2" s="84" t="s">
        <v>19460</v>
      </c>
    </row>
    <row r="3" spans="2:6" s="1" customFormat="1" ht="20.100000000000001" customHeight="1" x14ac:dyDescent="0.25">
      <c r="B3" s="60" t="s">
        <v>19446</v>
      </c>
      <c r="C3" s="60" t="s">
        <v>19447</v>
      </c>
      <c r="D3" s="85">
        <v>5.9200000000000003E-2</v>
      </c>
    </row>
    <row r="4" spans="2:6" s="1" customFormat="1" ht="20.100000000000001" customHeight="1" x14ac:dyDescent="0.25">
      <c r="B4" s="61" t="s">
        <v>19448</v>
      </c>
      <c r="C4" s="61" t="s">
        <v>19449</v>
      </c>
      <c r="D4" s="86">
        <v>5.1000000000000004E-3</v>
      </c>
    </row>
    <row r="5" spans="2:6" s="1" customFormat="1" ht="20.100000000000001" customHeight="1" x14ac:dyDescent="0.25">
      <c r="B5" s="60" t="s">
        <v>19450</v>
      </c>
      <c r="C5" s="60" t="s">
        <v>19451</v>
      </c>
      <c r="D5" s="85">
        <v>1.2699999999999999E-2</v>
      </c>
    </row>
    <row r="6" spans="2:6" s="1" customFormat="1" ht="20.100000000000001" customHeight="1" x14ac:dyDescent="0.25">
      <c r="B6" s="61" t="s">
        <v>19452</v>
      </c>
      <c r="C6" s="61" t="s">
        <v>19453</v>
      </c>
      <c r="D6" s="86">
        <v>1.0699999999999999E-2</v>
      </c>
    </row>
    <row r="7" spans="2:6" s="1" customFormat="1" ht="20.100000000000001" customHeight="1" x14ac:dyDescent="0.25">
      <c r="B7" s="60" t="s">
        <v>236</v>
      </c>
      <c r="C7" s="60" t="s">
        <v>19454</v>
      </c>
      <c r="D7" s="85">
        <v>8.3099999999999993E-2</v>
      </c>
    </row>
    <row r="8" spans="2:6" s="1" customFormat="1" ht="20.100000000000001" customHeight="1" x14ac:dyDescent="0.25">
      <c r="B8" s="61" t="s">
        <v>17852</v>
      </c>
      <c r="C8" s="61" t="s">
        <v>19455</v>
      </c>
      <c r="D8" s="86">
        <f>SUM(D9:D11)</f>
        <v>8.6499999999999994E-2</v>
      </c>
    </row>
    <row r="9" spans="2:6" s="1" customFormat="1" ht="20.100000000000001" customHeight="1" x14ac:dyDescent="0.25">
      <c r="C9" s="1" t="s">
        <v>19457</v>
      </c>
      <c r="D9" s="87">
        <v>6.4999999999999997E-3</v>
      </c>
    </row>
    <row r="10" spans="2:6" s="1" customFormat="1" ht="20.100000000000001" customHeight="1" x14ac:dyDescent="0.25">
      <c r="C10" s="1" t="s">
        <v>19458</v>
      </c>
      <c r="D10" s="87">
        <v>0.03</v>
      </c>
    </row>
    <row r="11" spans="2:6" s="1" customFormat="1" ht="20.100000000000001" customHeight="1" x14ac:dyDescent="0.25">
      <c r="C11" s="1" t="s">
        <v>19459</v>
      </c>
      <c r="D11" s="87">
        <v>0.05</v>
      </c>
    </row>
    <row r="12" spans="2:6" s="1" customFormat="1" ht="20.100000000000001" customHeight="1" x14ac:dyDescent="0.25">
      <c r="D12" s="88"/>
    </row>
    <row r="13" spans="2:6" s="1" customFormat="1" ht="20.100000000000001" customHeight="1" x14ac:dyDescent="0.25">
      <c r="B13" s="36"/>
      <c r="C13" s="36" t="s">
        <v>19456</v>
      </c>
      <c r="D13" s="89">
        <f>((1+(D3+D4+D5))*(1+D6)*(1+D7)/(1-D8))-1</f>
        <v>0.29061875871921172</v>
      </c>
    </row>
    <row r="16" spans="2:6" x14ac:dyDescent="0.25">
      <c r="F16" s="79"/>
    </row>
  </sheetData>
  <pageMargins left="0.511811024" right="0.511811024" top="0.78740157499999996" bottom="0.78740157499999996" header="0.31496062000000002" footer="0.31496062000000002"/>
  <drawing r:id="rId1"/>
</worksheet>
</file>

<file path=_xmlsignatures/_rels/origin.sigs.rels><?xml version="1.0" encoding="UTF-8" standalone="yes"?>
<Relationships xmlns="http://schemas.openxmlformats.org/package/2006/relationships"><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TVITIX9BXUs98+FChnoRiVXEst2wy0ThuSfg1KAwdn4=</DigestValue>
    </Reference>
    <Reference Type="http://www.w3.org/2000/09/xmldsig#Object" URI="#idOfficeObject">
      <DigestMethod Algorithm="http://www.w3.org/2001/04/xmlenc#sha256"/>
      <DigestValue>lR0qDLhnP+jJOZYGVslvAU61rW3JmBf4DiJNMw8RhBM=</DigestValue>
    </Reference>
    <Reference Type="http://uri.etsi.org/01903#SignedProperties" URI="#idSignedProperties">
      <Transforms>
        <Transform Algorithm="http://www.w3.org/TR/2001/REC-xml-c14n-20010315"/>
      </Transforms>
      <DigestMethod Algorithm="http://www.w3.org/2001/04/xmlenc#sha256"/>
      <DigestValue>DEoJyGWqSZjZAxkSWSSBnkgeJCJrW8XyQfv4qb0v0gg=</DigestValue>
    </Reference>
  </SignedInfo>
  <SignatureValue>W8tRTrqcOCG1i+sO5ekpUjD3AavBuRYOvnfwKUGw9r+cquCEPG6+iNUYyU5QslVFLve14R5n2L1A
T0YhnTN5X3a7wubw/imVCYZ3xZvwgysNMjGK2p+jMx8M6ZiMu3Pw942Ctd1LW2qI+Q5QiPoEsxIe
pOR/76zqELAbak9fOe0X0RMBjH4MVN/8gi1FDgetknulXDcujG1+1H72eLjwYrR/AQqFE6SZNRqD
vYPVG6pi9P+LYIgITDTTEVy7rEilaq5DOpQGexoo38GZS12q9PaWmpj2XbG0wMOQX9M/afA7fR9C
9HukdrE11ft24nmiCkhr2+IX4cXGuC8VI4Kzng==</SignatureValue>
  <KeyInfo>
    <X509Data>
      <X509Certificate>MIIIKDCCBhCgAwIBAgIQe31caJfWCrAgHONKagc1NTANBgkqhkiG9w0BAQsFADB4MQswCQYDVQQGEwJCUjETMBEGA1UEChMKSUNQLUJyYXNpbDE2MDQGA1UECxMtU2VjcmV0YXJpYSBkYSBSZWNlaXRhIEZlZGVyYWwgZG8gQnJhc2lsIC0gUkZCMRwwGgYDVQQDExNBQyBDZXJ0aXNpZ24gUkZCIEc1MB4XDTIyMDMyOTE2NDkwOFoXDTIzMDMyOTE2NDkwOFowggENMQswCQYDVQQGEwJCUjETMBEGA1UECgwKSUNQLUJyYXNpbDELMAkGA1UECAwCU1AxEzARBgNVBAcMCkNvc21vcG9saXMxEzARBgNVBAsMClByZXNlbmNpYWwxFzAVBgNVBAsMDjA3ODEyMzYzMDAwMTcwMTYwNAYDVQQLDC1TZWNyZXRhcmlhIGRhIFJlY2VpdGEgRmVkZXJhbCBkbyBCcmFzaWwgLSBSRkIxFjAUBgNVBAsMDVJGQiBlLUNOUEogQTExSTBHBgNVBAMMQENPTlNPUkNJTyBJTlRFUk1VTklDSVBBTCBQQVJBIE8gREVTRU5WT0xWSU1FTlRPIFM6MTExNjY5MjIwMDAxOTAwggEiMA0GCSqGSIb3DQEBAQUAA4IBDwAwggEKAoIBAQCJdLASpzo6ZTt7VWotPJticM1urS4NrCMBq4yXacC8Z7H0g4ZxrwEKpG7fY2Z0quLzIgYM86u6bPlELXs2+xUhDWj59ONY32Oj6s1PjjJjavUK88j4Jfl48fIwdqKX75RsbqFKoel+mAJA2pWgyMH7mEpxOwvdVeijI9WN/dvNdZmHcaRpMD5M6P735VQvN20Pqfqc9Eqex1iuGsctnrnwDeWFTy9trVUgiXxNHJRELM6lWZ8hPm6EpwHFTrwX4fU5HdPPS6ZuoLG8RY3/jwZ4a78gB+APLoRmD00BxKszDBdE0JNR57KVct1uz46qIvXGW4to2hQX01M+rbIwI2xvAgMBAAGjggMVMIIDETCBxAYDVR0RBIG8MIG5oD0GBWBMAQMEoDQEMjIzMDMxOTg0MzA5MDE2OTE4NTIwMDAwMDAwMDAwMDAwMDAwMDA0MDI2MzM0MFNTUFNQoCQGBWBMAQMCoBsEGUpVTElPIENFWkFSIFNJTU9OIENBUk1PTkGgGQYFYEwBAwOgEAQOMTExNjY5MjIwMDAxOTCgFwYFYEwBAwegDgQMMDAwMDAwMDAwMDAwgR5zdXBlcmludGVuZGVudGVAY29uZGVzdS5jb20uYnIwCQYDVR0TBAIwADAfBgNVHSMEGDAWgBRTfX+dvtFh0CC62p/jiacTc1jNQjB/BgNVHSAEeDB2MHQGBmBMAQIBDDBqMGgGCCsGAQUFBwIBFlxodHRwOi8vaWNwLWJyYXNpbC5jZXJ0aXNpZ24uY29tLmJyL3JlcG9zaXRvcmlvL2RwYy9BQ19DZXJ0aXNpZ25fUkZCL0RQQ19BQ19DZXJ0aXNpZ25fUkZCLnBkZjCBvAYDVR0fBIG0MIGxMFegVaBThlFodHRwOi8vaWNwLWJyYXNpbC5jZXJ0aXNpZ24uY29tLmJyL3JlcG9zaXRvcmlvL2xjci9BQ0NlcnRpc2lnblJGQkc1L0xhdGVzdENSTC5jcmwwVqBUoFKGUGh0dHA6Ly9pY3AtYnJhc2lsLm91dHJhbGNyLmNvbS5ici9yZXBvc2l0b3Jpby9sY3IvQUNDZXJ0aXNpZ25SRkJHNS9MYXRlc3RDUkwuY3JsMA4GA1UdDwEB/wQEAwIF4DAdBgNVHSUEFjAUBggrBgEFBQcDAgYIKwYBBQUHAwQwgawGCCsGAQUFBwEBBIGfMIGcMF8GCCsGAQUFBzAChlNodHRwOi8vaWNwLWJyYXNpbC5jZXJ0aXNpZ24uY29tLmJyL3JlcG9zaXRvcmlvL2NlcnRpZmljYWRvcy9BQ19DZXJ0aXNpZ25fUkZCX0c1LnA3YzA5BggrBgEFBQcwAYYtaHR0cDovL29jc3AtYWMtY2VydGlzaWduLXJmYi5jZXJ0aXNpZ24uY29tLmJyMA0GCSqGSIb3DQEBCwUAA4ICAQAqLBjj53lX+6Qq0oQgNCaZnZycGbex0rwW8Vo3By/W2e3JaHE9MyOsHXvmXGq6+ZQTGZXj9btfNoJ3eLs1NGWE4dGC7sLStVcAV0m+HAdEfA3mt99H9IPHpbjhI0x/XBTqCcw3OYgrj1NjuwWkpIWn3qOfGC1acq5sRGYSKCYu2x3gLidhxiVA8jij9fGqXvDkwcironfWj9GbKFgyRhVfS6q5h3CyK5DMbk1oNF4lb9gYzFVrFI3R9/vrEHszawCx7z1ntfKlQdJyLnQE/FXf0Pb9uvbTpyFx8YnJ/ydANTuxxNjdl2o93i3ZC6g7w6uHfGfKDRN8H5ztArBCqixh/rJ5Ymrb3gYsoQ/ZtvYK7MOQRawGGRSfvoBBVIXok5ZLuyNdy9SGcZzHCtoHwOPN01NGmB3nEMyuNcyu4Crg7XytlAeln5t9DXYPW+zoMbd3XYYrd8sz3JCBFJt23DhdqEEp0jvqsvPjxPhaWPu9OoGgtVMyyhtVABFZFe6wTwZ5QYoQOV9VZZ0XImizNsS993ZGr6VVIiA0ctiu1C/WnN8ZL2KX7BQ12OAVjFptwPSO1fbOlZXU00Rzsgk9pZ0lXI2mPQPLQ8vSMXEkSifrW3OEUuC5w06VidVtq9cilsR0MfbeKby2qsXx9oiT6wAJLwO/zd4mO8sYyQSEp3qbZ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dgBJtLon2AhpBKNRvp2jQL8Ukxq7NjGx9Ht6gB2EKIM=</DigestValue>
      </Reference>
      <Reference URI="/xl/calcChain.xml?ContentType=application/vnd.openxmlformats-officedocument.spreadsheetml.calcChain+xml">
        <DigestMethod Algorithm="http://www.w3.org/2001/04/xmlenc#sha256"/>
        <DigestValue>pQjoER6xyqG1O0pY8IiEfqn2L2Zefa76uGS8pYnzunc=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tY5oss2DDIY1u4Txeq9AkDOqlvcZTJO+p9iF/zgAM84=</DigestValue>
      </Reference>
      <Reference URI="/xl/media/image1.png?ContentType=image/png">
        <DigestMethod Algorithm="http://www.w3.org/2001/04/xmlenc#sha256"/>
        <DigestValue>BiP5qGBdhKJI+/C8Rye4UuMalyvMRy7oP6+PaZZI9T4=</DigestValue>
      </Reference>
      <Reference URI="/xl/printerSettings/printerSettings1.bin?ContentType=application/vnd.openxmlformats-officedocument.spreadsheetml.printerSettings">
        <DigestMethod Algorithm="http://www.w3.org/2001/04/xmlenc#sha256"/>
        <DigestValue>w1VLarp0ehtIp2/K7u6J3YuqLx3L6VeSYQdigiwGjGg=</DigestValue>
      </Reference>
      <Reference URI="/xl/printerSettings/printerSettings10.bin?ContentType=application/vnd.openxmlformats-officedocument.spreadsheetml.printerSettings">
        <DigestMethod Algorithm="http://www.w3.org/2001/04/xmlenc#sha256"/>
        <DigestValue>w1VLarp0ehtIp2/K7u6J3YuqLx3L6VeSYQdigiwGjGg=</DigestValue>
      </Reference>
      <Reference URI="/xl/printerSettings/printerSettings2.bin?ContentType=application/vnd.openxmlformats-officedocument.spreadsheetml.printerSettings">
        <DigestMethod Algorithm="http://www.w3.org/2001/04/xmlenc#sha256"/>
        <DigestValue>w1VLarp0ehtIp2/K7u6J3YuqLx3L6VeSYQdigiwGjGg=</DigestValue>
      </Reference>
      <Reference URI="/xl/printerSettings/printerSettings3.bin?ContentType=application/vnd.openxmlformats-officedocument.spreadsheetml.printerSettings">
        <DigestMethod Algorithm="http://www.w3.org/2001/04/xmlenc#sha256"/>
        <DigestValue>w1VLarp0ehtIp2/K7u6J3YuqLx3L6VeSYQdigiwGjGg=</DigestValue>
      </Reference>
      <Reference URI="/xl/printerSettings/printerSettings4.bin?ContentType=application/vnd.openxmlformats-officedocument.spreadsheetml.printerSettings">
        <DigestMethod Algorithm="http://www.w3.org/2001/04/xmlenc#sha256"/>
        <DigestValue>w1VLarp0ehtIp2/K7u6J3YuqLx3L6VeSYQdigiwGjGg=</DigestValue>
      </Reference>
      <Reference URI="/xl/printerSettings/printerSettings5.bin?ContentType=application/vnd.openxmlformats-officedocument.spreadsheetml.printerSettings">
        <DigestMethod Algorithm="http://www.w3.org/2001/04/xmlenc#sha256"/>
        <DigestValue>w1VLarp0ehtIp2/K7u6J3YuqLx3L6VeSYQdigiwGjGg=</DigestValue>
      </Reference>
      <Reference URI="/xl/printerSettings/printerSettings6.bin?ContentType=application/vnd.openxmlformats-officedocument.spreadsheetml.printerSettings">
        <DigestMethod Algorithm="http://www.w3.org/2001/04/xmlenc#sha256"/>
        <DigestValue>w1VLarp0ehtIp2/K7u6J3YuqLx3L6VeSYQdigiwGjGg=</DigestValue>
      </Reference>
      <Reference URI="/xl/printerSettings/printerSettings7.bin?ContentType=application/vnd.openxmlformats-officedocument.spreadsheetml.printerSettings">
        <DigestMethod Algorithm="http://www.w3.org/2001/04/xmlenc#sha256"/>
        <DigestValue>w1VLarp0ehtIp2/K7u6J3YuqLx3L6VeSYQdigiwGjGg=</DigestValue>
      </Reference>
      <Reference URI="/xl/printerSettings/printerSettings8.bin?ContentType=application/vnd.openxmlformats-officedocument.spreadsheetml.printerSettings">
        <DigestMethod Algorithm="http://www.w3.org/2001/04/xmlenc#sha256"/>
        <DigestValue>w1VLarp0ehtIp2/K7u6J3YuqLx3L6VeSYQdigiwGjGg=</DigestValue>
      </Reference>
      <Reference URI="/xl/printerSettings/printerSettings9.bin?ContentType=application/vnd.openxmlformats-officedocument.spreadsheetml.printerSettings">
        <DigestMethod Algorithm="http://www.w3.org/2001/04/xmlenc#sha256"/>
        <DigestValue>w1VLarp0ehtIp2/K7u6J3YuqLx3L6VeSYQdigiwGjGg=</DigestValue>
      </Reference>
      <Reference URI="/xl/sharedStrings.xml?ContentType=application/vnd.openxmlformats-officedocument.spreadsheetml.sharedStrings+xml">
        <DigestMethod Algorithm="http://www.w3.org/2001/04/xmlenc#sha256"/>
        <DigestValue>qUmercs1nUWJ5lCewEj0uDK/V/xvgMFxJw1DjlsEZhg=</DigestValue>
      </Reference>
      <Reference URI="/xl/styles.xml?ContentType=application/vnd.openxmlformats-officedocument.spreadsheetml.styles+xml">
        <DigestMethod Algorithm="http://www.w3.org/2001/04/xmlenc#sha256"/>
        <DigestValue>PGBC7660GCAzYIIHf8Xwgxrm5pMQduPYWofZSRSn6bs=</DigestValue>
      </Reference>
      <Reference URI="/xl/theme/theme1.xml?ContentType=application/vnd.openxmlformats-officedocument.theme+xml">
        <DigestMethod Algorithm="http://www.w3.org/2001/04/xmlenc#sha256"/>
        <DigestValue>UjOvE6DspcGH4J48/R/wKpX04oXW2mCGbLigBn8v2Wg=</DigestValue>
      </Reference>
      <Reference URI="/xl/workbook.xml?ContentType=application/vnd.openxmlformats-officedocument.spreadsheetml.sheet.main+xml">
        <DigestMethod Algorithm="http://www.w3.org/2001/04/xmlenc#sha256"/>
        <DigestValue>3L3ALgoF1L5XitMWJZUW5auOg/7O4jZRVqfzX9xVm5Y=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oY0oKg4yB0FiSyDpS+lW7ZLMeZcI5wvg+y8nqaThVbI=</DigestValue>
      </Reference>
      <Reference URI="/xl/worksheets/sheet1.xml?ContentType=application/vnd.openxmlformats-officedocument.spreadsheetml.worksheet+xml">
        <DigestMethod Algorithm="http://www.w3.org/2001/04/xmlenc#sha256"/>
        <DigestValue>AZr70GKvQKdSAKBtbCb8zzLPaKGsRKL7szPcOebto64=</DigestValue>
      </Reference>
      <Reference URI="/xl/worksheets/sheet10.xml?ContentType=application/vnd.openxmlformats-officedocument.spreadsheetml.worksheet+xml">
        <DigestMethod Algorithm="http://www.w3.org/2001/04/xmlenc#sha256"/>
        <DigestValue>18X6SC/pKO+Vlbsb4SgU30jvZUVzwEnXCB34TeJ3DNE=</DigestValue>
      </Reference>
      <Reference URI="/xl/worksheets/sheet11.xml?ContentType=application/vnd.openxmlformats-officedocument.spreadsheetml.worksheet+xml">
        <DigestMethod Algorithm="http://www.w3.org/2001/04/xmlenc#sha256"/>
        <DigestValue>AZKf4T4cQogn5ZnP5LTAMGmcKtxDY9Cp83weh84O3D4=</DigestValue>
      </Reference>
      <Reference URI="/xl/worksheets/sheet12.xml?ContentType=application/vnd.openxmlformats-officedocument.spreadsheetml.worksheet+xml">
        <DigestMethod Algorithm="http://www.w3.org/2001/04/xmlenc#sha256"/>
        <DigestValue>BddufaxbHaK+OrBMns4CHiQeq4x7RS9B5ngnbwXKaoM=</DigestValue>
      </Reference>
      <Reference URI="/xl/worksheets/sheet13.xml?ContentType=application/vnd.openxmlformats-officedocument.spreadsheetml.worksheet+xml">
        <DigestMethod Algorithm="http://www.w3.org/2001/04/xmlenc#sha256"/>
        <DigestValue>QWshif5XE5b/rWTP7t7i8Dp2IiumZCMJgLIyM8DJ7+g=</DigestValue>
      </Reference>
      <Reference URI="/xl/worksheets/sheet14.xml?ContentType=application/vnd.openxmlformats-officedocument.spreadsheetml.worksheet+xml">
        <DigestMethod Algorithm="http://www.w3.org/2001/04/xmlenc#sha256"/>
        <DigestValue>F8l4S3FVVcn9xQkD7iFiMu4Q6JGHHHq2o+ITYaVffMk=</DigestValue>
      </Reference>
      <Reference URI="/xl/worksheets/sheet15.xml?ContentType=application/vnd.openxmlformats-officedocument.spreadsheetml.worksheet+xml">
        <DigestMethod Algorithm="http://www.w3.org/2001/04/xmlenc#sha256"/>
        <DigestValue>Si4g1r33SLaWWaUmx/1ZkFj0DOb8DVNEBA4QctnGdSg=</DigestValue>
      </Reference>
      <Reference URI="/xl/worksheets/sheet16.xml?ContentType=application/vnd.openxmlformats-officedocument.spreadsheetml.worksheet+xml">
        <DigestMethod Algorithm="http://www.w3.org/2001/04/xmlenc#sha256"/>
        <DigestValue>45tJd5AVHLyKBaRcEsabCE1oAXakq1g9im5Q73iYGIA=</DigestValue>
      </Reference>
      <Reference URI="/xl/worksheets/sheet2.xml?ContentType=application/vnd.openxmlformats-officedocument.spreadsheetml.worksheet+xml">
        <DigestMethod Algorithm="http://www.w3.org/2001/04/xmlenc#sha256"/>
        <DigestValue>8h9xa5bu508NIWSn2YIn94AlxmBk/JrKQssCCy5W8q8=</DigestValue>
      </Reference>
      <Reference URI="/xl/worksheets/sheet3.xml?ContentType=application/vnd.openxmlformats-officedocument.spreadsheetml.worksheet+xml">
        <DigestMethod Algorithm="http://www.w3.org/2001/04/xmlenc#sha256"/>
        <DigestValue>xCZUz8nidrgK9s5axVKKBh0glY2bf0Bdu1pM4eIySFE=</DigestValue>
      </Reference>
      <Reference URI="/xl/worksheets/sheet4.xml?ContentType=application/vnd.openxmlformats-officedocument.spreadsheetml.worksheet+xml">
        <DigestMethod Algorithm="http://www.w3.org/2001/04/xmlenc#sha256"/>
        <DigestValue>2s/5jb2Q+LGggAZaHB57dvaZerkNRksoE9F0HgzQlLE=</DigestValue>
      </Reference>
      <Reference URI="/xl/worksheets/sheet5.xml?ContentType=application/vnd.openxmlformats-officedocument.spreadsheetml.worksheet+xml">
        <DigestMethod Algorithm="http://www.w3.org/2001/04/xmlenc#sha256"/>
        <DigestValue>kBoAa9I7n6qfO+CppGlspwMAaMC1w4UN7EW52Q661D0=</DigestValue>
      </Reference>
      <Reference URI="/xl/worksheets/sheet6.xml?ContentType=application/vnd.openxmlformats-officedocument.spreadsheetml.worksheet+xml">
        <DigestMethod Algorithm="http://www.w3.org/2001/04/xmlenc#sha256"/>
        <DigestValue>dTizLXirScTP6q9XYLXw/aaHRU8S08OEo730fMI1U9g=</DigestValue>
      </Reference>
      <Reference URI="/xl/worksheets/sheet7.xml?ContentType=application/vnd.openxmlformats-officedocument.spreadsheetml.worksheet+xml">
        <DigestMethod Algorithm="http://www.w3.org/2001/04/xmlenc#sha256"/>
        <DigestValue>ABmAQuoX4+Aor2mg7VbvFZqv6mrXwJyeOHvcJNOkAkk=</DigestValue>
      </Reference>
      <Reference URI="/xl/worksheets/sheet8.xml?ContentType=application/vnd.openxmlformats-officedocument.spreadsheetml.worksheet+xml">
        <DigestMethod Algorithm="http://www.w3.org/2001/04/xmlenc#sha256"/>
        <DigestValue>8D8WuBOdXzhVG1uzXyQURew7Ew30Zw7mUgOdZmpf3NE=</DigestValue>
      </Reference>
      <Reference URI="/xl/worksheets/sheet9.xml?ContentType=application/vnd.openxmlformats-officedocument.spreadsheetml.worksheet+xml">
        <DigestMethod Algorithm="http://www.w3.org/2001/04/xmlenc#sha256"/>
        <DigestValue>wWq6TCKHwTBNZoWgAzE9EQhK2wXGZeMJCAOZixH+6to=</DigestValue>
      </Reference>
    </Manifest>
    <SignatureProperties>
      <SignatureProperty Id="idSignatureTime" Target="#idPackageSignature">
        <mdssi:SignatureTime xmlns:mdssi="http://schemas.openxmlformats.org/package/2006/digital-signature">
          <mdssi:Format>YYYY-MM-DDThh:mm:ssTZD</mdssi:Format>
          <mdssi:Value>2022-10-25T02:36:54Z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16.0.15629/23</OfficeVersion>
          <ApplicationVersion>16.0.15629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InfoV2 xmlns="http://schemas.microsoft.com/office/2006/digsig">
          <Address1/>
          <Address2/>
        </SignatureInfoV2>
      </SignatureProperty>
    </SignatureProperties>
  </Object>
  <Object>
    <xd:QualifyingProperties xmlns:xd="http://uri.etsi.org/01903/v1.3.2#" Target="#idPackageSignature">
      <xd:SignedProperties Id="idSignedProperties">
        <xd:SignedSignatureProperties>
          <xd:SigningTime>2022-10-25T02:36:54Z</xd:SigningTime>
          <xd:SigningCertificate>
            <xd:Cert>
              <xd:CertDigest>
                <DigestMethod Algorithm="http://www.w3.org/2001/04/xmlenc#sha256"/>
                <DigestValue>3tsgmVmTPlUSlbSLytQ5C1l0FdoetXKo6x8O/HPlmN8=</DigestValue>
              </xd:CertDigest>
              <xd:IssuerSerial>
                <X509IssuerName>CN=AC Certisign RFB G5, OU=Secretaria da Receita Federal do Brasil - RFB, O=ICP-Brasil, C=BR</X509IssuerName>
                <X509SerialNumber>164145954857264940338931089238793860405</X509SerialNumber>
              </xd:IssuerSerial>
            </xd:Cert>
          </xd:SigningCertificate>
          <xd:SignaturePolicyIdentifier>
            <xd:SignaturePolicyImplied/>
          </xd:SignaturePolicyIdentifier>
          <xd:SignatureProductionPlace>
            <xd:City/>
            <xd:StateOrProvince/>
            <xd:PostalCode/>
            <xd:CountryName/>
          </xd:SignatureProductionPlace>
          <xd:SignerRole>
            <xd:ClaimedRoles>
              <xd:ClaimedRole>Superintendente</xd:ClaimedRole>
            </xd:ClaimedRoles>
          </xd:SignerRole>
        </xd:SignedSignatureProperties>
      </xd:SignedProperties>
      <xd:UnsignedProperties>
        <xd:UnsignedSignatureProperties>
          <xd:CertificateValues>
            <xd:EncapsulatedX509Certificate>MIIHKTCCBRGgAwIBAgIBAjANBgkqhkiG9w0BAQ0FADCBkDELMAkGA1UEBhMCQlIxEzARBgNVBAoMCklDUC1CcmFzaWwxNDAyBgNVBAsMK0F1dG9yaWRhZGUgQ2VydGlmaWNhZG9yYSBSYWl6IEJyYXNpbGVpcmEgdjUxNjA0BgNVBAMMLUFDIFNlY3JldGFyaWEgZGEgUmVjZWl0YSBGZWRlcmFsIGRvIEJyYXNpbCB2NDAeFw0xNjEyMDgxNzQ0MDNaFw0yOTAyMjAxNzQ0MDNaMHgxCzAJBgNVBAYTAkJSMRMwEQYDVQQKEwpJQ1AtQnJhc2lsMTYwNAYDVQQLEy1TZWNyZXRhcmlhIGRhIFJlY2VpdGEgRmVkZXJhbCBkbyBCcmFzaWwgLSBSRkIxHDAaBgNVBAMTE0FDIENlcnRpc2lnbiBSRkIgRzUwggIiMA0GCSqGSIb3DQEBAQUAA4ICDwAwggIKAoICAQDATrPVJ9yjfc4xLWQJim3AdosmgV2KNkym6zTxlcTwRtj9A8VqaKFgZOM4zTDmArihG+ODutP5HHq0LjcMCFKzlc2kQnNbw+da1muuRlXyZdMQ7IA7oMXXf2zTjqf3GKZHzrF4i8VN6KZNMsOUcWWn3jaTe9lkzMONPnI9RxH+T+j4m0OnnZthKnMilvOlpW8alYWdl6fntA9ZSbwsCfDCR0zqTlbXRqN6t73TKCPwK709KVDj/bdj/N0baQ2fQ1GC2Erod4kMuQcspBr48Xat4aHEls5GqEstwSO+uFSGtC3t/AHVOViy/eAiYpEL4r+N9NYjpvsq1g463Okl1uM5h7QraJtgSX03JrkTQULQ4U+Xbg8FxiIXZzGLoGYXyJgDvq+4qOBrKWMYdJ4CewIt6N09Jzh5bSPclHaPtF7DeNfGPTlDii16dHfbm0+3O2yeOz228Db3M16eUdCqUvX8eRAnPd92Jfi4z0XVrqj1IwDwgWvB6tGZZGvBrObSoXE6KeHPWiuMEIrEtaYJnSNHxzfL1C4v5kSjQLApMFvdIAsTJaQpyqlYU8ipSuZgWhm/X1B7wL+Dc1MjjhDHkI8GD2IS3xk3KNMgZLRIjNvngLu5kO6Q8VWtm7tNexxhT33JWuJtZv5LvGzN4K4EkxdiIPG9M2Z5lIdgB7jixgmGdwIDAQABo4IBozCCAZ8wgfUGA1UdIASB7TCB6jBMBgZgTAECAQwwQjBABggrBgEFBQcCARY0aHR0cDovL3d3dy5yZWNlaXRhLmZhemVuZGEuZ292LmJyL2FjcmZiL2RwY2FjcmZiLnBkZjBMBgZgTAECAwYwQjBABggrBgEFBQcCARY0aHR0cDovL3d3dy5yZWNlaXRhLmZhemVuZGEuZ292LmJyL2FjcmZiL2RwY2FjcmZiLnBkZjBMBgZgTAECBAQwQjBABggrBgEFBQcCARY0aHR0cDovL3d3dy5yZWNlaXRhLmZhemVuZGEuZ292LmJyL2FjcmZiL2RwY2FjcmZiLnBkZjBEBgNVHR8EPTA7MDmgN6A1hjNodHRwOi8vd3d3LnJlY2VpdGEuZmF6ZW5kYS5nb3YuYnIvYWNyZmIvYWNyZmJ2NC5jcmwwHwYDVR0jBBgwFoAUGpjmQ8oc3ZKemWNFWirpH4cgzTUwHQYDVR0OBBYEFFN9f52+0WHQILran+OJpxNzWM1CMA8GA1UdEwEB/wQFMAMBAf8wDgYDVR0PAQH/BAQDAgEGMA0GCSqGSIb3DQEBDQUAA4ICAQBuKk1MSE/XBDOLbVAxcA8+Nu03zD/OlaYfsmgPH1MD4lm7qITiC7akTRV4QklX1KIEJ+4AqI4UPxOkXIBEwC9yo88HpHzjN8DuCIK8PJdaj+SQs1NELhns2SlQkdBF2iUDjgDWhOP5OqWasRCGxcfS7QhL1HIIHjSqbqndDIw1Mu4doTL8Kmha8/hU7qluHFOQB1CKo8J1F0BH7ir9qmzMXNnk1bG3cPG7ipdBurmk5dFu8cQE1NRav1wAtSgKzCUADTrTNwPuof24jmPJOvL/xNruAwDlzP8EW1pZjPFG3Ba24magCg4uZL8He0+KnU4jsgV3APUWEjK29wsqsujmzZJ9woTWO8whnVBA/B1qMo/P4IrdNSNUmAbQQNbk4mbkszsZ7jcNPB3rgM6RBTykSByL6gS+R9FQtfUZeyTTbw88a8qu6ThOEsUqYX2hRxywwEBxK/K8iHId1y0tyP8NlX1tf2DKDECMaQlfJlfKckeDrFJ5VEm+JWBBZm6fd9vwwgkcRxlT8Wc9m9zAMz+E78VPEh7aLJy13hiKjzYyNZG9aOfQbJvEGXDF/j9lC9E98pDnwnthJ8cyoTlPqV7tdF8CQNJiJmYv4rFKhNtuJxEZFrkg9riL8X8ANyyU6+GqbZGAmDutQ9u9XcSGJY4kPtRm1GbwW0paVfi2I6uBxQ==</xd:EncapsulatedX509Certificate>
            <xd:EncapsulatedX509Certificate>MIIGYDCCBEigAwIBAgIBBDANBgkqhkiG9w0BAQ0FADCBlzELMAkGA1UEBhMCQlIxEzARBgNVBAoMCklDUC1CcmFzaWwxPTA7BgNVBAsMNEluc3RpdHV0byBOYWNpb25hbCBkZSBUZWNub2xvZ2lhIGRhIEluZm9ybWFjYW8gLSBJVEkxNDAyBgNVBAMMK0F1dG9yaWRhZGUgQ2VydGlmaWNhZG9yYSBSYWl6IEJyYXNpbGVpcmEgdjUwHhcNMTYwNzIwMTMzMjA0WhcNMjkwMzAyMTIwMDA0WjCBkDELMAkGA1UEBhMCQlIxEzARBgNVBAoMCklDUC1CcmFzaWwxNDAyBgNVBAsMK0F1dG9yaWRhZGUgQ2VydGlmaWNhZG9yYSBSYWl6IEJyYXNpbGVpcmEgdjUxNjA0BgNVBAMMLUFDIFNlY3JldGFyaWEgZGEgUmVjZWl0YSBGZWRlcmFsIGRvIEJyYXNpbCB2NDCCAiIwDQYJKoZIhvcNAQEBBQADggIPADCCAgoCggIBAJ1gd6oPyvAvYC0B5fUItXFU/csX2yNEOVJjr/SeuSv5bE0gIc/kUjoYVNMuUe+CTBY/gkoIiwR7qr7Dsp9jn8FTLnALrn6j1sbbkoD4ytTI3WHUuiefz/oApv+H5zPswj3JqUyXaK7bzN5Akc3PNFUzRb3+UbtYA2fXinBAewxrpZidGX0A+ioC++qPq06APTio9SWSBBGEZgmLOAHpkdHhNUAaP9MJXRcQ9k4kilOt3uewRP7EKMyMGDyNPeqDtWCWCEif7vZiLScrKSY3l25nCW9wVN8qQ0G8mJwMTFhntZfG7098kRN0fIVAstyT4KsyVIOWgj8r2pZ913yJfobMROyl89X5leR298gzwDhN2UKJXHmf7XFzqOTg0Hl4dK5LzSg07Ry2DqooFwdvxjBXlWdAVkTdZo5lM5FQGr5uNDFyL2DQwDtmpMrQ7QrVA4saXfwBsMWMel20siX8t2bOFIXHc1HiUDxETgCQw4542pwOtFPj8+UFag+ypZhyk8voAaXQjw3qGubWI68jFNZTrNXjQThIlJWI83OWjcvmIr4SPgbf9hIIHzznSdzqPXXdAZRNS9fxrxmgoTcG4I7cu1hZgBv9HHIaUKr2MwXAdNiqoe71wDkLCKUx8/fVJnhswqHBHYAj+KjBwyoJW1JliL91QOT3Bjz2epj7kj7tAgMBAAGjgbswgbgwHQYDVR0OBBYEFBqY5kPKHN2SnpljRVoq6R+HIM01MA8GA1UdEwEB/wQFMAMBAf8wDgYDVR0PAQH/BAQDAgEGMBQGA1UdIAQNMAswCQYFYEwBAQgwADA/BgNVHR8EODA2MDSgMqAwhi5odHRwOi8vYWNyYWl6LmljcGJyYXNpbC5nb3YuYnIvTENSYWNyYWl6djUuY3JsMB8GA1UdIwQYMBaAFGmovnXZxO9s5xNF5GFu5Wj4tkBeMA0GCSqGSIb3DQEBDQUAA4ICAQBrQuAL6TWbdnOpHbgSzAd9Pkc+vr5uTd7ml4xfPPs/I+BNCGT9Q6OTx/26m6q9rOrl6/9AASYDE5esiwBlaQ4OPzQQ37zrf5d4FnGxnsRMdjEL2pjks7ull66LZX8k5HOfnxy5iYo1hTy46UYg28PXdL55qTljilj4LueNFlTCmK2m9Vo1E6F/Ss79D31uwVBadgoK/i95dFONNlSj/w3/sa9Pbkq3JCJ10ET01GmBSTrtired+zzcj26QT0hjQQ5PUB6wV2+bhUx+WN/rXiLph/DPvy7gg8hrn4mVHBYOEPPoq7qBsX77cswycENKXrlq+gHA2Lj8hkrbfQt4pZQzT+6nLOSOyqMI21ql781eErJySwJ0R9LdPQNm3MUS/ifoRPdjFGWUktBRue/03QrVYtwFBMaIjF/p93Bmb/42xfkL/TG/W6EicBcGLms2SU4pBtw+NDFMQ1YXxNJQoNJ2uzxnzBSqdr5bF5qZth4EHob+I8uUFYylIoCHWvMD1pAxTu8fC9366lkt7cpBARiOdB2MN31JQK3nxjeQeXHiudm8twSzNp0wbJViUiRfNZbqH3yNe8ZTYUQds7hCCcZh3pZbe4PNWS2WDiifF9uXRdfAL3qsEubQOrA/s+EvZha6afCs4d4BlGKQsf64r0iPnX6hFxR4h4sXRI9x5xRMtA==</xd:EncapsulatedX509Certificate>
            <xd:EncapsulatedX509Certificate>MIIGoTCCBImgAwIBAgIBATANBgkqhkiG9w0BAQ0FADCBlzELMAkGA1UEBhMCQlIxEzARBgNVBAoMCklDUC1CcmFzaWwxPTA7BgNVBAsMNEluc3RpdHV0byBOYWNpb25hbCBkZSBUZWNub2xvZ2lhIGRhIEluZm9ybWFjYW8gLSBJVEkxNDAyBgNVBAMMK0F1dG9yaWRhZGUgQ2VydGlmaWNhZG9yYSBSYWl6IEJyYXNpbGVpcmEgdjUwHhcNMTYwMzAyMTMwMTM4WhcNMjkwMzAyMjM1OTM4WjCBlzELMAkGA1UEBhMCQlIxEzARBgNVBAoMCklDUC1CcmFzaWwxPTA7BgNVBAsMNEluc3RpdHV0byBOYWNpb25hbCBkZSBUZWNub2xvZ2lhIGRhIEluZm9ybWFjYW8gLSBJVEkxNDAyBgNVBAMMK0F1dG9yaWRhZGUgQ2VydGlmaWNhZG9yYSBSYWl6IEJyYXNpbGVpcmEgdjUwggIiMA0GCSqGSIb3DQEBAQUAA4ICDwAwggIKAoICAQD3LXgabUWsF+gUXw/6YODeF2XkqEyfk3VehdsIx+3/ERgdjCS/ouxYR0Epi2hdoMUVJDNf3XQfjAWXJyCoTneHYAl2McMdvoqtLB2ileQlJiis0fTtYTJayee9BAIdIrCor1Lc0vozXCpDtq5nTwhjIocaZtcuFsdrkl+nbfYxl5m7vjTkTMS6j8ffjmFzbNPDlJuV3Vy7AzapPVJrMl6UHPXCHMYMzl0KxR/47S5XGgmLYkYt8bNCHA3fg07y+Gtvgu+SNhMPwWKIgwhYw+9vErOnavRhOimYo4M2AwNpNK0OKLI7Im5V094jFp4Ty+mlmfQH00k8nkSUEN+1TGGkhv16c2hukbx9iCfbmk7im2hGKjQA8eH64VPYoS2qdKbPbd3xDDHN2croYKpy2U2oQTVBSf9hC3o6fKo3zp0U3dNiw7ZgWKS9UwP31Q0gwgB1orZgLuF+LIppHYwxcTG/AovNWa4sTPukMiX2L+p7uIHExTZJJU4YoDacQh/mfbPIz3261He4YFmQ35sfw3eKHQSOLyiVfev/n0l/r308PijEd+d+Hz5RmqIzS8jYXZIeJxym4mEjE1fKpeP56Ea52LlIJ8ZqsJ3xzHWu3WkAVz4hMqrX6BPMGW2IxOuEUQyIaCBg1lI6QLiPMHvo2/J7gu4YfqRcH6i27W3HyzamEQIDAQABo4H1MIHyME4GA1UdIARHMEUwQwYFYEwBAQAwOjA4BggrBgEFBQcCARYsaHR0cDovL2FjcmFpei5pY3BicmFzaWwuZ292LmJyL0RQQ2FjcmFpei5wZGYwPwYDVR0fBDgwNjA0oDKgMIYuaHR0cDovL2FjcmFpei5pY3BicmFzaWwuZ292LmJyL0xDUmFjcmFpenY1LmNybDAfBgNVHSMEGDAWgBRpqL512cTvbOcTReRhbuVo+LZAXjAdBgNVHQ4EFgQUaai+ddnE72znE0XkYW7laPi2QF4wDwYDVR0TAQH/BAUwAwEB/zAOBgNVHQ8BAf8EBAMCAQYwDQYJKoZIhvcNAQENBQADggIBABRt2/JiWapef7o/plhR4PxymlMIp/JeZ5F0BZ1XafmYpl5g6pRokFrIRMFXLyEhlgo51I05InyCc9Td6UXjlsOASTc/LRavyjB/8NcQjlRYDh6xf7OdP05mFcT/0+6bYRtNgsnUbr10pfsK/UzyUvQWbumGS57hCZrAZOyd9MzukiF/azAa6JfoZk2nDkEudKOY8tRyTpMmDzN5fufPSC3v7tSJUqTqo5z7roN/FmckRzGAYyz5XulbOc5/UsAT/tk+KP/clbbqd/hhevmmdJclLr9qWZZcOgzuFU2YsgProtVu0fFNXGr6KK9fu44pOHajmMsTXK3X7r/Pwh19kFRow5F3RQMUZC6Re0YLfXh+ypnUSCzA+uL4JPtHIGyvkbWiulkustpOKUSVwBPzvA2sQUOvqdbAR7C8jcHYFJMuK2HZFji7pxcWWab/NKsFcJ3sluDjmhizpQaxbYTfAVXu3q8yd0su/BHHhBpteyHvYyyz0Eb9LUysR2cMtWvfPU6vnoPgYvOGO1CziyGEsgKULkCH4o2Vgl1gQuKWO4V68rFW8a/jvq28sbY+y/Ao0I5ohpnBcQOAawiFbz6yJtObajYMuztDDP8oY656EuuJXBJhuKAJPI/7WDtgfV8ffOh/iQGQATVMtgDN0gv8bn5NdUX8UMNX1sHhU3H1UpoW</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6</vt:i4>
      </vt:variant>
    </vt:vector>
  </HeadingPairs>
  <TitlesOfParts>
    <vt:vector size="22" baseType="lpstr">
      <vt:lpstr>Demonstrativo Orçamentário-1</vt:lpstr>
      <vt:lpstr>Demonstrativo Orçamentário-2</vt:lpstr>
      <vt:lpstr>Demonstrativo Orçamentário-3</vt:lpstr>
      <vt:lpstr>Demonstrativo Orçamentário-4</vt:lpstr>
      <vt:lpstr>Demonstrativo Orçamentário-5</vt:lpstr>
      <vt:lpstr>Demonstrativo Orçamentário-6</vt:lpstr>
      <vt:lpstr>Demonstrativo Orçamentário-7</vt:lpstr>
      <vt:lpstr>Demonstrativo Orçamentário-8</vt:lpstr>
      <vt:lpstr>Cálculo de BDI</vt:lpstr>
      <vt:lpstr>Composições Análitica de Preços</vt:lpstr>
      <vt:lpstr>Composições Sintéticas de Preço</vt:lpstr>
      <vt:lpstr>PMSP</vt:lpstr>
      <vt:lpstr>SINAPI</vt:lpstr>
      <vt:lpstr>SINAPI-COMP</vt:lpstr>
      <vt:lpstr>Cotações</vt:lpstr>
      <vt:lpstr>Inflação</vt:lpstr>
      <vt:lpstr>CAP</vt:lpstr>
      <vt:lpstr>Cotações</vt:lpstr>
      <vt:lpstr>CSP</vt:lpstr>
      <vt:lpstr>PMSP</vt:lpstr>
      <vt:lpstr>SINAPI</vt:lpstr>
      <vt:lpstr>SINAPICOMP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Newton Pimenta Lopes</dc:creator>
  <cp:lastModifiedBy>Max</cp:lastModifiedBy>
  <dcterms:created xsi:type="dcterms:W3CDTF">2022-05-27T14:51:32Z</dcterms:created>
  <dcterms:modified xsi:type="dcterms:W3CDTF">2022-10-24T17:54:20Z</dcterms:modified>
</cp:coreProperties>
</file>